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firstSheet="2" activeTab="2"/>
  </bookViews>
  <sheets>
    <sheet name="Nhom(12)" sheetId="12" r:id="rId1"/>
    <sheet name="Nhom(11)" sheetId="11" r:id="rId2"/>
    <sheet name="Nhom(10)" sheetId="10" r:id="rId3"/>
    <sheet name="Nhom(9)" sheetId="9" r:id="rId4"/>
    <sheet name="Nhom(8)" sheetId="8" r:id="rId5"/>
    <sheet name="Nhom(7)" sheetId="7" r:id="rId6"/>
    <sheet name="Nhom(6)" sheetId="6" r:id="rId7"/>
    <sheet name="Nhom(5)" sheetId="5" r:id="rId8"/>
    <sheet name="Nhom(4)" sheetId="4" r:id="rId9"/>
    <sheet name="Nhom(3)" sheetId="3" r:id="rId10"/>
    <sheet name="Nhom(2)" sheetId="2" r:id="rId11"/>
    <sheet name="Nhom(1)" sheetId="1" r:id="rId12"/>
  </sheets>
  <definedNames>
    <definedName name="_xlnm._FilterDatabase" localSheetId="11" hidden="1">'Nhom(1)'!$A$8:$AL$34</definedName>
    <definedName name="_xlnm._FilterDatabase" localSheetId="2" hidden="1">'Nhom(10)'!$A$8:$AL$33</definedName>
    <definedName name="_xlnm._FilterDatabase" localSheetId="1" hidden="1">'Nhom(11)'!$A$8:$AL$33</definedName>
    <definedName name="_xlnm._FilterDatabase" localSheetId="0" hidden="1">'Nhom(12)'!$A$8:$AL$31</definedName>
    <definedName name="_xlnm._FilterDatabase" localSheetId="10" hidden="1">'Nhom(2)'!$A$8:$AL$37</definedName>
    <definedName name="_xlnm._FilterDatabase" localSheetId="9" hidden="1">'Nhom(3)'!$A$8:$AL$31</definedName>
    <definedName name="_xlnm._FilterDatabase" localSheetId="8" hidden="1">'Nhom(4)'!$A$8:$AL$35</definedName>
    <definedName name="_xlnm._FilterDatabase" localSheetId="7" hidden="1">'Nhom(5)'!$A$8:$AL$34</definedName>
    <definedName name="_xlnm._FilterDatabase" localSheetId="6" hidden="1">'Nhom(6)'!$A$8:$AL$34</definedName>
    <definedName name="_xlnm._FilterDatabase" localSheetId="5" hidden="1">'Nhom(7)'!$A$8:$AL$34</definedName>
    <definedName name="_xlnm._FilterDatabase" localSheetId="4" hidden="1">'Nhom(8)'!$A$8:$AL$34</definedName>
    <definedName name="_xlnm._FilterDatabase" localSheetId="3" hidden="1">'Nhom(9)'!$A$8:$AL$34</definedName>
    <definedName name="_xlnm.Print_Titles" localSheetId="11">'Nhom(1)'!$4:$9</definedName>
    <definedName name="_xlnm.Print_Titles" localSheetId="2">'Nhom(10)'!$4:$9</definedName>
    <definedName name="_xlnm.Print_Titles" localSheetId="1">'Nhom(11)'!$4:$9</definedName>
    <definedName name="_xlnm.Print_Titles" localSheetId="0">'Nhom(12)'!$4:$9</definedName>
    <definedName name="_xlnm.Print_Titles" localSheetId="10">'Nhom(2)'!$4:$9</definedName>
    <definedName name="_xlnm.Print_Titles" localSheetId="9">'Nhom(3)'!$4:$9</definedName>
    <definedName name="_xlnm.Print_Titles" localSheetId="8">'Nhom(4)'!$4:$9</definedName>
    <definedName name="_xlnm.Print_Titles" localSheetId="7">'Nhom(5)'!$4:$9</definedName>
    <definedName name="_xlnm.Print_Titles" localSheetId="6">'Nhom(6)'!$4:$9</definedName>
    <definedName name="_xlnm.Print_Titles" localSheetId="5">'Nhom(7)'!$4:$9</definedName>
    <definedName name="_xlnm.Print_Titles" localSheetId="4">'Nhom(8)'!$4:$9</definedName>
    <definedName name="_xlnm.Print_Titles" localSheetId="3">'Nhom(9)'!$4:$9</definedName>
  </definedNames>
  <calcPr calcId="124519"/>
</workbook>
</file>

<file path=xl/calcChain.xml><?xml version="1.0" encoding="utf-8"?>
<calcChain xmlns="http://schemas.openxmlformats.org/spreadsheetml/2006/main">
  <c r="T30" i="12"/>
  <c r="Q30"/>
  <c r="S30" s="1"/>
  <c r="Q29" i="10"/>
  <c r="Q30"/>
  <c r="Q31"/>
  <c r="Q32"/>
  <c r="Q33"/>
  <c r="Q28"/>
  <c r="Q34" i="8"/>
  <c r="Q34" i="5"/>
  <c r="Q35" i="4"/>
  <c r="Q31" i="3"/>
  <c r="Q36" i="2"/>
  <c r="Q35"/>
  <c r="V30" i="12" l="1"/>
  <c r="R30"/>
  <c r="T31" l="1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33" i="11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33" i="10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34" i="9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34" i="8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34" i="7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34" i="6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34" i="5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35" i="4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31" i="3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37" i="2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X8" i="1"/>
  <c r="W8"/>
  <c r="P9"/>
  <c r="P36" i="12" l="1"/>
  <c r="P35"/>
  <c r="Q13"/>
  <c r="Q17"/>
  <c r="Q19"/>
  <c r="Q23"/>
  <c r="Q10"/>
  <c r="V10" s="1"/>
  <c r="Q12"/>
  <c r="V12" s="1"/>
  <c r="Q14"/>
  <c r="Q16"/>
  <c r="V16" s="1"/>
  <c r="Q18"/>
  <c r="Q20"/>
  <c r="V20" s="1"/>
  <c r="Q22"/>
  <c r="Q24"/>
  <c r="V24" s="1"/>
  <c r="Q26"/>
  <c r="Q28"/>
  <c r="Q31"/>
  <c r="Q11"/>
  <c r="Q15"/>
  <c r="Q21"/>
  <c r="Q25"/>
  <c r="Q27"/>
  <c r="Q29"/>
  <c r="P38" i="11"/>
  <c r="P37"/>
  <c r="Q13"/>
  <c r="Q17"/>
  <c r="Q21"/>
  <c r="Q23"/>
  <c r="Q27"/>
  <c r="Q29"/>
  <c r="Q31"/>
  <c r="Q10"/>
  <c r="V10"/>
  <c r="Q12"/>
  <c r="Q14"/>
  <c r="Q16"/>
  <c r="Q18"/>
  <c r="Q20"/>
  <c r="Q22"/>
  <c r="Q24"/>
  <c r="Q26"/>
  <c r="Q28"/>
  <c r="Q30"/>
  <c r="V30" s="1"/>
  <c r="Q32"/>
  <c r="Q11"/>
  <c r="Q15"/>
  <c r="Q19"/>
  <c r="Q25"/>
  <c r="Q33"/>
  <c r="Q11" i="10"/>
  <c r="Q15"/>
  <c r="Q25"/>
  <c r="Q10"/>
  <c r="Q12"/>
  <c r="V12" s="1"/>
  <c r="Q14"/>
  <c r="Q16"/>
  <c r="V16" s="1"/>
  <c r="Q18"/>
  <c r="Q20"/>
  <c r="V20" s="1"/>
  <c r="Q22"/>
  <c r="Q24"/>
  <c r="V24" s="1"/>
  <c r="Q26"/>
  <c r="V28"/>
  <c r="P38"/>
  <c r="P37"/>
  <c r="Q13"/>
  <c r="Q17"/>
  <c r="Q19"/>
  <c r="Q21"/>
  <c r="Q23"/>
  <c r="Q27"/>
  <c r="Q34" i="9"/>
  <c r="Q11"/>
  <c r="Q15"/>
  <c r="Q19"/>
  <c r="Q23"/>
  <c r="Q27"/>
  <c r="V34"/>
  <c r="Q10"/>
  <c r="Q12"/>
  <c r="Q14"/>
  <c r="Q16"/>
  <c r="V16" s="1"/>
  <c r="Q18"/>
  <c r="Q20"/>
  <c r="V20" s="1"/>
  <c r="Q22"/>
  <c r="Q24"/>
  <c r="V24" s="1"/>
  <c r="Q26"/>
  <c r="Q28"/>
  <c r="Q30"/>
  <c r="Q32"/>
  <c r="P39"/>
  <c r="P38"/>
  <c r="Q13"/>
  <c r="Q17"/>
  <c r="Q21"/>
  <c r="Q25"/>
  <c r="Q29"/>
  <c r="Q31"/>
  <c r="Q33"/>
  <c r="Q11" i="8"/>
  <c r="Q13"/>
  <c r="Q17"/>
  <c r="Q21"/>
  <c r="Q23"/>
  <c r="Q31"/>
  <c r="Q33"/>
  <c r="Q10"/>
  <c r="Q12"/>
  <c r="Q14"/>
  <c r="V14" s="1"/>
  <c r="Q16"/>
  <c r="Q18"/>
  <c r="Q20"/>
  <c r="Q22"/>
  <c r="V22" s="1"/>
  <c r="Q24"/>
  <c r="Q26"/>
  <c r="Q28"/>
  <c r="Q30"/>
  <c r="V30" s="1"/>
  <c r="Q32"/>
  <c r="P39"/>
  <c r="P38"/>
  <c r="Q15"/>
  <c r="Q19"/>
  <c r="Q25"/>
  <c r="Q27"/>
  <c r="Q29"/>
  <c r="V34"/>
  <c r="P39" i="7"/>
  <c r="P38"/>
  <c r="Q11"/>
  <c r="Q15"/>
  <c r="Q19"/>
  <c r="Q21"/>
  <c r="Q27"/>
  <c r="Q10"/>
  <c r="V10" s="1"/>
  <c r="Q12"/>
  <c r="Q14"/>
  <c r="Q16"/>
  <c r="V16" s="1"/>
  <c r="Q18"/>
  <c r="Q20"/>
  <c r="Q22"/>
  <c r="Q24"/>
  <c r="V24" s="1"/>
  <c r="Q26"/>
  <c r="Q28"/>
  <c r="V28" s="1"/>
  <c r="Q30"/>
  <c r="Q32"/>
  <c r="Q34"/>
  <c r="Q13"/>
  <c r="Q17"/>
  <c r="Q23"/>
  <c r="Q25"/>
  <c r="Q29"/>
  <c r="Q31"/>
  <c r="Q33"/>
  <c r="Q34" i="6"/>
  <c r="Q11"/>
  <c r="Q15"/>
  <c r="Q17"/>
  <c r="Q21"/>
  <c r="Q27"/>
  <c r="V34"/>
  <c r="Q10"/>
  <c r="Q12"/>
  <c r="Q14"/>
  <c r="Q16"/>
  <c r="V16" s="1"/>
  <c r="Q18"/>
  <c r="Q20"/>
  <c r="Q22"/>
  <c r="Q24"/>
  <c r="V24" s="1"/>
  <c r="Q26"/>
  <c r="Q28"/>
  <c r="Q30"/>
  <c r="Q32"/>
  <c r="V32" s="1"/>
  <c r="P39"/>
  <c r="P38"/>
  <c r="Q13"/>
  <c r="Q19"/>
  <c r="Q23"/>
  <c r="Q25"/>
  <c r="Q29"/>
  <c r="Q31"/>
  <c r="Q33"/>
  <c r="Q11" i="5"/>
  <c r="Q15"/>
  <c r="Q17"/>
  <c r="Q19"/>
  <c r="Q23"/>
  <c r="Q25"/>
  <c r="Q27"/>
  <c r="Q31"/>
  <c r="Q33"/>
  <c r="Q10"/>
  <c r="V10" s="1"/>
  <c r="Q12"/>
  <c r="Q14"/>
  <c r="Q16"/>
  <c r="Q18"/>
  <c r="Q20"/>
  <c r="Q22"/>
  <c r="Q24"/>
  <c r="Q26"/>
  <c r="Q28"/>
  <c r="Q30"/>
  <c r="Q32"/>
  <c r="P39"/>
  <c r="P38"/>
  <c r="Q13"/>
  <c r="Q21"/>
  <c r="Q29"/>
  <c r="V34"/>
  <c r="Q34" i="4"/>
  <c r="Q11"/>
  <c r="Q13"/>
  <c r="Q17"/>
  <c r="Q31"/>
  <c r="Q33"/>
  <c r="V34"/>
  <c r="Q10"/>
  <c r="V10" s="1"/>
  <c r="Q12"/>
  <c r="Q14"/>
  <c r="Q16"/>
  <c r="Q18"/>
  <c r="Q20"/>
  <c r="Q22"/>
  <c r="Q24"/>
  <c r="Q26"/>
  <c r="Q28"/>
  <c r="Q30"/>
  <c r="V30" s="1"/>
  <c r="Q32"/>
  <c r="P40"/>
  <c r="P39"/>
  <c r="Q15"/>
  <c r="Q19"/>
  <c r="Q21"/>
  <c r="Q23"/>
  <c r="Q25"/>
  <c r="Q27"/>
  <c r="Q29"/>
  <c r="Q11" i="3"/>
  <c r="Q13"/>
  <c r="Q17"/>
  <c r="Q19"/>
  <c r="Q23"/>
  <c r="Q27"/>
  <c r="Q10"/>
  <c r="Q12"/>
  <c r="Q14"/>
  <c r="Q16"/>
  <c r="Q18"/>
  <c r="Q20"/>
  <c r="Q22"/>
  <c r="Q24"/>
  <c r="Q26"/>
  <c r="Q28"/>
  <c r="Q30"/>
  <c r="P36"/>
  <c r="P35"/>
  <c r="Q15"/>
  <c r="Q21"/>
  <c r="Q25"/>
  <c r="Q29"/>
  <c r="Q34" i="2"/>
  <c r="V34" s="1"/>
  <c r="P42"/>
  <c r="P41"/>
  <c r="Q10"/>
  <c r="V10" s="1"/>
  <c r="Q12"/>
  <c r="Q14"/>
  <c r="V14" s="1"/>
  <c r="Q16"/>
  <c r="Q18"/>
  <c r="Q20"/>
  <c r="Q22"/>
  <c r="V22" s="1"/>
  <c r="Q24"/>
  <c r="Q26"/>
  <c r="V26" s="1"/>
  <c r="Q28"/>
  <c r="Q30"/>
  <c r="Q32"/>
  <c r="Q37"/>
  <c r="Q11"/>
  <c r="Q13"/>
  <c r="Q15"/>
  <c r="Q17"/>
  <c r="Q19"/>
  <c r="Q21"/>
  <c r="Q23"/>
  <c r="Q25"/>
  <c r="Q27"/>
  <c r="Q29"/>
  <c r="Q31"/>
  <c r="Q33"/>
  <c r="V36"/>
  <c r="Q10" i="1"/>
  <c r="S29" i="12" l="1"/>
  <c r="R29"/>
  <c r="V29"/>
  <c r="S25"/>
  <c r="R25"/>
  <c r="V25"/>
  <c r="S15"/>
  <c r="R15"/>
  <c r="V15"/>
  <c r="S31"/>
  <c r="R31"/>
  <c r="S26"/>
  <c r="R26"/>
  <c r="S22"/>
  <c r="R22"/>
  <c r="R18"/>
  <c r="S18"/>
  <c r="R14"/>
  <c r="S14"/>
  <c r="V19"/>
  <c r="R19"/>
  <c r="S19"/>
  <c r="V13"/>
  <c r="R13"/>
  <c r="S13"/>
  <c r="V31"/>
  <c r="S27"/>
  <c r="R27"/>
  <c r="V27"/>
  <c r="S21"/>
  <c r="R21"/>
  <c r="V21"/>
  <c r="S11"/>
  <c r="R11"/>
  <c r="V11"/>
  <c r="S28"/>
  <c r="R28"/>
  <c r="R24"/>
  <c r="S24"/>
  <c r="R20"/>
  <c r="S20"/>
  <c r="S16"/>
  <c r="R16"/>
  <c r="S12"/>
  <c r="R12"/>
  <c r="R10"/>
  <c r="S10"/>
  <c r="V23"/>
  <c r="R23"/>
  <c r="S23"/>
  <c r="V17"/>
  <c r="R17"/>
  <c r="S17"/>
  <c r="V26"/>
  <c r="V22"/>
  <c r="V18"/>
  <c r="V14"/>
  <c r="V28"/>
  <c r="V33" i="11"/>
  <c r="S33"/>
  <c r="R33"/>
  <c r="S19"/>
  <c r="R19"/>
  <c r="V19"/>
  <c r="S11"/>
  <c r="R11"/>
  <c r="V11"/>
  <c r="S32"/>
  <c r="R32"/>
  <c r="R28"/>
  <c r="S28"/>
  <c r="R24"/>
  <c r="S24"/>
  <c r="S20"/>
  <c r="R20"/>
  <c r="S16"/>
  <c r="R16"/>
  <c r="S12"/>
  <c r="R12"/>
  <c r="R10"/>
  <c r="S10"/>
  <c r="R31"/>
  <c r="V31"/>
  <c r="S31"/>
  <c r="V27"/>
  <c r="R27"/>
  <c r="S27"/>
  <c r="V21"/>
  <c r="R21"/>
  <c r="S21"/>
  <c r="V13"/>
  <c r="R13"/>
  <c r="S13"/>
  <c r="V28"/>
  <c r="V24"/>
  <c r="V20"/>
  <c r="V16"/>
  <c r="S25"/>
  <c r="R25"/>
  <c r="V25"/>
  <c r="S15"/>
  <c r="R15"/>
  <c r="V15"/>
  <c r="R30"/>
  <c r="S30"/>
  <c r="S26"/>
  <c r="R26"/>
  <c r="R22"/>
  <c r="S22"/>
  <c r="R18"/>
  <c r="S18"/>
  <c r="R14"/>
  <c r="S14"/>
  <c r="V29"/>
  <c r="R29"/>
  <c r="S29"/>
  <c r="V23"/>
  <c r="R23"/>
  <c r="S23"/>
  <c r="V17"/>
  <c r="R17"/>
  <c r="S17"/>
  <c r="V32"/>
  <c r="V26"/>
  <c r="V22"/>
  <c r="V18"/>
  <c r="V12"/>
  <c r="V14"/>
  <c r="S27" i="10"/>
  <c r="R27"/>
  <c r="V27"/>
  <c r="S21"/>
  <c r="R21"/>
  <c r="V21"/>
  <c r="S17"/>
  <c r="R17"/>
  <c r="V17"/>
  <c r="S30"/>
  <c r="R30"/>
  <c r="R26"/>
  <c r="S26"/>
  <c r="R22"/>
  <c r="S22"/>
  <c r="R18"/>
  <c r="S18"/>
  <c r="S14"/>
  <c r="R14"/>
  <c r="S10"/>
  <c r="R10"/>
  <c r="R33"/>
  <c r="V33"/>
  <c r="S33"/>
  <c r="V25"/>
  <c r="R25"/>
  <c r="S25"/>
  <c r="V11"/>
  <c r="R11"/>
  <c r="S11"/>
  <c r="V10"/>
  <c r="S29"/>
  <c r="R29"/>
  <c r="V29"/>
  <c r="S23"/>
  <c r="R23"/>
  <c r="V23"/>
  <c r="S19"/>
  <c r="R19"/>
  <c r="V19"/>
  <c r="S13"/>
  <c r="R13"/>
  <c r="V13"/>
  <c r="R32"/>
  <c r="S32"/>
  <c r="S28"/>
  <c r="R28"/>
  <c r="S24"/>
  <c r="R24"/>
  <c r="S20"/>
  <c r="R20"/>
  <c r="R16"/>
  <c r="S16"/>
  <c r="R12"/>
  <c r="S12"/>
  <c r="V31"/>
  <c r="R31"/>
  <c r="S31"/>
  <c r="V15"/>
  <c r="R15"/>
  <c r="S15"/>
  <c r="V32"/>
  <c r="V26"/>
  <c r="V22"/>
  <c r="V18"/>
  <c r="V14"/>
  <c r="V30"/>
  <c r="V33" i="9"/>
  <c r="S33"/>
  <c r="R33"/>
  <c r="S29"/>
  <c r="R29"/>
  <c r="V29"/>
  <c r="S21"/>
  <c r="R21"/>
  <c r="V21"/>
  <c r="S13"/>
  <c r="R13"/>
  <c r="V13"/>
  <c r="R30"/>
  <c r="S30"/>
  <c r="S26"/>
  <c r="R26"/>
  <c r="S22"/>
  <c r="R22"/>
  <c r="S18"/>
  <c r="R18"/>
  <c r="S14"/>
  <c r="R14"/>
  <c r="S10"/>
  <c r="R10"/>
  <c r="V23"/>
  <c r="R23"/>
  <c r="S23"/>
  <c r="V15"/>
  <c r="R15"/>
  <c r="S15"/>
  <c r="S34"/>
  <c r="R34"/>
  <c r="V30"/>
  <c r="V26"/>
  <c r="V10"/>
  <c r="S31"/>
  <c r="R31"/>
  <c r="V31"/>
  <c r="S25"/>
  <c r="R25"/>
  <c r="V25"/>
  <c r="S17"/>
  <c r="R17"/>
  <c r="V17"/>
  <c r="S32"/>
  <c r="R32"/>
  <c r="R28"/>
  <c r="S28"/>
  <c r="R24"/>
  <c r="S24"/>
  <c r="R20"/>
  <c r="S20"/>
  <c r="R16"/>
  <c r="S16"/>
  <c r="R12"/>
  <c r="S12"/>
  <c r="V27"/>
  <c r="R27"/>
  <c r="S27"/>
  <c r="V19"/>
  <c r="R19"/>
  <c r="S19"/>
  <c r="V11"/>
  <c r="R11"/>
  <c r="S11"/>
  <c r="V32"/>
  <c r="V28"/>
  <c r="V22"/>
  <c r="V18"/>
  <c r="V12"/>
  <c r="V14"/>
  <c r="S29" i="8"/>
  <c r="R29"/>
  <c r="V29"/>
  <c r="S25"/>
  <c r="R25"/>
  <c r="V25"/>
  <c r="S15"/>
  <c r="R15"/>
  <c r="V15"/>
  <c r="R32"/>
  <c r="S32"/>
  <c r="S28"/>
  <c r="R28"/>
  <c r="R24"/>
  <c r="S24"/>
  <c r="S20"/>
  <c r="R20"/>
  <c r="S16"/>
  <c r="R16"/>
  <c r="R12"/>
  <c r="S12"/>
  <c r="V31"/>
  <c r="R31"/>
  <c r="S31"/>
  <c r="V21"/>
  <c r="R21"/>
  <c r="S21"/>
  <c r="V13"/>
  <c r="R13"/>
  <c r="S13"/>
  <c r="S34"/>
  <c r="R34"/>
  <c r="V28"/>
  <c r="V20"/>
  <c r="V12"/>
  <c r="S27"/>
  <c r="R27"/>
  <c r="V27"/>
  <c r="S19"/>
  <c r="R19"/>
  <c r="V19"/>
  <c r="S30"/>
  <c r="R30"/>
  <c r="S26"/>
  <c r="R26"/>
  <c r="R22"/>
  <c r="S22"/>
  <c r="R18"/>
  <c r="S18"/>
  <c r="R14"/>
  <c r="S14"/>
  <c r="S10"/>
  <c r="R10"/>
  <c r="R33"/>
  <c r="V33"/>
  <c r="S33"/>
  <c r="V23"/>
  <c r="R23"/>
  <c r="S23"/>
  <c r="V17"/>
  <c r="R17"/>
  <c r="S17"/>
  <c r="V11"/>
  <c r="R11"/>
  <c r="S11"/>
  <c r="V32"/>
  <c r="V26"/>
  <c r="V18"/>
  <c r="V10"/>
  <c r="V24"/>
  <c r="V16"/>
  <c r="S31" i="7"/>
  <c r="R31"/>
  <c r="V31"/>
  <c r="S25"/>
  <c r="R25"/>
  <c r="V25"/>
  <c r="S17"/>
  <c r="R17"/>
  <c r="V17"/>
  <c r="S34"/>
  <c r="R34"/>
  <c r="S30"/>
  <c r="R30"/>
  <c r="S26"/>
  <c r="R26"/>
  <c r="R22"/>
  <c r="S22"/>
  <c r="S18"/>
  <c r="R18"/>
  <c r="S14"/>
  <c r="R14"/>
  <c r="V27"/>
  <c r="R27"/>
  <c r="S27"/>
  <c r="V19"/>
  <c r="R19"/>
  <c r="S19"/>
  <c r="V11"/>
  <c r="R11"/>
  <c r="S11"/>
  <c r="V22"/>
  <c r="V14"/>
  <c r="V33"/>
  <c r="R33"/>
  <c r="S33"/>
  <c r="S29"/>
  <c r="R29"/>
  <c r="V29"/>
  <c r="S23"/>
  <c r="R23"/>
  <c r="V23"/>
  <c r="S13"/>
  <c r="R13"/>
  <c r="V13"/>
  <c r="S32"/>
  <c r="R32"/>
  <c r="R28"/>
  <c r="S28"/>
  <c r="S24"/>
  <c r="R24"/>
  <c r="R20"/>
  <c r="S20"/>
  <c r="R16"/>
  <c r="S16"/>
  <c r="R12"/>
  <c r="S12"/>
  <c r="R10"/>
  <c r="S10"/>
  <c r="V21"/>
  <c r="R21"/>
  <c r="S21"/>
  <c r="V15"/>
  <c r="R15"/>
  <c r="S15"/>
  <c r="V34"/>
  <c r="V32"/>
  <c r="V26"/>
  <c r="V18"/>
  <c r="V30"/>
  <c r="V20"/>
  <c r="V12"/>
  <c r="S31" i="6"/>
  <c r="R31"/>
  <c r="V31"/>
  <c r="S25"/>
  <c r="R25"/>
  <c r="V25"/>
  <c r="S19"/>
  <c r="R19"/>
  <c r="V19"/>
  <c r="R30"/>
  <c r="S30"/>
  <c r="S26"/>
  <c r="R26"/>
  <c r="R22"/>
  <c r="S22"/>
  <c r="R18"/>
  <c r="S18"/>
  <c r="S14"/>
  <c r="R14"/>
  <c r="S10"/>
  <c r="R10"/>
  <c r="V27"/>
  <c r="R27"/>
  <c r="S27"/>
  <c r="V17"/>
  <c r="R17"/>
  <c r="S17"/>
  <c r="V11"/>
  <c r="R11"/>
  <c r="S11"/>
  <c r="V26"/>
  <c r="V18"/>
  <c r="V10"/>
  <c r="V33"/>
  <c r="S33"/>
  <c r="R33"/>
  <c r="S29"/>
  <c r="R29"/>
  <c r="V29"/>
  <c r="S23"/>
  <c r="R23"/>
  <c r="V23"/>
  <c r="S13"/>
  <c r="R13"/>
  <c r="V13"/>
  <c r="S32"/>
  <c r="R32"/>
  <c r="R28"/>
  <c r="S28"/>
  <c r="S24"/>
  <c r="R24"/>
  <c r="S20"/>
  <c r="R20"/>
  <c r="R16"/>
  <c r="S16"/>
  <c r="R12"/>
  <c r="S12"/>
  <c r="V21"/>
  <c r="R21"/>
  <c r="S21"/>
  <c r="V15"/>
  <c r="R15"/>
  <c r="S15"/>
  <c r="S34"/>
  <c r="R34"/>
  <c r="V30"/>
  <c r="V20"/>
  <c r="V12"/>
  <c r="V28"/>
  <c r="V22"/>
  <c r="V14"/>
  <c r="S21" i="5"/>
  <c r="R21"/>
  <c r="V21"/>
  <c r="R32"/>
  <c r="S32"/>
  <c r="S28"/>
  <c r="R28"/>
  <c r="R24"/>
  <c r="S24"/>
  <c r="R20"/>
  <c r="S20"/>
  <c r="R16"/>
  <c r="S16"/>
  <c r="R12"/>
  <c r="S12"/>
  <c r="R33"/>
  <c r="V33"/>
  <c r="S33"/>
  <c r="S27"/>
  <c r="R27"/>
  <c r="V27"/>
  <c r="V23"/>
  <c r="R23"/>
  <c r="S23"/>
  <c r="V17"/>
  <c r="R17"/>
  <c r="S17"/>
  <c r="V11"/>
  <c r="R11"/>
  <c r="S11"/>
  <c r="V32"/>
  <c r="V28"/>
  <c r="V24"/>
  <c r="V20"/>
  <c r="V16"/>
  <c r="S29"/>
  <c r="R29"/>
  <c r="V29"/>
  <c r="S13"/>
  <c r="R13"/>
  <c r="V13"/>
  <c r="S30"/>
  <c r="R30"/>
  <c r="R26"/>
  <c r="S26"/>
  <c r="S22"/>
  <c r="R22"/>
  <c r="R18"/>
  <c r="S18"/>
  <c r="S14"/>
  <c r="R14"/>
  <c r="S10"/>
  <c r="R10"/>
  <c r="V31"/>
  <c r="R31"/>
  <c r="S31"/>
  <c r="V25"/>
  <c r="R25"/>
  <c r="S25"/>
  <c r="V19"/>
  <c r="R19"/>
  <c r="S19"/>
  <c r="V15"/>
  <c r="R15"/>
  <c r="S15"/>
  <c r="S34"/>
  <c r="R34"/>
  <c r="V14"/>
  <c r="V30"/>
  <c r="V26"/>
  <c r="V22"/>
  <c r="V18"/>
  <c r="V12"/>
  <c r="S29" i="4"/>
  <c r="R29"/>
  <c r="V29"/>
  <c r="S25"/>
  <c r="R25"/>
  <c r="V25"/>
  <c r="S21"/>
  <c r="R21"/>
  <c r="V21"/>
  <c r="S15"/>
  <c r="R15"/>
  <c r="V15"/>
  <c r="R32"/>
  <c r="S32"/>
  <c r="S28"/>
  <c r="R28"/>
  <c r="R24"/>
  <c r="S24"/>
  <c r="R20"/>
  <c r="S20"/>
  <c r="S16"/>
  <c r="R16"/>
  <c r="R12"/>
  <c r="S12"/>
  <c r="V31"/>
  <c r="R31"/>
  <c r="S31"/>
  <c r="V13"/>
  <c r="R13"/>
  <c r="S13"/>
  <c r="S34"/>
  <c r="R34"/>
  <c r="V24"/>
  <c r="V20"/>
  <c r="V16"/>
  <c r="V12"/>
  <c r="S27"/>
  <c r="R27"/>
  <c r="V27"/>
  <c r="S23"/>
  <c r="R23"/>
  <c r="V23"/>
  <c r="S19"/>
  <c r="R19"/>
  <c r="V19"/>
  <c r="R35"/>
  <c r="V35"/>
  <c r="S35"/>
  <c r="S30"/>
  <c r="R30"/>
  <c r="S26"/>
  <c r="R26"/>
  <c r="S22"/>
  <c r="R22"/>
  <c r="R18"/>
  <c r="S18"/>
  <c r="R14"/>
  <c r="S14"/>
  <c r="S10"/>
  <c r="R10"/>
  <c r="V33"/>
  <c r="S33"/>
  <c r="R33"/>
  <c r="V17"/>
  <c r="R17"/>
  <c r="S17"/>
  <c r="V11"/>
  <c r="R11"/>
  <c r="S11"/>
  <c r="V26"/>
  <c r="V32"/>
  <c r="V28"/>
  <c r="V22"/>
  <c r="V18"/>
  <c r="V14"/>
  <c r="S29" i="3"/>
  <c r="R29"/>
  <c r="V29"/>
  <c r="S21"/>
  <c r="R21"/>
  <c r="V21"/>
  <c r="S30"/>
  <c r="R30"/>
  <c r="R26"/>
  <c r="S26"/>
  <c r="S22"/>
  <c r="R22"/>
  <c r="R18"/>
  <c r="S18"/>
  <c r="R14"/>
  <c r="S14"/>
  <c r="S10"/>
  <c r="R10"/>
  <c r="S27"/>
  <c r="R27"/>
  <c r="V27"/>
  <c r="V19"/>
  <c r="R19"/>
  <c r="S19"/>
  <c r="V13"/>
  <c r="R13"/>
  <c r="S13"/>
  <c r="V30"/>
  <c r="V26"/>
  <c r="V22"/>
  <c r="V18"/>
  <c r="V14"/>
  <c r="V10"/>
  <c r="S25"/>
  <c r="R25"/>
  <c r="V25"/>
  <c r="S15"/>
  <c r="R15"/>
  <c r="V15"/>
  <c r="S28"/>
  <c r="R28"/>
  <c r="R24"/>
  <c r="S24"/>
  <c r="R20"/>
  <c r="S20"/>
  <c r="S16"/>
  <c r="R16"/>
  <c r="R12"/>
  <c r="S12"/>
  <c r="V31"/>
  <c r="R31"/>
  <c r="S31"/>
  <c r="V23"/>
  <c r="R23"/>
  <c r="S23"/>
  <c r="V17"/>
  <c r="R17"/>
  <c r="S17"/>
  <c r="V11"/>
  <c r="R11"/>
  <c r="S11"/>
  <c r="V28"/>
  <c r="V24"/>
  <c r="V20"/>
  <c r="V16"/>
  <c r="V12"/>
  <c r="V33" i="2"/>
  <c r="S33"/>
  <c r="R33"/>
  <c r="S29"/>
  <c r="R29"/>
  <c r="V29"/>
  <c r="S25"/>
  <c r="R25"/>
  <c r="V25"/>
  <c r="S21"/>
  <c r="R21"/>
  <c r="V21"/>
  <c r="S17"/>
  <c r="R17"/>
  <c r="V17"/>
  <c r="S13"/>
  <c r="R13"/>
  <c r="V13"/>
  <c r="R37"/>
  <c r="S37"/>
  <c r="V37"/>
  <c r="S32"/>
  <c r="R32"/>
  <c r="S28"/>
  <c r="R28"/>
  <c r="S24"/>
  <c r="R24"/>
  <c r="S20"/>
  <c r="R20"/>
  <c r="S16"/>
  <c r="R16"/>
  <c r="S12"/>
  <c r="R12"/>
  <c r="S10"/>
  <c r="R10"/>
  <c r="S34"/>
  <c r="R34"/>
  <c r="V32"/>
  <c r="V20"/>
  <c r="V12"/>
  <c r="S31"/>
  <c r="R31"/>
  <c r="V31"/>
  <c r="S27"/>
  <c r="R27"/>
  <c r="V27"/>
  <c r="S23"/>
  <c r="R23"/>
  <c r="V23"/>
  <c r="S19"/>
  <c r="R19"/>
  <c r="V19"/>
  <c r="S15"/>
  <c r="R15"/>
  <c r="V15"/>
  <c r="S11"/>
  <c r="R11"/>
  <c r="V11"/>
  <c r="R35"/>
  <c r="V35"/>
  <c r="S35"/>
  <c r="S30"/>
  <c r="R30"/>
  <c r="S26"/>
  <c r="R26"/>
  <c r="S22"/>
  <c r="R22"/>
  <c r="S18"/>
  <c r="R18"/>
  <c r="S14"/>
  <c r="R14"/>
  <c r="S36"/>
  <c r="R36"/>
  <c r="V30"/>
  <c r="V24"/>
  <c r="V18"/>
  <c r="V28"/>
  <c r="V16"/>
  <c r="D36" i="12" l="1"/>
  <c r="D40" i="11"/>
  <c r="AH8"/>
  <c r="D39" i="7"/>
  <c r="D39" i="5"/>
  <c r="D40" i="4"/>
  <c r="D42" i="2"/>
  <c r="AA8" i="12"/>
  <c r="AD8"/>
  <c r="AB8"/>
  <c r="Z8"/>
  <c r="AF8"/>
  <c r="AH8"/>
  <c r="D38"/>
  <c r="AJ8"/>
  <c r="AJ8" i="11"/>
  <c r="D38"/>
  <c r="AA8"/>
  <c r="AD8"/>
  <c r="AB8"/>
  <c r="Z8"/>
  <c r="AF8"/>
  <c r="D40" i="10"/>
  <c r="D38"/>
  <c r="AH8"/>
  <c r="AJ8"/>
  <c r="AF8"/>
  <c r="AD8"/>
  <c r="Z8"/>
  <c r="AA8"/>
  <c r="AB8"/>
  <c r="D41" i="9"/>
  <c r="D39"/>
  <c r="AH8"/>
  <c r="AJ8"/>
  <c r="AF8"/>
  <c r="AD8"/>
  <c r="Z8"/>
  <c r="AA8"/>
  <c r="AB8"/>
  <c r="Z8" i="8"/>
  <c r="AA8"/>
  <c r="AD8"/>
  <c r="AB8"/>
  <c r="D41"/>
  <c r="D39"/>
  <c r="AJ8"/>
  <c r="AH8"/>
  <c r="AF8"/>
  <c r="AD8" i="7"/>
  <c r="AA8"/>
  <c r="AB8"/>
  <c r="Z8"/>
  <c r="AF8"/>
  <c r="AJ8"/>
  <c r="D41"/>
  <c r="AH8"/>
  <c r="D41" i="6"/>
  <c r="D39"/>
  <c r="AH8"/>
  <c r="AJ8"/>
  <c r="AF8"/>
  <c r="AD8"/>
  <c r="Z8"/>
  <c r="AA8"/>
  <c r="AB8"/>
  <c r="AF8" i="5"/>
  <c r="AH8"/>
  <c r="D41"/>
  <c r="AA8"/>
  <c r="AD8"/>
  <c r="AB8"/>
  <c r="Z8"/>
  <c r="AJ8"/>
  <c r="AF8" i="4"/>
  <c r="AJ8"/>
  <c r="D42"/>
  <c r="AA8"/>
  <c r="AD8"/>
  <c r="AB8"/>
  <c r="Z8"/>
  <c r="AH8"/>
  <c r="D38" i="3"/>
  <c r="D36"/>
  <c r="AH8"/>
  <c r="AJ8"/>
  <c r="AF8"/>
  <c r="AA8"/>
  <c r="AD8"/>
  <c r="AB8"/>
  <c r="Z8"/>
  <c r="AB8" i="2"/>
  <c r="AA8"/>
  <c r="AD8"/>
  <c r="Z8"/>
  <c r="AF8"/>
  <c r="AH8"/>
  <c r="D44"/>
  <c r="AJ8"/>
  <c r="T34" i="1"/>
  <c r="Q34"/>
  <c r="R34" s="1"/>
  <c r="T33"/>
  <c r="Q33"/>
  <c r="S33" s="1"/>
  <c r="T32"/>
  <c r="Q32"/>
  <c r="R32" s="1"/>
  <c r="T31"/>
  <c r="Q31"/>
  <c r="S31" s="1"/>
  <c r="T30"/>
  <c r="Q30"/>
  <c r="R30" s="1"/>
  <c r="T29"/>
  <c r="Q29"/>
  <c r="S29" s="1"/>
  <c r="T28"/>
  <c r="Q28"/>
  <c r="R28" s="1"/>
  <c r="T27"/>
  <c r="Q27"/>
  <c r="S27" s="1"/>
  <c r="T26"/>
  <c r="Q26"/>
  <c r="R26" s="1"/>
  <c r="T25"/>
  <c r="Q25"/>
  <c r="S25" s="1"/>
  <c r="T24"/>
  <c r="Q24"/>
  <c r="R24" s="1"/>
  <c r="T23"/>
  <c r="Q23"/>
  <c r="S23" s="1"/>
  <c r="T22"/>
  <c r="Q22"/>
  <c r="R22" s="1"/>
  <c r="T21"/>
  <c r="Q21"/>
  <c r="S21" s="1"/>
  <c r="T20"/>
  <c r="Q20"/>
  <c r="R20" s="1"/>
  <c r="T19"/>
  <c r="Q19"/>
  <c r="S19" s="1"/>
  <c r="T18"/>
  <c r="Q18"/>
  <c r="R18" s="1"/>
  <c r="T17"/>
  <c r="Q17"/>
  <c r="S17" s="1"/>
  <c r="T16"/>
  <c r="Q16"/>
  <c r="R16" s="1"/>
  <c r="T15"/>
  <c r="Q15"/>
  <c r="S15" s="1"/>
  <c r="T14"/>
  <c r="Q14"/>
  <c r="R14" s="1"/>
  <c r="T13"/>
  <c r="Q13"/>
  <c r="S13" s="1"/>
  <c r="T12"/>
  <c r="Q12"/>
  <c r="R12" s="1"/>
  <c r="T11"/>
  <c r="Q11"/>
  <c r="T10"/>
  <c r="V30" l="1"/>
  <c r="V31"/>
  <c r="V32"/>
  <c r="V33"/>
  <c r="V34"/>
  <c r="D35" i="12"/>
  <c r="Y8"/>
  <c r="AI8" s="1"/>
  <c r="D37" i="11"/>
  <c r="Y8"/>
  <c r="AG8" s="1"/>
  <c r="Y8" i="10"/>
  <c r="AG8" s="1"/>
  <c r="D37"/>
  <c r="Y8" i="9"/>
  <c r="AG8" s="1"/>
  <c r="D38"/>
  <c r="D38" i="8"/>
  <c r="Y8"/>
  <c r="Y8" i="7"/>
  <c r="AK8" s="1"/>
  <c r="D38"/>
  <c r="Y8" i="6"/>
  <c r="D38"/>
  <c r="AC8"/>
  <c r="D38" i="5"/>
  <c r="Y8"/>
  <c r="Y8" i="4"/>
  <c r="D39"/>
  <c r="AK8"/>
  <c r="Y8" i="3"/>
  <c r="AG8" s="1"/>
  <c r="D35"/>
  <c r="D41" i="2"/>
  <c r="Y8"/>
  <c r="V10" i="1"/>
  <c r="P38"/>
  <c r="P39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R29"/>
  <c r="V29"/>
  <c r="S11"/>
  <c r="R10"/>
  <c r="R21"/>
  <c r="R17"/>
  <c r="R25"/>
  <c r="R33"/>
  <c r="R13"/>
  <c r="R11"/>
  <c r="R15"/>
  <c r="R19"/>
  <c r="R23"/>
  <c r="R27"/>
  <c r="R31"/>
  <c r="S12"/>
  <c r="S16"/>
  <c r="S20"/>
  <c r="S24"/>
  <c r="S28"/>
  <c r="S32"/>
  <c r="S34"/>
  <c r="S10"/>
  <c r="S14"/>
  <c r="S18"/>
  <c r="S22"/>
  <c r="S26"/>
  <c r="S30"/>
  <c r="AE8" i="11" l="1"/>
  <c r="AE8" i="12"/>
  <c r="AK8"/>
  <c r="AC8"/>
  <c r="AK8" i="10"/>
  <c r="AK8" i="9"/>
  <c r="AK8" i="3"/>
  <c r="P34" i="12"/>
  <c r="D34"/>
  <c r="AG8"/>
  <c r="P36" i="11"/>
  <c r="D36"/>
  <c r="AI8"/>
  <c r="AC8"/>
  <c r="AK8"/>
  <c r="P36" i="10"/>
  <c r="D36"/>
  <c r="AE8"/>
  <c r="AC8"/>
  <c r="AI8"/>
  <c r="P37" i="9"/>
  <c r="D37"/>
  <c r="AE8"/>
  <c r="AC8"/>
  <c r="AI8"/>
  <c r="P37" i="8"/>
  <c r="D37"/>
  <c r="AK8"/>
  <c r="AC8"/>
  <c r="AG8"/>
  <c r="AI8"/>
  <c r="AE8"/>
  <c r="P37" i="7"/>
  <c r="D37"/>
  <c r="AE8"/>
  <c r="AC8"/>
  <c r="AI8"/>
  <c r="AG8"/>
  <c r="P37" i="6"/>
  <c r="D37"/>
  <c r="AE8"/>
  <c r="AK8"/>
  <c r="AG8"/>
  <c r="AI8"/>
  <c r="P37" i="5"/>
  <c r="D37"/>
  <c r="AK8"/>
  <c r="AG8"/>
  <c r="AC8"/>
  <c r="AI8"/>
  <c r="AE8"/>
  <c r="P38" i="4"/>
  <c r="D38"/>
  <c r="AG8"/>
  <c r="AE8"/>
  <c r="AI8"/>
  <c r="AC8"/>
  <c r="P34" i="3"/>
  <c r="D34"/>
  <c r="AE8"/>
  <c r="AC8"/>
  <c r="AI8"/>
  <c r="P40" i="2"/>
  <c r="D40"/>
  <c r="AK8"/>
  <c r="AE8"/>
  <c r="AC8"/>
  <c r="AI8"/>
  <c r="AG8"/>
  <c r="AB8" i="1"/>
  <c r="Z8"/>
  <c r="AD8"/>
  <c r="AA8"/>
  <c r="D41" l="1"/>
  <c r="D39"/>
  <c r="AJ8"/>
  <c r="D38" s="1"/>
  <c r="AF8"/>
  <c r="AH8"/>
  <c r="Y8" l="1"/>
  <c r="D37" l="1"/>
  <c r="P37"/>
  <c r="AG8"/>
  <c r="AE8"/>
  <c r="AC8"/>
  <c r="AK8"/>
  <c r="AI8"/>
</calcChain>
</file>

<file path=xl/sharedStrings.xml><?xml version="1.0" encoding="utf-8"?>
<sst xmlns="http://schemas.openxmlformats.org/spreadsheetml/2006/main" count="2724" uniqueCount="747">
  <si>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</si>
  <si>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</si>
  <si>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</si>
  <si>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</si>
  <si>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</si>
  <si>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</si>
  <si>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</si>
  <si>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</si>
  <si>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</si>
  <si>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</si>
  <si>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</si>
  <si>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</si>
  <si>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</si>
  <si>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</si>
  <si>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</si>
  <si>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</si>
  <si>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</si>
  <si>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</si>
  <si>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</si>
  <si>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</si>
  <si>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</si>
  <si>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</si>
  <si>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</si>
  <si>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</si>
  <si>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</si>
  <si>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</si>
  <si>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</si>
  <si>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</si>
  <si>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</si>
  <si>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</si>
  <si>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</si>
  <si>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</si>
  <si>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</si>
  <si>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</si>
  <si>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</si>
  <si>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</si>
  <si>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</si>
  <si>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</si>
  <si>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</si>
  <si>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</si>
  <si>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</si>
  <si>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</si>
  <si>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</si>
  <si>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</si>
  <si>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</si>
  <si>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</si>
  <si>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</si>
  <si>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</si>
  <si>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</si>
  <si>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</si>
  <si>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</si>
  <si>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</si>
  <si>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</si>
  <si>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</si>
  <si>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Thi lần 1 học II năm học 2015 - 2016</t>
  </si>
  <si>
    <t>Nguyễn Hoa Cương</t>
  </si>
  <si>
    <t>Ngày thi: 13/6/2016</t>
  </si>
  <si>
    <t>Giờ thi: 8h00</t>
  </si>
  <si>
    <t>Thực hành chuyên sâu (VT)</t>
  </si>
  <si>
    <t>B12DCVT145</t>
  </si>
  <si>
    <t>Lê Văn</t>
  </si>
  <si>
    <t>Anh</t>
  </si>
  <si>
    <t>D12CQVT04-B</t>
  </si>
  <si>
    <t>B12DCVT296</t>
  </si>
  <si>
    <t>Nguyễn Văn Mười</t>
  </si>
  <si>
    <t>Chín</t>
  </si>
  <si>
    <t>D12CQVT07-B</t>
  </si>
  <si>
    <t>B12DCVT050</t>
  </si>
  <si>
    <t>Nguyễn Tiến</t>
  </si>
  <si>
    <t>Công</t>
  </si>
  <si>
    <t>D12CQVT02-B</t>
  </si>
  <si>
    <t>B12DCVT298</t>
  </si>
  <si>
    <t>Đạt</t>
  </si>
  <si>
    <t>B12DCVT301</t>
  </si>
  <si>
    <t>Nguyễn Đình</t>
  </si>
  <si>
    <t>Dũng</t>
  </si>
  <si>
    <t>B12DCVT302</t>
  </si>
  <si>
    <t>Nguyễn Văn</t>
  </si>
  <si>
    <t>B12DCVT201</t>
  </si>
  <si>
    <t>Giáp</t>
  </si>
  <si>
    <t>D12CQVT05-B</t>
  </si>
  <si>
    <t>B12DCVT202</t>
  </si>
  <si>
    <t>Nguyễn Thị Thái</t>
  </si>
  <si>
    <t>Hà</t>
  </si>
  <si>
    <t>B12DCVT256</t>
  </si>
  <si>
    <t>Lê Hồng</t>
  </si>
  <si>
    <t>Hạ</t>
  </si>
  <si>
    <t>D12CQVT06-B</t>
  </si>
  <si>
    <t>B12DCVT160</t>
  </si>
  <si>
    <t>Nguyễn Thị</t>
  </si>
  <si>
    <t>Hạnh</t>
  </si>
  <si>
    <t>B12DCVT014</t>
  </si>
  <si>
    <t>Lê</t>
  </si>
  <si>
    <t>Hoạt</t>
  </si>
  <si>
    <t>D12CQVT01-B</t>
  </si>
  <si>
    <t>B12DCVT310</t>
  </si>
  <si>
    <t>Lại Đăng</t>
  </si>
  <si>
    <t>Hưng</t>
  </si>
  <si>
    <t>B12DCVT163</t>
  </si>
  <si>
    <t>Hà Thị</t>
  </si>
  <si>
    <t>Hương</t>
  </si>
  <si>
    <t>B12DCVT313</t>
  </si>
  <si>
    <t>Trần Văn</t>
  </si>
  <si>
    <t>Huy</t>
  </si>
  <si>
    <t>B12DCVT072</t>
  </si>
  <si>
    <t>Minh</t>
  </si>
  <si>
    <t>B12DCVT243</t>
  </si>
  <si>
    <t>Dương Thị</t>
  </si>
  <si>
    <t>Mỹ</t>
  </si>
  <si>
    <t>B12DCVT322</t>
  </si>
  <si>
    <t>Nguyễn Duy</t>
  </si>
  <si>
    <t>Nam</t>
  </si>
  <si>
    <t>B12DCVT218</t>
  </si>
  <si>
    <t>Phạm Văn Hồ</t>
  </si>
  <si>
    <t>B12DCVT173</t>
  </si>
  <si>
    <t>Đào Thị Hồng</t>
  </si>
  <si>
    <t>Nhung</t>
  </si>
  <si>
    <t>B12DCVT180</t>
  </si>
  <si>
    <t>Vũ Thanh</t>
  </si>
  <si>
    <t>Sơn</t>
  </si>
  <si>
    <t>26/02/94</t>
  </si>
  <si>
    <t>B12DCVT181</t>
  </si>
  <si>
    <t>Đàm Thị Thanh</t>
  </si>
  <si>
    <t>Tâm</t>
  </si>
  <si>
    <t>B12DCVT032</t>
  </si>
  <si>
    <t>Lê Duy</t>
  </si>
  <si>
    <t>Thái</t>
  </si>
  <si>
    <t>B12DCVT234</t>
  </si>
  <si>
    <t>Nguyễn Thành</t>
  </si>
  <si>
    <t>Trung</t>
  </si>
  <si>
    <t>B12DCVT041</t>
  </si>
  <si>
    <t>Nguyễn Ngọc</t>
  </si>
  <si>
    <t>Tú</t>
  </si>
  <si>
    <t>B12DCVT344</t>
  </si>
  <si>
    <t>Uy</t>
  </si>
  <si>
    <t>B12DCVT149</t>
  </si>
  <si>
    <t>Vũ Tiến</t>
  </si>
  <si>
    <t>B12DCVT010</t>
  </si>
  <si>
    <t>Nguyễn Nam</t>
  </si>
  <si>
    <t>Hải</t>
  </si>
  <si>
    <t>B12DCVT059</t>
  </si>
  <si>
    <t>Đinh Tiến</t>
  </si>
  <si>
    <t>Hiếu</t>
  </si>
  <si>
    <t>23/03/94</t>
  </si>
  <si>
    <t>B12DCVT013</t>
  </si>
  <si>
    <t>Thân Đức</t>
  </si>
  <si>
    <t>Hoàng</t>
  </si>
  <si>
    <t>B12DCVT207</t>
  </si>
  <si>
    <t>Trần Quang</t>
  </si>
  <si>
    <t>B12DCVT064</t>
  </si>
  <si>
    <t>Trần Thị</t>
  </si>
  <si>
    <t>B12DCVT165</t>
  </si>
  <si>
    <t>Kiều Văn</t>
  </si>
  <si>
    <t>04/01/94</t>
  </si>
  <si>
    <t>B12DCVT210</t>
  </si>
  <si>
    <t>Phùng Thị Ngọc</t>
  </si>
  <si>
    <t>Huyền</t>
  </si>
  <si>
    <t>B12DCVT264</t>
  </si>
  <si>
    <t>Nguyễn Thái</t>
  </si>
  <si>
    <t>Lộc</t>
  </si>
  <si>
    <t>B112101276</t>
  </si>
  <si>
    <t>Vũ Đức</t>
  </si>
  <si>
    <t>Long</t>
  </si>
  <si>
    <t>B12DCVT269</t>
  </si>
  <si>
    <t>Mạnh</t>
  </si>
  <si>
    <t>B12DCVT272</t>
  </si>
  <si>
    <t>Lang Tuấn</t>
  </si>
  <si>
    <t>Nguyên</t>
  </si>
  <si>
    <t>B12DCVT075</t>
  </si>
  <si>
    <t>Điền Trung</t>
  </si>
  <si>
    <t>Nhi</t>
  </si>
  <si>
    <t>B12DCVT028</t>
  </si>
  <si>
    <t>Quý</t>
  </si>
  <si>
    <t>B12DCVT077</t>
  </si>
  <si>
    <t>Hoàng Thị Như</t>
  </si>
  <si>
    <t>Quỳnh</t>
  </si>
  <si>
    <t>B12DCVT225</t>
  </si>
  <si>
    <t>Hà Anh</t>
  </si>
  <si>
    <t>B12DCVT078</t>
  </si>
  <si>
    <t>B12DCVT182</t>
  </si>
  <si>
    <t>Ninh Công</t>
  </si>
  <si>
    <t>B12DCVT230</t>
  </si>
  <si>
    <t>Thăng</t>
  </si>
  <si>
    <t>B12DCVT183</t>
  </si>
  <si>
    <t>Trần Mạnh</t>
  </si>
  <si>
    <t>Tiến</t>
  </si>
  <si>
    <t>B12DCVT038</t>
  </si>
  <si>
    <t>Trần Đức</t>
  </si>
  <si>
    <t>Tính</t>
  </si>
  <si>
    <t>B12DCVT091</t>
  </si>
  <si>
    <t>Nguyễn Quốc</t>
  </si>
  <si>
    <t>B12DCVT043</t>
  </si>
  <si>
    <t>Nguyễn Thanh</t>
  </si>
  <si>
    <t>Tuấn</t>
  </si>
  <si>
    <t>B12DCVT188</t>
  </si>
  <si>
    <t>Nguyễn Huy</t>
  </si>
  <si>
    <t>Tùng</t>
  </si>
  <si>
    <t>B12DCVT191</t>
  </si>
  <si>
    <t>Yến</t>
  </si>
  <si>
    <t>15/03/94</t>
  </si>
  <si>
    <t>B112101030</t>
  </si>
  <si>
    <t>Vũ Quang</t>
  </si>
  <si>
    <t>Nghị</t>
  </si>
  <si>
    <t>D11VT1</t>
  </si>
  <si>
    <t>B112101045</t>
  </si>
  <si>
    <t>Trọng</t>
  </si>
  <si>
    <t>B112101249</t>
  </si>
  <si>
    <t>Nguyễn Mạnh</t>
  </si>
  <si>
    <t>D11VT5</t>
  </si>
  <si>
    <t>B12DCVT095</t>
  </si>
  <si>
    <t>Đinh Hoàng</t>
  </si>
  <si>
    <t>An</t>
  </si>
  <si>
    <t>D12CQVT03-B</t>
  </si>
  <si>
    <t>B12DCVT194</t>
  </si>
  <si>
    <t>Bùi Đình</t>
  </si>
  <si>
    <t>Bằng</t>
  </si>
  <si>
    <t>B12DCVT197</t>
  </si>
  <si>
    <t>Định</t>
  </si>
  <si>
    <t>B12DCVT198</t>
  </si>
  <si>
    <t>Hoàng Tiến</t>
  </si>
  <si>
    <t>B12DCVT109</t>
  </si>
  <si>
    <t>B112101167</t>
  </si>
  <si>
    <t>Vũ Sỹ</t>
  </si>
  <si>
    <t>Hiệp</t>
  </si>
  <si>
    <t>B12DCVT208</t>
  </si>
  <si>
    <t>Trần Việt</t>
  </si>
  <si>
    <t>B12DCVT312</t>
  </si>
  <si>
    <t>Vũ Văn</t>
  </si>
  <si>
    <t>Hưu</t>
  </si>
  <si>
    <t>B12DCVT021</t>
  </si>
  <si>
    <t>Tạ Xuân</t>
  </si>
  <si>
    <t>Kiên</t>
  </si>
  <si>
    <t>B12DCVT320</t>
  </si>
  <si>
    <t>Mai Xuân</t>
  </si>
  <si>
    <t>B12DCVT216</t>
  </si>
  <si>
    <t>Nguyễn Khắc</t>
  </si>
  <si>
    <t>B12DCVT174</t>
  </si>
  <si>
    <t>Cù Lưu</t>
  </si>
  <si>
    <t>Phong</t>
  </si>
  <si>
    <t>B12DCVT076</t>
  </si>
  <si>
    <t>Đỗ Đăng</t>
  </si>
  <si>
    <t>Quân</t>
  </si>
  <si>
    <t>B12DCVT177</t>
  </si>
  <si>
    <t>Phạm Văn</t>
  </si>
  <si>
    <t>B12DCVT228</t>
  </si>
  <si>
    <t>Thái Trung</t>
  </si>
  <si>
    <t>Tần</t>
  </si>
  <si>
    <t>B12DCVT084</t>
  </si>
  <si>
    <t>Hoàng Thị</t>
  </si>
  <si>
    <t>Thu</t>
  </si>
  <si>
    <t>B12DCVT087</t>
  </si>
  <si>
    <t>Nguyễn Thị Thúy</t>
  </si>
  <si>
    <t>Trang</t>
  </si>
  <si>
    <t>B12DCVT139</t>
  </si>
  <si>
    <t>Văn Thanh</t>
  </si>
  <si>
    <t>B112101203</t>
  </si>
  <si>
    <t>Nguyễn Việt</t>
  </si>
  <si>
    <t>1021010196</t>
  </si>
  <si>
    <t xml:space="preserve">Phạm Quang </t>
  </si>
  <si>
    <t>Ánh</t>
  </si>
  <si>
    <t>D11VT3</t>
  </si>
  <si>
    <t>1021010029</t>
  </si>
  <si>
    <t>Nguyễn Đức</t>
  </si>
  <si>
    <t>D10VT1</t>
  </si>
  <si>
    <t>1021010405</t>
  </si>
  <si>
    <t>B12DCVT051</t>
  </si>
  <si>
    <t>Trương Đình</t>
  </si>
  <si>
    <t>B12DCVT103</t>
  </si>
  <si>
    <t>Ngô Trung</t>
  </si>
  <si>
    <t>Đức</t>
  </si>
  <si>
    <t>B12DCVT104</t>
  </si>
  <si>
    <t>B12DCVT108</t>
  </si>
  <si>
    <t>Nguyễn Thị Hà</t>
  </si>
  <si>
    <t>Giang</t>
  </si>
  <si>
    <t>B12DCVT113</t>
  </si>
  <si>
    <t>Hoàn</t>
  </si>
  <si>
    <t>B12DCVT012</t>
  </si>
  <si>
    <t>B12DCVT259</t>
  </si>
  <si>
    <t>Nguyễn Tuấn</t>
  </si>
  <si>
    <t>B12DCVT063</t>
  </si>
  <si>
    <t>B12DCVT164</t>
  </si>
  <si>
    <t>Hường</t>
  </si>
  <si>
    <t>B12DCVT118</t>
  </si>
  <si>
    <t>B12DCVT068</t>
  </si>
  <si>
    <t>Nguyễn Thị Trang</t>
  </si>
  <si>
    <t>B12DCVT119</t>
  </si>
  <si>
    <t>Khánh</t>
  </si>
  <si>
    <t>B12DCVT169</t>
  </si>
  <si>
    <t>Linh</t>
  </si>
  <si>
    <t>B12DCVT266</t>
  </si>
  <si>
    <t>Nguyễn Hồng</t>
  </si>
  <si>
    <t>B12DCVT217</t>
  </si>
  <si>
    <t>Nguyễn Thế</t>
  </si>
  <si>
    <t>B12DCVT073</t>
  </si>
  <si>
    <t>Đào Văn</t>
  </si>
  <si>
    <t>B12DCVT123</t>
  </si>
  <si>
    <t>B12DCVT131</t>
  </si>
  <si>
    <t>B12DCVT079</t>
  </si>
  <si>
    <t>Quách Thanh</t>
  </si>
  <si>
    <t>19/01/94</t>
  </si>
  <si>
    <t>B12DCVT277</t>
  </si>
  <si>
    <t>Đặng Đình</t>
  </si>
  <si>
    <t>Thắng</t>
  </si>
  <si>
    <t>B12DCVT082</t>
  </si>
  <si>
    <t>Thanh</t>
  </si>
  <si>
    <t>B12DCVT037</t>
  </si>
  <si>
    <t>B12DCVT286</t>
  </si>
  <si>
    <t>Phan Minh</t>
  </si>
  <si>
    <t>Trí</t>
  </si>
  <si>
    <t>B12DCVT044</t>
  </si>
  <si>
    <t>Nguyễn Phúc</t>
  </si>
  <si>
    <t>Tường</t>
  </si>
  <si>
    <t>B12DCVT094</t>
  </si>
  <si>
    <t>Vượng</t>
  </si>
  <si>
    <t>B112101011</t>
  </si>
  <si>
    <t>B12DCVT049</t>
  </si>
  <si>
    <t>Lương Thế</t>
  </si>
  <si>
    <t>B12DCVT199</t>
  </si>
  <si>
    <t>Ngô Tuấn</t>
  </si>
  <si>
    <t>B12DCVT105</t>
  </si>
  <si>
    <t>B12DCVT106</t>
  </si>
  <si>
    <t>Đinh Văn</t>
  </si>
  <si>
    <t>Duy</t>
  </si>
  <si>
    <t>B12DCVT107</t>
  </si>
  <si>
    <t>Duyên</t>
  </si>
  <si>
    <t>B12DCVT255</t>
  </si>
  <si>
    <t>Nguyễn Như</t>
  </si>
  <si>
    <t>B12DCVT303</t>
  </si>
  <si>
    <t>B12DCVT110</t>
  </si>
  <si>
    <t>Vũ Việt</t>
  </si>
  <si>
    <t>B12DCVT067</t>
  </si>
  <si>
    <t>Hoàng Quang</t>
  </si>
  <si>
    <t>B12DCVT069</t>
  </si>
  <si>
    <t>Kiêm</t>
  </si>
  <si>
    <t>B12DCVT215</t>
  </si>
  <si>
    <t>Lò Văn</t>
  </si>
  <si>
    <t>Lý</t>
  </si>
  <si>
    <t>B12DCVT319</t>
  </si>
  <si>
    <t>Lê Đức</t>
  </si>
  <si>
    <t>B12DCVT125</t>
  </si>
  <si>
    <t>Đỗ Thị</t>
  </si>
  <si>
    <t>Nhàn</t>
  </si>
  <si>
    <t>B12DCVT175</t>
  </si>
  <si>
    <t>Nguyễn Xuân</t>
  </si>
  <si>
    <t>Phúc</t>
  </si>
  <si>
    <t>B12DCVT128</t>
  </si>
  <si>
    <t>Quang</t>
  </si>
  <si>
    <t>B12DCVT176</t>
  </si>
  <si>
    <t>Nguyễn Hoàng</t>
  </si>
  <si>
    <t>B12DCVT227</t>
  </si>
  <si>
    <t>Đặng Mạnh</t>
  </si>
  <si>
    <t>Sỹ</t>
  </si>
  <si>
    <t>B12DCVT030</t>
  </si>
  <si>
    <t>Tài</t>
  </si>
  <si>
    <t>B12DCVT232</t>
  </si>
  <si>
    <t>Tô Tiến</t>
  </si>
  <si>
    <t>B12DCVT039</t>
  </si>
  <si>
    <t>Đinh Bá</t>
  </si>
  <si>
    <t>Trúc</t>
  </si>
  <si>
    <t>B12DCVT288</t>
  </si>
  <si>
    <t>Chu Hoàng</t>
  </si>
  <si>
    <t>B12DCVT042</t>
  </si>
  <si>
    <t>Trần Anh</t>
  </si>
  <si>
    <t>B12DCVT187</t>
  </si>
  <si>
    <t>Phùng Văn</t>
  </si>
  <si>
    <t>B12DCVT240</t>
  </si>
  <si>
    <t>Tuyên</t>
  </si>
  <si>
    <t>B112101229</t>
  </si>
  <si>
    <t>B12DCVT096</t>
  </si>
  <si>
    <t>Nguyễn Thị Ngọc</t>
  </si>
  <si>
    <t>B12DCVT101</t>
  </si>
  <si>
    <t>Nguyễn Trọng</t>
  </si>
  <si>
    <t>Duẩn</t>
  </si>
  <si>
    <t>B12DCVT300</t>
  </si>
  <si>
    <t>Đỗ Thị Kim</t>
  </si>
  <si>
    <t>Dung</t>
  </si>
  <si>
    <t>B12DCVT200</t>
  </si>
  <si>
    <t>B12DCVT055</t>
  </si>
  <si>
    <t>B12DCVT009</t>
  </si>
  <si>
    <t>Kiều Duy</t>
  </si>
  <si>
    <t>B12DCVT157</t>
  </si>
  <si>
    <t>Phạm Mạnh</t>
  </si>
  <si>
    <t>B12DCVT057</t>
  </si>
  <si>
    <t>Hào</t>
  </si>
  <si>
    <t>B12DCVT115</t>
  </si>
  <si>
    <t>Hùng</t>
  </si>
  <si>
    <t>B12DCVT260</t>
  </si>
  <si>
    <t>Vũ Trọng</t>
  </si>
  <si>
    <t>Hưởng</t>
  </si>
  <si>
    <t>B12DCVT065</t>
  </si>
  <si>
    <t>Đặng Ngọc</t>
  </si>
  <si>
    <t>B12DCVT066</t>
  </si>
  <si>
    <t>Đặng Quang</t>
  </si>
  <si>
    <t>B12DCVT261</t>
  </si>
  <si>
    <t>Khoa</t>
  </si>
  <si>
    <t>B12DCVT167</t>
  </si>
  <si>
    <t>Phạm Quốc</t>
  </si>
  <si>
    <t>Lâm</t>
  </si>
  <si>
    <t>B12DCVT265</t>
  </si>
  <si>
    <t>Lợi</t>
  </si>
  <si>
    <t>B12DCVT273</t>
  </si>
  <si>
    <t>Phương</t>
  </si>
  <si>
    <t>B12DCVT326</t>
  </si>
  <si>
    <t>Đỗ</t>
  </si>
  <si>
    <t>B12DCVT274</t>
  </si>
  <si>
    <t>Phạm Hoàng</t>
  </si>
  <si>
    <t>B12DCVT132</t>
  </si>
  <si>
    <t>Nhữ Văn</t>
  </si>
  <si>
    <t>B12DCVT280</t>
  </si>
  <si>
    <t>Nguyễn Quang</t>
  </si>
  <si>
    <t>B12DCVT034</t>
  </si>
  <si>
    <t>B12DCVT036</t>
  </si>
  <si>
    <t>Nguyễn Thu</t>
  </si>
  <si>
    <t>Thủy</t>
  </si>
  <si>
    <t>B12DCVT290</t>
  </si>
  <si>
    <t>Hoàng Văn</t>
  </si>
  <si>
    <t>Tuân</t>
  </si>
  <si>
    <t>B12DCVT092</t>
  </si>
  <si>
    <t>Trần Ngọc</t>
  </si>
  <si>
    <t>B12DCVT093</t>
  </si>
  <si>
    <t>Uyên</t>
  </si>
  <si>
    <t>B12DCVT052</t>
  </si>
  <si>
    <t>Nguyễn Ngọc Hải</t>
  </si>
  <si>
    <t>Đăng</t>
  </si>
  <si>
    <t>B12DCVT196</t>
  </si>
  <si>
    <t>B12DCVT251</t>
  </si>
  <si>
    <t>Trần Trung</t>
  </si>
  <si>
    <t>B12DCVT252</t>
  </si>
  <si>
    <t>Thân Văn</t>
  </si>
  <si>
    <t>B12DCVT254</t>
  </si>
  <si>
    <t>Nguyễn Trường</t>
  </si>
  <si>
    <t>B12DCVT204</t>
  </si>
  <si>
    <t>Vũ Ngọc</t>
  </si>
  <si>
    <t>B12DCVT206</t>
  </si>
  <si>
    <t>Phùng Mạnh Minh</t>
  </si>
  <si>
    <t>B12DCVT209</t>
  </si>
  <si>
    <t>Nguyễn Thị Thu</t>
  </si>
  <si>
    <t>B12DCVT262</t>
  </si>
  <si>
    <t>B12DCVT318</t>
  </si>
  <si>
    <t>Lê Thị</t>
  </si>
  <si>
    <t>Mai</t>
  </si>
  <si>
    <t>B12DCVT328</t>
  </si>
  <si>
    <t>B12DCVT329</t>
  </si>
  <si>
    <t>B12DCVT276</t>
  </si>
  <si>
    <t>B12DCVT229</t>
  </si>
  <si>
    <t>B12DCVT279</t>
  </si>
  <si>
    <t>B12DCVT080</t>
  </si>
  <si>
    <t>Nguyễn Gia</t>
  </si>
  <si>
    <t>B12DCVT284</t>
  </si>
  <si>
    <t>Trịnh Duy</t>
  </si>
  <si>
    <t>Thông</t>
  </si>
  <si>
    <t>B12DCVT285</t>
  </si>
  <si>
    <t>Thúy</t>
  </si>
  <si>
    <t>B12DCVT233</t>
  </si>
  <si>
    <t>Lã Thị</t>
  </si>
  <si>
    <t>B12DCVT088</t>
  </si>
  <si>
    <t>B12DCVT289</t>
  </si>
  <si>
    <t>Trần Quốc</t>
  </si>
  <si>
    <t>B12DCVT040</t>
  </si>
  <si>
    <t>Vương Văn</t>
  </si>
  <si>
    <t>Trường</t>
  </si>
  <si>
    <t>B12DCVT090</t>
  </si>
  <si>
    <t>B12DCVT291</t>
  </si>
  <si>
    <t>Hoàng Nguyễn Thanh</t>
  </si>
  <si>
    <t>B12DCVT241</t>
  </si>
  <si>
    <t>Trịnh Thị Kim</t>
  </si>
  <si>
    <t>Tuyến</t>
  </si>
  <si>
    <t>B12DCVT293</t>
  </si>
  <si>
    <t>Hoàng Thị Ngọc</t>
  </si>
  <si>
    <t>B12DCVT047</t>
  </si>
  <si>
    <t>Lê Tuấn</t>
  </si>
  <si>
    <t>B12DCVT004</t>
  </si>
  <si>
    <t>Lê Quốc</t>
  </si>
  <si>
    <t>Bảo</t>
  </si>
  <si>
    <t>B12DCVT246</t>
  </si>
  <si>
    <t>Cương</t>
  </si>
  <si>
    <t>B12DCVT150</t>
  </si>
  <si>
    <t>Cường</t>
  </si>
  <si>
    <t>B12DCVT248</t>
  </si>
  <si>
    <t>Chu Tiến</t>
  </si>
  <si>
    <t>B12DCVT250</t>
  </si>
  <si>
    <t>Phan Trọng</t>
  </si>
  <si>
    <t>B12DCVT053</t>
  </si>
  <si>
    <t>Chu Đại</t>
  </si>
  <si>
    <t>Dương</t>
  </si>
  <si>
    <t>B12DCVT253</t>
  </si>
  <si>
    <t>Nguyễn Hải</t>
  </si>
  <si>
    <t>B12DCVT203</t>
  </si>
  <si>
    <t>Nguyễn Sơn</t>
  </si>
  <si>
    <t>B12DCVT011</t>
  </si>
  <si>
    <t>Bùi Thành</t>
  </si>
  <si>
    <t>B12DCVT060</t>
  </si>
  <si>
    <t>Trịnh Đức</t>
  </si>
  <si>
    <t>B12DCVT062</t>
  </si>
  <si>
    <t>Phạm Đình</t>
  </si>
  <si>
    <t>B12DCVT162</t>
  </si>
  <si>
    <t>B12DCVT166</t>
  </si>
  <si>
    <t>Nguyễn Đăng</t>
  </si>
  <si>
    <t>B12DCVT122</t>
  </si>
  <si>
    <t>B12DCVT221</t>
  </si>
  <si>
    <t>Phú</t>
  </si>
  <si>
    <t>B12DCVT275</t>
  </si>
  <si>
    <t>Lê Ngọc</t>
  </si>
  <si>
    <t>B12DCVT331</t>
  </si>
  <si>
    <t>Bùi Kim Thành</t>
  </si>
  <si>
    <t>B12DCVT033</t>
  </si>
  <si>
    <t>Cao Văn</t>
  </si>
  <si>
    <t>B12DCVT281</t>
  </si>
  <si>
    <t>Phạm Ngọc</t>
  </si>
  <si>
    <t>B12DCVT332</t>
  </si>
  <si>
    <t>Nguyễn Đại</t>
  </si>
  <si>
    <t>Thành</t>
  </si>
  <si>
    <t>B12DCVT333</t>
  </si>
  <si>
    <t>Trần Phương</t>
  </si>
  <si>
    <t>Thảo</t>
  </si>
  <si>
    <t>B12DCVT338</t>
  </si>
  <si>
    <t>Lương Bảo</t>
  </si>
  <si>
    <t>Toàn</t>
  </si>
  <si>
    <t>1021010292</t>
  </si>
  <si>
    <t>Ngô Hồng</t>
  </si>
  <si>
    <t>D10VT4</t>
  </si>
  <si>
    <t>B12DCVT048</t>
  </si>
  <si>
    <t>Lê Văn Tuấn</t>
  </si>
  <si>
    <t>B12DCVT003</t>
  </si>
  <si>
    <t>B12DCVT097</t>
  </si>
  <si>
    <t>Phạm Việt</t>
  </si>
  <si>
    <t>B12DCVT099</t>
  </si>
  <si>
    <t>Trần Thị Ngọc</t>
  </si>
  <si>
    <t>ánh</t>
  </si>
  <si>
    <t>B12DCVT147</t>
  </si>
  <si>
    <t>Bùi Thế</t>
  </si>
  <si>
    <t>B12DCVT102</t>
  </si>
  <si>
    <t>Ngô Quang</t>
  </si>
  <si>
    <t>B12DCVT054</t>
  </si>
  <si>
    <t>Nguyễn Hữu</t>
  </si>
  <si>
    <t>B12DCVT111</t>
  </si>
  <si>
    <t>Cao Thị Ngọc</t>
  </si>
  <si>
    <t>Hân</t>
  </si>
  <si>
    <t>B12DCVT114</t>
  </si>
  <si>
    <t>Nguyễn Minh</t>
  </si>
  <si>
    <t>B12DCVT015</t>
  </si>
  <si>
    <t>B12DCVT019</t>
  </si>
  <si>
    <t>B12DCVT117</t>
  </si>
  <si>
    <t>B12DCVT020</t>
  </si>
  <si>
    <t>B12DCVT168</t>
  </si>
  <si>
    <t>Nguyễn Hoài</t>
  </si>
  <si>
    <t>B12DCVT317</t>
  </si>
  <si>
    <t>B12DCVT023</t>
  </si>
  <si>
    <t>B12DCVT024</t>
  </si>
  <si>
    <t>Đỗ Xuân</t>
  </si>
  <si>
    <t>Mười</t>
  </si>
  <si>
    <t>B12DCVT324</t>
  </si>
  <si>
    <t>B12DCVT127</t>
  </si>
  <si>
    <t>Trần Hồng</t>
  </si>
  <si>
    <t>B12DCVT330</t>
  </si>
  <si>
    <t>Nguyễn Công</t>
  </si>
  <si>
    <t>B12DCVT231</t>
  </si>
  <si>
    <t>B12DCVT335</t>
  </si>
  <si>
    <t>Hoàng Hữu</t>
  </si>
  <si>
    <t>Thuận</t>
  </si>
  <si>
    <t>B12DCVT339</t>
  </si>
  <si>
    <t>B12DCVT089</t>
  </si>
  <si>
    <t>B12DCVT190</t>
  </si>
  <si>
    <t>Trần Hữu</t>
  </si>
  <si>
    <t>B12DCVT146</t>
  </si>
  <si>
    <t>B12DCVT156</t>
  </si>
  <si>
    <t>B12DCVT056</t>
  </si>
  <si>
    <t>Trịnh Sơn</t>
  </si>
  <si>
    <t>B12DCVT257</t>
  </si>
  <si>
    <t>Hằng</t>
  </si>
  <si>
    <t>B12DCVT058</t>
  </si>
  <si>
    <t>Trần Minh</t>
  </si>
  <si>
    <t>Hiền</t>
  </si>
  <si>
    <t>B12DCVT309</t>
  </si>
  <si>
    <t>B12DCVT017</t>
  </si>
  <si>
    <t>Đào Quang</t>
  </si>
  <si>
    <t>B12DCVT018</t>
  </si>
  <si>
    <t>B12DCVT314</t>
  </si>
  <si>
    <t>Khôi</t>
  </si>
  <si>
    <t>B12DCVT315</t>
  </si>
  <si>
    <t>Liêm</t>
  </si>
  <si>
    <t>B12DCVT070</t>
  </si>
  <si>
    <t>Nguyễn Bá</t>
  </si>
  <si>
    <t>Lượng</t>
  </si>
  <si>
    <t>B12DCVT124</t>
  </si>
  <si>
    <t>Vũ Hoàng</t>
  </si>
  <si>
    <t>B12DCVT346</t>
  </si>
  <si>
    <t>Trịnh Trọng</t>
  </si>
  <si>
    <t>B12DCVT278</t>
  </si>
  <si>
    <t>B12DCVT086</t>
  </si>
  <si>
    <t>Vũ Đình</t>
  </si>
  <si>
    <t>B12DCVT184</t>
  </si>
  <si>
    <t>Lã Văn</t>
  </si>
  <si>
    <t>Toán</t>
  </si>
  <si>
    <t>B12DCVT237</t>
  </si>
  <si>
    <t>Vũ Mạnh</t>
  </si>
  <si>
    <t>B12DCVT046</t>
  </si>
  <si>
    <t>Vũ Quốc</t>
  </si>
  <si>
    <t>Việt</t>
  </si>
  <si>
    <t>B112101101</t>
  </si>
  <si>
    <t>PHẠM Duy</t>
  </si>
  <si>
    <t>B112101158</t>
  </si>
  <si>
    <t>Ngô Văn</t>
  </si>
  <si>
    <t>D11VT4</t>
  </si>
  <si>
    <t>B112101118</t>
  </si>
  <si>
    <t>B112101122</t>
  </si>
  <si>
    <t xml:space="preserve">Nguyễn Đăng </t>
  </si>
  <si>
    <t>Khương</t>
  </si>
  <si>
    <t>B112101087</t>
  </si>
  <si>
    <t>Sáng</t>
  </si>
  <si>
    <t>D11VT2</t>
  </si>
  <si>
    <t>B112101049</t>
  </si>
  <si>
    <t>B12DCVT294</t>
  </si>
  <si>
    <t>B12DCVT295</t>
  </si>
  <si>
    <t>Trần Thị Vân</t>
  </si>
  <si>
    <t>B12DCVT193</t>
  </si>
  <si>
    <t>B12DCVT244</t>
  </si>
  <si>
    <t>Bình</t>
  </si>
  <si>
    <t>B12DCVT006</t>
  </si>
  <si>
    <t>B12DCVT299</t>
  </si>
  <si>
    <t>B12DCVT304</t>
  </si>
  <si>
    <t>B12DCVT159</t>
  </si>
  <si>
    <t>Hoàng Xuân</t>
  </si>
  <si>
    <t>B12DCVT307</t>
  </si>
  <si>
    <t>B12DCVT212</t>
  </si>
  <si>
    <t>Vũ Trung</t>
  </si>
  <si>
    <t>B12DCVT270</t>
  </si>
  <si>
    <t>B12DCVT321</t>
  </si>
  <si>
    <t>Phạm Tuấn</t>
  </si>
  <si>
    <t>B12DCVT172</t>
  </si>
  <si>
    <t>Ngọc</t>
  </si>
  <si>
    <t>B12DCVT325</t>
  </si>
  <si>
    <t>Oanh</t>
  </si>
  <si>
    <t>25/07/94</t>
  </si>
  <si>
    <t>B12DCVT029</t>
  </si>
  <si>
    <t>Phan Tuấn</t>
  </si>
  <si>
    <t>Quyền</t>
  </si>
  <si>
    <t>B12DCVT083</t>
  </si>
  <si>
    <t>Nguyễn Phương</t>
  </si>
  <si>
    <t>B12DCVT035</t>
  </si>
  <si>
    <t>B12DCVT085</t>
  </si>
  <si>
    <t>Thứ</t>
  </si>
  <si>
    <t>B12DCVT336</t>
  </si>
  <si>
    <t>B12DCVT337</t>
  </si>
  <si>
    <t>B12DCVT340</t>
  </si>
  <si>
    <t>B12DCVT341</t>
  </si>
  <si>
    <t>Lê Công</t>
  </si>
  <si>
    <t>B12DCVT342</t>
  </si>
  <si>
    <t>Đào Hoàng</t>
  </si>
  <si>
    <t>B12DCVT345</t>
  </si>
  <si>
    <t>Bùi Đức</t>
  </si>
  <si>
    <t>B12DCVT002</t>
  </si>
  <si>
    <t>Nguyễn Phan</t>
  </si>
  <si>
    <t>B12DCVT005</t>
  </si>
  <si>
    <t>Nông Công</t>
  </si>
  <si>
    <t>Chính</t>
  </si>
  <si>
    <t>B12DCVT148</t>
  </si>
  <si>
    <t>Chương</t>
  </si>
  <si>
    <t>B12DCVT247</t>
  </si>
  <si>
    <t>Bùi Ngọc</t>
  </si>
  <si>
    <t>B12DCVT161</t>
  </si>
  <si>
    <t>B12DCVT258</t>
  </si>
  <si>
    <t>Vũ Chí</t>
  </si>
  <si>
    <t>B12DCVT205</t>
  </si>
  <si>
    <t>B12DCVT116</t>
  </si>
  <si>
    <t>B12DCVT120</t>
  </si>
  <si>
    <t>Nguyễn Tùng</t>
  </si>
  <si>
    <t>B12DCVT263</t>
  </si>
  <si>
    <t>B12DCVT268</t>
  </si>
  <si>
    <t>Mẫn</t>
  </si>
  <si>
    <t>B12DCVT271</t>
  </si>
  <si>
    <t>B12DCVT025</t>
  </si>
  <si>
    <t>Phan Xuân</t>
  </si>
  <si>
    <t>B12DCVT026</t>
  </si>
  <si>
    <t>Trương Văn</t>
  </si>
  <si>
    <t>Nhân</t>
  </si>
  <si>
    <t>B12DCVT222</t>
  </si>
  <si>
    <t>B12DCVT282</t>
  </si>
  <si>
    <t>B12DCVT283</t>
  </si>
  <si>
    <t>Trương Tiến</t>
  </si>
  <si>
    <t>B12DCVT287</t>
  </si>
  <si>
    <t>Dương Thế</t>
  </si>
  <si>
    <t>B12DCVT186</t>
  </si>
  <si>
    <t>B12DCVT189</t>
  </si>
  <si>
    <t>B12DCVT143</t>
  </si>
  <si>
    <t>Lê Sỹ</t>
  </si>
  <si>
    <t>Nhóm: TEL1417-12</t>
  </si>
  <si>
    <t>Nhóm: TEL1417-11</t>
  </si>
  <si>
    <t>Nhóm: TEL1417-10</t>
  </si>
  <si>
    <t>Nhóm: TEL1417-09</t>
  </si>
  <si>
    <t>Nhóm: TEL1417-08</t>
  </si>
  <si>
    <t>Nhóm: TEL1417-07</t>
  </si>
  <si>
    <t>Nhóm: TEL1417-06</t>
  </si>
  <si>
    <t>Nhóm: TEL1417-05</t>
  </si>
  <si>
    <t>Nhóm: TEL1417-04</t>
  </si>
  <si>
    <t>Nhóm: TEL1417-03</t>
  </si>
  <si>
    <t>Nhóm: TEL1417-02</t>
  </si>
  <si>
    <t>Nhóm: TEL1417-01</t>
  </si>
  <si>
    <t>BẢNG ĐIỂM HỌC PHẦN</t>
  </si>
  <si>
    <t>30/04/93</t>
  </si>
  <si>
    <t>27/07/95</t>
  </si>
  <si>
    <t>12/12/95</t>
  </si>
  <si>
    <t>22/07/94</t>
  </si>
  <si>
    <t>20/01/95</t>
  </si>
  <si>
    <t>05/09/95</t>
  </si>
  <si>
    <t>16/09/95</t>
  </si>
  <si>
    <t>03/01/95</t>
  </si>
  <si>
    <t>19/05/92</t>
  </si>
  <si>
    <t>14/10/93</t>
  </si>
  <si>
    <t>25/01/95</t>
  </si>
  <si>
    <t>20/06/95</t>
  </si>
  <si>
    <t>21/06/95</t>
  </si>
  <si>
    <t>19/11/92</t>
  </si>
  <si>
    <t>08/11/95</t>
  </si>
  <si>
    <t>01/06/94</t>
  </si>
  <si>
    <t>29/06/91</t>
  </si>
  <si>
    <t>23/01/94</t>
  </si>
  <si>
    <t>08/04/94</t>
  </si>
  <si>
    <t>13/01/94</t>
  </si>
  <si>
    <t>10/02/91</t>
  </si>
  <si>
    <t>17/11/95</t>
  </si>
  <si>
    <t>23/07/95</t>
  </si>
  <si>
    <t>16/08/94</t>
  </si>
  <si>
    <t>02/03/95</t>
  </si>
  <si>
    <t>10/11/94</t>
  </si>
  <si>
    <t>23/08/95</t>
  </si>
  <si>
    <t>13/02/94</t>
  </si>
  <si>
    <t>20/06/92</t>
  </si>
  <si>
    <t>03/02/94</t>
  </si>
  <si>
    <t>08/10/95</t>
  </si>
  <si>
    <t>04/02/93</t>
  </si>
  <si>
    <t>17/03/95</t>
  </si>
  <si>
    <t>15/01/91</t>
  </si>
  <si>
    <t>05/10/95</t>
  </si>
  <si>
    <t>23/10/95</t>
  </si>
  <si>
    <t>12/07/95</t>
  </si>
  <si>
    <t>12/06/92</t>
  </si>
  <si>
    <t>14/06/95</t>
  </si>
  <si>
    <t>11/08/93</t>
  </si>
  <si>
    <t>29/12/94</t>
  </si>
  <si>
    <t>06/11/93</t>
  </si>
  <si>
    <t>05/11/95</t>
  </si>
  <si>
    <t>26/07/92</t>
  </si>
  <si>
    <t>19/05/95</t>
  </si>
  <si>
    <t>B12DCVT140</t>
  </si>
  <si>
    <t>Vũ</t>
  </si>
  <si>
    <t>Hà Nội, ngày 15 tháng 06 năm 2016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</si>
</sst>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2" fillId="0" borderId="0"/>
    <xf numFmtId="0" fontId="18" fillId="0" borderId="0"/>
  </cellStyleXfs>
  <cellXfs count="14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protection locked="0"/>
    </xf>
    <xf numFmtId="0" fontId="9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24" fillId="0" borderId="0" xfId="0" applyFont="1" applyBorder="1" applyAlignment="1" applyProtection="1">
      <alignment horizontal="justify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3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4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0" fontId="9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60"/>
  <sheetViews>
    <sheetView workbookViewId="0">
      <pane ySplit="3" topLeftCell="A25" activePane="bottomLeft" state="frozen"/>
      <selection activeCell="C10" sqref="C10"/>
      <selection pane="bottomLeft" activeCell="B31" sqref="B31:T31"/>
    </sheetView>
  </sheetViews>
  <sheetFormatPr defaultRowHeight="15.75"/>
  <cols>
    <col min="1" max="1" width="3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698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58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686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/>
      <c r="G5" s="120" t="s">
        <v>56</v>
      </c>
      <c r="H5" s="120"/>
      <c r="I5" s="120"/>
      <c r="J5" s="120"/>
      <c r="K5" s="120"/>
      <c r="L5" s="120"/>
      <c r="M5" s="120"/>
      <c r="N5" s="120"/>
      <c r="O5" s="120"/>
      <c r="P5" s="120" t="s">
        <v>57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4.2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93" t="s">
        <v>48</v>
      </c>
      <c r="N8" s="93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Thực hành chuyên sâu (VT)</v>
      </c>
      <c r="X8" s="68" t="str">
        <f>+P4</f>
        <v>Nhóm: TEL1417-12</v>
      </c>
      <c r="Y8" s="69">
        <f>+$AH$8+$AJ$8+$AF$8</f>
        <v>22</v>
      </c>
      <c r="Z8" s="63">
        <f>COUNTIF($S$9:$S$91,"Khiển trách")</f>
        <v>0</v>
      </c>
      <c r="AA8" s="63">
        <f>COUNTIF($S$9:$S$91,"Cảnh cáo")</f>
        <v>0</v>
      </c>
      <c r="AB8" s="63">
        <f>COUNTIF($S$9:$S$91,"Đình chỉ thi")</f>
        <v>0</v>
      </c>
      <c r="AC8" s="70">
        <f>+($Z$8+$AA$8+$AB$8)/$Y$8*100%</f>
        <v>0</v>
      </c>
      <c r="AD8" s="63">
        <f>SUM(COUNTIF($S$9:$S$89,"Vắng"),COUNTIF($S$9:$S$89,"Vắng có phép"))</f>
        <v>0</v>
      </c>
      <c r="AE8" s="71">
        <f>+$AD$8/$Y$8</f>
        <v>0</v>
      </c>
      <c r="AF8" s="72">
        <f>COUNTIF($V$9:$V$89,"Thi lại")</f>
        <v>0</v>
      </c>
      <c r="AG8" s="71">
        <f>+$AF$8/$Y$8</f>
        <v>0</v>
      </c>
      <c r="AH8" s="72">
        <f>COUNTIF($V$9:$V$90,"Học lại")</f>
        <v>3</v>
      </c>
      <c r="AI8" s="71">
        <f>+$AH$8/$Y$8</f>
        <v>0.13636363636363635</v>
      </c>
      <c r="AJ8" s="63">
        <f>COUNTIF($V$10:$V$90,"Đạt")</f>
        <v>19</v>
      </c>
      <c r="AK8" s="70">
        <f>+$AJ$8/$Y$8</f>
        <v>0.86363636363636365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>
        <v>10</v>
      </c>
      <c r="I9" s="10">
        <v>20</v>
      </c>
      <c r="J9" s="11">
        <v>20</v>
      </c>
      <c r="K9" s="10"/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8.75" customHeight="1">
      <c r="B10" s="15">
        <v>1</v>
      </c>
      <c r="C10" s="16" t="s">
        <v>651</v>
      </c>
      <c r="D10" s="17" t="s">
        <v>652</v>
      </c>
      <c r="E10" s="18" t="s">
        <v>61</v>
      </c>
      <c r="F10" s="19" t="s">
        <v>721</v>
      </c>
      <c r="G10" s="16" t="s">
        <v>94</v>
      </c>
      <c r="H10" s="20">
        <v>7</v>
      </c>
      <c r="I10" s="20">
        <v>7</v>
      </c>
      <c r="J10" s="20">
        <v>2</v>
      </c>
      <c r="K10" s="20" t="s">
        <v>26</v>
      </c>
      <c r="L10" s="21"/>
      <c r="M10" s="21"/>
      <c r="N10" s="21"/>
      <c r="O10" s="21"/>
      <c r="P10" s="22">
        <v>5</v>
      </c>
      <c r="Q10" s="23">
        <f t="shared" ref="Q10:Q31" si="0">ROUND(SUMPRODUCT(H10:P10,$H$9:$P$9)/100,1)</f>
        <v>5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D+</v>
      </c>
      <c r="S10" s="24" t="str">
        <f t="shared" ref="S10:S31" si="1">IF($Q10&lt;4,"Kém",IF(AND($Q10&gt;=4,$Q10&lt;=5.4),"Trung bình yếu",IF(AND($Q10&gt;=5.5,$Q10&lt;=6.9),"Trung bình",IF(AND($Q10&gt;=7,$Q10&lt;=8.4),"Khá",IF(AND($Q10&gt;=8.5,$Q10&lt;=10),"Giỏi","")))))</f>
        <v>Trung bình yếu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26">
        <v>2</v>
      </c>
      <c r="C11" s="27" t="s">
        <v>653</v>
      </c>
      <c r="D11" s="28" t="s">
        <v>654</v>
      </c>
      <c r="E11" s="29" t="s">
        <v>655</v>
      </c>
      <c r="F11" s="30" t="s">
        <v>722</v>
      </c>
      <c r="G11" s="27" t="s">
        <v>94</v>
      </c>
      <c r="H11" s="31">
        <v>7</v>
      </c>
      <c r="I11" s="31">
        <v>8</v>
      </c>
      <c r="J11" s="31">
        <v>5.5</v>
      </c>
      <c r="K11" s="31" t="s">
        <v>26</v>
      </c>
      <c r="L11" s="32"/>
      <c r="M11" s="32"/>
      <c r="N11" s="32"/>
      <c r="O11" s="32"/>
      <c r="P11" s="33">
        <v>7</v>
      </c>
      <c r="Q11" s="34">
        <f t="shared" si="0"/>
        <v>6.9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36" t="str">
        <f t="shared" si="1"/>
        <v>Trung bình</v>
      </c>
      <c r="T11" s="37" t="str">
        <f>+IF(OR($H11=0,$I11=0,$J11=0,$K11=0),"Không đủ ĐKDT","")</f>
        <v/>
      </c>
      <c r="U11" s="3"/>
      <c r="V11" s="91" t="str">
        <f t="shared" ref="V11:V3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8.75" customHeight="1">
      <c r="B12" s="26">
        <v>3</v>
      </c>
      <c r="C12" s="27" t="s">
        <v>656</v>
      </c>
      <c r="D12" s="28" t="s">
        <v>622</v>
      </c>
      <c r="E12" s="29" t="s">
        <v>657</v>
      </c>
      <c r="F12" s="30" t="s">
        <v>723</v>
      </c>
      <c r="G12" s="27" t="s">
        <v>62</v>
      </c>
      <c r="H12" s="31">
        <v>7</v>
      </c>
      <c r="I12" s="31">
        <v>5</v>
      </c>
      <c r="J12" s="31">
        <v>5.5</v>
      </c>
      <c r="K12" s="31" t="s">
        <v>26</v>
      </c>
      <c r="L12" s="38"/>
      <c r="M12" s="38"/>
      <c r="N12" s="38"/>
      <c r="O12" s="38"/>
      <c r="P12" s="33">
        <v>5.5</v>
      </c>
      <c r="Q12" s="34">
        <f t="shared" si="0"/>
        <v>5.6</v>
      </c>
      <c r="R12" s="35" t="str">
        <f t="shared" ref="R12:R31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 t="shared" ref="T12:T31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8.75" customHeight="1">
      <c r="B13" s="26">
        <v>4</v>
      </c>
      <c r="C13" s="27" t="s">
        <v>658</v>
      </c>
      <c r="D13" s="28" t="s">
        <v>659</v>
      </c>
      <c r="E13" s="29" t="s">
        <v>423</v>
      </c>
      <c r="F13" s="30" t="s">
        <v>712</v>
      </c>
      <c r="G13" s="27" t="s">
        <v>87</v>
      </c>
      <c r="H13" s="31">
        <v>8</v>
      </c>
      <c r="I13" s="31">
        <v>7</v>
      </c>
      <c r="J13" s="31">
        <v>8.5</v>
      </c>
      <c r="K13" s="31" t="s">
        <v>26</v>
      </c>
      <c r="L13" s="38"/>
      <c r="M13" s="38"/>
      <c r="N13" s="38"/>
      <c r="O13" s="38"/>
      <c r="P13" s="33">
        <v>8</v>
      </c>
      <c r="Q13" s="34">
        <f t="shared" si="0"/>
        <v>7.9</v>
      </c>
      <c r="R13" s="35" t="str">
        <f t="shared" si="3"/>
        <v>B</v>
      </c>
      <c r="S13" s="36" t="str">
        <f t="shared" si="1"/>
        <v>Khá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8.75" customHeight="1">
      <c r="B14" s="26">
        <v>5</v>
      </c>
      <c r="C14" s="27" t="s">
        <v>660</v>
      </c>
      <c r="D14" s="28" t="s">
        <v>77</v>
      </c>
      <c r="E14" s="29" t="s">
        <v>383</v>
      </c>
      <c r="F14" s="30" t="s">
        <v>724</v>
      </c>
      <c r="G14" s="27" t="s">
        <v>62</v>
      </c>
      <c r="H14" s="31">
        <v>9</v>
      </c>
      <c r="I14" s="31">
        <v>6</v>
      </c>
      <c r="J14" s="31">
        <v>8.5</v>
      </c>
      <c r="K14" s="31" t="s">
        <v>26</v>
      </c>
      <c r="L14" s="38"/>
      <c r="M14" s="38"/>
      <c r="N14" s="38"/>
      <c r="O14" s="38"/>
      <c r="P14" s="33">
        <v>7.5</v>
      </c>
      <c r="Q14" s="34">
        <f t="shared" si="0"/>
        <v>7.6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6</v>
      </c>
      <c r="C15" s="27" t="s">
        <v>661</v>
      </c>
      <c r="D15" s="28" t="s">
        <v>662</v>
      </c>
      <c r="E15" s="29" t="s">
        <v>383</v>
      </c>
      <c r="F15" s="30" t="s">
        <v>633</v>
      </c>
      <c r="G15" s="27" t="s">
        <v>87</v>
      </c>
      <c r="H15" s="31">
        <v>10</v>
      </c>
      <c r="I15" s="31">
        <v>10</v>
      </c>
      <c r="J15" s="31">
        <v>6</v>
      </c>
      <c r="K15" s="31" t="s">
        <v>26</v>
      </c>
      <c r="L15" s="38"/>
      <c r="M15" s="38"/>
      <c r="N15" s="38"/>
      <c r="O15" s="38"/>
      <c r="P15" s="33">
        <v>8.5</v>
      </c>
      <c r="Q15" s="34">
        <f t="shared" si="0"/>
        <v>8.5</v>
      </c>
      <c r="R15" s="35" t="str">
        <f t="shared" si="3"/>
        <v>A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7</v>
      </c>
      <c r="C16" s="27" t="s">
        <v>663</v>
      </c>
      <c r="D16" s="28" t="s">
        <v>68</v>
      </c>
      <c r="E16" s="29" t="s">
        <v>146</v>
      </c>
      <c r="F16" s="30" t="s">
        <v>725</v>
      </c>
      <c r="G16" s="27" t="s">
        <v>80</v>
      </c>
      <c r="H16" s="31">
        <v>10</v>
      </c>
      <c r="I16" s="31">
        <v>8</v>
      </c>
      <c r="J16" s="31">
        <v>7.5</v>
      </c>
      <c r="K16" s="31" t="s">
        <v>26</v>
      </c>
      <c r="L16" s="38"/>
      <c r="M16" s="38"/>
      <c r="N16" s="38"/>
      <c r="O16" s="38"/>
      <c r="P16" s="33">
        <v>8</v>
      </c>
      <c r="Q16" s="34">
        <f t="shared" si="0"/>
        <v>8.1</v>
      </c>
      <c r="R16" s="35" t="str">
        <f t="shared" si="3"/>
        <v>B+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18.75" customHeight="1">
      <c r="B17" s="26">
        <v>8</v>
      </c>
      <c r="C17" s="27" t="s">
        <v>664</v>
      </c>
      <c r="D17" s="28" t="s">
        <v>439</v>
      </c>
      <c r="E17" s="29" t="s">
        <v>100</v>
      </c>
      <c r="F17" s="30" t="s">
        <v>726</v>
      </c>
      <c r="G17" s="27" t="s">
        <v>212</v>
      </c>
      <c r="H17" s="31">
        <v>8</v>
      </c>
      <c r="I17" s="31">
        <v>5</v>
      </c>
      <c r="J17" s="31">
        <v>4</v>
      </c>
      <c r="K17" s="31" t="s">
        <v>26</v>
      </c>
      <c r="L17" s="38"/>
      <c r="M17" s="38"/>
      <c r="N17" s="38"/>
      <c r="O17" s="38"/>
      <c r="P17" s="33">
        <v>5</v>
      </c>
      <c r="Q17" s="34">
        <f t="shared" si="0"/>
        <v>5.0999999999999996</v>
      </c>
      <c r="R17" s="35" t="str">
        <f t="shared" si="3"/>
        <v>D+</v>
      </c>
      <c r="S17" s="36" t="str">
        <f t="shared" si="1"/>
        <v>Trung bình yếu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1:38" ht="18.75" customHeight="1">
      <c r="B18" s="26">
        <v>9</v>
      </c>
      <c r="C18" s="27" t="s">
        <v>665</v>
      </c>
      <c r="D18" s="28" t="s">
        <v>666</v>
      </c>
      <c r="E18" s="29" t="s">
        <v>397</v>
      </c>
      <c r="F18" s="30" t="s">
        <v>727</v>
      </c>
      <c r="G18" s="27" t="s">
        <v>212</v>
      </c>
      <c r="H18" s="31">
        <v>8</v>
      </c>
      <c r="I18" s="31">
        <v>6</v>
      </c>
      <c r="J18" s="31">
        <v>6.5</v>
      </c>
      <c r="K18" s="31" t="s">
        <v>26</v>
      </c>
      <c r="L18" s="38"/>
      <c r="M18" s="38"/>
      <c r="N18" s="38"/>
      <c r="O18" s="38"/>
      <c r="P18" s="33">
        <v>6.5</v>
      </c>
      <c r="Q18" s="34">
        <f t="shared" si="0"/>
        <v>6.6</v>
      </c>
      <c r="R18" s="35" t="str">
        <f t="shared" si="3"/>
        <v>C+</v>
      </c>
      <c r="S18" s="36" t="str">
        <f t="shared" si="1"/>
        <v>Trung bình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1:38" ht="18.75" customHeight="1">
      <c r="B19" s="26">
        <v>10</v>
      </c>
      <c r="C19" s="27" t="s">
        <v>667</v>
      </c>
      <c r="D19" s="28" t="s">
        <v>77</v>
      </c>
      <c r="E19" s="29" t="s">
        <v>397</v>
      </c>
      <c r="F19" s="30" t="s">
        <v>728</v>
      </c>
      <c r="G19" s="27" t="s">
        <v>87</v>
      </c>
      <c r="H19" s="31">
        <v>7</v>
      </c>
      <c r="I19" s="31">
        <v>9</v>
      </c>
      <c r="J19" s="31">
        <v>8</v>
      </c>
      <c r="K19" s="31" t="s">
        <v>26</v>
      </c>
      <c r="L19" s="38"/>
      <c r="M19" s="38"/>
      <c r="N19" s="38"/>
      <c r="O19" s="38"/>
      <c r="P19" s="33">
        <v>8</v>
      </c>
      <c r="Q19" s="34">
        <f t="shared" si="0"/>
        <v>8.1</v>
      </c>
      <c r="R19" s="35" t="str">
        <f t="shared" si="3"/>
        <v>B+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1:38" ht="18.75" customHeight="1">
      <c r="B20" s="26">
        <v>11</v>
      </c>
      <c r="C20" s="27" t="s">
        <v>668</v>
      </c>
      <c r="D20" s="28" t="s">
        <v>77</v>
      </c>
      <c r="E20" s="29" t="s">
        <v>669</v>
      </c>
      <c r="F20" s="30" t="s">
        <v>729</v>
      </c>
      <c r="G20" s="27" t="s">
        <v>87</v>
      </c>
      <c r="H20" s="31">
        <v>6</v>
      </c>
      <c r="I20" s="31">
        <v>9</v>
      </c>
      <c r="J20" s="31">
        <v>3</v>
      </c>
      <c r="K20" s="31" t="s">
        <v>26</v>
      </c>
      <c r="L20" s="38"/>
      <c r="M20" s="38"/>
      <c r="N20" s="38"/>
      <c r="O20" s="38"/>
      <c r="P20" s="33">
        <v>6</v>
      </c>
      <c r="Q20" s="34">
        <f t="shared" si="0"/>
        <v>6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1:38" ht="18.75" customHeight="1">
      <c r="B21" s="26">
        <v>12</v>
      </c>
      <c r="C21" s="27" t="s">
        <v>670</v>
      </c>
      <c r="D21" s="28" t="s">
        <v>161</v>
      </c>
      <c r="E21" s="29" t="s">
        <v>105</v>
      </c>
      <c r="F21" s="30" t="s">
        <v>120</v>
      </c>
      <c r="G21" s="27" t="s">
        <v>87</v>
      </c>
      <c r="H21" s="31">
        <v>9</v>
      </c>
      <c r="I21" s="31">
        <v>10</v>
      </c>
      <c r="J21" s="31">
        <v>8</v>
      </c>
      <c r="K21" s="31" t="s">
        <v>26</v>
      </c>
      <c r="L21" s="38"/>
      <c r="M21" s="38"/>
      <c r="N21" s="38"/>
      <c r="O21" s="38"/>
      <c r="P21" s="33">
        <v>9</v>
      </c>
      <c r="Q21" s="34">
        <f t="shared" si="0"/>
        <v>9</v>
      </c>
      <c r="R21" s="35" t="str">
        <f t="shared" si="3"/>
        <v>A+</v>
      </c>
      <c r="S21" s="36" t="str">
        <f t="shared" si="1"/>
        <v>Giỏi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1:38" ht="18.75" customHeight="1">
      <c r="B22" s="26">
        <v>13</v>
      </c>
      <c r="C22" s="27" t="s">
        <v>671</v>
      </c>
      <c r="D22" s="28" t="s">
        <v>672</v>
      </c>
      <c r="E22" s="29" t="s">
        <v>167</v>
      </c>
      <c r="F22" s="30" t="s">
        <v>700</v>
      </c>
      <c r="G22" s="27" t="s">
        <v>94</v>
      </c>
      <c r="H22" s="31">
        <v>7</v>
      </c>
      <c r="I22" s="31">
        <v>0</v>
      </c>
      <c r="J22" s="31">
        <v>8</v>
      </c>
      <c r="K22" s="31" t="s">
        <v>26</v>
      </c>
      <c r="L22" s="38"/>
      <c r="M22" s="38"/>
      <c r="N22" s="38"/>
      <c r="O22" s="38"/>
      <c r="P22" s="33">
        <v>0</v>
      </c>
      <c r="Q22" s="34">
        <f t="shared" si="0"/>
        <v>2.2999999999999998</v>
      </c>
      <c r="R22" s="35" t="str">
        <f t="shared" si="3"/>
        <v>F</v>
      </c>
      <c r="S22" s="36" t="str">
        <f t="shared" si="1"/>
        <v>Kém</v>
      </c>
      <c r="T22" s="37" t="str">
        <f t="shared" si="4"/>
        <v>Không đủ ĐKDT</v>
      </c>
      <c r="U22" s="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1:38" ht="18.75" customHeight="1">
      <c r="B23" s="26">
        <v>14</v>
      </c>
      <c r="C23" s="27" t="s">
        <v>673</v>
      </c>
      <c r="D23" s="28" t="s">
        <v>674</v>
      </c>
      <c r="E23" s="29" t="s">
        <v>675</v>
      </c>
      <c r="F23" s="30" t="s">
        <v>730</v>
      </c>
      <c r="G23" s="27" t="s">
        <v>94</v>
      </c>
      <c r="H23" s="31">
        <v>0</v>
      </c>
      <c r="I23" s="31">
        <v>0</v>
      </c>
      <c r="J23" s="31">
        <v>0</v>
      </c>
      <c r="K23" s="31" t="s">
        <v>26</v>
      </c>
      <c r="L23" s="38"/>
      <c r="M23" s="38"/>
      <c r="N23" s="38"/>
      <c r="O23" s="38"/>
      <c r="P23" s="33">
        <v>0</v>
      </c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>Không đủ ĐKDT</v>
      </c>
      <c r="U23" s="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1:38" ht="18.75" customHeight="1">
      <c r="B24" s="26">
        <v>15</v>
      </c>
      <c r="C24" s="27" t="s">
        <v>676</v>
      </c>
      <c r="D24" s="28" t="s">
        <v>99</v>
      </c>
      <c r="E24" s="29" t="s">
        <v>401</v>
      </c>
      <c r="F24" s="30" t="s">
        <v>731</v>
      </c>
      <c r="G24" s="27" t="s">
        <v>80</v>
      </c>
      <c r="H24" s="31">
        <v>8</v>
      </c>
      <c r="I24" s="31">
        <v>8</v>
      </c>
      <c r="J24" s="31">
        <v>6.5</v>
      </c>
      <c r="K24" s="31" t="s">
        <v>26</v>
      </c>
      <c r="L24" s="38"/>
      <c r="M24" s="38"/>
      <c r="N24" s="38"/>
      <c r="O24" s="38"/>
      <c r="P24" s="33">
        <v>7.5</v>
      </c>
      <c r="Q24" s="34">
        <f t="shared" si="0"/>
        <v>7.5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1:38" ht="18.75" customHeight="1">
      <c r="B25" s="26">
        <v>16</v>
      </c>
      <c r="C25" s="27" t="s">
        <v>677</v>
      </c>
      <c r="D25" s="28" t="s">
        <v>470</v>
      </c>
      <c r="E25" s="29" t="s">
        <v>511</v>
      </c>
      <c r="F25" s="30" t="s">
        <v>732</v>
      </c>
      <c r="G25" s="27" t="s">
        <v>87</v>
      </c>
      <c r="H25" s="31">
        <v>6</v>
      </c>
      <c r="I25" s="31">
        <v>7</v>
      </c>
      <c r="J25" s="31">
        <v>9</v>
      </c>
      <c r="K25" s="31" t="s">
        <v>26</v>
      </c>
      <c r="L25" s="38"/>
      <c r="M25" s="38"/>
      <c r="N25" s="38"/>
      <c r="O25" s="38"/>
      <c r="P25" s="33">
        <v>7.5</v>
      </c>
      <c r="Q25" s="34">
        <f t="shared" si="0"/>
        <v>7.6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1:38" ht="18.75" customHeight="1">
      <c r="B26" s="26">
        <v>17</v>
      </c>
      <c r="C26" s="27" t="s">
        <v>678</v>
      </c>
      <c r="D26" s="28" t="s">
        <v>679</v>
      </c>
      <c r="E26" s="29" t="s">
        <v>511</v>
      </c>
      <c r="F26" s="30" t="s">
        <v>733</v>
      </c>
      <c r="G26" s="27" t="s">
        <v>87</v>
      </c>
      <c r="H26" s="31">
        <v>7</v>
      </c>
      <c r="I26" s="31">
        <v>10</v>
      </c>
      <c r="J26" s="31">
        <v>10</v>
      </c>
      <c r="K26" s="31" t="s">
        <v>26</v>
      </c>
      <c r="L26" s="38"/>
      <c r="M26" s="38"/>
      <c r="N26" s="38"/>
      <c r="O26" s="38"/>
      <c r="P26" s="33">
        <v>9.5</v>
      </c>
      <c r="Q26" s="34">
        <f t="shared" si="0"/>
        <v>9.5</v>
      </c>
      <c r="R26" s="35" t="str">
        <f t="shared" si="3"/>
        <v>A+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1:38" ht="18.75" customHeight="1">
      <c r="B27" s="26">
        <v>18</v>
      </c>
      <c r="C27" s="27" t="s">
        <v>680</v>
      </c>
      <c r="D27" s="28" t="s">
        <v>681</v>
      </c>
      <c r="E27" s="29" t="s">
        <v>205</v>
      </c>
      <c r="F27" s="30" t="s">
        <v>734</v>
      </c>
      <c r="G27" s="27" t="s">
        <v>87</v>
      </c>
      <c r="H27" s="31">
        <v>6</v>
      </c>
      <c r="I27" s="31">
        <v>9</v>
      </c>
      <c r="J27" s="31">
        <v>6</v>
      </c>
      <c r="K27" s="31" t="s">
        <v>26</v>
      </c>
      <c r="L27" s="38"/>
      <c r="M27" s="38"/>
      <c r="N27" s="38"/>
      <c r="O27" s="38"/>
      <c r="P27" s="33">
        <v>7</v>
      </c>
      <c r="Q27" s="34">
        <f t="shared" si="0"/>
        <v>7.1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1:38" ht="18.75" customHeight="1">
      <c r="B28" s="26">
        <v>19</v>
      </c>
      <c r="C28" s="27" t="s">
        <v>682</v>
      </c>
      <c r="D28" s="28" t="s">
        <v>409</v>
      </c>
      <c r="E28" s="29" t="s">
        <v>193</v>
      </c>
      <c r="F28" s="30" t="s">
        <v>735</v>
      </c>
      <c r="G28" s="27" t="s">
        <v>62</v>
      </c>
      <c r="H28" s="31">
        <v>8</v>
      </c>
      <c r="I28" s="31">
        <v>7</v>
      </c>
      <c r="J28" s="31">
        <v>9</v>
      </c>
      <c r="K28" s="31" t="s">
        <v>26</v>
      </c>
      <c r="L28" s="38"/>
      <c r="M28" s="38"/>
      <c r="N28" s="38"/>
      <c r="O28" s="38"/>
      <c r="P28" s="33">
        <v>8</v>
      </c>
      <c r="Q28" s="34">
        <f t="shared" si="0"/>
        <v>8</v>
      </c>
      <c r="R28" s="35" t="str">
        <f t="shared" si="3"/>
        <v>B+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1:38" ht="18.75" customHeight="1">
      <c r="B29" s="26">
        <v>20</v>
      </c>
      <c r="C29" s="27" t="s">
        <v>683</v>
      </c>
      <c r="D29" s="28" t="s">
        <v>192</v>
      </c>
      <c r="E29" s="29" t="s">
        <v>196</v>
      </c>
      <c r="F29" s="30" t="s">
        <v>736</v>
      </c>
      <c r="G29" s="27" t="s">
        <v>62</v>
      </c>
      <c r="H29" s="31">
        <v>7</v>
      </c>
      <c r="I29" s="31">
        <v>7</v>
      </c>
      <c r="J29" s="31">
        <v>6</v>
      </c>
      <c r="K29" s="31" t="s">
        <v>26</v>
      </c>
      <c r="L29" s="38"/>
      <c r="M29" s="38"/>
      <c r="N29" s="38"/>
      <c r="O29" s="38"/>
      <c r="P29" s="33">
        <v>6.5</v>
      </c>
      <c r="Q29" s="34">
        <f t="shared" si="0"/>
        <v>6.6</v>
      </c>
      <c r="R29" s="35" t="str">
        <f t="shared" si="3"/>
        <v>C+</v>
      </c>
      <c r="S29" s="36" t="str">
        <f t="shared" si="1"/>
        <v>Trung bình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1:38" ht="18.75" customHeight="1">
      <c r="B30" s="26">
        <v>21</v>
      </c>
      <c r="C30" s="27" t="s">
        <v>684</v>
      </c>
      <c r="D30" s="28" t="s">
        <v>685</v>
      </c>
      <c r="E30" s="29" t="s">
        <v>598</v>
      </c>
      <c r="F30" s="30" t="s">
        <v>737</v>
      </c>
      <c r="G30" s="27" t="s">
        <v>212</v>
      </c>
      <c r="H30" s="31">
        <v>7</v>
      </c>
      <c r="I30" s="31">
        <v>5</v>
      </c>
      <c r="J30" s="31">
        <v>5</v>
      </c>
      <c r="K30" s="31" t="s">
        <v>26</v>
      </c>
      <c r="L30" s="38"/>
      <c r="M30" s="38"/>
      <c r="N30" s="38"/>
      <c r="O30" s="38"/>
      <c r="P30" s="33">
        <v>5.5</v>
      </c>
      <c r="Q30" s="34">
        <f t="shared" ref="Q30" si="5">ROUND(SUMPRODUCT(H30:P30,$H$9:$P$9)/100,1)</f>
        <v>5.5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3"/>
      <c r="V30" s="91" t="str">
        <f t="shared" ref="V30" si="6">IF(T30="Không đủ ĐKDT","Học lại",IF(T30="Đình chỉ thi","Học lại",IF(AND(MID(G30,2,2)&gt;="12",T30="Vắng"),"Học lại",IF(T30="Vắng có phép", "Thi lại",IF(T30="Nợ học phí", "Thi lại",IF(AND((MID(G30,2,2)&lt;"12"),Q30&lt;4.5),"Thi lại",IF(Q30&lt;4,"Học lại","Đạt")))))))</f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1:38" ht="18.75" customHeight="1">
      <c r="B31" s="94">
        <v>22</v>
      </c>
      <c r="C31" s="95" t="s">
        <v>744</v>
      </c>
      <c r="D31" s="96" t="s">
        <v>278</v>
      </c>
      <c r="E31" s="97" t="s">
        <v>745</v>
      </c>
      <c r="F31" s="98" t="s">
        <v>143</v>
      </c>
      <c r="G31" s="95" t="s">
        <v>212</v>
      </c>
      <c r="H31" s="99">
        <v>0</v>
      </c>
      <c r="I31" s="99">
        <v>0</v>
      </c>
      <c r="J31" s="99">
        <v>0</v>
      </c>
      <c r="K31" s="99" t="s">
        <v>26</v>
      </c>
      <c r="L31" s="100"/>
      <c r="M31" s="100"/>
      <c r="N31" s="100"/>
      <c r="O31" s="100"/>
      <c r="P31" s="101">
        <v>0</v>
      </c>
      <c r="Q31" s="102">
        <f t="shared" si="0"/>
        <v>0</v>
      </c>
      <c r="R31" s="103" t="str">
        <f t="shared" si="3"/>
        <v>F</v>
      </c>
      <c r="S31" s="104" t="str">
        <f t="shared" si="1"/>
        <v>Kém</v>
      </c>
      <c r="T31" s="105" t="str">
        <f t="shared" si="4"/>
        <v>Không đủ ĐKDT</v>
      </c>
      <c r="U31" s="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1:38" ht="7.5" customHeight="1">
      <c r="A32" s="2"/>
      <c r="B32" s="39"/>
      <c r="C32" s="40"/>
      <c r="D32" s="40"/>
      <c r="E32" s="41"/>
      <c r="F32" s="41"/>
      <c r="G32" s="41"/>
      <c r="H32" s="42"/>
      <c r="I32" s="43"/>
      <c r="J32" s="43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3"/>
    </row>
    <row r="33" spans="1:38" ht="16.5">
      <c r="A33" s="2"/>
      <c r="B33" s="131" t="s">
        <v>27</v>
      </c>
      <c r="C33" s="131"/>
      <c r="D33" s="40"/>
      <c r="E33" s="41"/>
      <c r="F33" s="41"/>
      <c r="G33" s="41"/>
      <c r="H33" s="42"/>
      <c r="I33" s="43"/>
      <c r="J33" s="43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3"/>
    </row>
    <row r="34" spans="1:38" ht="16.5" customHeight="1">
      <c r="A34" s="2"/>
      <c r="B34" s="45" t="s">
        <v>28</v>
      </c>
      <c r="C34" s="45"/>
      <c r="D34" s="46">
        <f>+$Y$8</f>
        <v>22</v>
      </c>
      <c r="E34" s="47" t="s">
        <v>29</v>
      </c>
      <c r="F34" s="47"/>
      <c r="G34" s="126" t="s">
        <v>30</v>
      </c>
      <c r="H34" s="126"/>
      <c r="I34" s="126"/>
      <c r="J34" s="126"/>
      <c r="K34" s="126"/>
      <c r="L34" s="126"/>
      <c r="M34" s="126"/>
      <c r="N34" s="126"/>
      <c r="O34" s="126"/>
      <c r="P34" s="48">
        <f>$Y$8 -COUNTIF($T$9:$T$221,"Vắng") -COUNTIF($T$9:$T$221,"Vắng có phép") - COUNTIF($T$9:$T$221,"Đình chỉ thi") - COUNTIF($T$9:$T$221,"Không đủ ĐKDT")</f>
        <v>19</v>
      </c>
      <c r="Q34" s="48"/>
      <c r="R34" s="49"/>
      <c r="S34" s="50"/>
      <c r="T34" s="50" t="s">
        <v>29</v>
      </c>
      <c r="U34" s="3"/>
    </row>
    <row r="35" spans="1:38" ht="16.5" customHeight="1">
      <c r="A35" s="2"/>
      <c r="B35" s="45" t="s">
        <v>31</v>
      </c>
      <c r="C35" s="45"/>
      <c r="D35" s="46">
        <f>+$AJ$8</f>
        <v>19</v>
      </c>
      <c r="E35" s="47" t="s">
        <v>29</v>
      </c>
      <c r="F35" s="47"/>
      <c r="G35" s="126" t="s">
        <v>32</v>
      </c>
      <c r="H35" s="126"/>
      <c r="I35" s="126"/>
      <c r="J35" s="126"/>
      <c r="K35" s="126"/>
      <c r="L35" s="126"/>
      <c r="M35" s="126"/>
      <c r="N35" s="126"/>
      <c r="O35" s="126"/>
      <c r="P35" s="51">
        <f>COUNTIF($T$9:$T$97,"Vắng")</f>
        <v>0</v>
      </c>
      <c r="Q35" s="51"/>
      <c r="R35" s="52"/>
      <c r="S35" s="50"/>
      <c r="T35" s="50" t="s">
        <v>29</v>
      </c>
      <c r="U35" s="3"/>
    </row>
    <row r="36" spans="1:38" ht="16.5" customHeight="1">
      <c r="A36" s="2"/>
      <c r="B36" s="45" t="s">
        <v>52</v>
      </c>
      <c r="C36" s="45"/>
      <c r="D36" s="85">
        <f>COUNTIF(V10:V31,"Học lại")</f>
        <v>3</v>
      </c>
      <c r="E36" s="47" t="s">
        <v>29</v>
      </c>
      <c r="F36" s="47"/>
      <c r="G36" s="126" t="s">
        <v>53</v>
      </c>
      <c r="H36" s="126"/>
      <c r="I36" s="126"/>
      <c r="J36" s="126"/>
      <c r="K36" s="126"/>
      <c r="L36" s="126"/>
      <c r="M36" s="126"/>
      <c r="N36" s="126"/>
      <c r="O36" s="126"/>
      <c r="P36" s="48">
        <f>COUNTIF($T$9:$T$97,"Vắng có phép")</f>
        <v>0</v>
      </c>
      <c r="Q36" s="48"/>
      <c r="R36" s="49"/>
      <c r="S36" s="50"/>
      <c r="T36" s="50" t="s">
        <v>29</v>
      </c>
      <c r="U36" s="3"/>
    </row>
    <row r="37" spans="1:38" ht="3" customHeight="1">
      <c r="A37" s="2"/>
      <c r="B37" s="39"/>
      <c r="C37" s="40"/>
      <c r="D37" s="40"/>
      <c r="E37" s="41"/>
      <c r="F37" s="41"/>
      <c r="G37" s="41"/>
      <c r="H37" s="42"/>
      <c r="I37" s="43"/>
      <c r="J37" s="43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3"/>
    </row>
    <row r="38" spans="1:38">
      <c r="B38" s="86" t="s">
        <v>33</v>
      </c>
      <c r="C38" s="86"/>
      <c r="D38" s="87">
        <f>COUNTIF(V10:V31,"Thi lại")</f>
        <v>0</v>
      </c>
      <c r="E38" s="88" t="s">
        <v>29</v>
      </c>
      <c r="F38" s="3"/>
      <c r="G38" s="3"/>
      <c r="H38" s="3"/>
      <c r="I38" s="3"/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2"/>
      <c r="U38" s="3"/>
    </row>
    <row r="39" spans="1:38">
      <c r="B39" s="86"/>
      <c r="C39" s="86"/>
      <c r="D39" s="87"/>
      <c r="E39" s="88"/>
      <c r="F39" s="3"/>
      <c r="G39" s="3"/>
      <c r="H39" s="3"/>
      <c r="I39" s="3"/>
      <c r="J39" s="132" t="s">
        <v>746</v>
      </c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3"/>
    </row>
    <row r="40" spans="1:38">
      <c r="A40" s="53"/>
      <c r="B40" s="133" t="s">
        <v>34</v>
      </c>
      <c r="C40" s="133"/>
      <c r="D40" s="133"/>
      <c r="E40" s="133"/>
      <c r="F40" s="133"/>
      <c r="G40" s="133"/>
      <c r="H40" s="133"/>
      <c r="I40" s="54"/>
      <c r="J40" s="134" t="s">
        <v>35</v>
      </c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3"/>
    </row>
    <row r="41" spans="1:38" ht="4.5" customHeight="1">
      <c r="A41" s="2"/>
      <c r="B41" s="39"/>
      <c r="C41" s="55"/>
      <c r="D41" s="55"/>
      <c r="E41" s="56"/>
      <c r="F41" s="56"/>
      <c r="G41" s="56"/>
      <c r="H41" s="57"/>
      <c r="I41" s="58"/>
      <c r="J41" s="58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38" s="2" customFormat="1">
      <c r="B42" s="133" t="s">
        <v>36</v>
      </c>
      <c r="C42" s="133"/>
      <c r="D42" s="135" t="s">
        <v>37</v>
      </c>
      <c r="E42" s="135"/>
      <c r="F42" s="135"/>
      <c r="G42" s="135"/>
      <c r="H42" s="135"/>
      <c r="I42" s="58"/>
      <c r="J42" s="58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3"/>
      <c r="V42" s="62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62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s="2" customForma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62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 s="2" customForma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62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 ht="9.75" customHeigh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62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 ht="3.75" customHeigh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62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s="2" customFormat="1" ht="18" customHeight="1">
      <c r="A48" s="1"/>
      <c r="B48" s="137" t="s">
        <v>38</v>
      </c>
      <c r="C48" s="137"/>
      <c r="D48" s="137" t="s">
        <v>55</v>
      </c>
      <c r="E48" s="137"/>
      <c r="F48" s="137"/>
      <c r="G48" s="137"/>
      <c r="H48" s="137"/>
      <c r="I48" s="137"/>
      <c r="J48" s="137" t="s">
        <v>39</v>
      </c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3"/>
      <c r="V48" s="62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s="2" customFormat="1" ht="4.5" customHeigh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62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s="2" customFormat="1" ht="36.75" hidden="1" customHeigh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62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ht="38.25" hidden="1" customHeight="1">
      <c r="B51" s="138" t="s">
        <v>50</v>
      </c>
      <c r="C51" s="133"/>
      <c r="D51" s="133"/>
      <c r="E51" s="133"/>
      <c r="F51" s="133"/>
      <c r="G51" s="133"/>
      <c r="H51" s="138" t="s">
        <v>51</v>
      </c>
      <c r="I51" s="138"/>
      <c r="J51" s="138"/>
      <c r="K51" s="138"/>
      <c r="L51" s="138"/>
      <c r="M51" s="138"/>
      <c r="N51" s="139" t="s">
        <v>35</v>
      </c>
      <c r="O51" s="139"/>
      <c r="P51" s="139"/>
      <c r="Q51" s="139"/>
      <c r="R51" s="139"/>
      <c r="S51" s="139"/>
      <c r="T51" s="139"/>
    </row>
    <row r="52" spans="1:38" hidden="1">
      <c r="B52" s="39"/>
      <c r="C52" s="55"/>
      <c r="D52" s="55"/>
      <c r="E52" s="56"/>
      <c r="F52" s="56"/>
      <c r="G52" s="56"/>
      <c r="H52" s="57"/>
      <c r="I52" s="58"/>
      <c r="J52" s="58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38" hidden="1">
      <c r="B53" s="133" t="s">
        <v>36</v>
      </c>
      <c r="C53" s="133"/>
      <c r="D53" s="135" t="s">
        <v>37</v>
      </c>
      <c r="E53" s="135"/>
      <c r="F53" s="135"/>
      <c r="G53" s="135"/>
      <c r="H53" s="135"/>
      <c r="I53" s="58"/>
      <c r="J53" s="58"/>
      <c r="K53" s="44"/>
      <c r="L53" s="44"/>
      <c r="M53" s="44"/>
      <c r="N53" s="44"/>
      <c r="O53" s="44"/>
      <c r="P53" s="44"/>
      <c r="Q53" s="44"/>
      <c r="R53" s="44"/>
      <c r="S53" s="44"/>
      <c r="T53" s="44"/>
    </row>
    <row r="54" spans="1:38" hidden="1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38" hidden="1"/>
    <row r="56" spans="1:38" hidden="1"/>
    <row r="57" spans="1:38" hidden="1"/>
    <row r="58" spans="1:38" hidden="1"/>
    <row r="59" spans="1:38" hidden="1"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 t="s">
        <v>39</v>
      </c>
      <c r="O59" s="136"/>
      <c r="P59" s="136"/>
      <c r="Q59" s="136"/>
      <c r="R59" s="136"/>
      <c r="S59" s="136"/>
      <c r="T59" s="136"/>
    </row>
    <row r="60" spans="1:38" hidden="1"/>
  </sheetData>
  <sheetProtection formatCells="0" formatColumns="0" formatRows="0" insertColumns="0" insertRows="0" insertHyperlinks="0" deleteColumns="0" deleteRows="0" sort="0" autoFilter="0" pivotTables="0"/>
  <autoFilter ref="A8:AL31">
    <filterColumn colId="3" showButton="0"/>
    <filterColumn colId="12"/>
  </autoFilter>
  <mergeCells count="58">
    <mergeCell ref="N59:T59"/>
    <mergeCell ref="B48:C48"/>
    <mergeCell ref="D48:I48"/>
    <mergeCell ref="J48:T48"/>
    <mergeCell ref="B51:G51"/>
    <mergeCell ref="H51:M51"/>
    <mergeCell ref="N51:T51"/>
    <mergeCell ref="B53:C53"/>
    <mergeCell ref="D53:H53"/>
    <mergeCell ref="B59:D59"/>
    <mergeCell ref="E59:G59"/>
    <mergeCell ref="H59:M59"/>
    <mergeCell ref="J38:T38"/>
    <mergeCell ref="J39:T39"/>
    <mergeCell ref="B40:H40"/>
    <mergeCell ref="J40:T40"/>
    <mergeCell ref="B42:C42"/>
    <mergeCell ref="D42:H42"/>
    <mergeCell ref="G36:O36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33:C33"/>
    <mergeCell ref="G34:O34"/>
    <mergeCell ref="G35:O35"/>
    <mergeCell ref="Z4:AC6"/>
    <mergeCell ref="AD4:AE6"/>
    <mergeCell ref="AF4:AG6"/>
    <mergeCell ref="AH4:AI6"/>
    <mergeCell ref="AJ4:AK6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B1:G1"/>
    <mergeCell ref="H1:T1"/>
    <mergeCell ref="B2:G2"/>
    <mergeCell ref="H2:T2"/>
    <mergeCell ref="W4:W7"/>
  </mergeCells>
  <conditionalFormatting sqref="H10:P31">
    <cfRule type="cellIs" dxfId="23" priority="2" operator="greaterThan">
      <formula>10</formula>
    </cfRule>
  </conditionalFormatting>
  <conditionalFormatting sqref="C1:C1048576">
    <cfRule type="duplicateValues" dxfId="22" priority="1"/>
  </conditionalFormatting>
  <dataValidations count="1">
    <dataValidation allowBlank="1" showInputMessage="1" showErrorMessage="1" errorTitle="Không xóa dữ liệu" error="Không xóa dữ liệu" prompt="Không xóa dữ liệu" sqref="D36 AL2:AL8 W4:AK8 X2:AK3 V10:W31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AL60"/>
  <sheetViews>
    <sheetView workbookViewId="0">
      <pane ySplit="3" topLeftCell="A25" activePane="bottomLeft" state="frozen"/>
      <selection sqref="A1:A1048576"/>
      <selection pane="bottomLeft" activeCell="B31" sqref="B30:T31"/>
    </sheetView>
  </sheetViews>
  <sheetFormatPr defaultRowHeight="15.75"/>
  <cols>
    <col min="1" max="1" width="3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698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58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695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/>
      <c r="G5" s="120" t="s">
        <v>56</v>
      </c>
      <c r="H5" s="120"/>
      <c r="I5" s="120"/>
      <c r="J5" s="120"/>
      <c r="K5" s="120"/>
      <c r="L5" s="120"/>
      <c r="M5" s="120"/>
      <c r="N5" s="120"/>
      <c r="O5" s="120"/>
      <c r="P5" s="120" t="s">
        <v>57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4.2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93" t="s">
        <v>48</v>
      </c>
      <c r="N8" s="93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Thực hành chuyên sâu (VT)</v>
      </c>
      <c r="X8" s="68" t="str">
        <f>+P4</f>
        <v>Nhóm: TEL1417-03</v>
      </c>
      <c r="Y8" s="69">
        <f>+$AH$8+$AJ$8+$AF$8</f>
        <v>22</v>
      </c>
      <c r="Z8" s="63">
        <f>COUNTIF($S$9:$S$91,"Khiển trách")</f>
        <v>0</v>
      </c>
      <c r="AA8" s="63">
        <f>COUNTIF($S$9:$S$91,"Cảnh cáo")</f>
        <v>0</v>
      </c>
      <c r="AB8" s="63">
        <f>COUNTIF($S$9:$S$91,"Đình chỉ thi")</f>
        <v>0</v>
      </c>
      <c r="AC8" s="70">
        <f>+($Z$8+$AA$8+$AB$8)/$Y$8*100%</f>
        <v>0</v>
      </c>
      <c r="AD8" s="63">
        <f>SUM(COUNTIF($S$9:$S$89,"Vắng"),COUNTIF($S$9:$S$89,"Vắng có phép"))</f>
        <v>0</v>
      </c>
      <c r="AE8" s="71">
        <f>+$AD$8/$Y$8</f>
        <v>0</v>
      </c>
      <c r="AF8" s="72">
        <f>COUNTIF($V$9:$V$89,"Thi lại")</f>
        <v>0</v>
      </c>
      <c r="AG8" s="71">
        <f>+$AF$8/$Y$8</f>
        <v>0</v>
      </c>
      <c r="AH8" s="72">
        <f>COUNTIF($V$9:$V$90,"Học lại")</f>
        <v>3</v>
      </c>
      <c r="AI8" s="71">
        <f>+$AH$8/$Y$8</f>
        <v>0.13636363636363635</v>
      </c>
      <c r="AJ8" s="63">
        <f>COUNTIF($V$10:$V$90,"Đạt")</f>
        <v>19</v>
      </c>
      <c r="AK8" s="70">
        <f>+$AJ$8/$Y$8</f>
        <v>0.86363636363636365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>
        <v>10</v>
      </c>
      <c r="I9" s="10">
        <v>20</v>
      </c>
      <c r="J9" s="11">
        <v>20</v>
      </c>
      <c r="K9" s="10"/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8.75" customHeight="1">
      <c r="B10" s="15">
        <v>1</v>
      </c>
      <c r="C10" s="16" t="s">
        <v>209</v>
      </c>
      <c r="D10" s="17" t="s">
        <v>210</v>
      </c>
      <c r="E10" s="18" t="s">
        <v>211</v>
      </c>
      <c r="F10" s="19" t="s">
        <v>721</v>
      </c>
      <c r="G10" s="16" t="s">
        <v>212</v>
      </c>
      <c r="H10" s="20">
        <v>9</v>
      </c>
      <c r="I10" s="20">
        <v>7</v>
      </c>
      <c r="J10" s="20">
        <v>8</v>
      </c>
      <c r="K10" s="20" t="s">
        <v>26</v>
      </c>
      <c r="L10" s="21"/>
      <c r="M10" s="21"/>
      <c r="N10" s="21"/>
      <c r="O10" s="21"/>
      <c r="P10" s="22">
        <v>8</v>
      </c>
      <c r="Q10" s="23">
        <f t="shared" ref="Q10:Q30" si="0">ROUND(SUMPRODUCT(H10:P10,$H$9:$P$9)/100,1)</f>
        <v>7.9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4" t="str">
        <f t="shared" ref="S10:S31" si="1">IF($Q10&lt;4,"Kém",IF(AND($Q10&gt;=4,$Q10&lt;=5.4),"Trung bình yếu",IF(AND($Q10&gt;=5.5,$Q10&lt;=6.9),"Trung bình",IF(AND($Q10&gt;=7,$Q10&lt;=8.4),"Khá",IF(AND($Q10&gt;=8.5,$Q10&lt;=10),"Giỏi","")))))</f>
        <v>Khá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26">
        <v>2</v>
      </c>
      <c r="C11" s="27" t="s">
        <v>213</v>
      </c>
      <c r="D11" s="28" t="s">
        <v>214</v>
      </c>
      <c r="E11" s="29" t="s">
        <v>215</v>
      </c>
      <c r="F11" s="30" t="s">
        <v>722</v>
      </c>
      <c r="G11" s="27" t="s">
        <v>80</v>
      </c>
      <c r="H11" s="31">
        <v>9</v>
      </c>
      <c r="I11" s="31">
        <v>7</v>
      </c>
      <c r="J11" s="31">
        <v>9</v>
      </c>
      <c r="K11" s="31" t="s">
        <v>26</v>
      </c>
      <c r="L11" s="32"/>
      <c r="M11" s="32"/>
      <c r="N11" s="32"/>
      <c r="O11" s="32"/>
      <c r="P11" s="33">
        <v>8</v>
      </c>
      <c r="Q11" s="34">
        <f t="shared" si="0"/>
        <v>8.1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36" t="str">
        <f t="shared" si="1"/>
        <v>Khá</v>
      </c>
      <c r="T11" s="37" t="str">
        <f>+IF(OR($H11=0,$I11=0,$J11=0,$K11=0),"Không đủ ĐKDT","")</f>
        <v/>
      </c>
      <c r="U11" s="3"/>
      <c r="V11" s="91" t="str">
        <f t="shared" ref="V11:V3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8.75" customHeight="1">
      <c r="B12" s="26">
        <v>3</v>
      </c>
      <c r="C12" s="27" t="s">
        <v>216</v>
      </c>
      <c r="D12" s="28" t="s">
        <v>110</v>
      </c>
      <c r="E12" s="29" t="s">
        <v>217</v>
      </c>
      <c r="F12" s="30" t="s">
        <v>723</v>
      </c>
      <c r="G12" s="27" t="s">
        <v>80</v>
      </c>
      <c r="H12" s="31">
        <v>9</v>
      </c>
      <c r="I12" s="31">
        <v>6</v>
      </c>
      <c r="J12" s="31">
        <v>9</v>
      </c>
      <c r="K12" s="31" t="s">
        <v>26</v>
      </c>
      <c r="L12" s="38"/>
      <c r="M12" s="38"/>
      <c r="N12" s="38"/>
      <c r="O12" s="38"/>
      <c r="P12" s="33">
        <v>8</v>
      </c>
      <c r="Q12" s="34">
        <f t="shared" si="0"/>
        <v>7.9</v>
      </c>
      <c r="R12" s="35" t="str">
        <f t="shared" ref="R12:R31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 t="shared" ref="T12:T31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8.75" customHeight="1">
      <c r="B13" s="26">
        <v>4</v>
      </c>
      <c r="C13" s="27" t="s">
        <v>218</v>
      </c>
      <c r="D13" s="28" t="s">
        <v>219</v>
      </c>
      <c r="E13" s="29" t="s">
        <v>75</v>
      </c>
      <c r="F13" s="30" t="s">
        <v>712</v>
      </c>
      <c r="G13" s="27" t="s">
        <v>80</v>
      </c>
      <c r="H13" s="31">
        <v>9</v>
      </c>
      <c r="I13" s="31">
        <v>6</v>
      </c>
      <c r="J13" s="31">
        <v>8</v>
      </c>
      <c r="K13" s="31" t="s">
        <v>26</v>
      </c>
      <c r="L13" s="38"/>
      <c r="M13" s="38"/>
      <c r="N13" s="38"/>
      <c r="O13" s="38"/>
      <c r="P13" s="33">
        <v>7.5</v>
      </c>
      <c r="Q13" s="34">
        <f t="shared" si="0"/>
        <v>7.5</v>
      </c>
      <c r="R13" s="35" t="str">
        <f t="shared" si="3"/>
        <v>B</v>
      </c>
      <c r="S13" s="36" t="str">
        <f t="shared" si="1"/>
        <v>Khá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8.75" customHeight="1">
      <c r="B14" s="26">
        <v>5</v>
      </c>
      <c r="C14" s="27" t="s">
        <v>220</v>
      </c>
      <c r="D14" s="28" t="s">
        <v>74</v>
      </c>
      <c r="E14" s="29" t="s">
        <v>79</v>
      </c>
      <c r="F14" s="30" t="s">
        <v>724</v>
      </c>
      <c r="G14" s="27" t="s">
        <v>212</v>
      </c>
      <c r="H14" s="31">
        <v>8</v>
      </c>
      <c r="I14" s="31">
        <v>6</v>
      </c>
      <c r="J14" s="31">
        <v>7</v>
      </c>
      <c r="K14" s="31" t="s">
        <v>26</v>
      </c>
      <c r="L14" s="38"/>
      <c r="M14" s="38"/>
      <c r="N14" s="38"/>
      <c r="O14" s="38"/>
      <c r="P14" s="33">
        <v>7</v>
      </c>
      <c r="Q14" s="34">
        <f t="shared" si="0"/>
        <v>6.9</v>
      </c>
      <c r="R14" s="35" t="str">
        <f t="shared" si="3"/>
        <v>C+</v>
      </c>
      <c r="S14" s="36" t="str">
        <f t="shared" si="1"/>
        <v>Trung bình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6</v>
      </c>
      <c r="C15" s="27" t="s">
        <v>221</v>
      </c>
      <c r="D15" s="28" t="s">
        <v>222</v>
      </c>
      <c r="E15" s="29" t="s">
        <v>223</v>
      </c>
      <c r="F15" s="30" t="s">
        <v>633</v>
      </c>
      <c r="G15" s="27" t="s">
        <v>62</v>
      </c>
      <c r="H15" s="31">
        <v>8</v>
      </c>
      <c r="I15" s="31">
        <v>4</v>
      </c>
      <c r="J15" s="31">
        <v>7</v>
      </c>
      <c r="K15" s="31" t="s">
        <v>26</v>
      </c>
      <c r="L15" s="38"/>
      <c r="M15" s="38"/>
      <c r="N15" s="38"/>
      <c r="O15" s="38"/>
      <c r="P15" s="33">
        <v>6</v>
      </c>
      <c r="Q15" s="34">
        <f t="shared" si="0"/>
        <v>6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7</v>
      </c>
      <c r="C16" s="27" t="s">
        <v>224</v>
      </c>
      <c r="D16" s="28" t="s">
        <v>225</v>
      </c>
      <c r="E16" s="29" t="s">
        <v>97</v>
      </c>
      <c r="F16" s="30" t="s">
        <v>725</v>
      </c>
      <c r="G16" s="27" t="s">
        <v>80</v>
      </c>
      <c r="H16" s="31">
        <v>5</v>
      </c>
      <c r="I16" s="31">
        <v>5</v>
      </c>
      <c r="J16" s="31">
        <v>8</v>
      </c>
      <c r="K16" s="31" t="s">
        <v>26</v>
      </c>
      <c r="L16" s="38"/>
      <c r="M16" s="38"/>
      <c r="N16" s="38"/>
      <c r="O16" s="38"/>
      <c r="P16" s="33">
        <v>6</v>
      </c>
      <c r="Q16" s="34">
        <f t="shared" si="0"/>
        <v>6.1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1:38" ht="18.75" customHeight="1">
      <c r="B17" s="26">
        <v>8</v>
      </c>
      <c r="C17" s="27" t="s">
        <v>226</v>
      </c>
      <c r="D17" s="28" t="s">
        <v>227</v>
      </c>
      <c r="E17" s="29" t="s">
        <v>228</v>
      </c>
      <c r="F17" s="30" t="s">
        <v>726</v>
      </c>
      <c r="G17" s="27" t="s">
        <v>66</v>
      </c>
      <c r="H17" s="31">
        <v>7</v>
      </c>
      <c r="I17" s="31">
        <v>5</v>
      </c>
      <c r="J17" s="31">
        <v>7</v>
      </c>
      <c r="K17" s="31" t="s">
        <v>26</v>
      </c>
      <c r="L17" s="38"/>
      <c r="M17" s="38"/>
      <c r="N17" s="38"/>
      <c r="O17" s="38"/>
      <c r="P17" s="33">
        <v>6</v>
      </c>
      <c r="Q17" s="34">
        <f t="shared" si="0"/>
        <v>6.1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1:38" ht="18.75" customHeight="1">
      <c r="B18" s="26">
        <v>9</v>
      </c>
      <c r="C18" s="27" t="s">
        <v>229</v>
      </c>
      <c r="D18" s="28" t="s">
        <v>230</v>
      </c>
      <c r="E18" s="29" t="s">
        <v>231</v>
      </c>
      <c r="F18" s="30" t="s">
        <v>727</v>
      </c>
      <c r="G18" s="27" t="s">
        <v>94</v>
      </c>
      <c r="H18" s="31">
        <v>9</v>
      </c>
      <c r="I18" s="31">
        <v>8</v>
      </c>
      <c r="J18" s="31">
        <v>9</v>
      </c>
      <c r="K18" s="31" t="s">
        <v>26</v>
      </c>
      <c r="L18" s="38"/>
      <c r="M18" s="38"/>
      <c r="N18" s="38"/>
      <c r="O18" s="38"/>
      <c r="P18" s="33">
        <v>8.5</v>
      </c>
      <c r="Q18" s="34">
        <f t="shared" si="0"/>
        <v>8.6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1:38" ht="18.75" customHeight="1">
      <c r="B19" s="26">
        <v>10</v>
      </c>
      <c r="C19" s="27" t="s">
        <v>232</v>
      </c>
      <c r="D19" s="28" t="s">
        <v>233</v>
      </c>
      <c r="E19" s="29" t="s">
        <v>105</v>
      </c>
      <c r="F19" s="30" t="s">
        <v>728</v>
      </c>
      <c r="G19" s="27" t="s">
        <v>66</v>
      </c>
      <c r="H19" s="31">
        <v>9</v>
      </c>
      <c r="I19" s="31">
        <v>7</v>
      </c>
      <c r="J19" s="31">
        <v>8</v>
      </c>
      <c r="K19" s="31" t="s">
        <v>26</v>
      </c>
      <c r="L19" s="38"/>
      <c r="M19" s="38"/>
      <c r="N19" s="38"/>
      <c r="O19" s="38"/>
      <c r="P19" s="33">
        <v>8</v>
      </c>
      <c r="Q19" s="34">
        <f t="shared" si="0"/>
        <v>7.9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1:38" ht="18.75" customHeight="1">
      <c r="B20" s="26">
        <v>11</v>
      </c>
      <c r="C20" s="27" t="s">
        <v>234</v>
      </c>
      <c r="D20" s="28" t="s">
        <v>235</v>
      </c>
      <c r="E20" s="29" t="s">
        <v>105</v>
      </c>
      <c r="F20" s="30" t="s">
        <v>729</v>
      </c>
      <c r="G20" s="27" t="s">
        <v>80</v>
      </c>
      <c r="H20" s="31">
        <v>8</v>
      </c>
      <c r="I20" s="31">
        <v>7</v>
      </c>
      <c r="J20" s="31">
        <v>6</v>
      </c>
      <c r="K20" s="31" t="s">
        <v>26</v>
      </c>
      <c r="L20" s="38"/>
      <c r="M20" s="38"/>
      <c r="N20" s="38"/>
      <c r="O20" s="38"/>
      <c r="P20" s="33">
        <v>7</v>
      </c>
      <c r="Q20" s="34">
        <f t="shared" si="0"/>
        <v>6.9</v>
      </c>
      <c r="R20" s="35" t="str">
        <f t="shared" si="3"/>
        <v>C+</v>
      </c>
      <c r="S20" s="36" t="str">
        <f t="shared" si="1"/>
        <v>Trung bình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1:38" ht="18.75" customHeight="1">
      <c r="B21" s="26">
        <v>12</v>
      </c>
      <c r="C21" s="27" t="s">
        <v>236</v>
      </c>
      <c r="D21" s="28" t="s">
        <v>237</v>
      </c>
      <c r="E21" s="29" t="s">
        <v>238</v>
      </c>
      <c r="F21" s="30" t="s">
        <v>120</v>
      </c>
      <c r="G21" s="27" t="s">
        <v>62</v>
      </c>
      <c r="H21" s="31">
        <v>9</v>
      </c>
      <c r="I21" s="31">
        <v>7</v>
      </c>
      <c r="J21" s="31">
        <v>9</v>
      </c>
      <c r="K21" s="31" t="s">
        <v>26</v>
      </c>
      <c r="L21" s="38"/>
      <c r="M21" s="38"/>
      <c r="N21" s="38"/>
      <c r="O21" s="38"/>
      <c r="P21" s="33">
        <v>8</v>
      </c>
      <c r="Q21" s="34">
        <f t="shared" si="0"/>
        <v>8.1</v>
      </c>
      <c r="R21" s="35" t="str">
        <f t="shared" si="3"/>
        <v>B+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1:38" ht="18.75" customHeight="1">
      <c r="B22" s="26">
        <v>13</v>
      </c>
      <c r="C22" s="27" t="s">
        <v>239</v>
      </c>
      <c r="D22" s="28" t="s">
        <v>240</v>
      </c>
      <c r="E22" s="29" t="s">
        <v>241</v>
      </c>
      <c r="F22" s="30" t="s">
        <v>700</v>
      </c>
      <c r="G22" s="27" t="s">
        <v>70</v>
      </c>
      <c r="H22" s="31">
        <v>8</v>
      </c>
      <c r="I22" s="31">
        <v>5</v>
      </c>
      <c r="J22" s="31">
        <v>9</v>
      </c>
      <c r="K22" s="31" t="s">
        <v>26</v>
      </c>
      <c r="L22" s="38"/>
      <c r="M22" s="38"/>
      <c r="N22" s="38"/>
      <c r="O22" s="38"/>
      <c r="P22" s="33">
        <v>7</v>
      </c>
      <c r="Q22" s="34">
        <f t="shared" si="0"/>
        <v>7.1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1:38" ht="18.75" customHeight="1">
      <c r="B23" s="26">
        <v>14</v>
      </c>
      <c r="C23" s="27" t="s">
        <v>242</v>
      </c>
      <c r="D23" s="28" t="s">
        <v>243</v>
      </c>
      <c r="E23" s="29" t="s">
        <v>172</v>
      </c>
      <c r="F23" s="30" t="s">
        <v>730</v>
      </c>
      <c r="G23" s="27" t="s">
        <v>62</v>
      </c>
      <c r="H23" s="31">
        <v>7</v>
      </c>
      <c r="I23" s="31">
        <v>6</v>
      </c>
      <c r="J23" s="31">
        <v>7</v>
      </c>
      <c r="K23" s="31" t="s">
        <v>26</v>
      </c>
      <c r="L23" s="38"/>
      <c r="M23" s="38"/>
      <c r="N23" s="38"/>
      <c r="O23" s="38"/>
      <c r="P23" s="33">
        <v>6.5</v>
      </c>
      <c r="Q23" s="34">
        <f t="shared" si="0"/>
        <v>6.6</v>
      </c>
      <c r="R23" s="35" t="str">
        <f t="shared" si="3"/>
        <v>C+</v>
      </c>
      <c r="S23" s="36" t="str">
        <f t="shared" si="1"/>
        <v>Trung bình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1:38" ht="18.75" customHeight="1">
      <c r="B24" s="26">
        <v>15</v>
      </c>
      <c r="C24" s="27" t="s">
        <v>244</v>
      </c>
      <c r="D24" s="28" t="s">
        <v>245</v>
      </c>
      <c r="E24" s="29" t="s">
        <v>246</v>
      </c>
      <c r="F24" s="30" t="s">
        <v>731</v>
      </c>
      <c r="G24" s="27" t="s">
        <v>80</v>
      </c>
      <c r="H24" s="31">
        <v>9</v>
      </c>
      <c r="I24" s="31">
        <v>5</v>
      </c>
      <c r="J24" s="31">
        <v>9</v>
      </c>
      <c r="K24" s="31" t="s">
        <v>26</v>
      </c>
      <c r="L24" s="38"/>
      <c r="M24" s="38"/>
      <c r="N24" s="38"/>
      <c r="O24" s="38"/>
      <c r="P24" s="33">
        <v>7.5</v>
      </c>
      <c r="Q24" s="34">
        <f t="shared" si="0"/>
        <v>7.5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1:38" ht="18.75" customHeight="1">
      <c r="B25" s="26">
        <v>16</v>
      </c>
      <c r="C25" s="27" t="s">
        <v>247</v>
      </c>
      <c r="D25" s="28" t="s">
        <v>248</v>
      </c>
      <c r="E25" s="29" t="s">
        <v>249</v>
      </c>
      <c r="F25" s="30" t="s">
        <v>732</v>
      </c>
      <c r="G25" s="27" t="s">
        <v>70</v>
      </c>
      <c r="H25" s="31">
        <v>9</v>
      </c>
      <c r="I25" s="31">
        <v>5</v>
      </c>
      <c r="J25" s="31">
        <v>8</v>
      </c>
      <c r="K25" s="31" t="s">
        <v>26</v>
      </c>
      <c r="L25" s="38"/>
      <c r="M25" s="38"/>
      <c r="N25" s="38"/>
      <c r="O25" s="38"/>
      <c r="P25" s="33">
        <v>7</v>
      </c>
      <c r="Q25" s="34">
        <f t="shared" si="0"/>
        <v>7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1:38" ht="18.75" customHeight="1">
      <c r="B26" s="26">
        <v>17</v>
      </c>
      <c r="C26" s="27" t="s">
        <v>250</v>
      </c>
      <c r="D26" s="28" t="s">
        <v>251</v>
      </c>
      <c r="E26" s="29" t="s">
        <v>252</v>
      </c>
      <c r="F26" s="30" t="s">
        <v>733</v>
      </c>
      <c r="G26" s="27" t="s">
        <v>70</v>
      </c>
      <c r="H26" s="31">
        <v>10</v>
      </c>
      <c r="I26" s="31">
        <v>7</v>
      </c>
      <c r="J26" s="31">
        <v>7</v>
      </c>
      <c r="K26" s="31" t="s">
        <v>26</v>
      </c>
      <c r="L26" s="38"/>
      <c r="M26" s="38"/>
      <c r="N26" s="38"/>
      <c r="O26" s="38"/>
      <c r="P26" s="33">
        <v>7.5</v>
      </c>
      <c r="Q26" s="34">
        <f t="shared" si="0"/>
        <v>7.6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1:38" ht="18.75" customHeight="1">
      <c r="B27" s="26">
        <v>18</v>
      </c>
      <c r="C27" s="27" t="s">
        <v>253</v>
      </c>
      <c r="D27" s="28" t="s">
        <v>254</v>
      </c>
      <c r="E27" s="29" t="s">
        <v>196</v>
      </c>
      <c r="F27" s="30" t="s">
        <v>734</v>
      </c>
      <c r="G27" s="27" t="s">
        <v>212</v>
      </c>
      <c r="H27" s="31">
        <v>8</v>
      </c>
      <c r="I27" s="31">
        <v>6</v>
      </c>
      <c r="J27" s="31">
        <v>7</v>
      </c>
      <c r="K27" s="31" t="s">
        <v>26</v>
      </c>
      <c r="L27" s="38"/>
      <c r="M27" s="38"/>
      <c r="N27" s="38"/>
      <c r="O27" s="38"/>
      <c r="P27" s="33">
        <v>7</v>
      </c>
      <c r="Q27" s="34">
        <f t="shared" si="0"/>
        <v>6.9</v>
      </c>
      <c r="R27" s="35" t="str">
        <f t="shared" si="3"/>
        <v>C+</v>
      </c>
      <c r="S27" s="36" t="str">
        <f t="shared" si="1"/>
        <v>Trung bình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1:38" ht="18.75" customHeight="1">
      <c r="B28" s="26">
        <v>19</v>
      </c>
      <c r="C28" s="27" t="s">
        <v>255</v>
      </c>
      <c r="D28" s="28" t="s">
        <v>256</v>
      </c>
      <c r="E28" s="29" t="s">
        <v>211</v>
      </c>
      <c r="F28" s="30" t="s">
        <v>735</v>
      </c>
      <c r="G28" s="27" t="s">
        <v>208</v>
      </c>
      <c r="H28" s="31">
        <v>0</v>
      </c>
      <c r="I28" s="31">
        <v>0</v>
      </c>
      <c r="J28" s="31">
        <v>0</v>
      </c>
      <c r="K28" s="31" t="s">
        <v>26</v>
      </c>
      <c r="L28" s="38"/>
      <c r="M28" s="38"/>
      <c r="N28" s="38"/>
      <c r="O28" s="38"/>
      <c r="P28" s="33">
        <v>0</v>
      </c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>Không đủ ĐKDT</v>
      </c>
      <c r="U28" s="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1:38" ht="18.75" customHeight="1">
      <c r="B29" s="26">
        <v>20</v>
      </c>
      <c r="C29" s="27" t="s">
        <v>257</v>
      </c>
      <c r="D29" s="28" t="s">
        <v>258</v>
      </c>
      <c r="E29" s="29" t="s">
        <v>259</v>
      </c>
      <c r="F29" s="30" t="s">
        <v>736</v>
      </c>
      <c r="G29" s="27" t="s">
        <v>260</v>
      </c>
      <c r="H29" s="31">
        <v>0</v>
      </c>
      <c r="I29" s="31">
        <v>0</v>
      </c>
      <c r="J29" s="31">
        <v>0</v>
      </c>
      <c r="K29" s="31" t="s">
        <v>26</v>
      </c>
      <c r="L29" s="38"/>
      <c r="M29" s="38"/>
      <c r="N29" s="38"/>
      <c r="O29" s="38"/>
      <c r="P29" s="33">
        <v>0</v>
      </c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>Không đủ ĐKDT</v>
      </c>
      <c r="U29" s="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1:38" ht="18.75" customHeight="1">
      <c r="B30" s="26">
        <v>21</v>
      </c>
      <c r="C30" s="27" t="s">
        <v>261</v>
      </c>
      <c r="D30" s="28" t="s">
        <v>262</v>
      </c>
      <c r="E30" s="29" t="s">
        <v>75</v>
      </c>
      <c r="F30" s="30" t="s">
        <v>737</v>
      </c>
      <c r="G30" s="27" t="s">
        <v>263</v>
      </c>
      <c r="H30" s="31">
        <v>0</v>
      </c>
      <c r="I30" s="31">
        <v>0</v>
      </c>
      <c r="J30" s="31">
        <v>0</v>
      </c>
      <c r="K30" s="31" t="s">
        <v>26</v>
      </c>
      <c r="L30" s="38"/>
      <c r="M30" s="38"/>
      <c r="N30" s="38"/>
      <c r="O30" s="38"/>
      <c r="P30" s="33">
        <v>0</v>
      </c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>Không đủ ĐKDT</v>
      </c>
      <c r="U30" s="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1:38" ht="18.75" customHeight="1">
      <c r="B31" s="94">
        <v>22</v>
      </c>
      <c r="C31" s="95" t="s">
        <v>264</v>
      </c>
      <c r="D31" s="96" t="s">
        <v>102</v>
      </c>
      <c r="E31" s="97" t="s">
        <v>196</v>
      </c>
      <c r="F31" s="98" t="s">
        <v>143</v>
      </c>
      <c r="G31" s="95" t="s">
        <v>208</v>
      </c>
      <c r="H31" s="99">
        <v>1</v>
      </c>
      <c r="I31" s="99">
        <v>7</v>
      </c>
      <c r="J31" s="99">
        <v>8</v>
      </c>
      <c r="K31" s="99" t="s">
        <v>26</v>
      </c>
      <c r="L31" s="100"/>
      <c r="M31" s="100"/>
      <c r="N31" s="100"/>
      <c r="O31" s="100"/>
      <c r="P31" s="101">
        <v>6</v>
      </c>
      <c r="Q31" s="102">
        <f>ROUND(SUMPRODUCT(H31:P31,$H$9:$P$9)/100,0)</f>
        <v>6</v>
      </c>
      <c r="R31" s="103" t="str">
        <f t="shared" si="3"/>
        <v>C</v>
      </c>
      <c r="S31" s="104" t="str">
        <f t="shared" si="1"/>
        <v>Trung bình</v>
      </c>
      <c r="T31" s="105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1:38" ht="7.5" customHeight="1">
      <c r="A32" s="2"/>
      <c r="B32" s="39"/>
      <c r="C32" s="40"/>
      <c r="D32" s="40"/>
      <c r="E32" s="41"/>
      <c r="F32" s="41"/>
      <c r="G32" s="41"/>
      <c r="H32" s="42"/>
      <c r="I32" s="43"/>
      <c r="J32" s="43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3"/>
    </row>
    <row r="33" spans="1:38" ht="16.5">
      <c r="A33" s="2"/>
      <c r="B33" s="131" t="s">
        <v>27</v>
      </c>
      <c r="C33" s="131"/>
      <c r="D33" s="40"/>
      <c r="E33" s="41"/>
      <c r="F33" s="41"/>
      <c r="G33" s="41"/>
      <c r="H33" s="42"/>
      <c r="I33" s="43"/>
      <c r="J33" s="43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3"/>
    </row>
    <row r="34" spans="1:38" ht="16.5" customHeight="1">
      <c r="A34" s="2"/>
      <c r="B34" s="45" t="s">
        <v>28</v>
      </c>
      <c r="C34" s="45"/>
      <c r="D34" s="46">
        <f>+$Y$8</f>
        <v>22</v>
      </c>
      <c r="E34" s="47" t="s">
        <v>29</v>
      </c>
      <c r="F34" s="47"/>
      <c r="G34" s="126" t="s">
        <v>30</v>
      </c>
      <c r="H34" s="126"/>
      <c r="I34" s="126"/>
      <c r="J34" s="126"/>
      <c r="K34" s="126"/>
      <c r="L34" s="126"/>
      <c r="M34" s="126"/>
      <c r="N34" s="126"/>
      <c r="O34" s="126"/>
      <c r="P34" s="48">
        <f>$Y$8 -COUNTIF($T$9:$T$221,"Vắng") -COUNTIF($T$9:$T$221,"Vắng có phép") - COUNTIF($T$9:$T$221,"Đình chỉ thi") - COUNTIF($T$9:$T$221,"Không đủ ĐKDT")</f>
        <v>19</v>
      </c>
      <c r="Q34" s="48"/>
      <c r="R34" s="49"/>
      <c r="S34" s="50"/>
      <c r="T34" s="50" t="s">
        <v>29</v>
      </c>
      <c r="U34" s="3"/>
    </row>
    <row r="35" spans="1:38" ht="16.5" customHeight="1">
      <c r="A35" s="2"/>
      <c r="B35" s="45" t="s">
        <v>31</v>
      </c>
      <c r="C35" s="45"/>
      <c r="D35" s="46">
        <f>+$AJ$8</f>
        <v>19</v>
      </c>
      <c r="E35" s="47" t="s">
        <v>29</v>
      </c>
      <c r="F35" s="47"/>
      <c r="G35" s="126" t="s">
        <v>32</v>
      </c>
      <c r="H35" s="126"/>
      <c r="I35" s="126"/>
      <c r="J35" s="126"/>
      <c r="K35" s="126"/>
      <c r="L35" s="126"/>
      <c r="M35" s="126"/>
      <c r="N35" s="126"/>
      <c r="O35" s="126"/>
      <c r="P35" s="51">
        <f>COUNTIF($T$9:$T$97,"Vắng")</f>
        <v>0</v>
      </c>
      <c r="Q35" s="51"/>
      <c r="R35" s="52"/>
      <c r="S35" s="50"/>
      <c r="T35" s="50" t="s">
        <v>29</v>
      </c>
      <c r="U35" s="3"/>
    </row>
    <row r="36" spans="1:38" ht="16.5" customHeight="1">
      <c r="A36" s="2"/>
      <c r="B36" s="45" t="s">
        <v>52</v>
      </c>
      <c r="C36" s="45"/>
      <c r="D36" s="85">
        <f>COUNTIF(V10:V31,"Học lại")</f>
        <v>3</v>
      </c>
      <c r="E36" s="47" t="s">
        <v>29</v>
      </c>
      <c r="F36" s="47"/>
      <c r="G36" s="126" t="s">
        <v>53</v>
      </c>
      <c r="H36" s="126"/>
      <c r="I36" s="126"/>
      <c r="J36" s="126"/>
      <c r="K36" s="126"/>
      <c r="L36" s="126"/>
      <c r="M36" s="126"/>
      <c r="N36" s="126"/>
      <c r="O36" s="126"/>
      <c r="P36" s="48">
        <f>COUNTIF($T$9:$T$97,"Vắng có phép")</f>
        <v>0</v>
      </c>
      <c r="Q36" s="48"/>
      <c r="R36" s="49"/>
      <c r="S36" s="50"/>
      <c r="T36" s="50" t="s">
        <v>29</v>
      </c>
      <c r="U36" s="3"/>
    </row>
    <row r="37" spans="1:38" ht="3" customHeight="1">
      <c r="A37" s="2"/>
      <c r="B37" s="39"/>
      <c r="C37" s="40"/>
      <c r="D37" s="40"/>
      <c r="E37" s="41"/>
      <c r="F37" s="41"/>
      <c r="G37" s="41"/>
      <c r="H37" s="42"/>
      <c r="I37" s="43"/>
      <c r="J37" s="43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3"/>
    </row>
    <row r="38" spans="1:38">
      <c r="B38" s="86" t="s">
        <v>33</v>
      </c>
      <c r="C38" s="86"/>
      <c r="D38" s="87">
        <f>COUNTIF(V10:V31,"Thi lại")</f>
        <v>0</v>
      </c>
      <c r="E38" s="88" t="s">
        <v>29</v>
      </c>
      <c r="F38" s="3"/>
      <c r="G38" s="3"/>
      <c r="H38" s="3"/>
      <c r="I38" s="3"/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2"/>
      <c r="U38" s="3"/>
    </row>
    <row r="39" spans="1:38">
      <c r="B39" s="86"/>
      <c r="C39" s="86"/>
      <c r="D39" s="87"/>
      <c r="E39" s="88"/>
      <c r="F39" s="3"/>
      <c r="G39" s="3"/>
      <c r="H39" s="3"/>
      <c r="I39" s="3"/>
      <c r="J39" s="132" t="s">
        <v>746</v>
      </c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3"/>
    </row>
    <row r="40" spans="1:38">
      <c r="A40" s="53"/>
      <c r="B40" s="133" t="s">
        <v>34</v>
      </c>
      <c r="C40" s="133"/>
      <c r="D40" s="133"/>
      <c r="E40" s="133"/>
      <c r="F40" s="133"/>
      <c r="G40" s="133"/>
      <c r="H40" s="133"/>
      <c r="I40" s="54"/>
      <c r="J40" s="134" t="s">
        <v>35</v>
      </c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3"/>
    </row>
    <row r="41" spans="1:38" ht="4.5" customHeight="1">
      <c r="A41" s="2"/>
      <c r="B41" s="39"/>
      <c r="C41" s="55"/>
      <c r="D41" s="55"/>
      <c r="E41" s="56"/>
      <c r="F41" s="56"/>
      <c r="G41" s="56"/>
      <c r="H41" s="57"/>
      <c r="I41" s="58"/>
      <c r="J41" s="58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38" s="2" customFormat="1">
      <c r="B42" s="133" t="s">
        <v>36</v>
      </c>
      <c r="C42" s="133"/>
      <c r="D42" s="135" t="s">
        <v>37</v>
      </c>
      <c r="E42" s="135"/>
      <c r="F42" s="135"/>
      <c r="G42" s="135"/>
      <c r="H42" s="135"/>
      <c r="I42" s="58"/>
      <c r="J42" s="58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3"/>
      <c r="V42" s="62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</row>
    <row r="43" spans="1:38" s="2" customFormat="1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62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</row>
    <row r="44" spans="1:38" s="2" customFormat="1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62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 s="2" customForma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62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 ht="9.75" customHeigh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62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 ht="3.75" customHeigh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62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s="2" customFormat="1" ht="18" customHeight="1">
      <c r="A48" s="1"/>
      <c r="B48" s="137" t="s">
        <v>38</v>
      </c>
      <c r="C48" s="137"/>
      <c r="D48" s="137" t="s">
        <v>55</v>
      </c>
      <c r="E48" s="137"/>
      <c r="F48" s="137"/>
      <c r="G48" s="137"/>
      <c r="H48" s="137"/>
      <c r="I48" s="137"/>
      <c r="J48" s="137" t="s">
        <v>39</v>
      </c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3"/>
      <c r="V48" s="62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s="2" customFormat="1" ht="4.5" customHeigh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62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s="2" customFormat="1" ht="36.75" hidden="1" customHeigh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62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ht="38.25" hidden="1" customHeight="1">
      <c r="B51" s="138" t="s">
        <v>50</v>
      </c>
      <c r="C51" s="133"/>
      <c r="D51" s="133"/>
      <c r="E51" s="133"/>
      <c r="F51" s="133"/>
      <c r="G51" s="133"/>
      <c r="H51" s="138" t="s">
        <v>51</v>
      </c>
      <c r="I51" s="138"/>
      <c r="J51" s="138"/>
      <c r="K51" s="138"/>
      <c r="L51" s="138"/>
      <c r="M51" s="138"/>
      <c r="N51" s="139" t="s">
        <v>35</v>
      </c>
      <c r="O51" s="139"/>
      <c r="P51" s="139"/>
      <c r="Q51" s="139"/>
      <c r="R51" s="139"/>
      <c r="S51" s="139"/>
      <c r="T51" s="139"/>
    </row>
    <row r="52" spans="1:38" hidden="1">
      <c r="B52" s="39"/>
      <c r="C52" s="55"/>
      <c r="D52" s="55"/>
      <c r="E52" s="56"/>
      <c r="F52" s="56"/>
      <c r="G52" s="56"/>
      <c r="H52" s="57"/>
      <c r="I52" s="58"/>
      <c r="J52" s="58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38" hidden="1">
      <c r="B53" s="133" t="s">
        <v>36</v>
      </c>
      <c r="C53" s="133"/>
      <c r="D53" s="135" t="s">
        <v>37</v>
      </c>
      <c r="E53" s="135"/>
      <c r="F53" s="135"/>
      <c r="G53" s="135"/>
      <c r="H53" s="135"/>
      <c r="I53" s="58"/>
      <c r="J53" s="58"/>
      <c r="K53" s="44"/>
      <c r="L53" s="44"/>
      <c r="M53" s="44"/>
      <c r="N53" s="44"/>
      <c r="O53" s="44"/>
      <c r="P53" s="44"/>
      <c r="Q53" s="44"/>
      <c r="R53" s="44"/>
      <c r="S53" s="44"/>
      <c r="T53" s="44"/>
    </row>
    <row r="54" spans="1:38" hidden="1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38" hidden="1"/>
    <row r="56" spans="1:38" hidden="1"/>
    <row r="57" spans="1:38" hidden="1"/>
    <row r="58" spans="1:38" hidden="1"/>
    <row r="59" spans="1:38" hidden="1"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 t="s">
        <v>39</v>
      </c>
      <c r="O59" s="136"/>
      <c r="P59" s="136"/>
      <c r="Q59" s="136"/>
      <c r="R59" s="136"/>
      <c r="S59" s="136"/>
      <c r="T59" s="136"/>
    </row>
    <row r="60" spans="1:38" hidden="1"/>
  </sheetData>
  <sheetProtection formatCells="0" formatColumns="0" formatRows="0" insertColumns="0" insertRows="0" insertHyperlinks="0" deleteColumns="0" deleteRows="0" sort="0" autoFilter="0" pivotTables="0"/>
  <autoFilter ref="A8:AL31">
    <filterColumn colId="3" showButton="0"/>
    <filterColumn colId="12"/>
  </autoFilter>
  <mergeCells count="58">
    <mergeCell ref="N59:T59"/>
    <mergeCell ref="B48:C48"/>
    <mergeCell ref="D48:I48"/>
    <mergeCell ref="J48:T48"/>
    <mergeCell ref="B51:G51"/>
    <mergeCell ref="H51:M51"/>
    <mergeCell ref="N51:T51"/>
    <mergeCell ref="B53:C53"/>
    <mergeCell ref="D53:H53"/>
    <mergeCell ref="B59:D59"/>
    <mergeCell ref="E59:G59"/>
    <mergeCell ref="H59:M59"/>
    <mergeCell ref="J38:T38"/>
    <mergeCell ref="J39:T39"/>
    <mergeCell ref="B40:H40"/>
    <mergeCell ref="J40:T40"/>
    <mergeCell ref="B42:C42"/>
    <mergeCell ref="D42:H42"/>
    <mergeCell ref="G36:O36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33:C33"/>
    <mergeCell ref="G34:O34"/>
    <mergeCell ref="G35:O35"/>
    <mergeCell ref="Z4:AC6"/>
    <mergeCell ref="AD4:AE6"/>
    <mergeCell ref="AF4:AG6"/>
    <mergeCell ref="AH4:AI6"/>
    <mergeCell ref="AJ4:AK6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B1:G1"/>
    <mergeCell ref="H1:T1"/>
    <mergeCell ref="B2:G2"/>
    <mergeCell ref="H2:T2"/>
    <mergeCell ref="W4:W7"/>
  </mergeCells>
  <conditionalFormatting sqref="H10:P31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36 V10:W31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AL66"/>
  <sheetViews>
    <sheetView workbookViewId="0">
      <pane ySplit="3" topLeftCell="A37" activePane="bottomLeft" state="frozen"/>
      <selection sqref="A1:A1048576"/>
      <selection pane="bottomLeft" activeCell="B37" sqref="B37:T37"/>
    </sheetView>
  </sheetViews>
  <sheetFormatPr defaultRowHeight="15.75"/>
  <cols>
    <col min="1" max="1" width="3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698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58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696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/>
      <c r="G5" s="120" t="s">
        <v>56</v>
      </c>
      <c r="H5" s="120"/>
      <c r="I5" s="120"/>
      <c r="J5" s="120"/>
      <c r="K5" s="120"/>
      <c r="L5" s="120"/>
      <c r="M5" s="120"/>
      <c r="N5" s="120"/>
      <c r="O5" s="120"/>
      <c r="P5" s="120" t="s">
        <v>57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0.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0.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93" t="s">
        <v>48</v>
      </c>
      <c r="N8" s="93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Thực hành chuyên sâu (VT)</v>
      </c>
      <c r="X8" s="68" t="str">
        <f>+P4</f>
        <v>Nhóm: TEL1417-02</v>
      </c>
      <c r="Y8" s="69">
        <f>+$AH$8+$AJ$8+$AF$8</f>
        <v>28</v>
      </c>
      <c r="Z8" s="63">
        <f>COUNTIF($S$9:$S$97,"Khiển trách")</f>
        <v>0</v>
      </c>
      <c r="AA8" s="63">
        <f>COUNTIF($S$9:$S$97,"Cảnh cáo")</f>
        <v>0</v>
      </c>
      <c r="AB8" s="63">
        <f>COUNTIF($S$9:$S$97,"Đình chỉ thi")</f>
        <v>0</v>
      </c>
      <c r="AC8" s="70">
        <f>+($Z$8+$AA$8+$AB$8)/$Y$8*100%</f>
        <v>0</v>
      </c>
      <c r="AD8" s="63">
        <f>SUM(COUNTIF($S$9:$S$95,"Vắng"),COUNTIF($S$9:$S$95,"Vắng có phép"))</f>
        <v>0</v>
      </c>
      <c r="AE8" s="71">
        <f>+$AD$8/$Y$8</f>
        <v>0</v>
      </c>
      <c r="AF8" s="72">
        <f>COUNTIF($V$9:$V$95,"Thi lại")</f>
        <v>0</v>
      </c>
      <c r="AG8" s="71">
        <f>+$AF$8/$Y$8</f>
        <v>0</v>
      </c>
      <c r="AH8" s="72">
        <f>COUNTIF($V$9:$V$96,"Học lại")</f>
        <v>2</v>
      </c>
      <c r="AI8" s="71">
        <f>+$AH$8/$Y$8</f>
        <v>7.1428571428571425E-2</v>
      </c>
      <c r="AJ8" s="63">
        <f>COUNTIF($V$10:$V$96,"Đạt")</f>
        <v>26</v>
      </c>
      <c r="AK8" s="70">
        <f>+$AJ$8/$Y$8</f>
        <v>0.9285714285714286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>
        <v>10</v>
      </c>
      <c r="I9" s="10">
        <v>20</v>
      </c>
      <c r="J9" s="11">
        <v>20</v>
      </c>
      <c r="K9" s="10"/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5" customHeight="1">
      <c r="B10" s="15">
        <v>1</v>
      </c>
      <c r="C10" s="16" t="s">
        <v>135</v>
      </c>
      <c r="D10" s="17" t="s">
        <v>136</v>
      </c>
      <c r="E10" s="18" t="s">
        <v>69</v>
      </c>
      <c r="F10" s="19" t="s">
        <v>721</v>
      </c>
      <c r="G10" s="16" t="s">
        <v>62</v>
      </c>
      <c r="H10" s="20">
        <v>6</v>
      </c>
      <c r="I10" s="20">
        <v>8</v>
      </c>
      <c r="J10" s="20">
        <v>10</v>
      </c>
      <c r="K10" s="20" t="s">
        <v>26</v>
      </c>
      <c r="L10" s="21"/>
      <c r="M10" s="21"/>
      <c r="N10" s="21"/>
      <c r="O10" s="21"/>
      <c r="P10" s="22">
        <v>8.5</v>
      </c>
      <c r="Q10" s="23">
        <f t="shared" ref="Q10:Q37" si="0">ROUND(SUMPRODUCT(H10:P10,$H$9:$P$9)/100,1)</f>
        <v>8.5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37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" customHeight="1">
      <c r="B11" s="26">
        <v>2</v>
      </c>
      <c r="C11" s="27" t="s">
        <v>137</v>
      </c>
      <c r="D11" s="28" t="s">
        <v>138</v>
      </c>
      <c r="E11" s="29" t="s">
        <v>139</v>
      </c>
      <c r="F11" s="30" t="s">
        <v>722</v>
      </c>
      <c r="G11" s="27" t="s">
        <v>94</v>
      </c>
      <c r="H11" s="31">
        <v>8</v>
      </c>
      <c r="I11" s="31">
        <v>9</v>
      </c>
      <c r="J11" s="31">
        <v>8</v>
      </c>
      <c r="K11" s="31" t="s">
        <v>26</v>
      </c>
      <c r="L11" s="32"/>
      <c r="M11" s="32"/>
      <c r="N11" s="32"/>
      <c r="O11" s="32"/>
      <c r="P11" s="33">
        <v>8.5</v>
      </c>
      <c r="Q11" s="34">
        <f t="shared" si="0"/>
        <v>8.5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36" t="str">
        <f t="shared" si="1"/>
        <v>Giỏi</v>
      </c>
      <c r="T11" s="37" t="str">
        <f>+IF(OR($H11=0,$I11=0,$J11=0,$K11=0),"Không đủ ĐKDT","")</f>
        <v/>
      </c>
      <c r="U11" s="3"/>
      <c r="V11" s="91" t="str">
        <f t="shared" ref="V11:V37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5" customHeight="1">
      <c r="B12" s="26">
        <v>3</v>
      </c>
      <c r="C12" s="27" t="s">
        <v>140</v>
      </c>
      <c r="D12" s="28" t="s">
        <v>141</v>
      </c>
      <c r="E12" s="29" t="s">
        <v>142</v>
      </c>
      <c r="F12" s="30" t="s">
        <v>723</v>
      </c>
      <c r="G12" s="27" t="s">
        <v>70</v>
      </c>
      <c r="H12" s="31">
        <v>10</v>
      </c>
      <c r="I12" s="31">
        <v>7</v>
      </c>
      <c r="J12" s="31">
        <v>10</v>
      </c>
      <c r="K12" s="31" t="s">
        <v>26</v>
      </c>
      <c r="L12" s="38"/>
      <c r="M12" s="38"/>
      <c r="N12" s="38"/>
      <c r="O12" s="38"/>
      <c r="P12" s="33">
        <v>9</v>
      </c>
      <c r="Q12" s="34">
        <f t="shared" si="0"/>
        <v>8.9</v>
      </c>
      <c r="R12" s="35" t="str">
        <f t="shared" ref="R12:R37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6" t="str">
        <f t="shared" si="1"/>
        <v>Giỏi</v>
      </c>
      <c r="T12" s="37" t="str">
        <f t="shared" ref="T12:T37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5" customHeight="1">
      <c r="B13" s="26">
        <v>4</v>
      </c>
      <c r="C13" s="27" t="s">
        <v>144</v>
      </c>
      <c r="D13" s="28" t="s">
        <v>145</v>
      </c>
      <c r="E13" s="29" t="s">
        <v>146</v>
      </c>
      <c r="F13" s="30" t="s">
        <v>712</v>
      </c>
      <c r="G13" s="27" t="s">
        <v>94</v>
      </c>
      <c r="H13" s="31">
        <v>9</v>
      </c>
      <c r="I13" s="31">
        <v>8</v>
      </c>
      <c r="J13" s="31">
        <v>9</v>
      </c>
      <c r="K13" s="31" t="s">
        <v>26</v>
      </c>
      <c r="L13" s="38"/>
      <c r="M13" s="38"/>
      <c r="N13" s="38"/>
      <c r="O13" s="38"/>
      <c r="P13" s="33">
        <v>8.5</v>
      </c>
      <c r="Q13" s="34">
        <f t="shared" si="0"/>
        <v>8.6</v>
      </c>
      <c r="R13" s="35" t="str">
        <f t="shared" si="3"/>
        <v>A</v>
      </c>
      <c r="S13" s="36" t="str">
        <f t="shared" si="1"/>
        <v>Giỏi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5" customHeight="1">
      <c r="B14" s="26">
        <v>5</v>
      </c>
      <c r="C14" s="27" t="s">
        <v>147</v>
      </c>
      <c r="D14" s="28" t="s">
        <v>148</v>
      </c>
      <c r="E14" s="29" t="s">
        <v>146</v>
      </c>
      <c r="F14" s="30" t="s">
        <v>724</v>
      </c>
      <c r="G14" s="27" t="s">
        <v>80</v>
      </c>
      <c r="H14" s="31">
        <v>9</v>
      </c>
      <c r="I14" s="31">
        <v>8</v>
      </c>
      <c r="J14" s="31">
        <v>10</v>
      </c>
      <c r="K14" s="31" t="s">
        <v>26</v>
      </c>
      <c r="L14" s="38"/>
      <c r="M14" s="38"/>
      <c r="N14" s="38"/>
      <c r="O14" s="38"/>
      <c r="P14" s="33">
        <v>9</v>
      </c>
      <c r="Q14" s="34">
        <f t="shared" si="0"/>
        <v>9</v>
      </c>
      <c r="R14" s="35" t="str">
        <f t="shared" si="3"/>
        <v>A+</v>
      </c>
      <c r="S14" s="36" t="str">
        <f t="shared" si="1"/>
        <v>Giỏi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" customHeight="1">
      <c r="B15" s="26">
        <v>6</v>
      </c>
      <c r="C15" s="27" t="s">
        <v>149</v>
      </c>
      <c r="D15" s="28" t="s">
        <v>150</v>
      </c>
      <c r="E15" s="29" t="s">
        <v>100</v>
      </c>
      <c r="F15" s="30" t="s">
        <v>633</v>
      </c>
      <c r="G15" s="27" t="s">
        <v>70</v>
      </c>
      <c r="H15" s="31">
        <v>7</v>
      </c>
      <c r="I15" s="31">
        <v>7</v>
      </c>
      <c r="J15" s="31">
        <v>8</v>
      </c>
      <c r="K15" s="31" t="s">
        <v>26</v>
      </c>
      <c r="L15" s="38"/>
      <c r="M15" s="38"/>
      <c r="N15" s="38"/>
      <c r="O15" s="38"/>
      <c r="P15" s="33">
        <v>7.5</v>
      </c>
      <c r="Q15" s="34">
        <f t="shared" si="0"/>
        <v>7.5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" customHeight="1">
      <c r="B16" s="26">
        <v>7</v>
      </c>
      <c r="C16" s="27" t="s">
        <v>151</v>
      </c>
      <c r="D16" s="28" t="s">
        <v>152</v>
      </c>
      <c r="E16" s="29" t="s">
        <v>103</v>
      </c>
      <c r="F16" s="30" t="s">
        <v>725</v>
      </c>
      <c r="G16" s="27" t="s">
        <v>62</v>
      </c>
      <c r="H16" s="31">
        <v>6</v>
      </c>
      <c r="I16" s="31">
        <v>8</v>
      </c>
      <c r="J16" s="31">
        <v>6</v>
      </c>
      <c r="K16" s="31" t="s">
        <v>26</v>
      </c>
      <c r="L16" s="38"/>
      <c r="M16" s="38"/>
      <c r="N16" s="38"/>
      <c r="O16" s="38"/>
      <c r="P16" s="33">
        <v>7</v>
      </c>
      <c r="Q16" s="34">
        <f t="shared" si="0"/>
        <v>6.9</v>
      </c>
      <c r="R16" s="35" t="str">
        <f t="shared" si="3"/>
        <v>C+</v>
      </c>
      <c r="S16" s="36" t="str">
        <f t="shared" si="1"/>
        <v>Trung bình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5" customHeight="1">
      <c r="B17" s="26">
        <v>8</v>
      </c>
      <c r="C17" s="27" t="s">
        <v>154</v>
      </c>
      <c r="D17" s="28" t="s">
        <v>155</v>
      </c>
      <c r="E17" s="29" t="s">
        <v>156</v>
      </c>
      <c r="F17" s="30" t="s">
        <v>726</v>
      </c>
      <c r="G17" s="27" t="s">
        <v>80</v>
      </c>
      <c r="H17" s="31">
        <v>9</v>
      </c>
      <c r="I17" s="31">
        <v>8</v>
      </c>
      <c r="J17" s="31">
        <v>9</v>
      </c>
      <c r="K17" s="31" t="s">
        <v>26</v>
      </c>
      <c r="L17" s="38"/>
      <c r="M17" s="38"/>
      <c r="N17" s="38"/>
      <c r="O17" s="38"/>
      <c r="P17" s="33">
        <v>8.5</v>
      </c>
      <c r="Q17" s="34">
        <f t="shared" si="0"/>
        <v>8.6</v>
      </c>
      <c r="R17" s="35" t="str">
        <f t="shared" si="3"/>
        <v>A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5" customHeight="1">
      <c r="B18" s="26">
        <v>9</v>
      </c>
      <c r="C18" s="27" t="s">
        <v>157</v>
      </c>
      <c r="D18" s="28" t="s">
        <v>158</v>
      </c>
      <c r="E18" s="29" t="s">
        <v>159</v>
      </c>
      <c r="F18" s="30" t="s">
        <v>727</v>
      </c>
      <c r="G18" s="27" t="s">
        <v>87</v>
      </c>
      <c r="H18" s="31">
        <v>7</v>
      </c>
      <c r="I18" s="31">
        <v>9</v>
      </c>
      <c r="J18" s="31">
        <v>9</v>
      </c>
      <c r="K18" s="31" t="s">
        <v>26</v>
      </c>
      <c r="L18" s="38"/>
      <c r="M18" s="38"/>
      <c r="N18" s="38"/>
      <c r="O18" s="38"/>
      <c r="P18" s="33">
        <v>8.5</v>
      </c>
      <c r="Q18" s="34">
        <f t="shared" si="0"/>
        <v>8.6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5" customHeight="1">
      <c r="B19" s="26">
        <v>10</v>
      </c>
      <c r="C19" s="27" t="s">
        <v>160</v>
      </c>
      <c r="D19" s="28" t="s">
        <v>161</v>
      </c>
      <c r="E19" s="29" t="s">
        <v>162</v>
      </c>
      <c r="F19" s="30" t="s">
        <v>728</v>
      </c>
      <c r="G19" s="27" t="s">
        <v>80</v>
      </c>
      <c r="H19" s="31">
        <v>8</v>
      </c>
      <c r="I19" s="31">
        <v>8</v>
      </c>
      <c r="J19" s="31">
        <v>10</v>
      </c>
      <c r="K19" s="31" t="s">
        <v>26</v>
      </c>
      <c r="L19" s="38"/>
      <c r="M19" s="38"/>
      <c r="N19" s="38"/>
      <c r="O19" s="38"/>
      <c r="P19" s="33">
        <v>9</v>
      </c>
      <c r="Q19" s="34">
        <f t="shared" si="0"/>
        <v>8.9</v>
      </c>
      <c r="R19" s="35" t="str">
        <f t="shared" si="3"/>
        <v>A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5" customHeight="1">
      <c r="B20" s="26">
        <v>11</v>
      </c>
      <c r="C20" s="27" t="s">
        <v>163</v>
      </c>
      <c r="D20" s="28" t="s">
        <v>125</v>
      </c>
      <c r="E20" s="29" t="s">
        <v>164</v>
      </c>
      <c r="F20" s="30" t="s">
        <v>729</v>
      </c>
      <c r="G20" s="27" t="s">
        <v>87</v>
      </c>
      <c r="H20" s="31">
        <v>8</v>
      </c>
      <c r="I20" s="31">
        <v>9</v>
      </c>
      <c r="J20" s="31">
        <v>9</v>
      </c>
      <c r="K20" s="31" t="s">
        <v>26</v>
      </c>
      <c r="L20" s="38"/>
      <c r="M20" s="38"/>
      <c r="N20" s="38"/>
      <c r="O20" s="38"/>
      <c r="P20" s="33">
        <v>9</v>
      </c>
      <c r="Q20" s="34">
        <f t="shared" si="0"/>
        <v>8.9</v>
      </c>
      <c r="R20" s="35" t="str">
        <f t="shared" si="3"/>
        <v>A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5" customHeight="1">
      <c r="B21" s="26">
        <v>12</v>
      </c>
      <c r="C21" s="27" t="s">
        <v>165</v>
      </c>
      <c r="D21" s="28" t="s">
        <v>166</v>
      </c>
      <c r="E21" s="29" t="s">
        <v>167</v>
      </c>
      <c r="F21" s="30" t="s">
        <v>120</v>
      </c>
      <c r="G21" s="27" t="s">
        <v>87</v>
      </c>
      <c r="H21" s="31">
        <v>7</v>
      </c>
      <c r="I21" s="31">
        <v>10</v>
      </c>
      <c r="J21" s="31">
        <v>10</v>
      </c>
      <c r="K21" s="31" t="s">
        <v>26</v>
      </c>
      <c r="L21" s="38"/>
      <c r="M21" s="38"/>
      <c r="N21" s="38"/>
      <c r="O21" s="38"/>
      <c r="P21" s="33">
        <v>9.5</v>
      </c>
      <c r="Q21" s="34">
        <f t="shared" si="0"/>
        <v>9.5</v>
      </c>
      <c r="R21" s="35" t="str">
        <f t="shared" si="3"/>
        <v>A+</v>
      </c>
      <c r="S21" s="36" t="str">
        <f t="shared" si="1"/>
        <v>Giỏi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5" customHeight="1">
      <c r="B22" s="26">
        <v>13</v>
      </c>
      <c r="C22" s="27" t="s">
        <v>168</v>
      </c>
      <c r="D22" s="28" t="s">
        <v>169</v>
      </c>
      <c r="E22" s="29" t="s">
        <v>170</v>
      </c>
      <c r="F22" s="30" t="s">
        <v>700</v>
      </c>
      <c r="G22" s="27" t="s">
        <v>70</v>
      </c>
      <c r="H22" s="31">
        <v>7</v>
      </c>
      <c r="I22" s="31">
        <v>8</v>
      </c>
      <c r="J22" s="31">
        <v>8</v>
      </c>
      <c r="K22" s="31" t="s">
        <v>26</v>
      </c>
      <c r="L22" s="38"/>
      <c r="M22" s="38"/>
      <c r="N22" s="38"/>
      <c r="O22" s="38"/>
      <c r="P22" s="33">
        <v>8</v>
      </c>
      <c r="Q22" s="34">
        <f t="shared" si="0"/>
        <v>7.9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5" customHeight="1">
      <c r="B23" s="26">
        <v>14</v>
      </c>
      <c r="C23" s="27" t="s">
        <v>171</v>
      </c>
      <c r="D23" s="28" t="s">
        <v>68</v>
      </c>
      <c r="E23" s="29" t="s">
        <v>172</v>
      </c>
      <c r="F23" s="30" t="s">
        <v>730</v>
      </c>
      <c r="G23" s="27" t="s">
        <v>94</v>
      </c>
      <c r="H23" s="31">
        <v>9</v>
      </c>
      <c r="I23" s="31">
        <v>8</v>
      </c>
      <c r="J23" s="31">
        <v>9</v>
      </c>
      <c r="K23" s="31" t="s">
        <v>26</v>
      </c>
      <c r="L23" s="38"/>
      <c r="M23" s="38"/>
      <c r="N23" s="38"/>
      <c r="O23" s="38"/>
      <c r="P23" s="33">
        <v>8.5</v>
      </c>
      <c r="Q23" s="34">
        <f t="shared" si="0"/>
        <v>8.6</v>
      </c>
      <c r="R23" s="35" t="str">
        <f t="shared" si="3"/>
        <v>A</v>
      </c>
      <c r="S23" s="36" t="str">
        <f t="shared" si="1"/>
        <v>Giỏi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5" customHeight="1">
      <c r="B24" s="26">
        <v>15</v>
      </c>
      <c r="C24" s="27" t="s">
        <v>173</v>
      </c>
      <c r="D24" s="28" t="s">
        <v>174</v>
      </c>
      <c r="E24" s="29" t="s">
        <v>175</v>
      </c>
      <c r="F24" s="30" t="s">
        <v>731</v>
      </c>
      <c r="G24" s="27" t="s">
        <v>70</v>
      </c>
      <c r="H24" s="31">
        <v>7</v>
      </c>
      <c r="I24" s="31">
        <v>7</v>
      </c>
      <c r="J24" s="31">
        <v>8</v>
      </c>
      <c r="K24" s="31" t="s">
        <v>26</v>
      </c>
      <c r="L24" s="38"/>
      <c r="M24" s="38"/>
      <c r="N24" s="38"/>
      <c r="O24" s="38"/>
      <c r="P24" s="33">
        <v>7.5</v>
      </c>
      <c r="Q24" s="34">
        <f t="shared" si="0"/>
        <v>7.5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5" customHeight="1">
      <c r="B25" s="26">
        <v>16</v>
      </c>
      <c r="C25" s="27" t="s">
        <v>176</v>
      </c>
      <c r="D25" s="28" t="s">
        <v>177</v>
      </c>
      <c r="E25" s="29" t="s">
        <v>119</v>
      </c>
      <c r="F25" s="30" t="s">
        <v>732</v>
      </c>
      <c r="G25" s="27" t="s">
        <v>80</v>
      </c>
      <c r="H25" s="31">
        <v>10</v>
      </c>
      <c r="I25" s="31">
        <v>8</v>
      </c>
      <c r="J25" s="31">
        <v>8</v>
      </c>
      <c r="K25" s="31" t="s">
        <v>26</v>
      </c>
      <c r="L25" s="38"/>
      <c r="M25" s="38"/>
      <c r="N25" s="38"/>
      <c r="O25" s="38"/>
      <c r="P25" s="33">
        <v>8.5</v>
      </c>
      <c r="Q25" s="34">
        <f t="shared" si="0"/>
        <v>8.5</v>
      </c>
      <c r="R25" s="35" t="str">
        <f t="shared" si="3"/>
        <v>A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5" customHeight="1">
      <c r="B26" s="26">
        <v>17</v>
      </c>
      <c r="C26" s="27" t="s">
        <v>178</v>
      </c>
      <c r="D26" s="28" t="s">
        <v>77</v>
      </c>
      <c r="E26" s="29" t="s">
        <v>119</v>
      </c>
      <c r="F26" s="30" t="s">
        <v>733</v>
      </c>
      <c r="G26" s="27" t="s">
        <v>70</v>
      </c>
      <c r="H26" s="31">
        <v>10</v>
      </c>
      <c r="I26" s="31">
        <v>8</v>
      </c>
      <c r="J26" s="31">
        <v>9</v>
      </c>
      <c r="K26" s="31" t="s">
        <v>26</v>
      </c>
      <c r="L26" s="38"/>
      <c r="M26" s="38"/>
      <c r="N26" s="38"/>
      <c r="O26" s="38"/>
      <c r="P26" s="33">
        <v>9</v>
      </c>
      <c r="Q26" s="34">
        <f t="shared" si="0"/>
        <v>8.9</v>
      </c>
      <c r="R26" s="35" t="str">
        <f t="shared" si="3"/>
        <v>A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5" customHeight="1">
      <c r="B27" s="26">
        <v>18</v>
      </c>
      <c r="C27" s="27" t="s">
        <v>179</v>
      </c>
      <c r="D27" s="28" t="s">
        <v>180</v>
      </c>
      <c r="E27" s="29" t="s">
        <v>126</v>
      </c>
      <c r="F27" s="30" t="s">
        <v>734</v>
      </c>
      <c r="G27" s="27" t="s">
        <v>62</v>
      </c>
      <c r="H27" s="31">
        <v>6</v>
      </c>
      <c r="I27" s="31">
        <v>9</v>
      </c>
      <c r="J27" s="31">
        <v>10</v>
      </c>
      <c r="K27" s="31" t="s">
        <v>26</v>
      </c>
      <c r="L27" s="38"/>
      <c r="M27" s="38"/>
      <c r="N27" s="38"/>
      <c r="O27" s="38"/>
      <c r="P27" s="33">
        <v>9</v>
      </c>
      <c r="Q27" s="34">
        <f t="shared" si="0"/>
        <v>8.9</v>
      </c>
      <c r="R27" s="35" t="str">
        <f t="shared" si="3"/>
        <v>A</v>
      </c>
      <c r="S27" s="36" t="str">
        <f t="shared" si="1"/>
        <v>Giỏi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5" customHeight="1">
      <c r="B28" s="26">
        <v>19</v>
      </c>
      <c r="C28" s="27" t="s">
        <v>181</v>
      </c>
      <c r="D28" s="28" t="s">
        <v>77</v>
      </c>
      <c r="E28" s="29" t="s">
        <v>182</v>
      </c>
      <c r="F28" s="30" t="s">
        <v>735</v>
      </c>
      <c r="G28" s="27" t="s">
        <v>80</v>
      </c>
      <c r="H28" s="31">
        <v>10</v>
      </c>
      <c r="I28" s="31">
        <v>10</v>
      </c>
      <c r="J28" s="31">
        <v>7</v>
      </c>
      <c r="K28" s="31" t="s">
        <v>26</v>
      </c>
      <c r="L28" s="38"/>
      <c r="M28" s="38"/>
      <c r="N28" s="38"/>
      <c r="O28" s="38"/>
      <c r="P28" s="33">
        <v>9</v>
      </c>
      <c r="Q28" s="34">
        <f t="shared" si="0"/>
        <v>8.9</v>
      </c>
      <c r="R28" s="35" t="str">
        <f t="shared" si="3"/>
        <v>A</v>
      </c>
      <c r="S28" s="36" t="str">
        <f t="shared" si="1"/>
        <v>Giỏi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5" customHeight="1">
      <c r="B29" s="26">
        <v>20</v>
      </c>
      <c r="C29" s="27" t="s">
        <v>183</v>
      </c>
      <c r="D29" s="28" t="s">
        <v>184</v>
      </c>
      <c r="E29" s="29" t="s">
        <v>185</v>
      </c>
      <c r="F29" s="30" t="s">
        <v>736</v>
      </c>
      <c r="G29" s="27" t="s">
        <v>62</v>
      </c>
      <c r="H29" s="31">
        <v>8</v>
      </c>
      <c r="I29" s="31">
        <v>7</v>
      </c>
      <c r="J29" s="31">
        <v>10</v>
      </c>
      <c r="K29" s="31" t="s">
        <v>26</v>
      </c>
      <c r="L29" s="38"/>
      <c r="M29" s="38"/>
      <c r="N29" s="38"/>
      <c r="O29" s="38"/>
      <c r="P29" s="33">
        <v>8.5</v>
      </c>
      <c r="Q29" s="34">
        <f t="shared" si="0"/>
        <v>8.5</v>
      </c>
      <c r="R29" s="35" t="str">
        <f t="shared" si="3"/>
        <v>A</v>
      </c>
      <c r="S29" s="36" t="str">
        <f t="shared" si="1"/>
        <v>Giỏi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5" customHeight="1">
      <c r="B30" s="26">
        <v>21</v>
      </c>
      <c r="C30" s="27" t="s">
        <v>186</v>
      </c>
      <c r="D30" s="28" t="s">
        <v>187</v>
      </c>
      <c r="E30" s="29" t="s">
        <v>188</v>
      </c>
      <c r="F30" s="30" t="s">
        <v>737</v>
      </c>
      <c r="G30" s="27" t="s">
        <v>94</v>
      </c>
      <c r="H30" s="31">
        <v>8</v>
      </c>
      <c r="I30" s="31">
        <v>7</v>
      </c>
      <c r="J30" s="31">
        <v>9</v>
      </c>
      <c r="K30" s="31" t="s">
        <v>26</v>
      </c>
      <c r="L30" s="38"/>
      <c r="M30" s="38"/>
      <c r="N30" s="38"/>
      <c r="O30" s="38"/>
      <c r="P30" s="33">
        <v>8</v>
      </c>
      <c r="Q30" s="34">
        <f t="shared" si="0"/>
        <v>8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5" customHeight="1">
      <c r="B31" s="26">
        <v>22</v>
      </c>
      <c r="C31" s="27" t="s">
        <v>189</v>
      </c>
      <c r="D31" s="28" t="s">
        <v>190</v>
      </c>
      <c r="E31" s="29" t="s">
        <v>132</v>
      </c>
      <c r="F31" s="30" t="s">
        <v>143</v>
      </c>
      <c r="G31" s="27" t="s">
        <v>70</v>
      </c>
      <c r="H31" s="31">
        <v>8</v>
      </c>
      <c r="I31" s="31">
        <v>9</v>
      </c>
      <c r="J31" s="31">
        <v>9</v>
      </c>
      <c r="K31" s="31" t="s">
        <v>26</v>
      </c>
      <c r="L31" s="38"/>
      <c r="M31" s="38"/>
      <c r="N31" s="38"/>
      <c r="O31" s="38"/>
      <c r="P31" s="33">
        <v>9</v>
      </c>
      <c r="Q31" s="34">
        <f t="shared" si="0"/>
        <v>8.9</v>
      </c>
      <c r="R31" s="35" t="str">
        <f t="shared" si="3"/>
        <v>A</v>
      </c>
      <c r="S31" s="36" t="str">
        <f t="shared" si="1"/>
        <v>Giỏi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5" customHeight="1">
      <c r="B32" s="26">
        <v>23</v>
      </c>
      <c r="C32" s="27" t="s">
        <v>191</v>
      </c>
      <c r="D32" s="28" t="s">
        <v>192</v>
      </c>
      <c r="E32" s="29" t="s">
        <v>193</v>
      </c>
      <c r="F32" s="30" t="s">
        <v>738</v>
      </c>
      <c r="G32" s="27" t="s">
        <v>94</v>
      </c>
      <c r="H32" s="31">
        <v>7</v>
      </c>
      <c r="I32" s="31">
        <v>8</v>
      </c>
      <c r="J32" s="31">
        <v>10</v>
      </c>
      <c r="K32" s="31" t="s">
        <v>26</v>
      </c>
      <c r="L32" s="38"/>
      <c r="M32" s="38"/>
      <c r="N32" s="38"/>
      <c r="O32" s="38"/>
      <c r="P32" s="33">
        <v>8.5</v>
      </c>
      <c r="Q32" s="34">
        <f t="shared" si="0"/>
        <v>8.6</v>
      </c>
      <c r="R32" s="35" t="str">
        <f t="shared" si="3"/>
        <v>A</v>
      </c>
      <c r="S32" s="36" t="str">
        <f t="shared" si="1"/>
        <v>Giỏi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15" customHeight="1">
      <c r="B33" s="26">
        <v>24</v>
      </c>
      <c r="C33" s="27" t="s">
        <v>194</v>
      </c>
      <c r="D33" s="28" t="s">
        <v>195</v>
      </c>
      <c r="E33" s="29" t="s">
        <v>196</v>
      </c>
      <c r="F33" s="30" t="s">
        <v>739</v>
      </c>
      <c r="G33" s="27" t="s">
        <v>62</v>
      </c>
      <c r="H33" s="31">
        <v>6</v>
      </c>
      <c r="I33" s="31">
        <v>8</v>
      </c>
      <c r="J33" s="31">
        <v>10</v>
      </c>
      <c r="K33" s="31" t="s">
        <v>26</v>
      </c>
      <c r="L33" s="38"/>
      <c r="M33" s="38"/>
      <c r="N33" s="38"/>
      <c r="O33" s="38"/>
      <c r="P33" s="33">
        <v>8.5</v>
      </c>
      <c r="Q33" s="34">
        <f t="shared" si="0"/>
        <v>8.5</v>
      </c>
      <c r="R33" s="35" t="str">
        <f t="shared" si="3"/>
        <v>A</v>
      </c>
      <c r="S33" s="36" t="str">
        <f t="shared" si="1"/>
        <v>Giỏi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15" customHeight="1">
      <c r="B34" s="26">
        <v>25</v>
      </c>
      <c r="C34" s="27" t="s">
        <v>197</v>
      </c>
      <c r="D34" s="28" t="s">
        <v>89</v>
      </c>
      <c r="E34" s="29" t="s">
        <v>198</v>
      </c>
      <c r="F34" s="30" t="s">
        <v>740</v>
      </c>
      <c r="G34" s="27" t="s">
        <v>62</v>
      </c>
      <c r="H34" s="31">
        <v>8</v>
      </c>
      <c r="I34" s="31">
        <v>8</v>
      </c>
      <c r="J34" s="31">
        <v>10</v>
      </c>
      <c r="K34" s="31" t="s">
        <v>26</v>
      </c>
      <c r="L34" s="38"/>
      <c r="M34" s="38"/>
      <c r="N34" s="38"/>
      <c r="O34" s="38"/>
      <c r="P34" s="33">
        <v>9</v>
      </c>
      <c r="Q34" s="34">
        <f t="shared" si="0"/>
        <v>8.9</v>
      </c>
      <c r="R34" s="35" t="str">
        <f t="shared" si="3"/>
        <v>A</v>
      </c>
      <c r="S34" s="36" t="str">
        <f t="shared" si="1"/>
        <v>Giỏi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15" customHeight="1">
      <c r="B35" s="26">
        <v>26</v>
      </c>
      <c r="C35" s="27" t="s">
        <v>200</v>
      </c>
      <c r="D35" s="28" t="s">
        <v>201</v>
      </c>
      <c r="E35" s="29" t="s">
        <v>202</v>
      </c>
      <c r="F35" s="30" t="s">
        <v>741</v>
      </c>
      <c r="G35" s="27" t="s">
        <v>203</v>
      </c>
      <c r="H35" s="31">
        <v>5</v>
      </c>
      <c r="I35" s="31">
        <v>9</v>
      </c>
      <c r="J35" s="31">
        <v>9</v>
      </c>
      <c r="K35" s="31" t="s">
        <v>26</v>
      </c>
      <c r="L35" s="38"/>
      <c r="M35" s="38"/>
      <c r="N35" s="38"/>
      <c r="O35" s="38"/>
      <c r="P35" s="33">
        <v>8</v>
      </c>
      <c r="Q35" s="34">
        <f>ROUND(SUMPRODUCT(H35:P35,$H$9:$P$9)/100,0)</f>
        <v>8</v>
      </c>
      <c r="R35" s="35" t="str">
        <f t="shared" si="3"/>
        <v>B+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1:38" ht="15" customHeight="1">
      <c r="B36" s="26">
        <v>27</v>
      </c>
      <c r="C36" s="27" t="s">
        <v>204</v>
      </c>
      <c r="D36" s="28" t="s">
        <v>74</v>
      </c>
      <c r="E36" s="29" t="s">
        <v>205</v>
      </c>
      <c r="F36" s="30" t="s">
        <v>742</v>
      </c>
      <c r="G36" s="27" t="s">
        <v>203</v>
      </c>
      <c r="H36" s="31">
        <v>8</v>
      </c>
      <c r="I36" s="31">
        <v>4</v>
      </c>
      <c r="J36" s="31">
        <v>0</v>
      </c>
      <c r="K36" s="31" t="s">
        <v>26</v>
      </c>
      <c r="L36" s="38"/>
      <c r="M36" s="38"/>
      <c r="N36" s="38"/>
      <c r="O36" s="38"/>
      <c r="P36" s="33">
        <v>0</v>
      </c>
      <c r="Q36" s="34">
        <f>ROUND(SUMPRODUCT(H36:P36,$H$9:$P$9)/100,0)</f>
        <v>2</v>
      </c>
      <c r="R36" s="35" t="str">
        <f t="shared" si="3"/>
        <v>F</v>
      </c>
      <c r="S36" s="36" t="str">
        <f t="shared" si="1"/>
        <v>Kém</v>
      </c>
      <c r="T36" s="37" t="str">
        <f t="shared" si="4"/>
        <v>Không đủ ĐKDT</v>
      </c>
      <c r="U36" s="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1:38" ht="15" customHeight="1">
      <c r="B37" s="94">
        <v>28</v>
      </c>
      <c r="C37" s="95" t="s">
        <v>206</v>
      </c>
      <c r="D37" s="96" t="s">
        <v>207</v>
      </c>
      <c r="E37" s="97" t="s">
        <v>193</v>
      </c>
      <c r="F37" s="98" t="s">
        <v>743</v>
      </c>
      <c r="G37" s="95" t="s">
        <v>208</v>
      </c>
      <c r="H37" s="99">
        <v>0</v>
      </c>
      <c r="I37" s="99">
        <v>0</v>
      </c>
      <c r="J37" s="99">
        <v>0</v>
      </c>
      <c r="K37" s="99" t="s">
        <v>26</v>
      </c>
      <c r="L37" s="100"/>
      <c r="M37" s="100"/>
      <c r="N37" s="100"/>
      <c r="O37" s="100"/>
      <c r="P37" s="101">
        <v>0</v>
      </c>
      <c r="Q37" s="102">
        <f t="shared" si="0"/>
        <v>0</v>
      </c>
      <c r="R37" s="103" t="str">
        <f t="shared" si="3"/>
        <v>F</v>
      </c>
      <c r="S37" s="104" t="str">
        <f t="shared" si="1"/>
        <v>Kém</v>
      </c>
      <c r="T37" s="105" t="str">
        <f t="shared" si="4"/>
        <v>Không đủ ĐKDT</v>
      </c>
      <c r="U37" s="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1:38" ht="4.5" customHeight="1">
      <c r="A38" s="2"/>
      <c r="B38" s="39"/>
      <c r="C38" s="40"/>
      <c r="D38" s="40"/>
      <c r="E38" s="41"/>
      <c r="F38" s="41"/>
      <c r="G38" s="41"/>
      <c r="H38" s="42"/>
      <c r="I38" s="43"/>
      <c r="J38" s="43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3"/>
    </row>
    <row r="39" spans="1:38" ht="13.5" customHeight="1">
      <c r="A39" s="2"/>
      <c r="B39" s="131" t="s">
        <v>27</v>
      </c>
      <c r="C39" s="131"/>
      <c r="D39" s="40"/>
      <c r="E39" s="41"/>
      <c r="F39" s="41"/>
      <c r="G39" s="41"/>
      <c r="H39" s="42"/>
      <c r="I39" s="43"/>
      <c r="J39" s="43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3"/>
    </row>
    <row r="40" spans="1:38" ht="16.5" customHeight="1">
      <c r="A40" s="2"/>
      <c r="B40" s="45" t="s">
        <v>28</v>
      </c>
      <c r="C40" s="45"/>
      <c r="D40" s="46">
        <f>+$Y$8</f>
        <v>28</v>
      </c>
      <c r="E40" s="47" t="s">
        <v>29</v>
      </c>
      <c r="F40" s="47"/>
      <c r="G40" s="126" t="s">
        <v>30</v>
      </c>
      <c r="H40" s="126"/>
      <c r="I40" s="126"/>
      <c r="J40" s="126"/>
      <c r="K40" s="126"/>
      <c r="L40" s="126"/>
      <c r="M40" s="126"/>
      <c r="N40" s="126"/>
      <c r="O40" s="126"/>
      <c r="P40" s="48">
        <f>$Y$8 -COUNTIF($T$9:$T$227,"Vắng") -COUNTIF($T$9:$T$227,"Vắng có phép") - COUNTIF($T$9:$T$227,"Đình chỉ thi") - COUNTIF($T$9:$T$227,"Không đủ ĐKDT")</f>
        <v>26</v>
      </c>
      <c r="Q40" s="48"/>
      <c r="R40" s="49"/>
      <c r="S40" s="50"/>
      <c r="T40" s="50" t="s">
        <v>29</v>
      </c>
      <c r="U40" s="3"/>
    </row>
    <row r="41" spans="1:38" ht="16.5" customHeight="1">
      <c r="A41" s="2"/>
      <c r="B41" s="45" t="s">
        <v>31</v>
      </c>
      <c r="C41" s="45"/>
      <c r="D41" s="46">
        <f>+$AJ$8</f>
        <v>26</v>
      </c>
      <c r="E41" s="47" t="s">
        <v>29</v>
      </c>
      <c r="F41" s="47"/>
      <c r="G41" s="126" t="s">
        <v>32</v>
      </c>
      <c r="H41" s="126"/>
      <c r="I41" s="126"/>
      <c r="J41" s="126"/>
      <c r="K41" s="126"/>
      <c r="L41" s="126"/>
      <c r="M41" s="126"/>
      <c r="N41" s="126"/>
      <c r="O41" s="126"/>
      <c r="P41" s="51">
        <f>COUNTIF($T$9:$T$103,"Vắng")</f>
        <v>0</v>
      </c>
      <c r="Q41" s="51"/>
      <c r="R41" s="52"/>
      <c r="S41" s="50"/>
      <c r="T41" s="50" t="s">
        <v>29</v>
      </c>
      <c r="U41" s="3"/>
    </row>
    <row r="42" spans="1:38" ht="16.5" customHeight="1">
      <c r="A42" s="2"/>
      <c r="B42" s="45" t="s">
        <v>52</v>
      </c>
      <c r="C42" s="45"/>
      <c r="D42" s="85">
        <f>COUNTIF(V10:V37,"Học lại")</f>
        <v>2</v>
      </c>
      <c r="E42" s="47" t="s">
        <v>29</v>
      </c>
      <c r="F42" s="47"/>
      <c r="G42" s="126" t="s">
        <v>53</v>
      </c>
      <c r="H42" s="126"/>
      <c r="I42" s="126"/>
      <c r="J42" s="126"/>
      <c r="K42" s="126"/>
      <c r="L42" s="126"/>
      <c r="M42" s="126"/>
      <c r="N42" s="126"/>
      <c r="O42" s="126"/>
      <c r="P42" s="48">
        <f>COUNTIF($T$9:$T$103,"Vắng có phép")</f>
        <v>0</v>
      </c>
      <c r="Q42" s="48"/>
      <c r="R42" s="49"/>
      <c r="S42" s="50"/>
      <c r="T42" s="50" t="s">
        <v>29</v>
      </c>
      <c r="U42" s="3"/>
    </row>
    <row r="43" spans="1:38" ht="3" customHeight="1">
      <c r="A43" s="2"/>
      <c r="B43" s="39"/>
      <c r="C43" s="40"/>
      <c r="D43" s="40"/>
      <c r="E43" s="41"/>
      <c r="F43" s="41"/>
      <c r="G43" s="41"/>
      <c r="H43" s="42"/>
      <c r="I43" s="43"/>
      <c r="J43" s="43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3"/>
    </row>
    <row r="44" spans="1:38">
      <c r="B44" s="86" t="s">
        <v>33</v>
      </c>
      <c r="C44" s="86"/>
      <c r="D44" s="87">
        <f>COUNTIF(V10:V37,"Thi lại")</f>
        <v>0</v>
      </c>
      <c r="E44" s="88" t="s">
        <v>29</v>
      </c>
      <c r="F44" s="3"/>
      <c r="G44" s="3"/>
      <c r="H44" s="3"/>
      <c r="I44" s="3"/>
      <c r="J44" s="132"/>
      <c r="K44" s="132"/>
      <c r="L44" s="132"/>
      <c r="M44" s="132"/>
      <c r="N44" s="132"/>
      <c r="O44" s="132"/>
      <c r="P44" s="132"/>
      <c r="Q44" s="132"/>
      <c r="R44" s="132"/>
      <c r="S44" s="132"/>
      <c r="T44" s="132"/>
      <c r="U44" s="3"/>
    </row>
    <row r="45" spans="1:38">
      <c r="B45" s="86"/>
      <c r="C45" s="86"/>
      <c r="D45" s="87"/>
      <c r="E45" s="88"/>
      <c r="F45" s="3"/>
      <c r="G45" s="3"/>
      <c r="H45" s="3"/>
      <c r="I45" s="3"/>
      <c r="J45" s="132" t="s">
        <v>746</v>
      </c>
      <c r="K45" s="132"/>
      <c r="L45" s="132"/>
      <c r="M45" s="132"/>
      <c r="N45" s="132"/>
      <c r="O45" s="132"/>
      <c r="P45" s="132"/>
      <c r="Q45" s="132"/>
      <c r="R45" s="132"/>
      <c r="S45" s="132"/>
      <c r="T45" s="132"/>
      <c r="U45" s="3"/>
    </row>
    <row r="46" spans="1:38">
      <c r="A46" s="53"/>
      <c r="B46" s="133" t="s">
        <v>34</v>
      </c>
      <c r="C46" s="133"/>
      <c r="D46" s="133"/>
      <c r="E46" s="133"/>
      <c r="F46" s="133"/>
      <c r="G46" s="133"/>
      <c r="H46" s="133"/>
      <c r="I46" s="54"/>
      <c r="J46" s="134" t="s">
        <v>35</v>
      </c>
      <c r="K46" s="134"/>
      <c r="L46" s="134"/>
      <c r="M46" s="134"/>
      <c r="N46" s="134"/>
      <c r="O46" s="134"/>
      <c r="P46" s="134"/>
      <c r="Q46" s="134"/>
      <c r="R46" s="134"/>
      <c r="S46" s="134"/>
      <c r="T46" s="134"/>
      <c r="U46" s="3"/>
    </row>
    <row r="47" spans="1:38" ht="4.5" customHeight="1">
      <c r="A47" s="2"/>
      <c r="B47" s="39"/>
      <c r="C47" s="55"/>
      <c r="D47" s="55"/>
      <c r="E47" s="56"/>
      <c r="F47" s="56"/>
      <c r="G47" s="56"/>
      <c r="H47" s="57"/>
      <c r="I47" s="58"/>
      <c r="J47" s="58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38" s="2" customFormat="1">
      <c r="B48" s="133" t="s">
        <v>36</v>
      </c>
      <c r="C48" s="133"/>
      <c r="D48" s="135" t="s">
        <v>37</v>
      </c>
      <c r="E48" s="135"/>
      <c r="F48" s="135"/>
      <c r="G48" s="135"/>
      <c r="H48" s="135"/>
      <c r="I48" s="58"/>
      <c r="J48" s="58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3"/>
      <c r="V48" s="62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s="2" customForma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62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s="2" customForma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62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s="2" customFormat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62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 ht="9.75" customHeigh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62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 ht="3.75" customHeigh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62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s="2" customFormat="1" ht="18" customHeight="1">
      <c r="A54" s="1"/>
      <c r="B54" s="137" t="s">
        <v>38</v>
      </c>
      <c r="C54" s="137"/>
      <c r="D54" s="137" t="s">
        <v>55</v>
      </c>
      <c r="E54" s="137"/>
      <c r="F54" s="137"/>
      <c r="G54" s="137"/>
      <c r="H54" s="137"/>
      <c r="I54" s="137"/>
      <c r="J54" s="137" t="s">
        <v>39</v>
      </c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3"/>
      <c r="V54" s="62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1:38" s="2" customFormat="1" ht="4.5" customHeigh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62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s="2" customFormat="1" ht="36.75" hidden="1" customHeigh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62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38" ht="38.25" hidden="1" customHeight="1">
      <c r="B57" s="138" t="s">
        <v>50</v>
      </c>
      <c r="C57" s="133"/>
      <c r="D57" s="133"/>
      <c r="E57" s="133"/>
      <c r="F57" s="133"/>
      <c r="G57" s="133"/>
      <c r="H57" s="138" t="s">
        <v>51</v>
      </c>
      <c r="I57" s="138"/>
      <c r="J57" s="138"/>
      <c r="K57" s="138"/>
      <c r="L57" s="138"/>
      <c r="M57" s="138"/>
      <c r="N57" s="139" t="s">
        <v>35</v>
      </c>
      <c r="O57" s="139"/>
      <c r="P57" s="139"/>
      <c r="Q57" s="139"/>
      <c r="R57" s="139"/>
      <c r="S57" s="139"/>
      <c r="T57" s="139"/>
    </row>
    <row r="58" spans="1:38" hidden="1">
      <c r="B58" s="39"/>
      <c r="C58" s="55"/>
      <c r="D58" s="55"/>
      <c r="E58" s="56"/>
      <c r="F58" s="56"/>
      <c r="G58" s="56"/>
      <c r="H58" s="57"/>
      <c r="I58" s="58"/>
      <c r="J58" s="58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38" hidden="1">
      <c r="B59" s="133" t="s">
        <v>36</v>
      </c>
      <c r="C59" s="133"/>
      <c r="D59" s="135" t="s">
        <v>37</v>
      </c>
      <c r="E59" s="135"/>
      <c r="F59" s="135"/>
      <c r="G59" s="135"/>
      <c r="H59" s="135"/>
      <c r="I59" s="58"/>
      <c r="J59" s="58"/>
      <c r="K59" s="44"/>
      <c r="L59" s="44"/>
      <c r="M59" s="44"/>
      <c r="N59" s="44"/>
      <c r="O59" s="44"/>
      <c r="P59" s="44"/>
      <c r="Q59" s="44"/>
      <c r="R59" s="44"/>
      <c r="S59" s="44"/>
      <c r="T59" s="44"/>
    </row>
    <row r="60" spans="1:38" hidden="1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38" hidden="1"/>
    <row r="62" spans="1:38" hidden="1"/>
    <row r="63" spans="1:38" hidden="1"/>
    <row r="64" spans="1:38" hidden="1"/>
    <row r="65" spans="2:20" hidden="1">
      <c r="B65" s="136"/>
      <c r="C65" s="136"/>
      <c r="D65" s="136"/>
      <c r="E65" s="136"/>
      <c r="F65" s="136"/>
      <c r="G65" s="136"/>
      <c r="H65" s="136"/>
      <c r="I65" s="136"/>
      <c r="J65" s="136"/>
      <c r="K65" s="136"/>
      <c r="L65" s="136"/>
      <c r="M65" s="136"/>
      <c r="N65" s="136" t="s">
        <v>39</v>
      </c>
      <c r="O65" s="136"/>
      <c r="P65" s="136"/>
      <c r="Q65" s="136"/>
      <c r="R65" s="136"/>
      <c r="S65" s="136"/>
      <c r="T65" s="136"/>
    </row>
    <row r="66" spans="2:20" hidden="1"/>
  </sheetData>
  <sheetProtection formatCells="0" formatColumns="0" formatRows="0" insertColumns="0" insertRows="0" insertHyperlinks="0" deleteColumns="0" deleteRows="0" sort="0" autoFilter="0" pivotTables="0"/>
  <autoFilter ref="A8:AL37">
    <filterColumn colId="3" showButton="0"/>
    <filterColumn colId="12"/>
  </autoFilter>
  <mergeCells count="58">
    <mergeCell ref="N65:T65"/>
    <mergeCell ref="B54:C54"/>
    <mergeCell ref="D54:I54"/>
    <mergeCell ref="J54:T54"/>
    <mergeCell ref="B57:G57"/>
    <mergeCell ref="H57:M57"/>
    <mergeCell ref="N57:T57"/>
    <mergeCell ref="B59:C59"/>
    <mergeCell ref="D59:H59"/>
    <mergeCell ref="B65:D65"/>
    <mergeCell ref="E65:G65"/>
    <mergeCell ref="H65:M65"/>
    <mergeCell ref="J44:T44"/>
    <mergeCell ref="J45:T45"/>
    <mergeCell ref="B46:H46"/>
    <mergeCell ref="J46:T46"/>
    <mergeCell ref="B48:C48"/>
    <mergeCell ref="D48:H48"/>
    <mergeCell ref="G42:O42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39:C39"/>
    <mergeCell ref="G40:O40"/>
    <mergeCell ref="G41:O41"/>
    <mergeCell ref="Z4:AC6"/>
    <mergeCell ref="AD4:AE6"/>
    <mergeCell ref="AF4:AG6"/>
    <mergeCell ref="AH4:AI6"/>
    <mergeCell ref="AJ4:AK6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B1:G1"/>
    <mergeCell ref="H1:T1"/>
    <mergeCell ref="B2:G2"/>
    <mergeCell ref="H2:T2"/>
    <mergeCell ref="W4:W7"/>
  </mergeCells>
  <conditionalFormatting sqref="H10:P37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42 V10:W37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AL64"/>
  <sheetViews>
    <sheetView workbookViewId="0">
      <pane ySplit="3" topLeftCell="A31" activePane="bottomLeft" state="frozen"/>
      <selection sqref="A1:A1048576"/>
      <selection pane="bottomLeft" activeCell="J42" sqref="J42:T42"/>
    </sheetView>
  </sheetViews>
  <sheetFormatPr defaultRowHeight="15.75"/>
  <cols>
    <col min="1" max="1" width="3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698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58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697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/>
      <c r="G5" s="120" t="s">
        <v>56</v>
      </c>
      <c r="H5" s="120"/>
      <c r="I5" s="120"/>
      <c r="J5" s="120"/>
      <c r="K5" s="120"/>
      <c r="L5" s="120"/>
      <c r="M5" s="120"/>
      <c r="N5" s="120"/>
      <c r="O5" s="120"/>
      <c r="P5" s="120" t="s">
        <v>57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4.2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79" t="s">
        <v>48</v>
      </c>
      <c r="N8" s="79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Thực hành chuyên sâu (VT)</v>
      </c>
      <c r="X8" s="68" t="str">
        <f>+P4</f>
        <v>Nhóm: TEL1417-01</v>
      </c>
      <c r="Y8" s="69">
        <f>+$AH$8+$AJ$8+$AF$8</f>
        <v>25</v>
      </c>
      <c r="Z8" s="63">
        <f>COUNTIF($S$9:$S$94,"Khiển trách")</f>
        <v>0</v>
      </c>
      <c r="AA8" s="63">
        <f>COUNTIF($S$9:$S$94,"Cảnh cáo")</f>
        <v>0</v>
      </c>
      <c r="AB8" s="63">
        <f>COUNTIF($S$9:$S$94,"Đình chỉ thi")</f>
        <v>0</v>
      </c>
      <c r="AC8" s="70">
        <f>+($Z$8+$AA$8+$AB$8)/$Y$8*100%</f>
        <v>0</v>
      </c>
      <c r="AD8" s="63">
        <f>SUM(COUNTIF($S$9:$S$92,"Vắng"),COUNTIF($S$9:$S$92,"Vắng có phép"))</f>
        <v>0</v>
      </c>
      <c r="AE8" s="71">
        <f>+$AD$8/$Y$8</f>
        <v>0</v>
      </c>
      <c r="AF8" s="72">
        <f>COUNTIF($V$9:$V$92,"Thi lại")</f>
        <v>0</v>
      </c>
      <c r="AG8" s="71">
        <f>+$AF$8/$Y$8</f>
        <v>0</v>
      </c>
      <c r="AH8" s="72">
        <f>COUNTIF($V$9:$V$93,"Học lại")</f>
        <v>0</v>
      </c>
      <c r="AI8" s="71">
        <f>+$AH$8/$Y$8</f>
        <v>0</v>
      </c>
      <c r="AJ8" s="63">
        <f>COUNTIF($V$10:$V$93,"Đạt")</f>
        <v>25</v>
      </c>
      <c r="AK8" s="70">
        <f>+$AJ$8/$Y$8</f>
        <v>1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>
        <v>10</v>
      </c>
      <c r="I9" s="10">
        <v>20</v>
      </c>
      <c r="J9" s="11">
        <v>20</v>
      </c>
      <c r="K9" s="10"/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5" customHeight="1">
      <c r="B10" s="15">
        <v>1</v>
      </c>
      <c r="C10" s="16" t="s">
        <v>59</v>
      </c>
      <c r="D10" s="17" t="s">
        <v>60</v>
      </c>
      <c r="E10" s="18" t="s">
        <v>61</v>
      </c>
      <c r="F10" s="19" t="s">
        <v>699</v>
      </c>
      <c r="G10" s="16" t="s">
        <v>62</v>
      </c>
      <c r="H10" s="20">
        <v>4</v>
      </c>
      <c r="I10" s="20">
        <v>7</v>
      </c>
      <c r="J10" s="20">
        <v>7</v>
      </c>
      <c r="K10" s="20" t="s">
        <v>26</v>
      </c>
      <c r="L10" s="21"/>
      <c r="M10" s="21"/>
      <c r="N10" s="21"/>
      <c r="O10" s="21"/>
      <c r="P10" s="22">
        <v>6.5</v>
      </c>
      <c r="Q10" s="23">
        <f t="shared" ref="Q10:Q34" si="0">ROUND(SUMPRODUCT(H10:P10,$H$9:$P$9)/100,1)</f>
        <v>6.5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4" t="str">
        <f t="shared" ref="S10:S34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" customHeight="1">
      <c r="B11" s="26">
        <v>2</v>
      </c>
      <c r="C11" s="27" t="s">
        <v>63</v>
      </c>
      <c r="D11" s="28" t="s">
        <v>64</v>
      </c>
      <c r="E11" s="29" t="s">
        <v>65</v>
      </c>
      <c r="F11" s="30" t="s">
        <v>700</v>
      </c>
      <c r="G11" s="27" t="s">
        <v>66</v>
      </c>
      <c r="H11" s="31">
        <v>7</v>
      </c>
      <c r="I11" s="31">
        <v>6</v>
      </c>
      <c r="J11" s="31">
        <v>6</v>
      </c>
      <c r="K11" s="31" t="s">
        <v>26</v>
      </c>
      <c r="L11" s="32"/>
      <c r="M11" s="32"/>
      <c r="N11" s="32"/>
      <c r="O11" s="32"/>
      <c r="P11" s="33">
        <v>6</v>
      </c>
      <c r="Q11" s="34">
        <f t="shared" si="0"/>
        <v>6.1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6" t="str">
        <f t="shared" si="1"/>
        <v>Trung bình</v>
      </c>
      <c r="T11" s="37" t="str">
        <f>+IF(OR($H11=0,$I11=0,$J11=0,$K11=0),"Không đủ ĐKDT","")</f>
        <v/>
      </c>
      <c r="U11" s="3"/>
      <c r="V11" s="91" t="str">
        <f t="shared" ref="V11:V3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5" customHeight="1">
      <c r="B12" s="26">
        <v>3</v>
      </c>
      <c r="C12" s="27" t="s">
        <v>67</v>
      </c>
      <c r="D12" s="28" t="s">
        <v>68</v>
      </c>
      <c r="E12" s="29" t="s">
        <v>69</v>
      </c>
      <c r="F12" s="30" t="s">
        <v>701</v>
      </c>
      <c r="G12" s="27" t="s">
        <v>70</v>
      </c>
      <c r="H12" s="31">
        <v>5</v>
      </c>
      <c r="I12" s="31">
        <v>3</v>
      </c>
      <c r="J12" s="31">
        <v>5</v>
      </c>
      <c r="K12" s="31" t="s">
        <v>26</v>
      </c>
      <c r="L12" s="38"/>
      <c r="M12" s="38"/>
      <c r="N12" s="38"/>
      <c r="O12" s="38"/>
      <c r="P12" s="33">
        <v>4</v>
      </c>
      <c r="Q12" s="34">
        <f t="shared" si="0"/>
        <v>4.0999999999999996</v>
      </c>
      <c r="R12" s="35" t="str">
        <f t="shared" ref="R12:R34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6" t="str">
        <f t="shared" si="1"/>
        <v>Trung bình yếu</v>
      </c>
      <c r="T12" s="37" t="str">
        <f t="shared" ref="T12:T34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80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5" customHeight="1">
      <c r="B13" s="26">
        <v>4</v>
      </c>
      <c r="C13" s="27" t="s">
        <v>71</v>
      </c>
      <c r="D13" s="28" t="s">
        <v>68</v>
      </c>
      <c r="E13" s="29" t="s">
        <v>72</v>
      </c>
      <c r="F13" s="30" t="s">
        <v>702</v>
      </c>
      <c r="G13" s="27" t="s">
        <v>66</v>
      </c>
      <c r="H13" s="31">
        <v>7</v>
      </c>
      <c r="I13" s="31">
        <v>3</v>
      </c>
      <c r="J13" s="31">
        <v>8</v>
      </c>
      <c r="K13" s="31" t="s">
        <v>26</v>
      </c>
      <c r="L13" s="38"/>
      <c r="M13" s="38"/>
      <c r="N13" s="38"/>
      <c r="O13" s="38"/>
      <c r="P13" s="33">
        <v>6</v>
      </c>
      <c r="Q13" s="34">
        <f t="shared" si="0"/>
        <v>5.9</v>
      </c>
      <c r="R13" s="35" t="str">
        <f t="shared" si="3"/>
        <v>C</v>
      </c>
      <c r="S13" s="36" t="str">
        <f t="shared" si="1"/>
        <v>Trung bình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5" customHeight="1">
      <c r="B14" s="26">
        <v>5</v>
      </c>
      <c r="C14" s="27" t="s">
        <v>73</v>
      </c>
      <c r="D14" s="28" t="s">
        <v>74</v>
      </c>
      <c r="E14" s="29" t="s">
        <v>75</v>
      </c>
      <c r="F14" s="30" t="s">
        <v>703</v>
      </c>
      <c r="G14" s="27" t="s">
        <v>66</v>
      </c>
      <c r="H14" s="31">
        <v>6</v>
      </c>
      <c r="I14" s="31">
        <v>9</v>
      </c>
      <c r="J14" s="31">
        <v>8</v>
      </c>
      <c r="K14" s="31" t="s">
        <v>26</v>
      </c>
      <c r="L14" s="38"/>
      <c r="M14" s="38"/>
      <c r="N14" s="38"/>
      <c r="O14" s="38"/>
      <c r="P14" s="33">
        <v>8</v>
      </c>
      <c r="Q14" s="34">
        <f t="shared" si="0"/>
        <v>8</v>
      </c>
      <c r="R14" s="35" t="str">
        <f t="shared" si="3"/>
        <v>B+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" customHeight="1">
      <c r="B15" s="26">
        <v>6</v>
      </c>
      <c r="C15" s="27" t="s">
        <v>76</v>
      </c>
      <c r="D15" s="28" t="s">
        <v>77</v>
      </c>
      <c r="E15" s="29" t="s">
        <v>75</v>
      </c>
      <c r="F15" s="30" t="s">
        <v>704</v>
      </c>
      <c r="G15" s="27" t="s">
        <v>66</v>
      </c>
      <c r="H15" s="31">
        <v>7</v>
      </c>
      <c r="I15" s="31">
        <v>7</v>
      </c>
      <c r="J15" s="31">
        <v>8</v>
      </c>
      <c r="K15" s="31" t="s">
        <v>26</v>
      </c>
      <c r="L15" s="38"/>
      <c r="M15" s="38"/>
      <c r="N15" s="38"/>
      <c r="O15" s="38"/>
      <c r="P15" s="33">
        <v>7.5</v>
      </c>
      <c r="Q15" s="34">
        <f t="shared" si="0"/>
        <v>7.5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" customHeight="1">
      <c r="B16" s="26">
        <v>7</v>
      </c>
      <c r="C16" s="27" t="s">
        <v>78</v>
      </c>
      <c r="D16" s="28" t="s">
        <v>77</v>
      </c>
      <c r="E16" s="29" t="s">
        <v>79</v>
      </c>
      <c r="F16" s="30" t="s">
        <v>705</v>
      </c>
      <c r="G16" s="27" t="s">
        <v>80</v>
      </c>
      <c r="H16" s="31">
        <v>3</v>
      </c>
      <c r="I16" s="31">
        <v>7</v>
      </c>
      <c r="J16" s="31">
        <v>10</v>
      </c>
      <c r="K16" s="31" t="s">
        <v>26</v>
      </c>
      <c r="L16" s="38"/>
      <c r="M16" s="38"/>
      <c r="N16" s="38"/>
      <c r="O16" s="38"/>
      <c r="P16" s="33">
        <v>7.5</v>
      </c>
      <c r="Q16" s="34">
        <f t="shared" si="0"/>
        <v>7.5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5" customHeight="1">
      <c r="B17" s="26">
        <v>8</v>
      </c>
      <c r="C17" s="27" t="s">
        <v>81</v>
      </c>
      <c r="D17" s="28" t="s">
        <v>82</v>
      </c>
      <c r="E17" s="29" t="s">
        <v>83</v>
      </c>
      <c r="F17" s="30" t="s">
        <v>706</v>
      </c>
      <c r="G17" s="27" t="s">
        <v>80</v>
      </c>
      <c r="H17" s="31">
        <v>6</v>
      </c>
      <c r="I17" s="31">
        <v>3</v>
      </c>
      <c r="J17" s="31">
        <v>10</v>
      </c>
      <c r="K17" s="31" t="s">
        <v>26</v>
      </c>
      <c r="L17" s="38"/>
      <c r="M17" s="38"/>
      <c r="N17" s="38"/>
      <c r="O17" s="38"/>
      <c r="P17" s="33">
        <v>6.5</v>
      </c>
      <c r="Q17" s="34">
        <f t="shared" si="0"/>
        <v>6.5</v>
      </c>
      <c r="R17" s="35" t="str">
        <f t="shared" si="3"/>
        <v>C+</v>
      </c>
      <c r="S17" s="36" t="str">
        <f t="shared" si="1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5" customHeight="1">
      <c r="B18" s="26">
        <v>9</v>
      </c>
      <c r="C18" s="27" t="s">
        <v>84</v>
      </c>
      <c r="D18" s="28" t="s">
        <v>85</v>
      </c>
      <c r="E18" s="29" t="s">
        <v>86</v>
      </c>
      <c r="F18" s="30" t="s">
        <v>707</v>
      </c>
      <c r="G18" s="27" t="s">
        <v>87</v>
      </c>
      <c r="H18" s="31">
        <v>7</v>
      </c>
      <c r="I18" s="31">
        <v>7</v>
      </c>
      <c r="J18" s="31">
        <v>9</v>
      </c>
      <c r="K18" s="31" t="s">
        <v>26</v>
      </c>
      <c r="L18" s="38"/>
      <c r="M18" s="38"/>
      <c r="N18" s="38"/>
      <c r="O18" s="38"/>
      <c r="P18" s="33">
        <v>8</v>
      </c>
      <c r="Q18" s="34">
        <f t="shared" si="0"/>
        <v>7.9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5" customHeight="1">
      <c r="B19" s="26">
        <v>10</v>
      </c>
      <c r="C19" s="27" t="s">
        <v>88</v>
      </c>
      <c r="D19" s="28" t="s">
        <v>89</v>
      </c>
      <c r="E19" s="29" t="s">
        <v>90</v>
      </c>
      <c r="F19" s="30" t="s">
        <v>708</v>
      </c>
      <c r="G19" s="27" t="s">
        <v>62</v>
      </c>
      <c r="H19" s="31">
        <v>8</v>
      </c>
      <c r="I19" s="31">
        <v>9</v>
      </c>
      <c r="J19" s="31">
        <v>9</v>
      </c>
      <c r="K19" s="31" t="s">
        <v>26</v>
      </c>
      <c r="L19" s="38"/>
      <c r="M19" s="38"/>
      <c r="N19" s="38"/>
      <c r="O19" s="38"/>
      <c r="P19" s="33">
        <v>9</v>
      </c>
      <c r="Q19" s="34">
        <f t="shared" si="0"/>
        <v>8.9</v>
      </c>
      <c r="R19" s="35" t="str">
        <f t="shared" si="3"/>
        <v>A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5" customHeight="1">
      <c r="B20" s="26">
        <v>11</v>
      </c>
      <c r="C20" s="27" t="s">
        <v>91</v>
      </c>
      <c r="D20" s="28" t="s">
        <v>92</v>
      </c>
      <c r="E20" s="29" t="s">
        <v>93</v>
      </c>
      <c r="F20" s="30" t="s">
        <v>709</v>
      </c>
      <c r="G20" s="27" t="s">
        <v>94</v>
      </c>
      <c r="H20" s="31">
        <v>6</v>
      </c>
      <c r="I20" s="31">
        <v>10</v>
      </c>
      <c r="J20" s="31">
        <v>10</v>
      </c>
      <c r="K20" s="31" t="s">
        <v>26</v>
      </c>
      <c r="L20" s="38"/>
      <c r="M20" s="38"/>
      <c r="N20" s="38"/>
      <c r="O20" s="38"/>
      <c r="P20" s="33">
        <v>9</v>
      </c>
      <c r="Q20" s="34">
        <f t="shared" si="0"/>
        <v>9.1</v>
      </c>
      <c r="R20" s="35" t="str">
        <f t="shared" si="3"/>
        <v>A+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5" customHeight="1">
      <c r="B21" s="26">
        <v>12</v>
      </c>
      <c r="C21" s="27" t="s">
        <v>95</v>
      </c>
      <c r="D21" s="28" t="s">
        <v>96</v>
      </c>
      <c r="E21" s="29" t="s">
        <v>97</v>
      </c>
      <c r="F21" s="30" t="s">
        <v>710</v>
      </c>
      <c r="G21" s="27" t="s">
        <v>66</v>
      </c>
      <c r="H21" s="31">
        <v>7</v>
      </c>
      <c r="I21" s="31">
        <v>7</v>
      </c>
      <c r="J21" s="31">
        <v>6</v>
      </c>
      <c r="K21" s="31" t="s">
        <v>26</v>
      </c>
      <c r="L21" s="38"/>
      <c r="M21" s="38"/>
      <c r="N21" s="38"/>
      <c r="O21" s="38"/>
      <c r="P21" s="33">
        <v>6.5</v>
      </c>
      <c r="Q21" s="34">
        <f t="shared" si="0"/>
        <v>6.6</v>
      </c>
      <c r="R21" s="35" t="str">
        <f t="shared" si="3"/>
        <v>C+</v>
      </c>
      <c r="S21" s="36" t="str">
        <f t="shared" si="1"/>
        <v>Trung bình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5" customHeight="1">
      <c r="B22" s="26">
        <v>13</v>
      </c>
      <c r="C22" s="27" t="s">
        <v>98</v>
      </c>
      <c r="D22" s="28" t="s">
        <v>99</v>
      </c>
      <c r="E22" s="29" t="s">
        <v>100</v>
      </c>
      <c r="F22" s="30" t="s">
        <v>711</v>
      </c>
      <c r="G22" s="27" t="s">
        <v>62</v>
      </c>
      <c r="H22" s="31">
        <v>7</v>
      </c>
      <c r="I22" s="31">
        <v>3</v>
      </c>
      <c r="J22" s="31">
        <v>7</v>
      </c>
      <c r="K22" s="31" t="s">
        <v>26</v>
      </c>
      <c r="L22" s="38"/>
      <c r="M22" s="38"/>
      <c r="N22" s="38"/>
      <c r="O22" s="38"/>
      <c r="P22" s="33">
        <v>5.5</v>
      </c>
      <c r="Q22" s="34">
        <f t="shared" si="0"/>
        <v>5.5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5" customHeight="1">
      <c r="B23" s="26">
        <v>14</v>
      </c>
      <c r="C23" s="27" t="s">
        <v>101</v>
      </c>
      <c r="D23" s="28" t="s">
        <v>102</v>
      </c>
      <c r="E23" s="29" t="s">
        <v>103</v>
      </c>
      <c r="F23" s="30" t="s">
        <v>712</v>
      </c>
      <c r="G23" s="27" t="s">
        <v>66</v>
      </c>
      <c r="H23" s="31">
        <v>4</v>
      </c>
      <c r="I23" s="31">
        <v>3</v>
      </c>
      <c r="J23" s="31">
        <v>5</v>
      </c>
      <c r="K23" s="31" t="s">
        <v>26</v>
      </c>
      <c r="L23" s="38"/>
      <c r="M23" s="38"/>
      <c r="N23" s="38"/>
      <c r="O23" s="38"/>
      <c r="P23" s="33">
        <v>4</v>
      </c>
      <c r="Q23" s="34">
        <f t="shared" si="0"/>
        <v>4</v>
      </c>
      <c r="R23" s="35" t="str">
        <f t="shared" si="3"/>
        <v>D</v>
      </c>
      <c r="S23" s="36" t="str">
        <f t="shared" si="1"/>
        <v>Trung bình yếu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5" customHeight="1">
      <c r="B24" s="26">
        <v>15</v>
      </c>
      <c r="C24" s="27" t="s">
        <v>104</v>
      </c>
      <c r="D24" s="28" t="s">
        <v>60</v>
      </c>
      <c r="E24" s="29" t="s">
        <v>105</v>
      </c>
      <c r="F24" s="30" t="s">
        <v>713</v>
      </c>
      <c r="G24" s="27" t="s">
        <v>70</v>
      </c>
      <c r="H24" s="31">
        <v>6</v>
      </c>
      <c r="I24" s="31">
        <v>7</v>
      </c>
      <c r="J24" s="31">
        <v>10</v>
      </c>
      <c r="K24" s="31" t="s">
        <v>26</v>
      </c>
      <c r="L24" s="38"/>
      <c r="M24" s="38"/>
      <c r="N24" s="38"/>
      <c r="O24" s="38"/>
      <c r="P24" s="33">
        <v>8</v>
      </c>
      <c r="Q24" s="34">
        <f t="shared" si="0"/>
        <v>8</v>
      </c>
      <c r="R24" s="35" t="str">
        <f t="shared" si="3"/>
        <v>B+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5" customHeight="1">
      <c r="B25" s="26">
        <v>16</v>
      </c>
      <c r="C25" s="27" t="s">
        <v>106</v>
      </c>
      <c r="D25" s="28" t="s">
        <v>107</v>
      </c>
      <c r="E25" s="29" t="s">
        <v>108</v>
      </c>
      <c r="F25" s="30" t="s">
        <v>714</v>
      </c>
      <c r="G25" s="27" t="s">
        <v>80</v>
      </c>
      <c r="H25" s="31">
        <v>8</v>
      </c>
      <c r="I25" s="31">
        <v>8</v>
      </c>
      <c r="J25" s="31">
        <v>8</v>
      </c>
      <c r="K25" s="31" t="s">
        <v>26</v>
      </c>
      <c r="L25" s="38"/>
      <c r="M25" s="38"/>
      <c r="N25" s="38"/>
      <c r="O25" s="38"/>
      <c r="P25" s="33">
        <v>8</v>
      </c>
      <c r="Q25" s="34">
        <f t="shared" si="0"/>
        <v>8</v>
      </c>
      <c r="R25" s="35" t="str">
        <f t="shared" si="3"/>
        <v>B+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5" customHeight="1">
      <c r="B26" s="26">
        <v>17</v>
      </c>
      <c r="C26" s="27" t="s">
        <v>109</v>
      </c>
      <c r="D26" s="28" t="s">
        <v>110</v>
      </c>
      <c r="E26" s="29" t="s">
        <v>111</v>
      </c>
      <c r="F26" s="30" t="s">
        <v>715</v>
      </c>
      <c r="G26" s="27" t="s">
        <v>66</v>
      </c>
      <c r="H26" s="31">
        <v>5</v>
      </c>
      <c r="I26" s="31">
        <v>3</v>
      </c>
      <c r="J26" s="31">
        <v>8</v>
      </c>
      <c r="K26" s="31" t="s">
        <v>26</v>
      </c>
      <c r="L26" s="38"/>
      <c r="M26" s="38"/>
      <c r="N26" s="38"/>
      <c r="O26" s="38"/>
      <c r="P26" s="33">
        <v>5.5</v>
      </c>
      <c r="Q26" s="34">
        <f t="shared" si="0"/>
        <v>5.5</v>
      </c>
      <c r="R26" s="35" t="str">
        <f t="shared" si="3"/>
        <v>C</v>
      </c>
      <c r="S26" s="36" t="str">
        <f t="shared" si="1"/>
        <v>Trung bình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5" customHeight="1">
      <c r="B27" s="26">
        <v>18</v>
      </c>
      <c r="C27" s="27" t="s">
        <v>112</v>
      </c>
      <c r="D27" s="28" t="s">
        <v>113</v>
      </c>
      <c r="E27" s="29" t="s">
        <v>111</v>
      </c>
      <c r="F27" s="30" t="s">
        <v>299</v>
      </c>
      <c r="G27" s="27" t="s">
        <v>80</v>
      </c>
      <c r="H27" s="31">
        <v>6</v>
      </c>
      <c r="I27" s="31">
        <v>7</v>
      </c>
      <c r="J27" s="31">
        <v>10</v>
      </c>
      <c r="K27" s="31" t="s">
        <v>26</v>
      </c>
      <c r="L27" s="38"/>
      <c r="M27" s="38"/>
      <c r="N27" s="38"/>
      <c r="O27" s="38"/>
      <c r="P27" s="33">
        <v>8</v>
      </c>
      <c r="Q27" s="34">
        <f t="shared" si="0"/>
        <v>8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5" customHeight="1">
      <c r="B28" s="26">
        <v>19</v>
      </c>
      <c r="C28" s="27" t="s">
        <v>114</v>
      </c>
      <c r="D28" s="28" t="s">
        <v>115</v>
      </c>
      <c r="E28" s="29" t="s">
        <v>116</v>
      </c>
      <c r="F28" s="30" t="s">
        <v>153</v>
      </c>
      <c r="G28" s="27" t="s">
        <v>62</v>
      </c>
      <c r="H28" s="31">
        <v>8</v>
      </c>
      <c r="I28" s="31">
        <v>3</v>
      </c>
      <c r="J28" s="31">
        <v>8</v>
      </c>
      <c r="K28" s="31" t="s">
        <v>26</v>
      </c>
      <c r="L28" s="38"/>
      <c r="M28" s="38"/>
      <c r="N28" s="38"/>
      <c r="O28" s="38"/>
      <c r="P28" s="33">
        <v>6</v>
      </c>
      <c r="Q28" s="34">
        <f t="shared" si="0"/>
        <v>6</v>
      </c>
      <c r="R28" s="35" t="str">
        <f t="shared" si="3"/>
        <v>C</v>
      </c>
      <c r="S28" s="36" t="str">
        <f t="shared" si="1"/>
        <v>Trung bình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5" customHeight="1">
      <c r="B29" s="26">
        <v>20</v>
      </c>
      <c r="C29" s="27" t="s">
        <v>117</v>
      </c>
      <c r="D29" s="28" t="s">
        <v>118</v>
      </c>
      <c r="E29" s="29" t="s">
        <v>119</v>
      </c>
      <c r="F29" s="30" t="s">
        <v>199</v>
      </c>
      <c r="G29" s="27" t="s">
        <v>62</v>
      </c>
      <c r="H29" s="31">
        <v>8</v>
      </c>
      <c r="I29" s="31">
        <v>9</v>
      </c>
      <c r="J29" s="31">
        <v>10</v>
      </c>
      <c r="K29" s="31" t="s">
        <v>26</v>
      </c>
      <c r="L29" s="38"/>
      <c r="M29" s="38"/>
      <c r="N29" s="38"/>
      <c r="O29" s="38"/>
      <c r="P29" s="33">
        <v>9</v>
      </c>
      <c r="Q29" s="34">
        <f t="shared" si="0"/>
        <v>9.1</v>
      </c>
      <c r="R29" s="35" t="str">
        <f t="shared" si="3"/>
        <v>A+</v>
      </c>
      <c r="S29" s="36" t="str">
        <f t="shared" si="1"/>
        <v>Giỏi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5" customHeight="1">
      <c r="B30" s="26">
        <v>21</v>
      </c>
      <c r="C30" s="27" t="s">
        <v>121</v>
      </c>
      <c r="D30" s="28" t="s">
        <v>122</v>
      </c>
      <c r="E30" s="29" t="s">
        <v>123</v>
      </c>
      <c r="F30" s="30" t="s">
        <v>716</v>
      </c>
      <c r="G30" s="27" t="s">
        <v>62</v>
      </c>
      <c r="H30" s="31">
        <v>8</v>
      </c>
      <c r="I30" s="31">
        <v>8</v>
      </c>
      <c r="J30" s="31">
        <v>8</v>
      </c>
      <c r="K30" s="31" t="s">
        <v>26</v>
      </c>
      <c r="L30" s="38"/>
      <c r="M30" s="38"/>
      <c r="N30" s="38"/>
      <c r="O30" s="38"/>
      <c r="P30" s="33">
        <v>8</v>
      </c>
      <c r="Q30" s="34">
        <f t="shared" si="0"/>
        <v>8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5" customHeight="1">
      <c r="B31" s="26">
        <v>22</v>
      </c>
      <c r="C31" s="27" t="s">
        <v>124</v>
      </c>
      <c r="D31" s="28" t="s">
        <v>125</v>
      </c>
      <c r="E31" s="29" t="s">
        <v>126</v>
      </c>
      <c r="F31" s="30" t="s">
        <v>717</v>
      </c>
      <c r="G31" s="27" t="s">
        <v>94</v>
      </c>
      <c r="H31" s="31">
        <v>8</v>
      </c>
      <c r="I31" s="31">
        <v>6</v>
      </c>
      <c r="J31" s="31">
        <v>10</v>
      </c>
      <c r="K31" s="31" t="s">
        <v>26</v>
      </c>
      <c r="L31" s="38"/>
      <c r="M31" s="38"/>
      <c r="N31" s="38"/>
      <c r="O31" s="38"/>
      <c r="P31" s="33">
        <v>8</v>
      </c>
      <c r="Q31" s="34">
        <f t="shared" si="0"/>
        <v>8</v>
      </c>
      <c r="R31" s="35" t="str">
        <f t="shared" si="3"/>
        <v>B+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5" customHeight="1">
      <c r="B32" s="26">
        <v>23</v>
      </c>
      <c r="C32" s="27" t="s">
        <v>127</v>
      </c>
      <c r="D32" s="28" t="s">
        <v>128</v>
      </c>
      <c r="E32" s="29" t="s">
        <v>129</v>
      </c>
      <c r="F32" s="30" t="s">
        <v>718</v>
      </c>
      <c r="G32" s="27" t="s">
        <v>80</v>
      </c>
      <c r="H32" s="31">
        <v>5</v>
      </c>
      <c r="I32" s="31">
        <v>3</v>
      </c>
      <c r="J32" s="31">
        <v>10</v>
      </c>
      <c r="K32" s="31" t="s">
        <v>26</v>
      </c>
      <c r="L32" s="38"/>
      <c r="M32" s="38"/>
      <c r="N32" s="38"/>
      <c r="O32" s="38"/>
      <c r="P32" s="33">
        <v>6</v>
      </c>
      <c r="Q32" s="34">
        <f t="shared" si="0"/>
        <v>6.1</v>
      </c>
      <c r="R32" s="35" t="str">
        <f t="shared" si="3"/>
        <v>C</v>
      </c>
      <c r="S32" s="36" t="str">
        <f t="shared" si="1"/>
        <v>Trung bình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15" customHeight="1">
      <c r="B33" s="26">
        <v>24</v>
      </c>
      <c r="C33" s="27" t="s">
        <v>130</v>
      </c>
      <c r="D33" s="28" t="s">
        <v>131</v>
      </c>
      <c r="E33" s="29" t="s">
        <v>132</v>
      </c>
      <c r="F33" s="30" t="s">
        <v>719</v>
      </c>
      <c r="G33" s="27" t="s">
        <v>94</v>
      </c>
      <c r="H33" s="31">
        <v>5</v>
      </c>
      <c r="I33" s="31">
        <v>10</v>
      </c>
      <c r="J33" s="31">
        <v>10</v>
      </c>
      <c r="K33" s="31" t="s">
        <v>26</v>
      </c>
      <c r="L33" s="38"/>
      <c r="M33" s="38"/>
      <c r="N33" s="38"/>
      <c r="O33" s="38"/>
      <c r="P33" s="33">
        <v>9</v>
      </c>
      <c r="Q33" s="34">
        <f t="shared" si="0"/>
        <v>9</v>
      </c>
      <c r="R33" s="35" t="str">
        <f t="shared" si="3"/>
        <v>A+</v>
      </c>
      <c r="S33" s="36" t="str">
        <f t="shared" si="1"/>
        <v>Giỏi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15" customHeight="1">
      <c r="B34" s="94">
        <v>25</v>
      </c>
      <c r="C34" s="95" t="s">
        <v>133</v>
      </c>
      <c r="D34" s="96" t="s">
        <v>77</v>
      </c>
      <c r="E34" s="97" t="s">
        <v>134</v>
      </c>
      <c r="F34" s="98" t="s">
        <v>720</v>
      </c>
      <c r="G34" s="95" t="s">
        <v>66</v>
      </c>
      <c r="H34" s="99">
        <v>7</v>
      </c>
      <c r="I34" s="99">
        <v>8</v>
      </c>
      <c r="J34" s="99">
        <v>10</v>
      </c>
      <c r="K34" s="99" t="s">
        <v>26</v>
      </c>
      <c r="L34" s="100"/>
      <c r="M34" s="100"/>
      <c r="N34" s="100"/>
      <c r="O34" s="100"/>
      <c r="P34" s="101">
        <v>8.5</v>
      </c>
      <c r="Q34" s="102">
        <f t="shared" si="0"/>
        <v>8.6</v>
      </c>
      <c r="R34" s="103" t="str">
        <f t="shared" si="3"/>
        <v>A</v>
      </c>
      <c r="S34" s="104" t="str">
        <f t="shared" si="1"/>
        <v>Giỏi</v>
      </c>
      <c r="T34" s="105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7.5" customHeight="1">
      <c r="A35" s="2"/>
      <c r="B35" s="39"/>
      <c r="C35" s="40"/>
      <c r="D35" s="40"/>
      <c r="E35" s="41"/>
      <c r="F35" s="41"/>
      <c r="G35" s="41"/>
      <c r="H35" s="42"/>
      <c r="I35" s="43"/>
      <c r="J35" s="43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3"/>
    </row>
    <row r="36" spans="1:38" ht="16.5">
      <c r="A36" s="2"/>
      <c r="B36" s="131" t="s">
        <v>27</v>
      </c>
      <c r="C36" s="131"/>
      <c r="D36" s="40"/>
      <c r="E36" s="41"/>
      <c r="F36" s="41"/>
      <c r="G36" s="41"/>
      <c r="H36" s="42"/>
      <c r="I36" s="43"/>
      <c r="J36" s="43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3"/>
    </row>
    <row r="37" spans="1:38" ht="16.5" customHeight="1">
      <c r="A37" s="2"/>
      <c r="B37" s="45" t="s">
        <v>28</v>
      </c>
      <c r="C37" s="45"/>
      <c r="D37" s="46">
        <f>+$Y$8</f>
        <v>25</v>
      </c>
      <c r="E37" s="47" t="s">
        <v>29</v>
      </c>
      <c r="F37" s="47"/>
      <c r="G37" s="126" t="s">
        <v>30</v>
      </c>
      <c r="H37" s="126"/>
      <c r="I37" s="126"/>
      <c r="J37" s="126"/>
      <c r="K37" s="126"/>
      <c r="L37" s="126"/>
      <c r="M37" s="126"/>
      <c r="N37" s="126"/>
      <c r="O37" s="126"/>
      <c r="P37" s="48">
        <f>$Y$8 -COUNTIF($T$9:$T$224,"Vắng") -COUNTIF($T$9:$T$224,"Vắng có phép") - COUNTIF($T$9:$T$224,"Đình chỉ thi") - COUNTIF($T$9:$T$224,"Không đủ ĐKDT")</f>
        <v>25</v>
      </c>
      <c r="Q37" s="48"/>
      <c r="R37" s="49"/>
      <c r="S37" s="50"/>
      <c r="T37" s="50" t="s">
        <v>29</v>
      </c>
      <c r="U37" s="3"/>
    </row>
    <row r="38" spans="1:38" ht="16.5" customHeight="1">
      <c r="A38" s="2"/>
      <c r="B38" s="45" t="s">
        <v>31</v>
      </c>
      <c r="C38" s="45"/>
      <c r="D38" s="46">
        <f>+$AJ$8</f>
        <v>25</v>
      </c>
      <c r="E38" s="47" t="s">
        <v>29</v>
      </c>
      <c r="F38" s="47"/>
      <c r="G38" s="126" t="s">
        <v>32</v>
      </c>
      <c r="H38" s="126"/>
      <c r="I38" s="126"/>
      <c r="J38" s="126"/>
      <c r="K38" s="126"/>
      <c r="L38" s="126"/>
      <c r="M38" s="126"/>
      <c r="N38" s="126"/>
      <c r="O38" s="126"/>
      <c r="P38" s="51">
        <f>COUNTIF($T$9:$T$100,"Vắng")</f>
        <v>0</v>
      </c>
      <c r="Q38" s="51"/>
      <c r="R38" s="52"/>
      <c r="S38" s="50"/>
      <c r="T38" s="50" t="s">
        <v>29</v>
      </c>
      <c r="U38" s="3"/>
    </row>
    <row r="39" spans="1:38" ht="16.5" customHeight="1">
      <c r="A39" s="2"/>
      <c r="B39" s="45" t="s">
        <v>52</v>
      </c>
      <c r="C39" s="45"/>
      <c r="D39" s="85">
        <f>COUNTIF(V10:V34,"Học lại")</f>
        <v>0</v>
      </c>
      <c r="E39" s="47" t="s">
        <v>29</v>
      </c>
      <c r="F39" s="47"/>
      <c r="G39" s="126" t="s">
        <v>53</v>
      </c>
      <c r="H39" s="126"/>
      <c r="I39" s="126"/>
      <c r="J39" s="126"/>
      <c r="K39" s="126"/>
      <c r="L39" s="126"/>
      <c r="M39" s="126"/>
      <c r="N39" s="126"/>
      <c r="O39" s="126"/>
      <c r="P39" s="48">
        <f>COUNTIF($T$9:$T$100,"Vắng có phép")</f>
        <v>0</v>
      </c>
      <c r="Q39" s="48"/>
      <c r="R39" s="49"/>
      <c r="S39" s="50"/>
      <c r="T39" s="50" t="s">
        <v>29</v>
      </c>
      <c r="U39" s="3"/>
    </row>
    <row r="40" spans="1:38" ht="3" customHeight="1">
      <c r="A40" s="2"/>
      <c r="B40" s="39"/>
      <c r="C40" s="40"/>
      <c r="D40" s="40"/>
      <c r="E40" s="41"/>
      <c r="F40" s="41"/>
      <c r="G40" s="41"/>
      <c r="H40" s="42"/>
      <c r="I40" s="43"/>
      <c r="J40" s="43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3"/>
    </row>
    <row r="41" spans="1:38">
      <c r="B41" s="86" t="s">
        <v>33</v>
      </c>
      <c r="C41" s="86"/>
      <c r="D41" s="87">
        <f>COUNTIF(V10:V34,"Thi lại")</f>
        <v>0</v>
      </c>
      <c r="E41" s="88" t="s">
        <v>29</v>
      </c>
      <c r="F41" s="3"/>
      <c r="G41" s="3"/>
      <c r="H41" s="3"/>
      <c r="I41" s="3"/>
      <c r="J41" s="132"/>
      <c r="K41" s="132"/>
      <c r="L41" s="132"/>
      <c r="M41" s="132"/>
      <c r="N41" s="132"/>
      <c r="O41" s="132"/>
      <c r="P41" s="132"/>
      <c r="Q41" s="132"/>
      <c r="R41" s="132"/>
      <c r="S41" s="132"/>
      <c r="T41" s="132"/>
      <c r="U41" s="3"/>
    </row>
    <row r="42" spans="1:38">
      <c r="B42" s="86"/>
      <c r="C42" s="86"/>
      <c r="D42" s="87"/>
      <c r="E42" s="88"/>
      <c r="F42" s="3"/>
      <c r="G42" s="3"/>
      <c r="H42" s="3"/>
      <c r="I42" s="3"/>
      <c r="J42" s="132" t="s">
        <v>746</v>
      </c>
      <c r="K42" s="132"/>
      <c r="L42" s="132"/>
      <c r="M42" s="132"/>
      <c r="N42" s="132"/>
      <c r="O42" s="132"/>
      <c r="P42" s="132"/>
      <c r="Q42" s="132"/>
      <c r="R42" s="132"/>
      <c r="S42" s="132"/>
      <c r="T42" s="132"/>
      <c r="U42" s="3"/>
    </row>
    <row r="43" spans="1:38">
      <c r="A43" s="53"/>
      <c r="B43" s="133" t="s">
        <v>34</v>
      </c>
      <c r="C43" s="133"/>
      <c r="D43" s="133"/>
      <c r="E43" s="133"/>
      <c r="F43" s="133"/>
      <c r="G43" s="133"/>
      <c r="H43" s="133"/>
      <c r="I43" s="54"/>
      <c r="J43" s="134" t="s">
        <v>35</v>
      </c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3"/>
    </row>
    <row r="44" spans="1:38" ht="4.5" customHeight="1">
      <c r="A44" s="2"/>
      <c r="B44" s="39"/>
      <c r="C44" s="55"/>
      <c r="D44" s="55"/>
      <c r="E44" s="56"/>
      <c r="F44" s="56"/>
      <c r="G44" s="56"/>
      <c r="H44" s="57"/>
      <c r="I44" s="58"/>
      <c r="J44" s="58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38" s="2" customFormat="1">
      <c r="B45" s="133" t="s">
        <v>36</v>
      </c>
      <c r="C45" s="133"/>
      <c r="D45" s="135" t="s">
        <v>37</v>
      </c>
      <c r="E45" s="135"/>
      <c r="F45" s="135"/>
      <c r="G45" s="135"/>
      <c r="H45" s="135"/>
      <c r="I45" s="58"/>
      <c r="J45" s="58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3"/>
      <c r="V45" s="62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62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62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s="2" customForma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62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s="2" customFormat="1" ht="9.75" customHeigh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62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s="2" customFormat="1" ht="3.75" customHeigh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62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s="2" customFormat="1" ht="18" customHeight="1">
      <c r="A51" s="1"/>
      <c r="B51" s="137" t="s">
        <v>38</v>
      </c>
      <c r="C51" s="137"/>
      <c r="D51" s="137" t="s">
        <v>55</v>
      </c>
      <c r="E51" s="137"/>
      <c r="F51" s="137"/>
      <c r="G51" s="137"/>
      <c r="H51" s="137"/>
      <c r="I51" s="137"/>
      <c r="J51" s="137" t="s">
        <v>39</v>
      </c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3"/>
      <c r="V51" s="62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 ht="4.5" customHeigh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62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 ht="36.75" hidden="1" customHeigh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62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ht="38.25" hidden="1" customHeight="1">
      <c r="B54" s="138" t="s">
        <v>50</v>
      </c>
      <c r="C54" s="133"/>
      <c r="D54" s="133"/>
      <c r="E54" s="133"/>
      <c r="F54" s="133"/>
      <c r="G54" s="133"/>
      <c r="H54" s="138" t="s">
        <v>51</v>
      </c>
      <c r="I54" s="138"/>
      <c r="J54" s="138"/>
      <c r="K54" s="138"/>
      <c r="L54" s="138"/>
      <c r="M54" s="138"/>
      <c r="N54" s="139" t="s">
        <v>35</v>
      </c>
      <c r="O54" s="139"/>
      <c r="P54" s="139"/>
      <c r="Q54" s="139"/>
      <c r="R54" s="139"/>
      <c r="S54" s="139"/>
      <c r="T54" s="139"/>
    </row>
    <row r="55" spans="1:38" hidden="1">
      <c r="B55" s="39"/>
      <c r="C55" s="55"/>
      <c r="D55" s="55"/>
      <c r="E55" s="56"/>
      <c r="F55" s="56"/>
      <c r="G55" s="56"/>
      <c r="H55" s="57"/>
      <c r="I55" s="58"/>
      <c r="J55" s="58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38" hidden="1">
      <c r="B56" s="133" t="s">
        <v>36</v>
      </c>
      <c r="C56" s="133"/>
      <c r="D56" s="135" t="s">
        <v>37</v>
      </c>
      <c r="E56" s="135"/>
      <c r="F56" s="135"/>
      <c r="G56" s="135"/>
      <c r="H56" s="135"/>
      <c r="I56" s="58"/>
      <c r="J56" s="58"/>
      <c r="K56" s="44"/>
      <c r="L56" s="44"/>
      <c r="M56" s="44"/>
      <c r="N56" s="44"/>
      <c r="O56" s="44"/>
      <c r="P56" s="44"/>
      <c r="Q56" s="44"/>
      <c r="R56" s="44"/>
      <c r="S56" s="44"/>
      <c r="T56" s="44"/>
    </row>
    <row r="57" spans="1:38" hidden="1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38" hidden="1"/>
    <row r="59" spans="1:38" hidden="1"/>
    <row r="60" spans="1:38" hidden="1"/>
    <row r="61" spans="1:38" hidden="1"/>
    <row r="62" spans="1:38" hidden="1"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 t="s">
        <v>39</v>
      </c>
      <c r="O62" s="136"/>
      <c r="P62" s="136"/>
      <c r="Q62" s="136"/>
      <c r="R62" s="136"/>
      <c r="S62" s="136"/>
      <c r="T62" s="136"/>
    </row>
    <row r="63" spans="1:38" hidden="1"/>
    <row r="64" spans="1:38" hidden="1"/>
  </sheetData>
  <sheetProtection formatCells="0" formatColumns="0" formatRows="0" insertColumns="0" insertRows="0" insertHyperlinks="0" deleteColumns="0" deleteRows="0" sort="0" autoFilter="0" pivotTables="0"/>
  <autoFilter ref="A8:AL34">
    <filterColumn colId="3" showButton="0"/>
    <filterColumn colId="12"/>
  </autoFilter>
  <mergeCells count="58">
    <mergeCell ref="N62:T62"/>
    <mergeCell ref="H62:M62"/>
    <mergeCell ref="E62:G62"/>
    <mergeCell ref="B62:D62"/>
    <mergeCell ref="P4:T4"/>
    <mergeCell ref="B54:G54"/>
    <mergeCell ref="H54:M54"/>
    <mergeCell ref="N54:T54"/>
    <mergeCell ref="B51:C51"/>
    <mergeCell ref="D51:I51"/>
    <mergeCell ref="J51:T51"/>
    <mergeCell ref="B56:C56"/>
    <mergeCell ref="D56:H56"/>
    <mergeCell ref="J41:T41"/>
    <mergeCell ref="D4:O4"/>
    <mergeCell ref="P5:T5"/>
    <mergeCell ref="AJ4:AK6"/>
    <mergeCell ref="B43:H43"/>
    <mergeCell ref="J43:T43"/>
    <mergeCell ref="B45:C45"/>
    <mergeCell ref="D45:H45"/>
    <mergeCell ref="S7:S8"/>
    <mergeCell ref="T7:T9"/>
    <mergeCell ref="B9:G9"/>
    <mergeCell ref="B36:C36"/>
    <mergeCell ref="O7:O8"/>
    <mergeCell ref="P7:P8"/>
    <mergeCell ref="Q7:Q9"/>
    <mergeCell ref="R7:R8"/>
    <mergeCell ref="W4:W7"/>
    <mergeCell ref="Z4:AC6"/>
    <mergeCell ref="AD4:AE6"/>
    <mergeCell ref="AF4:AG6"/>
    <mergeCell ref="AH4:AI6"/>
    <mergeCell ref="X4:X7"/>
    <mergeCell ref="Y4:Y7"/>
    <mergeCell ref="B7:B8"/>
    <mergeCell ref="C7:C8"/>
    <mergeCell ref="D7:E8"/>
    <mergeCell ref="F7:F8"/>
    <mergeCell ref="I7:I8"/>
    <mergeCell ref="J7:J8"/>
    <mergeCell ref="K7:K8"/>
    <mergeCell ref="L7:L8"/>
    <mergeCell ref="H7:H8"/>
    <mergeCell ref="M7:N7"/>
    <mergeCell ref="G5:O5"/>
    <mergeCell ref="G7:G8"/>
    <mergeCell ref="J42:T42"/>
    <mergeCell ref="G37:O37"/>
    <mergeCell ref="G38:O38"/>
    <mergeCell ref="G39:O39"/>
    <mergeCell ref="B1:G1"/>
    <mergeCell ref="H1:T1"/>
    <mergeCell ref="B2:G2"/>
    <mergeCell ref="H2:T2"/>
    <mergeCell ref="B5:C5"/>
    <mergeCell ref="B4:C4"/>
  </mergeCells>
  <conditionalFormatting sqref="H10:P34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39 V10:W34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63"/>
  <sheetViews>
    <sheetView workbookViewId="0">
      <pane ySplit="3" topLeftCell="A30" activePane="bottomLeft" state="frozen"/>
      <selection sqref="A1:A1048576"/>
      <selection pane="bottomLeft" activeCell="B33" sqref="B32:T33"/>
    </sheetView>
  </sheetViews>
  <sheetFormatPr defaultRowHeight="15.75"/>
  <cols>
    <col min="1" max="1" width="3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698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58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687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/>
      <c r="G5" s="120" t="s">
        <v>56</v>
      </c>
      <c r="H5" s="120"/>
      <c r="I5" s="120"/>
      <c r="J5" s="120"/>
      <c r="K5" s="120"/>
      <c r="L5" s="120"/>
      <c r="M5" s="120"/>
      <c r="N5" s="120"/>
      <c r="O5" s="120"/>
      <c r="P5" s="120" t="s">
        <v>57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4.2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93" t="s">
        <v>48</v>
      </c>
      <c r="N8" s="93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Thực hành chuyên sâu (VT)</v>
      </c>
      <c r="X8" s="68" t="str">
        <f>+P4</f>
        <v>Nhóm: TEL1417-11</v>
      </c>
      <c r="Y8" s="69">
        <f>+$AH$8+$AJ$8+$AF$8</f>
        <v>24</v>
      </c>
      <c r="Z8" s="63">
        <f>COUNTIF($S$9:$S$93,"Khiển trách")</f>
        <v>0</v>
      </c>
      <c r="AA8" s="63">
        <f>COUNTIF($S$9:$S$93,"Cảnh cáo")</f>
        <v>0</v>
      </c>
      <c r="AB8" s="63">
        <f>COUNTIF($S$9:$S$93,"Đình chỉ thi")</f>
        <v>0</v>
      </c>
      <c r="AC8" s="70">
        <f>+($Z$8+$AA$8+$AB$8)/$Y$8*100%</f>
        <v>0</v>
      </c>
      <c r="AD8" s="63">
        <f>SUM(COUNTIF($S$9:$S$91,"Vắng"),COUNTIF($S$9:$S$91,"Vắng có phép"))</f>
        <v>0</v>
      </c>
      <c r="AE8" s="71">
        <f>+$AD$8/$Y$8</f>
        <v>0</v>
      </c>
      <c r="AF8" s="72">
        <f>COUNTIF($V$9:$V$91,"Thi lại")</f>
        <v>0</v>
      </c>
      <c r="AG8" s="71">
        <f>+$AF$8/$Y$8</f>
        <v>0</v>
      </c>
      <c r="AH8" s="72">
        <f>COUNTIF($V$9:$V$92,"Học lại")</f>
        <v>0</v>
      </c>
      <c r="AI8" s="71">
        <f>+$AH$8/$Y$8</f>
        <v>0</v>
      </c>
      <c r="AJ8" s="63">
        <f>COUNTIF($V$10:$V$92,"Đạt")</f>
        <v>24</v>
      </c>
      <c r="AK8" s="70">
        <f>+$AJ$8/$Y$8</f>
        <v>1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>
        <v>10</v>
      </c>
      <c r="I9" s="10">
        <v>20</v>
      </c>
      <c r="J9" s="11">
        <v>20</v>
      </c>
      <c r="K9" s="10"/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6.5" customHeight="1">
      <c r="B10" s="15">
        <v>1</v>
      </c>
      <c r="C10" s="16" t="s">
        <v>612</v>
      </c>
      <c r="D10" s="17" t="s">
        <v>470</v>
      </c>
      <c r="E10" s="18" t="s">
        <v>61</v>
      </c>
      <c r="F10" s="19" t="s">
        <v>721</v>
      </c>
      <c r="G10" s="16" t="s">
        <v>66</v>
      </c>
      <c r="H10" s="20">
        <v>8</v>
      </c>
      <c r="I10" s="20">
        <v>7</v>
      </c>
      <c r="J10" s="20">
        <v>10</v>
      </c>
      <c r="K10" s="20" t="s">
        <v>26</v>
      </c>
      <c r="L10" s="21"/>
      <c r="M10" s="21"/>
      <c r="N10" s="21"/>
      <c r="O10" s="21"/>
      <c r="P10" s="22">
        <v>8.5</v>
      </c>
      <c r="Q10" s="23">
        <f t="shared" ref="Q10:Q33" si="0">ROUND(SUMPRODUCT(H10:P10,$H$9:$P$9)/100,1)</f>
        <v>8.5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33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6.5" customHeight="1">
      <c r="B11" s="26">
        <v>2</v>
      </c>
      <c r="C11" s="27" t="s">
        <v>613</v>
      </c>
      <c r="D11" s="28" t="s">
        <v>614</v>
      </c>
      <c r="E11" s="29" t="s">
        <v>61</v>
      </c>
      <c r="F11" s="30" t="s">
        <v>722</v>
      </c>
      <c r="G11" s="27" t="s">
        <v>66</v>
      </c>
      <c r="H11" s="31">
        <v>7</v>
      </c>
      <c r="I11" s="31">
        <v>3</v>
      </c>
      <c r="J11" s="31">
        <v>7</v>
      </c>
      <c r="K11" s="31" t="s">
        <v>26</v>
      </c>
      <c r="L11" s="32"/>
      <c r="M11" s="32"/>
      <c r="N11" s="32"/>
      <c r="O11" s="32"/>
      <c r="P11" s="33">
        <v>5.5</v>
      </c>
      <c r="Q11" s="34">
        <f t="shared" si="0"/>
        <v>5.5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6" t="str">
        <f t="shared" si="1"/>
        <v>Trung bình</v>
      </c>
      <c r="T11" s="37" t="str">
        <f>+IF(OR($H11=0,$I11=0,$J11=0,$K11=0),"Không đủ ĐKDT","")</f>
        <v/>
      </c>
      <c r="U11" s="3"/>
      <c r="V11" s="91" t="str">
        <f t="shared" ref="V11:V3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6.5" customHeight="1">
      <c r="B12" s="26">
        <v>3</v>
      </c>
      <c r="C12" s="27" t="s">
        <v>615</v>
      </c>
      <c r="D12" s="28" t="s">
        <v>409</v>
      </c>
      <c r="E12" s="29" t="s">
        <v>528</v>
      </c>
      <c r="F12" s="30" t="s">
        <v>723</v>
      </c>
      <c r="G12" s="27" t="s">
        <v>80</v>
      </c>
      <c r="H12" s="31">
        <v>7</v>
      </c>
      <c r="I12" s="31">
        <v>3</v>
      </c>
      <c r="J12" s="31">
        <v>7</v>
      </c>
      <c r="K12" s="31" t="s">
        <v>26</v>
      </c>
      <c r="L12" s="38"/>
      <c r="M12" s="38"/>
      <c r="N12" s="38"/>
      <c r="O12" s="38"/>
      <c r="P12" s="33">
        <v>5.5</v>
      </c>
      <c r="Q12" s="34">
        <f t="shared" si="0"/>
        <v>5.5</v>
      </c>
      <c r="R12" s="35" t="str">
        <f t="shared" ref="R12:R33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 t="shared" ref="T12:T33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6.5" customHeight="1">
      <c r="B13" s="26">
        <v>4</v>
      </c>
      <c r="C13" s="27" t="s">
        <v>616</v>
      </c>
      <c r="D13" s="28" t="s">
        <v>110</v>
      </c>
      <c r="E13" s="29" t="s">
        <v>617</v>
      </c>
      <c r="F13" s="30" t="s">
        <v>712</v>
      </c>
      <c r="G13" s="27" t="s">
        <v>87</v>
      </c>
      <c r="H13" s="31">
        <v>9</v>
      </c>
      <c r="I13" s="31">
        <v>7</v>
      </c>
      <c r="J13" s="31">
        <v>10</v>
      </c>
      <c r="K13" s="31" t="s">
        <v>26</v>
      </c>
      <c r="L13" s="38"/>
      <c r="M13" s="38"/>
      <c r="N13" s="38"/>
      <c r="O13" s="38"/>
      <c r="P13" s="33">
        <v>8.5</v>
      </c>
      <c r="Q13" s="34">
        <f t="shared" si="0"/>
        <v>8.6</v>
      </c>
      <c r="R13" s="35" t="str">
        <f t="shared" si="3"/>
        <v>A</v>
      </c>
      <c r="S13" s="36" t="str">
        <f t="shared" si="1"/>
        <v>Giỏi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6.5" customHeight="1">
      <c r="B14" s="26">
        <v>5</v>
      </c>
      <c r="C14" s="27" t="s">
        <v>618</v>
      </c>
      <c r="D14" s="28" t="s">
        <v>486</v>
      </c>
      <c r="E14" s="29" t="s">
        <v>423</v>
      </c>
      <c r="F14" s="30" t="s">
        <v>724</v>
      </c>
      <c r="G14" s="27" t="s">
        <v>94</v>
      </c>
      <c r="H14" s="31">
        <v>8</v>
      </c>
      <c r="I14" s="31">
        <v>10</v>
      </c>
      <c r="J14" s="31">
        <v>9</v>
      </c>
      <c r="K14" s="31" t="s">
        <v>26</v>
      </c>
      <c r="L14" s="38"/>
      <c r="M14" s="38"/>
      <c r="N14" s="38"/>
      <c r="O14" s="38"/>
      <c r="P14" s="33">
        <v>9</v>
      </c>
      <c r="Q14" s="34">
        <f t="shared" si="0"/>
        <v>9.1</v>
      </c>
      <c r="R14" s="35" t="str">
        <f t="shared" si="3"/>
        <v>A+</v>
      </c>
      <c r="S14" s="36" t="str">
        <f t="shared" si="1"/>
        <v>Giỏi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6.5" customHeight="1">
      <c r="B15" s="26">
        <v>6</v>
      </c>
      <c r="C15" s="27" t="s">
        <v>619</v>
      </c>
      <c r="D15" s="28" t="s">
        <v>256</v>
      </c>
      <c r="E15" s="29" t="s">
        <v>269</v>
      </c>
      <c r="F15" s="30" t="s">
        <v>633</v>
      </c>
      <c r="G15" s="27" t="s">
        <v>66</v>
      </c>
      <c r="H15" s="31">
        <v>9</v>
      </c>
      <c r="I15" s="31">
        <v>8</v>
      </c>
      <c r="J15" s="31">
        <v>7</v>
      </c>
      <c r="K15" s="31" t="s">
        <v>26</v>
      </c>
      <c r="L15" s="38"/>
      <c r="M15" s="38"/>
      <c r="N15" s="38"/>
      <c r="O15" s="38"/>
      <c r="P15" s="33">
        <v>8</v>
      </c>
      <c r="Q15" s="34">
        <f t="shared" si="0"/>
        <v>7.9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6.5" customHeight="1">
      <c r="B16" s="26">
        <v>7</v>
      </c>
      <c r="C16" s="27" t="s">
        <v>620</v>
      </c>
      <c r="D16" s="28" t="s">
        <v>412</v>
      </c>
      <c r="E16" s="29" t="s">
        <v>83</v>
      </c>
      <c r="F16" s="30" t="s">
        <v>725</v>
      </c>
      <c r="G16" s="27" t="s">
        <v>66</v>
      </c>
      <c r="H16" s="31">
        <v>9</v>
      </c>
      <c r="I16" s="31">
        <v>3</v>
      </c>
      <c r="J16" s="31">
        <v>8</v>
      </c>
      <c r="K16" s="31" t="s">
        <v>26</v>
      </c>
      <c r="L16" s="38"/>
      <c r="M16" s="38"/>
      <c r="N16" s="38"/>
      <c r="O16" s="38"/>
      <c r="P16" s="33">
        <v>6</v>
      </c>
      <c r="Q16" s="34">
        <f t="shared" si="0"/>
        <v>6.1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6.5" customHeight="1">
      <c r="B17" s="26">
        <v>8</v>
      </c>
      <c r="C17" s="27" t="s">
        <v>621</v>
      </c>
      <c r="D17" s="28" t="s">
        <v>622</v>
      </c>
      <c r="E17" s="29" t="s">
        <v>139</v>
      </c>
      <c r="F17" s="30" t="s">
        <v>726</v>
      </c>
      <c r="G17" s="27" t="s">
        <v>62</v>
      </c>
      <c r="H17" s="31">
        <v>9</v>
      </c>
      <c r="I17" s="31">
        <v>10</v>
      </c>
      <c r="J17" s="31">
        <v>10</v>
      </c>
      <c r="K17" s="31" t="s">
        <v>26</v>
      </c>
      <c r="L17" s="38"/>
      <c r="M17" s="38"/>
      <c r="N17" s="38"/>
      <c r="O17" s="38"/>
      <c r="P17" s="33">
        <v>10</v>
      </c>
      <c r="Q17" s="34">
        <f t="shared" si="0"/>
        <v>9.9</v>
      </c>
      <c r="R17" s="35" t="str">
        <f t="shared" si="3"/>
        <v>A+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6.5" customHeight="1">
      <c r="B18" s="26">
        <v>9</v>
      </c>
      <c r="C18" s="27" t="s">
        <v>623</v>
      </c>
      <c r="D18" s="28" t="s">
        <v>415</v>
      </c>
      <c r="E18" s="29" t="s">
        <v>90</v>
      </c>
      <c r="F18" s="30" t="s">
        <v>727</v>
      </c>
      <c r="G18" s="27" t="s">
        <v>66</v>
      </c>
      <c r="H18" s="31">
        <v>8</v>
      </c>
      <c r="I18" s="31">
        <v>9</v>
      </c>
      <c r="J18" s="31">
        <v>10</v>
      </c>
      <c r="K18" s="31" t="s">
        <v>26</v>
      </c>
      <c r="L18" s="38"/>
      <c r="M18" s="38"/>
      <c r="N18" s="38"/>
      <c r="O18" s="38"/>
      <c r="P18" s="33">
        <v>9</v>
      </c>
      <c r="Q18" s="34">
        <f t="shared" si="0"/>
        <v>9.1</v>
      </c>
      <c r="R18" s="35" t="str">
        <f t="shared" si="3"/>
        <v>A+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6.5" customHeight="1">
      <c r="B19" s="26">
        <v>10</v>
      </c>
      <c r="C19" s="27" t="s">
        <v>624</v>
      </c>
      <c r="D19" s="28" t="s">
        <v>625</v>
      </c>
      <c r="E19" s="29" t="s">
        <v>231</v>
      </c>
      <c r="F19" s="30" t="s">
        <v>728</v>
      </c>
      <c r="G19" s="27" t="s">
        <v>80</v>
      </c>
      <c r="H19" s="31">
        <v>7</v>
      </c>
      <c r="I19" s="31">
        <v>3</v>
      </c>
      <c r="J19" s="31">
        <v>8</v>
      </c>
      <c r="K19" s="31" t="s">
        <v>26</v>
      </c>
      <c r="L19" s="38"/>
      <c r="M19" s="38"/>
      <c r="N19" s="38"/>
      <c r="O19" s="38"/>
      <c r="P19" s="33">
        <v>6</v>
      </c>
      <c r="Q19" s="34">
        <f t="shared" si="0"/>
        <v>5.9</v>
      </c>
      <c r="R19" s="35" t="str">
        <f t="shared" si="3"/>
        <v>C</v>
      </c>
      <c r="S19" s="36" t="str">
        <f t="shared" si="1"/>
        <v>Trung bình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6.5" customHeight="1">
      <c r="B20" s="26">
        <v>11</v>
      </c>
      <c r="C20" s="27" t="s">
        <v>626</v>
      </c>
      <c r="D20" s="28" t="s">
        <v>278</v>
      </c>
      <c r="E20" s="29" t="s">
        <v>105</v>
      </c>
      <c r="F20" s="30" t="s">
        <v>729</v>
      </c>
      <c r="G20" s="27" t="s">
        <v>87</v>
      </c>
      <c r="H20" s="31">
        <v>9</v>
      </c>
      <c r="I20" s="31">
        <v>2</v>
      </c>
      <c r="J20" s="31">
        <v>9</v>
      </c>
      <c r="K20" s="31" t="s">
        <v>26</v>
      </c>
      <c r="L20" s="38"/>
      <c r="M20" s="38"/>
      <c r="N20" s="38"/>
      <c r="O20" s="38"/>
      <c r="P20" s="33">
        <v>6</v>
      </c>
      <c r="Q20" s="34">
        <f t="shared" si="0"/>
        <v>6.1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6.5" customHeight="1">
      <c r="B21" s="26">
        <v>12</v>
      </c>
      <c r="C21" s="27" t="s">
        <v>627</v>
      </c>
      <c r="D21" s="28" t="s">
        <v>628</v>
      </c>
      <c r="E21" s="29" t="s">
        <v>105</v>
      </c>
      <c r="F21" s="30" t="s">
        <v>120</v>
      </c>
      <c r="G21" s="27" t="s">
        <v>66</v>
      </c>
      <c r="H21" s="31">
        <v>7</v>
      </c>
      <c r="I21" s="31">
        <v>2</v>
      </c>
      <c r="J21" s="31">
        <v>9</v>
      </c>
      <c r="K21" s="31" t="s">
        <v>26</v>
      </c>
      <c r="L21" s="38"/>
      <c r="M21" s="38"/>
      <c r="N21" s="38"/>
      <c r="O21" s="38"/>
      <c r="P21" s="33">
        <v>6</v>
      </c>
      <c r="Q21" s="34">
        <f t="shared" si="0"/>
        <v>5.9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6.5" customHeight="1">
      <c r="B22" s="26">
        <v>13</v>
      </c>
      <c r="C22" s="27" t="s">
        <v>629</v>
      </c>
      <c r="D22" s="28" t="s">
        <v>89</v>
      </c>
      <c r="E22" s="29" t="s">
        <v>630</v>
      </c>
      <c r="F22" s="30" t="s">
        <v>700</v>
      </c>
      <c r="G22" s="27" t="s">
        <v>62</v>
      </c>
      <c r="H22" s="31">
        <v>9</v>
      </c>
      <c r="I22" s="31">
        <v>9</v>
      </c>
      <c r="J22" s="31">
        <v>8</v>
      </c>
      <c r="K22" s="31" t="s">
        <v>26</v>
      </c>
      <c r="L22" s="38"/>
      <c r="M22" s="38"/>
      <c r="N22" s="38"/>
      <c r="O22" s="38"/>
      <c r="P22" s="33">
        <v>8.5</v>
      </c>
      <c r="Q22" s="34">
        <f t="shared" si="0"/>
        <v>8.6</v>
      </c>
      <c r="R22" s="35" t="str">
        <f t="shared" si="3"/>
        <v>A</v>
      </c>
      <c r="S22" s="36" t="str">
        <f t="shared" si="1"/>
        <v>Giỏi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6.5" customHeight="1">
      <c r="B23" s="26">
        <v>14</v>
      </c>
      <c r="C23" s="27" t="s">
        <v>631</v>
      </c>
      <c r="D23" s="28" t="s">
        <v>131</v>
      </c>
      <c r="E23" s="29" t="s">
        <v>632</v>
      </c>
      <c r="F23" s="30" t="s">
        <v>730</v>
      </c>
      <c r="G23" s="27" t="s">
        <v>66</v>
      </c>
      <c r="H23" s="31">
        <v>6</v>
      </c>
      <c r="I23" s="31">
        <v>7</v>
      </c>
      <c r="J23" s="31">
        <v>7</v>
      </c>
      <c r="K23" s="31" t="s">
        <v>26</v>
      </c>
      <c r="L23" s="38"/>
      <c r="M23" s="38"/>
      <c r="N23" s="38"/>
      <c r="O23" s="38"/>
      <c r="P23" s="33">
        <v>7</v>
      </c>
      <c r="Q23" s="34">
        <f t="shared" si="0"/>
        <v>6.9</v>
      </c>
      <c r="R23" s="35" t="str">
        <f t="shared" si="3"/>
        <v>C+</v>
      </c>
      <c r="S23" s="36" t="str">
        <f t="shared" si="1"/>
        <v>Trung bình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6.5" customHeight="1">
      <c r="B24" s="26">
        <v>15</v>
      </c>
      <c r="C24" s="27" t="s">
        <v>634</v>
      </c>
      <c r="D24" s="28" t="s">
        <v>635</v>
      </c>
      <c r="E24" s="29" t="s">
        <v>636</v>
      </c>
      <c r="F24" s="30" t="s">
        <v>731</v>
      </c>
      <c r="G24" s="27" t="s">
        <v>94</v>
      </c>
      <c r="H24" s="31">
        <v>9</v>
      </c>
      <c r="I24" s="31">
        <v>10</v>
      </c>
      <c r="J24" s="31">
        <v>9</v>
      </c>
      <c r="K24" s="31" t="s">
        <v>26</v>
      </c>
      <c r="L24" s="38"/>
      <c r="M24" s="38"/>
      <c r="N24" s="38"/>
      <c r="O24" s="38"/>
      <c r="P24" s="33">
        <v>9.5</v>
      </c>
      <c r="Q24" s="34">
        <f t="shared" si="0"/>
        <v>9.5</v>
      </c>
      <c r="R24" s="35" t="str">
        <f t="shared" si="3"/>
        <v>A+</v>
      </c>
      <c r="S24" s="36" t="str">
        <f t="shared" si="1"/>
        <v>Giỏi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6.5" customHeight="1">
      <c r="B25" s="26">
        <v>16</v>
      </c>
      <c r="C25" s="27" t="s">
        <v>637</v>
      </c>
      <c r="D25" s="28" t="s">
        <v>638</v>
      </c>
      <c r="E25" s="29" t="s">
        <v>514</v>
      </c>
      <c r="F25" s="30" t="s">
        <v>732</v>
      </c>
      <c r="G25" s="27" t="s">
        <v>70</v>
      </c>
      <c r="H25" s="31">
        <v>7</v>
      </c>
      <c r="I25" s="31">
        <v>9</v>
      </c>
      <c r="J25" s="31">
        <v>4</v>
      </c>
      <c r="K25" s="31" t="s">
        <v>26</v>
      </c>
      <c r="L25" s="38"/>
      <c r="M25" s="38"/>
      <c r="N25" s="38"/>
      <c r="O25" s="38"/>
      <c r="P25" s="33">
        <v>6.5</v>
      </c>
      <c r="Q25" s="34">
        <f t="shared" si="0"/>
        <v>6.6</v>
      </c>
      <c r="R25" s="35" t="str">
        <f t="shared" si="3"/>
        <v>C+</v>
      </c>
      <c r="S25" s="36" t="str">
        <f t="shared" si="1"/>
        <v>Trung bình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6.5" customHeight="1">
      <c r="B26" s="26">
        <v>17</v>
      </c>
      <c r="C26" s="27" t="s">
        <v>639</v>
      </c>
      <c r="D26" s="28" t="s">
        <v>436</v>
      </c>
      <c r="E26" s="29" t="s">
        <v>514</v>
      </c>
      <c r="F26" s="30" t="s">
        <v>733</v>
      </c>
      <c r="G26" s="27" t="s">
        <v>94</v>
      </c>
      <c r="H26" s="31">
        <v>9</v>
      </c>
      <c r="I26" s="31">
        <v>10</v>
      </c>
      <c r="J26" s="31">
        <v>9</v>
      </c>
      <c r="K26" s="31" t="s">
        <v>26</v>
      </c>
      <c r="L26" s="38"/>
      <c r="M26" s="38"/>
      <c r="N26" s="38"/>
      <c r="O26" s="38"/>
      <c r="P26" s="33">
        <v>9.5</v>
      </c>
      <c r="Q26" s="34">
        <f t="shared" si="0"/>
        <v>9.5</v>
      </c>
      <c r="R26" s="35" t="str">
        <f t="shared" si="3"/>
        <v>A+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6.5" customHeight="1">
      <c r="B27" s="26">
        <v>18</v>
      </c>
      <c r="C27" s="27" t="s">
        <v>640</v>
      </c>
      <c r="D27" s="28" t="s">
        <v>595</v>
      </c>
      <c r="E27" s="29" t="s">
        <v>641</v>
      </c>
      <c r="F27" s="30" t="s">
        <v>734</v>
      </c>
      <c r="G27" s="27" t="s">
        <v>70</v>
      </c>
      <c r="H27" s="31">
        <v>9</v>
      </c>
      <c r="I27" s="31">
        <v>9</v>
      </c>
      <c r="J27" s="31">
        <v>7</v>
      </c>
      <c r="K27" s="31" t="s">
        <v>26</v>
      </c>
      <c r="L27" s="38"/>
      <c r="M27" s="38"/>
      <c r="N27" s="38"/>
      <c r="O27" s="38"/>
      <c r="P27" s="33">
        <v>8</v>
      </c>
      <c r="Q27" s="34">
        <f t="shared" si="0"/>
        <v>8.1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6.5" customHeight="1">
      <c r="B28" s="26">
        <v>19</v>
      </c>
      <c r="C28" s="27" t="s">
        <v>642</v>
      </c>
      <c r="D28" s="28" t="s">
        <v>161</v>
      </c>
      <c r="E28" s="29" t="s">
        <v>559</v>
      </c>
      <c r="F28" s="30" t="s">
        <v>735</v>
      </c>
      <c r="G28" s="27" t="s">
        <v>66</v>
      </c>
      <c r="H28" s="31">
        <v>7</v>
      </c>
      <c r="I28" s="31">
        <v>8</v>
      </c>
      <c r="J28" s="31">
        <v>9</v>
      </c>
      <c r="K28" s="31" t="s">
        <v>26</v>
      </c>
      <c r="L28" s="38"/>
      <c r="M28" s="38"/>
      <c r="N28" s="38"/>
      <c r="O28" s="38"/>
      <c r="P28" s="33">
        <v>8</v>
      </c>
      <c r="Q28" s="34">
        <f t="shared" si="0"/>
        <v>8.1</v>
      </c>
      <c r="R28" s="35" t="str">
        <f t="shared" si="3"/>
        <v>B+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6.5" customHeight="1">
      <c r="B29" s="26">
        <v>20</v>
      </c>
      <c r="C29" s="27" t="s">
        <v>643</v>
      </c>
      <c r="D29" s="28" t="s">
        <v>555</v>
      </c>
      <c r="E29" s="29" t="s">
        <v>185</v>
      </c>
      <c r="F29" s="30" t="s">
        <v>736</v>
      </c>
      <c r="G29" s="27" t="s">
        <v>66</v>
      </c>
      <c r="H29" s="31">
        <v>7</v>
      </c>
      <c r="I29" s="31">
        <v>8</v>
      </c>
      <c r="J29" s="31">
        <v>8</v>
      </c>
      <c r="K29" s="31" t="s">
        <v>26</v>
      </c>
      <c r="L29" s="38"/>
      <c r="M29" s="38"/>
      <c r="N29" s="38"/>
      <c r="O29" s="38"/>
      <c r="P29" s="33">
        <v>8</v>
      </c>
      <c r="Q29" s="34">
        <f t="shared" si="0"/>
        <v>7.9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6.5" customHeight="1">
      <c r="B30" s="26">
        <v>21</v>
      </c>
      <c r="C30" s="27" t="s">
        <v>644</v>
      </c>
      <c r="D30" s="28" t="s">
        <v>131</v>
      </c>
      <c r="E30" s="29" t="s">
        <v>132</v>
      </c>
      <c r="F30" s="30" t="s">
        <v>737</v>
      </c>
      <c r="G30" s="27" t="s">
        <v>66</v>
      </c>
      <c r="H30" s="31">
        <v>7</v>
      </c>
      <c r="I30" s="31">
        <v>8</v>
      </c>
      <c r="J30" s="31">
        <v>8</v>
      </c>
      <c r="K30" s="31" t="s">
        <v>26</v>
      </c>
      <c r="L30" s="38"/>
      <c r="M30" s="38"/>
      <c r="N30" s="38"/>
      <c r="O30" s="38"/>
      <c r="P30" s="33">
        <v>8</v>
      </c>
      <c r="Q30" s="34">
        <f t="shared" si="0"/>
        <v>7.9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6.5" customHeight="1">
      <c r="B31" s="26">
        <v>22</v>
      </c>
      <c r="C31" s="27" t="s">
        <v>645</v>
      </c>
      <c r="D31" s="28" t="s">
        <v>646</v>
      </c>
      <c r="E31" s="29" t="s">
        <v>193</v>
      </c>
      <c r="F31" s="30" t="s">
        <v>143</v>
      </c>
      <c r="G31" s="27" t="s">
        <v>66</v>
      </c>
      <c r="H31" s="31">
        <v>9</v>
      </c>
      <c r="I31" s="31">
        <v>10</v>
      </c>
      <c r="J31" s="31">
        <v>9</v>
      </c>
      <c r="K31" s="31" t="s">
        <v>26</v>
      </c>
      <c r="L31" s="38"/>
      <c r="M31" s="38"/>
      <c r="N31" s="38"/>
      <c r="O31" s="38"/>
      <c r="P31" s="33">
        <v>9.5</v>
      </c>
      <c r="Q31" s="34">
        <f t="shared" si="0"/>
        <v>9.5</v>
      </c>
      <c r="R31" s="35" t="str">
        <f t="shared" si="3"/>
        <v>A+</v>
      </c>
      <c r="S31" s="36" t="str">
        <f t="shared" si="1"/>
        <v>Giỏi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6.5" customHeight="1">
      <c r="B32" s="26">
        <v>23</v>
      </c>
      <c r="C32" s="27" t="s">
        <v>647</v>
      </c>
      <c r="D32" s="28" t="s">
        <v>648</v>
      </c>
      <c r="E32" s="29" t="s">
        <v>196</v>
      </c>
      <c r="F32" s="30" t="s">
        <v>738</v>
      </c>
      <c r="G32" s="27" t="s">
        <v>66</v>
      </c>
      <c r="H32" s="31">
        <v>7</v>
      </c>
      <c r="I32" s="31">
        <v>7</v>
      </c>
      <c r="J32" s="31">
        <v>7</v>
      </c>
      <c r="K32" s="31" t="s">
        <v>26</v>
      </c>
      <c r="L32" s="38"/>
      <c r="M32" s="38"/>
      <c r="N32" s="38"/>
      <c r="O32" s="38"/>
      <c r="P32" s="33">
        <v>7</v>
      </c>
      <c r="Q32" s="34">
        <f t="shared" si="0"/>
        <v>7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16.5" customHeight="1">
      <c r="B33" s="94">
        <v>24</v>
      </c>
      <c r="C33" s="95" t="s">
        <v>649</v>
      </c>
      <c r="D33" s="96" t="s">
        <v>650</v>
      </c>
      <c r="E33" s="97" t="s">
        <v>598</v>
      </c>
      <c r="F33" s="98" t="s">
        <v>739</v>
      </c>
      <c r="G33" s="95" t="s">
        <v>66</v>
      </c>
      <c r="H33" s="99">
        <v>7</v>
      </c>
      <c r="I33" s="99">
        <v>7</v>
      </c>
      <c r="J33" s="99">
        <v>7</v>
      </c>
      <c r="K33" s="99" t="s">
        <v>26</v>
      </c>
      <c r="L33" s="100"/>
      <c r="M33" s="100"/>
      <c r="N33" s="100"/>
      <c r="O33" s="100"/>
      <c r="P33" s="101">
        <v>7</v>
      </c>
      <c r="Q33" s="102">
        <f t="shared" si="0"/>
        <v>7</v>
      </c>
      <c r="R33" s="103" t="str">
        <f t="shared" si="3"/>
        <v>B</v>
      </c>
      <c r="S33" s="104" t="str">
        <f t="shared" si="1"/>
        <v>Khá</v>
      </c>
      <c r="T33" s="105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7.5" customHeight="1">
      <c r="A34" s="2"/>
      <c r="B34" s="39"/>
      <c r="C34" s="40"/>
      <c r="D34" s="40"/>
      <c r="E34" s="41"/>
      <c r="F34" s="41"/>
      <c r="G34" s="41"/>
      <c r="H34" s="42"/>
      <c r="I34" s="43"/>
      <c r="J34" s="43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3"/>
    </row>
    <row r="35" spans="1:38" ht="16.5">
      <c r="A35" s="2"/>
      <c r="B35" s="131" t="s">
        <v>27</v>
      </c>
      <c r="C35" s="131"/>
      <c r="D35" s="40"/>
      <c r="E35" s="41"/>
      <c r="F35" s="41"/>
      <c r="G35" s="41"/>
      <c r="H35" s="42"/>
      <c r="I35" s="43"/>
      <c r="J35" s="43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3"/>
    </row>
    <row r="36" spans="1:38" ht="16.5" customHeight="1">
      <c r="A36" s="2"/>
      <c r="B36" s="45" t="s">
        <v>28</v>
      </c>
      <c r="C36" s="45"/>
      <c r="D36" s="46">
        <f>+$Y$8</f>
        <v>24</v>
      </c>
      <c r="E36" s="47" t="s">
        <v>29</v>
      </c>
      <c r="F36" s="47"/>
      <c r="G36" s="126" t="s">
        <v>30</v>
      </c>
      <c r="H36" s="126"/>
      <c r="I36" s="126"/>
      <c r="J36" s="126"/>
      <c r="K36" s="126"/>
      <c r="L36" s="126"/>
      <c r="M36" s="126"/>
      <c r="N36" s="126"/>
      <c r="O36" s="126"/>
      <c r="P36" s="48">
        <f>$Y$8 -COUNTIF($T$9:$T$223,"Vắng") -COUNTIF($T$9:$T$223,"Vắng có phép") - COUNTIF($T$9:$T$223,"Đình chỉ thi") - COUNTIF($T$9:$T$223,"Không đủ ĐKDT")</f>
        <v>24</v>
      </c>
      <c r="Q36" s="48"/>
      <c r="R36" s="49"/>
      <c r="S36" s="50"/>
      <c r="T36" s="50" t="s">
        <v>29</v>
      </c>
      <c r="U36" s="3"/>
    </row>
    <row r="37" spans="1:38" ht="16.5" customHeight="1">
      <c r="A37" s="2"/>
      <c r="B37" s="45" t="s">
        <v>31</v>
      </c>
      <c r="C37" s="45"/>
      <c r="D37" s="46">
        <f>+$AJ$8</f>
        <v>24</v>
      </c>
      <c r="E37" s="47" t="s">
        <v>29</v>
      </c>
      <c r="F37" s="47"/>
      <c r="G37" s="126" t="s">
        <v>32</v>
      </c>
      <c r="H37" s="126"/>
      <c r="I37" s="126"/>
      <c r="J37" s="126"/>
      <c r="K37" s="126"/>
      <c r="L37" s="126"/>
      <c r="M37" s="126"/>
      <c r="N37" s="126"/>
      <c r="O37" s="126"/>
      <c r="P37" s="51">
        <f>COUNTIF($T$9:$T$99,"Vắng")</f>
        <v>0</v>
      </c>
      <c r="Q37" s="51"/>
      <c r="R37" s="52"/>
      <c r="S37" s="50"/>
      <c r="T37" s="50" t="s">
        <v>29</v>
      </c>
      <c r="U37" s="3"/>
    </row>
    <row r="38" spans="1:38" ht="16.5" customHeight="1">
      <c r="A38" s="2"/>
      <c r="B38" s="45" t="s">
        <v>52</v>
      </c>
      <c r="C38" s="45"/>
      <c r="D38" s="85">
        <f>COUNTIF(V10:V33,"Học lại")</f>
        <v>0</v>
      </c>
      <c r="E38" s="47" t="s">
        <v>29</v>
      </c>
      <c r="F38" s="47"/>
      <c r="G38" s="126" t="s">
        <v>53</v>
      </c>
      <c r="H38" s="126"/>
      <c r="I38" s="126"/>
      <c r="J38" s="126"/>
      <c r="K38" s="126"/>
      <c r="L38" s="126"/>
      <c r="M38" s="126"/>
      <c r="N38" s="126"/>
      <c r="O38" s="126"/>
      <c r="P38" s="48">
        <f>COUNTIF($T$9:$T$99,"Vắng có phép")</f>
        <v>0</v>
      </c>
      <c r="Q38" s="48"/>
      <c r="R38" s="49"/>
      <c r="S38" s="50"/>
      <c r="T38" s="50" t="s">
        <v>29</v>
      </c>
      <c r="U38" s="3"/>
    </row>
    <row r="39" spans="1:38" ht="3" customHeight="1">
      <c r="A39" s="2"/>
      <c r="B39" s="39"/>
      <c r="C39" s="40"/>
      <c r="D39" s="40"/>
      <c r="E39" s="41"/>
      <c r="F39" s="41"/>
      <c r="G39" s="41"/>
      <c r="H39" s="42"/>
      <c r="I39" s="43"/>
      <c r="J39" s="43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3"/>
    </row>
    <row r="40" spans="1:38">
      <c r="B40" s="86" t="s">
        <v>33</v>
      </c>
      <c r="C40" s="86"/>
      <c r="D40" s="87">
        <f>COUNTIF(V10:V33,"Thi lại")</f>
        <v>0</v>
      </c>
      <c r="E40" s="88" t="s">
        <v>29</v>
      </c>
      <c r="F40" s="3"/>
      <c r="G40" s="3"/>
      <c r="H40" s="3"/>
      <c r="I40" s="3"/>
      <c r="J40" s="132"/>
      <c r="K40" s="132"/>
      <c r="L40" s="132"/>
      <c r="M40" s="132"/>
      <c r="N40" s="132"/>
      <c r="O40" s="132"/>
      <c r="P40" s="132"/>
      <c r="Q40" s="132"/>
      <c r="R40" s="132"/>
      <c r="S40" s="132"/>
      <c r="T40" s="132"/>
      <c r="U40" s="3"/>
    </row>
    <row r="41" spans="1:38">
      <c r="B41" s="86"/>
      <c r="C41" s="86"/>
      <c r="D41" s="87"/>
      <c r="E41" s="88"/>
      <c r="F41" s="3"/>
      <c r="G41" s="3"/>
      <c r="H41" s="3"/>
      <c r="I41" s="3"/>
      <c r="J41" s="132" t="s">
        <v>746</v>
      </c>
      <c r="K41" s="132"/>
      <c r="L41" s="132"/>
      <c r="M41" s="132"/>
      <c r="N41" s="132"/>
      <c r="O41" s="132"/>
      <c r="P41" s="132"/>
      <c r="Q41" s="132"/>
      <c r="R41" s="132"/>
      <c r="S41" s="132"/>
      <c r="T41" s="132"/>
      <c r="U41" s="3"/>
    </row>
    <row r="42" spans="1:38">
      <c r="A42" s="53"/>
      <c r="B42" s="133" t="s">
        <v>34</v>
      </c>
      <c r="C42" s="133"/>
      <c r="D42" s="133"/>
      <c r="E42" s="133"/>
      <c r="F42" s="133"/>
      <c r="G42" s="133"/>
      <c r="H42" s="133"/>
      <c r="I42" s="54"/>
      <c r="J42" s="134" t="s">
        <v>35</v>
      </c>
      <c r="K42" s="134"/>
      <c r="L42" s="134"/>
      <c r="M42" s="134"/>
      <c r="N42" s="134"/>
      <c r="O42" s="134"/>
      <c r="P42" s="134"/>
      <c r="Q42" s="134"/>
      <c r="R42" s="134"/>
      <c r="S42" s="134"/>
      <c r="T42" s="134"/>
      <c r="U42" s="3"/>
    </row>
    <row r="43" spans="1:38" ht="4.5" customHeight="1">
      <c r="A43" s="2"/>
      <c r="B43" s="39"/>
      <c r="C43" s="55"/>
      <c r="D43" s="55"/>
      <c r="E43" s="56"/>
      <c r="F43" s="56"/>
      <c r="G43" s="56"/>
      <c r="H43" s="57"/>
      <c r="I43" s="58"/>
      <c r="J43" s="58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38" s="2" customFormat="1">
      <c r="B44" s="133" t="s">
        <v>36</v>
      </c>
      <c r="C44" s="133"/>
      <c r="D44" s="135" t="s">
        <v>37</v>
      </c>
      <c r="E44" s="135"/>
      <c r="F44" s="135"/>
      <c r="G44" s="135"/>
      <c r="H44" s="135"/>
      <c r="I44" s="58"/>
      <c r="J44" s="58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3"/>
      <c r="V44" s="62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 s="2" customForma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62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62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62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s="2" customFormat="1" ht="9.75" customHeigh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62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s="2" customFormat="1" ht="3.75" customHeigh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62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s="2" customFormat="1" ht="18" customHeight="1">
      <c r="A50" s="1"/>
      <c r="B50" s="137" t="s">
        <v>38</v>
      </c>
      <c r="C50" s="137"/>
      <c r="D50" s="137" t="s">
        <v>55</v>
      </c>
      <c r="E50" s="137"/>
      <c r="F50" s="137"/>
      <c r="G50" s="137"/>
      <c r="H50" s="137"/>
      <c r="I50" s="137"/>
      <c r="J50" s="137" t="s">
        <v>39</v>
      </c>
      <c r="K50" s="137"/>
      <c r="L50" s="137"/>
      <c r="M50" s="137"/>
      <c r="N50" s="137"/>
      <c r="O50" s="137"/>
      <c r="P50" s="137"/>
      <c r="Q50" s="137"/>
      <c r="R50" s="137"/>
      <c r="S50" s="137"/>
      <c r="T50" s="137"/>
      <c r="U50" s="3"/>
      <c r="V50" s="62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s="2" customFormat="1" ht="4.5" customHeight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62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 ht="36.75" hidden="1" customHeigh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62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ht="38.25" hidden="1" customHeight="1">
      <c r="B53" s="138" t="s">
        <v>50</v>
      </c>
      <c r="C53" s="133"/>
      <c r="D53" s="133"/>
      <c r="E53" s="133"/>
      <c r="F53" s="133"/>
      <c r="G53" s="133"/>
      <c r="H53" s="138" t="s">
        <v>51</v>
      </c>
      <c r="I53" s="138"/>
      <c r="J53" s="138"/>
      <c r="K53" s="138"/>
      <c r="L53" s="138"/>
      <c r="M53" s="138"/>
      <c r="N53" s="139" t="s">
        <v>35</v>
      </c>
      <c r="O53" s="139"/>
      <c r="P53" s="139"/>
      <c r="Q53" s="139"/>
      <c r="R53" s="139"/>
      <c r="S53" s="139"/>
      <c r="T53" s="139"/>
    </row>
    <row r="54" spans="1:38" hidden="1">
      <c r="B54" s="39"/>
      <c r="C54" s="55"/>
      <c r="D54" s="55"/>
      <c r="E54" s="56"/>
      <c r="F54" s="56"/>
      <c r="G54" s="56"/>
      <c r="H54" s="57"/>
      <c r="I54" s="58"/>
      <c r="J54" s="58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38" hidden="1">
      <c r="B55" s="133" t="s">
        <v>36</v>
      </c>
      <c r="C55" s="133"/>
      <c r="D55" s="135" t="s">
        <v>37</v>
      </c>
      <c r="E55" s="135"/>
      <c r="F55" s="135"/>
      <c r="G55" s="135"/>
      <c r="H55" s="135"/>
      <c r="I55" s="58"/>
      <c r="J55" s="58"/>
      <c r="K55" s="44"/>
      <c r="L55" s="44"/>
      <c r="M55" s="44"/>
      <c r="N55" s="44"/>
      <c r="O55" s="44"/>
      <c r="P55" s="44"/>
      <c r="Q55" s="44"/>
      <c r="R55" s="44"/>
      <c r="S55" s="44"/>
      <c r="T55" s="44"/>
    </row>
    <row r="56" spans="1:38" hidden="1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38" hidden="1"/>
    <row r="58" spans="1:38" hidden="1"/>
    <row r="59" spans="1:38" hidden="1"/>
    <row r="60" spans="1:38" hidden="1"/>
    <row r="61" spans="1:38" hidden="1">
      <c r="B61" s="136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 t="s">
        <v>39</v>
      </c>
      <c r="O61" s="136"/>
      <c r="P61" s="136"/>
      <c r="Q61" s="136"/>
      <c r="R61" s="136"/>
      <c r="S61" s="136"/>
      <c r="T61" s="136"/>
    </row>
    <row r="62" spans="1:38" hidden="1"/>
    <row r="63" spans="1:38" hidden="1"/>
  </sheetData>
  <sheetProtection formatCells="0" formatColumns="0" formatRows="0" insertColumns="0" insertRows="0" insertHyperlinks="0" deleteColumns="0" deleteRows="0" sort="0" autoFilter="0" pivotTables="0"/>
  <autoFilter ref="A8:AL33">
    <filterColumn colId="3" showButton="0"/>
    <filterColumn colId="12"/>
  </autoFilter>
  <mergeCells count="58">
    <mergeCell ref="N61:T61"/>
    <mergeCell ref="B50:C50"/>
    <mergeCell ref="D50:I50"/>
    <mergeCell ref="J50:T50"/>
    <mergeCell ref="B53:G53"/>
    <mergeCell ref="H53:M53"/>
    <mergeCell ref="N53:T53"/>
    <mergeCell ref="B55:C55"/>
    <mergeCell ref="D55:H55"/>
    <mergeCell ref="B61:D61"/>
    <mergeCell ref="E61:G61"/>
    <mergeCell ref="H61:M61"/>
    <mergeCell ref="J40:T40"/>
    <mergeCell ref="J41:T41"/>
    <mergeCell ref="B42:H42"/>
    <mergeCell ref="J42:T42"/>
    <mergeCell ref="B44:C44"/>
    <mergeCell ref="D44:H44"/>
    <mergeCell ref="G38:O38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35:C35"/>
    <mergeCell ref="G36:O36"/>
    <mergeCell ref="G37:O37"/>
    <mergeCell ref="Z4:AC6"/>
    <mergeCell ref="AD4:AE6"/>
    <mergeCell ref="AF4:AG6"/>
    <mergeCell ref="AH4:AI6"/>
    <mergeCell ref="AJ4:AK6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B1:G1"/>
    <mergeCell ref="H1:T1"/>
    <mergeCell ref="B2:G2"/>
    <mergeCell ref="H2:T2"/>
    <mergeCell ref="W4:W7"/>
  </mergeCells>
  <conditionalFormatting sqref="H10:P33">
    <cfRule type="cellIs" dxfId="21" priority="2" operator="greaterThan">
      <formula>10</formula>
    </cfRule>
  </conditionalFormatting>
  <conditionalFormatting sqref="C1:C1048576">
    <cfRule type="duplicateValues" dxfId="20" priority="1"/>
  </conditionalFormatting>
  <dataValidations count="1">
    <dataValidation allowBlank="1" showInputMessage="1" showErrorMessage="1" errorTitle="Không xóa dữ liệu" error="Không xóa dữ liệu" prompt="Không xóa dữ liệu" sqref="D38 V10:W33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62"/>
  <sheetViews>
    <sheetView tabSelected="1" workbookViewId="0">
      <pane ySplit="3" topLeftCell="A19" activePane="bottomLeft" state="frozen"/>
      <selection sqref="A1:A1048576"/>
      <selection pane="bottomLeft" activeCell="P29" sqref="P29"/>
    </sheetView>
  </sheetViews>
  <sheetFormatPr defaultRowHeight="15.75"/>
  <cols>
    <col min="1" max="1" width="3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698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58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688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/>
      <c r="G5" s="120" t="s">
        <v>56</v>
      </c>
      <c r="H5" s="120"/>
      <c r="I5" s="120"/>
      <c r="J5" s="120"/>
      <c r="K5" s="120"/>
      <c r="L5" s="120"/>
      <c r="M5" s="120"/>
      <c r="N5" s="120"/>
      <c r="O5" s="120"/>
      <c r="P5" s="120" t="s">
        <v>57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4.2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93" t="s">
        <v>48</v>
      </c>
      <c r="N8" s="93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Thực hành chuyên sâu (VT)</v>
      </c>
      <c r="X8" s="68" t="str">
        <f>+P4</f>
        <v>Nhóm: TEL1417-10</v>
      </c>
      <c r="Y8" s="69">
        <f>+$AH$8+$AJ$8+$AF$8</f>
        <v>24</v>
      </c>
      <c r="Z8" s="63">
        <f>COUNTIF($S$9:$S$93,"Khiển trách")</f>
        <v>0</v>
      </c>
      <c r="AA8" s="63">
        <f>COUNTIF($S$9:$S$93,"Cảnh cáo")</f>
        <v>0</v>
      </c>
      <c r="AB8" s="63">
        <f>COUNTIF($S$9:$S$93,"Đình chỉ thi")</f>
        <v>0</v>
      </c>
      <c r="AC8" s="70">
        <f>+($Z$8+$AA$8+$AB$8)/$Y$8*100%</f>
        <v>0</v>
      </c>
      <c r="AD8" s="63">
        <f>SUM(COUNTIF($S$9:$S$91,"Vắng"),COUNTIF($S$9:$S$91,"Vắng có phép"))</f>
        <v>0</v>
      </c>
      <c r="AE8" s="71">
        <f>+$AD$8/$Y$8</f>
        <v>0</v>
      </c>
      <c r="AF8" s="72">
        <f>COUNTIF($V$9:$V$91,"Thi lại")</f>
        <v>0</v>
      </c>
      <c r="AG8" s="71">
        <f>+$AF$8/$Y$8</f>
        <v>0</v>
      </c>
      <c r="AH8" s="72">
        <f>COUNTIF($V$9:$V$92,"Học lại")</f>
        <v>2</v>
      </c>
      <c r="AI8" s="71">
        <f>+$AH$8/$Y$8</f>
        <v>8.3333333333333329E-2</v>
      </c>
      <c r="AJ8" s="63">
        <f>COUNTIF($V$10:$V$92,"Đạt")</f>
        <v>22</v>
      </c>
      <c r="AK8" s="70">
        <f>+$AJ$8/$Y$8</f>
        <v>0.91666666666666663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>
        <v>10</v>
      </c>
      <c r="I9" s="10">
        <v>20</v>
      </c>
      <c r="J9" s="11">
        <v>20</v>
      </c>
      <c r="K9" s="10"/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5.75" customHeight="1">
      <c r="B10" s="15">
        <v>1</v>
      </c>
      <c r="C10" s="16" t="s">
        <v>564</v>
      </c>
      <c r="D10" s="17" t="s">
        <v>292</v>
      </c>
      <c r="E10" s="18" t="s">
        <v>61</v>
      </c>
      <c r="F10" s="19" t="s">
        <v>721</v>
      </c>
      <c r="G10" s="16" t="s">
        <v>62</v>
      </c>
      <c r="H10" s="20">
        <v>6</v>
      </c>
      <c r="I10" s="20">
        <v>9</v>
      </c>
      <c r="J10" s="20">
        <v>9</v>
      </c>
      <c r="K10" s="20" t="s">
        <v>26</v>
      </c>
      <c r="L10" s="21"/>
      <c r="M10" s="21"/>
      <c r="N10" s="21"/>
      <c r="O10" s="21"/>
      <c r="P10" s="22">
        <v>8.5</v>
      </c>
      <c r="Q10" s="23">
        <f t="shared" ref="Q10:Q27" si="0">ROUND(SUMPRODUCT(H10:P10,$H$9:$P$9)/100,1)</f>
        <v>8.5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33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.75" customHeight="1">
      <c r="B11" s="26">
        <v>2</v>
      </c>
      <c r="C11" s="27" t="s">
        <v>565</v>
      </c>
      <c r="D11" s="28" t="s">
        <v>248</v>
      </c>
      <c r="E11" s="29" t="s">
        <v>324</v>
      </c>
      <c r="F11" s="30" t="s">
        <v>722</v>
      </c>
      <c r="G11" s="27" t="s">
        <v>62</v>
      </c>
      <c r="H11" s="31">
        <v>8</v>
      </c>
      <c r="I11" s="31">
        <v>9</v>
      </c>
      <c r="J11" s="31">
        <v>10</v>
      </c>
      <c r="K11" s="31" t="s">
        <v>26</v>
      </c>
      <c r="L11" s="32"/>
      <c r="M11" s="32"/>
      <c r="N11" s="32"/>
      <c r="O11" s="32"/>
      <c r="P11" s="33">
        <v>9</v>
      </c>
      <c r="Q11" s="34">
        <f t="shared" si="0"/>
        <v>9.1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36" t="str">
        <f t="shared" si="1"/>
        <v>Giỏi</v>
      </c>
      <c r="T11" s="37" t="str">
        <f>+IF(OR($H11=0,$I11=0,$J11=0,$K11=0),"Không đủ ĐKDT","")</f>
        <v/>
      </c>
      <c r="U11" s="3"/>
      <c r="V11" s="91" t="str">
        <f t="shared" ref="V11:V3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5.75" customHeight="1">
      <c r="B12" s="26">
        <v>3</v>
      </c>
      <c r="C12" s="27" t="s">
        <v>566</v>
      </c>
      <c r="D12" s="28" t="s">
        <v>567</v>
      </c>
      <c r="E12" s="29" t="s">
        <v>83</v>
      </c>
      <c r="F12" s="30" t="s">
        <v>723</v>
      </c>
      <c r="G12" s="27" t="s">
        <v>70</v>
      </c>
      <c r="H12" s="31">
        <v>8</v>
      </c>
      <c r="I12" s="31">
        <v>10</v>
      </c>
      <c r="J12" s="31">
        <v>10</v>
      </c>
      <c r="K12" s="31" t="s">
        <v>26</v>
      </c>
      <c r="L12" s="38"/>
      <c r="M12" s="38"/>
      <c r="N12" s="38"/>
      <c r="O12" s="38"/>
      <c r="P12" s="33">
        <v>9.5</v>
      </c>
      <c r="Q12" s="34">
        <f t="shared" si="0"/>
        <v>9.6</v>
      </c>
      <c r="R12" s="35" t="str">
        <f t="shared" ref="R12:R33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A+</v>
      </c>
      <c r="S12" s="36" t="str">
        <f t="shared" si="1"/>
        <v>Giỏi</v>
      </c>
      <c r="T12" s="37" t="str">
        <f t="shared" ref="T12:T33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5.75" customHeight="1">
      <c r="B13" s="26">
        <v>4</v>
      </c>
      <c r="C13" s="27" t="s">
        <v>568</v>
      </c>
      <c r="D13" s="28" t="s">
        <v>89</v>
      </c>
      <c r="E13" s="29" t="s">
        <v>569</v>
      </c>
      <c r="F13" s="30" t="s">
        <v>712</v>
      </c>
      <c r="G13" s="27" t="s">
        <v>87</v>
      </c>
      <c r="H13" s="31">
        <v>8</v>
      </c>
      <c r="I13" s="31">
        <v>8</v>
      </c>
      <c r="J13" s="31">
        <v>9</v>
      </c>
      <c r="K13" s="31" t="s">
        <v>26</v>
      </c>
      <c r="L13" s="38"/>
      <c r="M13" s="38"/>
      <c r="N13" s="38"/>
      <c r="O13" s="38"/>
      <c r="P13" s="33">
        <v>8.5</v>
      </c>
      <c r="Q13" s="34">
        <f t="shared" si="0"/>
        <v>8.5</v>
      </c>
      <c r="R13" s="35" t="str">
        <f t="shared" si="3"/>
        <v>A</v>
      </c>
      <c r="S13" s="36" t="str">
        <f t="shared" si="1"/>
        <v>Giỏi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5.75" customHeight="1">
      <c r="B14" s="26">
        <v>5</v>
      </c>
      <c r="C14" s="27" t="s">
        <v>570</v>
      </c>
      <c r="D14" s="28" t="s">
        <v>571</v>
      </c>
      <c r="E14" s="29" t="s">
        <v>572</v>
      </c>
      <c r="F14" s="30" t="s">
        <v>724</v>
      </c>
      <c r="G14" s="27" t="s">
        <v>70</v>
      </c>
      <c r="H14" s="31">
        <v>8</v>
      </c>
      <c r="I14" s="31">
        <v>8</v>
      </c>
      <c r="J14" s="31">
        <v>10</v>
      </c>
      <c r="K14" s="31" t="s">
        <v>26</v>
      </c>
      <c r="L14" s="38"/>
      <c r="M14" s="38"/>
      <c r="N14" s="38"/>
      <c r="O14" s="38"/>
      <c r="P14" s="33">
        <v>9</v>
      </c>
      <c r="Q14" s="34">
        <f t="shared" si="0"/>
        <v>8.9</v>
      </c>
      <c r="R14" s="35" t="str">
        <f t="shared" si="3"/>
        <v>A</v>
      </c>
      <c r="S14" s="36" t="str">
        <f t="shared" si="1"/>
        <v>Giỏi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.75" customHeight="1">
      <c r="B15" s="26">
        <v>6</v>
      </c>
      <c r="C15" s="27" t="s">
        <v>573</v>
      </c>
      <c r="D15" s="28" t="s">
        <v>195</v>
      </c>
      <c r="E15" s="29" t="s">
        <v>146</v>
      </c>
      <c r="F15" s="30" t="s">
        <v>633</v>
      </c>
      <c r="G15" s="27" t="s">
        <v>66</v>
      </c>
      <c r="H15" s="31">
        <v>8</v>
      </c>
      <c r="I15" s="31">
        <v>8</v>
      </c>
      <c r="J15" s="31">
        <v>10</v>
      </c>
      <c r="K15" s="31" t="s">
        <v>26</v>
      </c>
      <c r="L15" s="38"/>
      <c r="M15" s="38"/>
      <c r="N15" s="38"/>
      <c r="O15" s="38"/>
      <c r="P15" s="33">
        <v>9</v>
      </c>
      <c r="Q15" s="34">
        <f t="shared" si="0"/>
        <v>8.9</v>
      </c>
      <c r="R15" s="35" t="str">
        <f t="shared" si="3"/>
        <v>A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.75" customHeight="1">
      <c r="B16" s="26">
        <v>7</v>
      </c>
      <c r="C16" s="27" t="s">
        <v>574</v>
      </c>
      <c r="D16" s="28" t="s">
        <v>575</v>
      </c>
      <c r="E16" s="29" t="s">
        <v>103</v>
      </c>
      <c r="F16" s="30" t="s">
        <v>725</v>
      </c>
      <c r="G16" s="27" t="s">
        <v>94</v>
      </c>
      <c r="H16" s="31">
        <v>8</v>
      </c>
      <c r="I16" s="31">
        <v>8</v>
      </c>
      <c r="J16" s="31">
        <v>10</v>
      </c>
      <c r="K16" s="31" t="s">
        <v>26</v>
      </c>
      <c r="L16" s="38"/>
      <c r="M16" s="38"/>
      <c r="N16" s="38"/>
      <c r="O16" s="38"/>
      <c r="P16" s="33">
        <v>9</v>
      </c>
      <c r="Q16" s="34">
        <f t="shared" si="0"/>
        <v>8.9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5.75" customHeight="1">
      <c r="B17" s="26">
        <v>8</v>
      </c>
      <c r="C17" s="27" t="s">
        <v>576</v>
      </c>
      <c r="D17" s="28" t="s">
        <v>110</v>
      </c>
      <c r="E17" s="29" t="s">
        <v>103</v>
      </c>
      <c r="F17" s="30" t="s">
        <v>726</v>
      </c>
      <c r="G17" s="27" t="s">
        <v>94</v>
      </c>
      <c r="H17" s="31">
        <v>8</v>
      </c>
      <c r="I17" s="31">
        <v>7</v>
      </c>
      <c r="J17" s="31">
        <v>10</v>
      </c>
      <c r="K17" s="31" t="s">
        <v>26</v>
      </c>
      <c r="L17" s="38"/>
      <c r="M17" s="38"/>
      <c r="N17" s="38"/>
      <c r="O17" s="38"/>
      <c r="P17" s="33">
        <v>8.5</v>
      </c>
      <c r="Q17" s="34">
        <f t="shared" si="0"/>
        <v>8.5</v>
      </c>
      <c r="R17" s="35" t="str">
        <f t="shared" si="3"/>
        <v>A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5.75" customHeight="1">
      <c r="B18" s="26">
        <v>9</v>
      </c>
      <c r="C18" s="27" t="s">
        <v>577</v>
      </c>
      <c r="D18" s="28" t="s">
        <v>343</v>
      </c>
      <c r="E18" s="29" t="s">
        <v>578</v>
      </c>
      <c r="F18" s="30" t="s">
        <v>727</v>
      </c>
      <c r="G18" s="27" t="s">
        <v>66</v>
      </c>
      <c r="H18" s="31">
        <v>5</v>
      </c>
      <c r="I18" s="31">
        <v>7</v>
      </c>
      <c r="J18" s="31">
        <v>6</v>
      </c>
      <c r="K18" s="31" t="s">
        <v>26</v>
      </c>
      <c r="L18" s="38"/>
      <c r="M18" s="38"/>
      <c r="N18" s="38"/>
      <c r="O18" s="38"/>
      <c r="P18" s="33">
        <v>6</v>
      </c>
      <c r="Q18" s="34">
        <f t="shared" si="0"/>
        <v>6.1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5.75" customHeight="1">
      <c r="B19" s="26">
        <v>10</v>
      </c>
      <c r="C19" s="27" t="s">
        <v>579</v>
      </c>
      <c r="D19" s="28" t="s">
        <v>534</v>
      </c>
      <c r="E19" s="29" t="s">
        <v>580</v>
      </c>
      <c r="F19" s="30" t="s">
        <v>728</v>
      </c>
      <c r="G19" s="27" t="s">
        <v>66</v>
      </c>
      <c r="H19" s="31">
        <v>4</v>
      </c>
      <c r="I19" s="31">
        <v>6</v>
      </c>
      <c r="J19" s="31">
        <v>5</v>
      </c>
      <c r="K19" s="31" t="s">
        <v>26</v>
      </c>
      <c r="L19" s="38"/>
      <c r="M19" s="38"/>
      <c r="N19" s="38"/>
      <c r="O19" s="38"/>
      <c r="P19" s="33">
        <v>5</v>
      </c>
      <c r="Q19" s="34">
        <f t="shared" si="0"/>
        <v>5.0999999999999996</v>
      </c>
      <c r="R19" s="35" t="str">
        <f t="shared" si="3"/>
        <v>D+</v>
      </c>
      <c r="S19" s="36" t="str">
        <f t="shared" si="1"/>
        <v>Trung bình yếu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5.75" customHeight="1">
      <c r="B20" s="26">
        <v>11</v>
      </c>
      <c r="C20" s="27" t="s">
        <v>581</v>
      </c>
      <c r="D20" s="28" t="s">
        <v>582</v>
      </c>
      <c r="E20" s="29" t="s">
        <v>583</v>
      </c>
      <c r="F20" s="30" t="s">
        <v>729</v>
      </c>
      <c r="G20" s="27" t="s">
        <v>70</v>
      </c>
      <c r="H20" s="31">
        <v>8</v>
      </c>
      <c r="I20" s="31">
        <v>5</v>
      </c>
      <c r="J20" s="31">
        <v>9</v>
      </c>
      <c r="K20" s="31" t="s">
        <v>26</v>
      </c>
      <c r="L20" s="38"/>
      <c r="M20" s="38"/>
      <c r="N20" s="38"/>
      <c r="O20" s="38"/>
      <c r="P20" s="33">
        <v>7</v>
      </c>
      <c r="Q20" s="34">
        <f t="shared" si="0"/>
        <v>7.1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5.75" customHeight="1">
      <c r="B21" s="26">
        <v>12</v>
      </c>
      <c r="C21" s="27" t="s">
        <v>584</v>
      </c>
      <c r="D21" s="28" t="s">
        <v>585</v>
      </c>
      <c r="E21" s="29" t="s">
        <v>111</v>
      </c>
      <c r="F21" s="30" t="s">
        <v>120</v>
      </c>
      <c r="G21" s="27" t="s">
        <v>212</v>
      </c>
      <c r="H21" s="31">
        <v>0</v>
      </c>
      <c r="I21" s="31">
        <v>0</v>
      </c>
      <c r="J21" s="31">
        <v>0</v>
      </c>
      <c r="K21" s="31" t="s">
        <v>26</v>
      </c>
      <c r="L21" s="38"/>
      <c r="M21" s="38"/>
      <c r="N21" s="38"/>
      <c r="O21" s="38"/>
      <c r="P21" s="33">
        <v>0</v>
      </c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>Không đủ ĐKDT</v>
      </c>
      <c r="U21" s="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5.75" customHeight="1">
      <c r="B22" s="26">
        <v>13</v>
      </c>
      <c r="C22" s="27" t="s">
        <v>586</v>
      </c>
      <c r="D22" s="28" t="s">
        <v>587</v>
      </c>
      <c r="E22" s="29" t="s">
        <v>172</v>
      </c>
      <c r="F22" s="30" t="s">
        <v>700</v>
      </c>
      <c r="G22" s="27" t="s">
        <v>66</v>
      </c>
      <c r="H22" s="31">
        <v>10</v>
      </c>
      <c r="I22" s="31">
        <v>5</v>
      </c>
      <c r="J22" s="31">
        <v>4</v>
      </c>
      <c r="K22" s="31" t="s">
        <v>26</v>
      </c>
      <c r="L22" s="38"/>
      <c r="M22" s="38"/>
      <c r="N22" s="38"/>
      <c r="O22" s="38"/>
      <c r="P22" s="33">
        <v>5.5</v>
      </c>
      <c r="Q22" s="34">
        <f t="shared" si="0"/>
        <v>5.6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5.75" customHeight="1">
      <c r="B23" s="26">
        <v>14</v>
      </c>
      <c r="C23" s="27" t="s">
        <v>588</v>
      </c>
      <c r="D23" s="28" t="s">
        <v>262</v>
      </c>
      <c r="E23" s="29" t="s">
        <v>302</v>
      </c>
      <c r="F23" s="30" t="s">
        <v>730</v>
      </c>
      <c r="G23" s="27" t="s">
        <v>87</v>
      </c>
      <c r="H23" s="31">
        <v>9</v>
      </c>
      <c r="I23" s="31">
        <v>8</v>
      </c>
      <c r="J23" s="31">
        <v>7</v>
      </c>
      <c r="K23" s="31" t="s">
        <v>26</v>
      </c>
      <c r="L23" s="38"/>
      <c r="M23" s="38"/>
      <c r="N23" s="38"/>
      <c r="O23" s="38"/>
      <c r="P23" s="33">
        <v>8</v>
      </c>
      <c r="Q23" s="34">
        <f t="shared" si="0"/>
        <v>7.9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5.75" customHeight="1">
      <c r="B24" s="26">
        <v>15</v>
      </c>
      <c r="C24" s="27" t="s">
        <v>589</v>
      </c>
      <c r="D24" s="28" t="s">
        <v>590</v>
      </c>
      <c r="E24" s="29" t="s">
        <v>185</v>
      </c>
      <c r="F24" s="30" t="s">
        <v>731</v>
      </c>
      <c r="G24" s="27" t="s">
        <v>70</v>
      </c>
      <c r="H24" s="31">
        <v>8</v>
      </c>
      <c r="I24" s="31">
        <v>8</v>
      </c>
      <c r="J24" s="31">
        <v>10</v>
      </c>
      <c r="K24" s="31" t="s">
        <v>26</v>
      </c>
      <c r="L24" s="38"/>
      <c r="M24" s="38"/>
      <c r="N24" s="38"/>
      <c r="O24" s="38"/>
      <c r="P24" s="33">
        <v>9</v>
      </c>
      <c r="Q24" s="34">
        <f t="shared" si="0"/>
        <v>8.9</v>
      </c>
      <c r="R24" s="35" t="str">
        <f t="shared" si="3"/>
        <v>A</v>
      </c>
      <c r="S24" s="36" t="str">
        <f t="shared" si="1"/>
        <v>Giỏi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5.75" customHeight="1">
      <c r="B25" s="26">
        <v>16</v>
      </c>
      <c r="C25" s="27" t="s">
        <v>591</v>
      </c>
      <c r="D25" s="28" t="s">
        <v>592</v>
      </c>
      <c r="E25" s="29" t="s">
        <v>593</v>
      </c>
      <c r="F25" s="30" t="s">
        <v>732</v>
      </c>
      <c r="G25" s="27" t="s">
        <v>62</v>
      </c>
      <c r="H25" s="31">
        <v>8</v>
      </c>
      <c r="I25" s="31">
        <v>7</v>
      </c>
      <c r="J25" s="31">
        <v>10</v>
      </c>
      <c r="K25" s="31" t="s">
        <v>26</v>
      </c>
      <c r="L25" s="38"/>
      <c r="M25" s="38"/>
      <c r="N25" s="38"/>
      <c r="O25" s="38"/>
      <c r="P25" s="33">
        <v>8.5</v>
      </c>
      <c r="Q25" s="34">
        <f t="shared" si="0"/>
        <v>8.5</v>
      </c>
      <c r="R25" s="35" t="str">
        <f t="shared" si="3"/>
        <v>A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5.75" customHeight="1">
      <c r="B26" s="26">
        <v>17</v>
      </c>
      <c r="C26" s="27" t="s">
        <v>594</v>
      </c>
      <c r="D26" s="28" t="s">
        <v>595</v>
      </c>
      <c r="E26" s="29" t="s">
        <v>132</v>
      </c>
      <c r="F26" s="30" t="s">
        <v>733</v>
      </c>
      <c r="G26" s="27" t="s">
        <v>80</v>
      </c>
      <c r="H26" s="31">
        <v>8</v>
      </c>
      <c r="I26" s="31">
        <v>6</v>
      </c>
      <c r="J26" s="31">
        <v>7</v>
      </c>
      <c r="K26" s="31" t="s">
        <v>26</v>
      </c>
      <c r="L26" s="38"/>
      <c r="M26" s="38"/>
      <c r="N26" s="38"/>
      <c r="O26" s="38"/>
      <c r="P26" s="33">
        <v>7</v>
      </c>
      <c r="Q26" s="34">
        <f t="shared" si="0"/>
        <v>6.9</v>
      </c>
      <c r="R26" s="35" t="str">
        <f t="shared" si="3"/>
        <v>C+</v>
      </c>
      <c r="S26" s="36" t="str">
        <f t="shared" si="1"/>
        <v>Trung bình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5.75" customHeight="1">
      <c r="B27" s="26">
        <v>18</v>
      </c>
      <c r="C27" s="27" t="s">
        <v>596</v>
      </c>
      <c r="D27" s="28" t="s">
        <v>597</v>
      </c>
      <c r="E27" s="29" t="s">
        <v>598</v>
      </c>
      <c r="F27" s="30" t="s">
        <v>734</v>
      </c>
      <c r="G27" s="27" t="s">
        <v>94</v>
      </c>
      <c r="H27" s="31">
        <v>8</v>
      </c>
      <c r="I27" s="31">
        <v>9</v>
      </c>
      <c r="J27" s="31">
        <v>7</v>
      </c>
      <c r="K27" s="31" t="s">
        <v>26</v>
      </c>
      <c r="L27" s="38"/>
      <c r="M27" s="38"/>
      <c r="N27" s="38"/>
      <c r="O27" s="38"/>
      <c r="P27" s="33">
        <v>8</v>
      </c>
      <c r="Q27" s="34">
        <f t="shared" si="0"/>
        <v>8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5.75" customHeight="1">
      <c r="B28" s="26">
        <v>19</v>
      </c>
      <c r="C28" s="27" t="s">
        <v>599</v>
      </c>
      <c r="D28" s="28" t="s">
        <v>600</v>
      </c>
      <c r="E28" s="29" t="s">
        <v>61</v>
      </c>
      <c r="F28" s="30" t="s">
        <v>735</v>
      </c>
      <c r="G28" s="27" t="s">
        <v>260</v>
      </c>
      <c r="H28" s="31">
        <v>0</v>
      </c>
      <c r="I28" s="31">
        <v>6</v>
      </c>
      <c r="J28" s="31">
        <v>9</v>
      </c>
      <c r="K28" s="31" t="s">
        <v>26</v>
      </c>
      <c r="L28" s="38"/>
      <c r="M28" s="38"/>
      <c r="N28" s="38"/>
      <c r="O28" s="38"/>
      <c r="P28" s="33">
        <v>0</v>
      </c>
      <c r="Q28" s="34">
        <f>ROUND(SUMPRODUCT(H28:P28,$H$9:$P$9)/100,0)</f>
        <v>3</v>
      </c>
      <c r="R28" s="35" t="str">
        <f t="shared" si="3"/>
        <v>F</v>
      </c>
      <c r="S28" s="36" t="str">
        <f t="shared" si="1"/>
        <v>Kém</v>
      </c>
      <c r="T28" s="37" t="str">
        <f t="shared" si="4"/>
        <v>Không đủ ĐKDT</v>
      </c>
      <c r="U28" s="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5.75" customHeight="1">
      <c r="B29" s="26">
        <v>20</v>
      </c>
      <c r="C29" s="27" t="s">
        <v>601</v>
      </c>
      <c r="D29" s="28" t="s">
        <v>602</v>
      </c>
      <c r="E29" s="29" t="s">
        <v>72</v>
      </c>
      <c r="F29" s="30" t="s">
        <v>736</v>
      </c>
      <c r="G29" s="27" t="s">
        <v>603</v>
      </c>
      <c r="H29" s="31">
        <v>8</v>
      </c>
      <c r="I29" s="31">
        <v>7</v>
      </c>
      <c r="J29" s="31">
        <v>5</v>
      </c>
      <c r="K29" s="31" t="s">
        <v>26</v>
      </c>
      <c r="L29" s="38"/>
      <c r="M29" s="38"/>
      <c r="N29" s="38"/>
      <c r="O29" s="38"/>
      <c r="P29" s="33">
        <v>7</v>
      </c>
      <c r="Q29" s="34">
        <f t="shared" ref="Q29:Q33" si="5">ROUND(SUMPRODUCT(H29:P29,$H$9:$P$9)/100,0)</f>
        <v>7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5.75" customHeight="1">
      <c r="B30" s="26">
        <v>21</v>
      </c>
      <c r="C30" s="27" t="s">
        <v>604</v>
      </c>
      <c r="D30" s="28" t="s">
        <v>436</v>
      </c>
      <c r="E30" s="29" t="s">
        <v>100</v>
      </c>
      <c r="F30" s="30" t="s">
        <v>737</v>
      </c>
      <c r="G30" s="27" t="s">
        <v>260</v>
      </c>
      <c r="H30" s="31">
        <v>9</v>
      </c>
      <c r="I30" s="31">
        <v>7</v>
      </c>
      <c r="J30" s="31">
        <v>6</v>
      </c>
      <c r="K30" s="31" t="s">
        <v>26</v>
      </c>
      <c r="L30" s="38"/>
      <c r="M30" s="38"/>
      <c r="N30" s="38"/>
      <c r="O30" s="38"/>
      <c r="P30" s="33">
        <v>7</v>
      </c>
      <c r="Q30" s="34">
        <f t="shared" si="5"/>
        <v>7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5.75" customHeight="1">
      <c r="B31" s="26">
        <v>22</v>
      </c>
      <c r="C31" s="27" t="s">
        <v>605</v>
      </c>
      <c r="D31" s="28" t="s">
        <v>606</v>
      </c>
      <c r="E31" s="29" t="s">
        <v>607</v>
      </c>
      <c r="F31" s="30" t="s">
        <v>143</v>
      </c>
      <c r="G31" s="27" t="s">
        <v>260</v>
      </c>
      <c r="H31" s="31">
        <v>8</v>
      </c>
      <c r="I31" s="31">
        <v>6</v>
      </c>
      <c r="J31" s="31">
        <v>7</v>
      </c>
      <c r="K31" s="31" t="s">
        <v>26</v>
      </c>
      <c r="L31" s="38"/>
      <c r="M31" s="38"/>
      <c r="N31" s="38"/>
      <c r="O31" s="38"/>
      <c r="P31" s="33">
        <v>7</v>
      </c>
      <c r="Q31" s="34">
        <f t="shared" si="5"/>
        <v>7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5.75" customHeight="1">
      <c r="B32" s="26">
        <v>23</v>
      </c>
      <c r="C32" s="27" t="s">
        <v>608</v>
      </c>
      <c r="D32" s="28" t="s">
        <v>227</v>
      </c>
      <c r="E32" s="29" t="s">
        <v>609</v>
      </c>
      <c r="F32" s="30" t="s">
        <v>738</v>
      </c>
      <c r="G32" s="27" t="s">
        <v>610</v>
      </c>
      <c r="H32" s="31">
        <v>7</v>
      </c>
      <c r="I32" s="31">
        <v>5</v>
      </c>
      <c r="J32" s="31">
        <v>9</v>
      </c>
      <c r="K32" s="31" t="s">
        <v>26</v>
      </c>
      <c r="L32" s="38"/>
      <c r="M32" s="38"/>
      <c r="N32" s="38"/>
      <c r="O32" s="38"/>
      <c r="P32" s="33">
        <v>7</v>
      </c>
      <c r="Q32" s="34">
        <f t="shared" si="5"/>
        <v>7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15.75" customHeight="1">
      <c r="B33" s="94">
        <v>24</v>
      </c>
      <c r="C33" s="95" t="s">
        <v>611</v>
      </c>
      <c r="D33" s="96" t="s">
        <v>371</v>
      </c>
      <c r="E33" s="97" t="s">
        <v>193</v>
      </c>
      <c r="F33" s="98" t="s">
        <v>739</v>
      </c>
      <c r="G33" s="95" t="s">
        <v>203</v>
      </c>
      <c r="H33" s="99">
        <v>8</v>
      </c>
      <c r="I33" s="99">
        <v>8</v>
      </c>
      <c r="J33" s="99">
        <v>10</v>
      </c>
      <c r="K33" s="99" t="s">
        <v>26</v>
      </c>
      <c r="L33" s="100"/>
      <c r="M33" s="100"/>
      <c r="N33" s="100"/>
      <c r="O33" s="100"/>
      <c r="P33" s="101">
        <v>9</v>
      </c>
      <c r="Q33" s="102">
        <f t="shared" si="5"/>
        <v>9</v>
      </c>
      <c r="R33" s="103" t="str">
        <f t="shared" si="3"/>
        <v>A+</v>
      </c>
      <c r="S33" s="104" t="str">
        <f t="shared" si="1"/>
        <v>Giỏi</v>
      </c>
      <c r="T33" s="105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7.5" customHeight="1">
      <c r="A34" s="2"/>
      <c r="B34" s="39"/>
      <c r="C34" s="40"/>
      <c r="D34" s="40"/>
      <c r="E34" s="41"/>
      <c r="F34" s="41"/>
      <c r="G34" s="41"/>
      <c r="H34" s="42"/>
      <c r="I34" s="43"/>
      <c r="J34" s="43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3"/>
    </row>
    <row r="35" spans="1:38" ht="16.5">
      <c r="A35" s="2"/>
      <c r="B35" s="131" t="s">
        <v>27</v>
      </c>
      <c r="C35" s="131"/>
      <c r="D35" s="40"/>
      <c r="E35" s="41"/>
      <c r="F35" s="41"/>
      <c r="G35" s="41"/>
      <c r="H35" s="42"/>
      <c r="I35" s="43"/>
      <c r="J35" s="43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3"/>
    </row>
    <row r="36" spans="1:38" ht="16.5" customHeight="1">
      <c r="A36" s="2"/>
      <c r="B36" s="45" t="s">
        <v>28</v>
      </c>
      <c r="C36" s="45"/>
      <c r="D36" s="46">
        <f>+$Y$8</f>
        <v>24</v>
      </c>
      <c r="E36" s="47" t="s">
        <v>29</v>
      </c>
      <c r="F36" s="47"/>
      <c r="G36" s="126" t="s">
        <v>30</v>
      </c>
      <c r="H36" s="126"/>
      <c r="I36" s="126"/>
      <c r="J36" s="126"/>
      <c r="K36" s="126"/>
      <c r="L36" s="126"/>
      <c r="M36" s="126"/>
      <c r="N36" s="126"/>
      <c r="O36" s="126"/>
      <c r="P36" s="48">
        <f>$Y$8 -COUNTIF($T$9:$T$223,"Vắng") -COUNTIF($T$9:$T$223,"Vắng có phép") - COUNTIF($T$9:$T$223,"Đình chỉ thi") - COUNTIF($T$9:$T$223,"Không đủ ĐKDT")</f>
        <v>22</v>
      </c>
      <c r="Q36" s="48"/>
      <c r="R36" s="49"/>
      <c r="S36" s="50"/>
      <c r="T36" s="50" t="s">
        <v>29</v>
      </c>
      <c r="U36" s="3"/>
    </row>
    <row r="37" spans="1:38" ht="16.5" customHeight="1">
      <c r="A37" s="2"/>
      <c r="B37" s="45" t="s">
        <v>31</v>
      </c>
      <c r="C37" s="45"/>
      <c r="D37" s="46">
        <f>+$AJ$8</f>
        <v>22</v>
      </c>
      <c r="E37" s="47" t="s">
        <v>29</v>
      </c>
      <c r="F37" s="47"/>
      <c r="G37" s="126" t="s">
        <v>32</v>
      </c>
      <c r="H37" s="126"/>
      <c r="I37" s="126"/>
      <c r="J37" s="126"/>
      <c r="K37" s="126"/>
      <c r="L37" s="126"/>
      <c r="M37" s="126"/>
      <c r="N37" s="126"/>
      <c r="O37" s="126"/>
      <c r="P37" s="51">
        <f>COUNTIF($T$9:$T$99,"Vắng")</f>
        <v>0</v>
      </c>
      <c r="Q37" s="51"/>
      <c r="R37" s="52"/>
      <c r="S37" s="50"/>
      <c r="T37" s="50" t="s">
        <v>29</v>
      </c>
      <c r="U37" s="3"/>
    </row>
    <row r="38" spans="1:38" ht="16.5" customHeight="1">
      <c r="A38" s="2"/>
      <c r="B38" s="45" t="s">
        <v>52</v>
      </c>
      <c r="C38" s="45"/>
      <c r="D38" s="85">
        <f>COUNTIF(V10:V33,"Học lại")</f>
        <v>2</v>
      </c>
      <c r="E38" s="47" t="s">
        <v>29</v>
      </c>
      <c r="F38" s="47"/>
      <c r="G38" s="126" t="s">
        <v>53</v>
      </c>
      <c r="H38" s="126"/>
      <c r="I38" s="126"/>
      <c r="J38" s="126"/>
      <c r="K38" s="126"/>
      <c r="L38" s="126"/>
      <c r="M38" s="126"/>
      <c r="N38" s="126"/>
      <c r="O38" s="126"/>
      <c r="P38" s="48">
        <f>COUNTIF($T$9:$T$99,"Vắng có phép")</f>
        <v>0</v>
      </c>
      <c r="Q38" s="48"/>
      <c r="R38" s="49"/>
      <c r="S38" s="50"/>
      <c r="T38" s="50" t="s">
        <v>29</v>
      </c>
      <c r="U38" s="3"/>
    </row>
    <row r="39" spans="1:38" ht="3" customHeight="1">
      <c r="A39" s="2"/>
      <c r="B39" s="39"/>
      <c r="C39" s="40"/>
      <c r="D39" s="40"/>
      <c r="E39" s="41"/>
      <c r="F39" s="41"/>
      <c r="G39" s="41"/>
      <c r="H39" s="42"/>
      <c r="I39" s="43"/>
      <c r="J39" s="43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3"/>
    </row>
    <row r="40" spans="1:38">
      <c r="B40" s="86" t="s">
        <v>33</v>
      </c>
      <c r="C40" s="86"/>
      <c r="D40" s="87">
        <f>COUNTIF(V10:V33,"Thi lại")</f>
        <v>0</v>
      </c>
      <c r="E40" s="88" t="s">
        <v>29</v>
      </c>
      <c r="F40" s="3"/>
      <c r="G40" s="3"/>
      <c r="H40" s="3"/>
      <c r="I40" s="3"/>
      <c r="J40" s="132"/>
      <c r="K40" s="132"/>
      <c r="L40" s="132"/>
      <c r="M40" s="132"/>
      <c r="N40" s="132"/>
      <c r="O40" s="132"/>
      <c r="P40" s="132"/>
      <c r="Q40" s="132"/>
      <c r="R40" s="132"/>
      <c r="S40" s="132"/>
      <c r="T40" s="132"/>
      <c r="U40" s="3"/>
    </row>
    <row r="41" spans="1:38">
      <c r="B41" s="86"/>
      <c r="C41" s="86"/>
      <c r="D41" s="87"/>
      <c r="E41" s="88"/>
      <c r="F41" s="3"/>
      <c r="G41" s="3"/>
      <c r="H41" s="3"/>
      <c r="I41" s="3"/>
      <c r="J41" s="132" t="s">
        <v>746</v>
      </c>
      <c r="K41" s="132"/>
      <c r="L41" s="132"/>
      <c r="M41" s="132"/>
      <c r="N41" s="132"/>
      <c r="O41" s="132"/>
      <c r="P41" s="132"/>
      <c r="Q41" s="132"/>
      <c r="R41" s="132"/>
      <c r="S41" s="132"/>
      <c r="T41" s="132"/>
      <c r="U41" s="3"/>
    </row>
    <row r="42" spans="1:38">
      <c r="A42" s="53"/>
      <c r="B42" s="133" t="s">
        <v>34</v>
      </c>
      <c r="C42" s="133"/>
      <c r="D42" s="133"/>
      <c r="E42" s="133"/>
      <c r="F42" s="133"/>
      <c r="G42" s="133"/>
      <c r="H42" s="133"/>
      <c r="I42" s="54"/>
      <c r="J42" s="134" t="s">
        <v>35</v>
      </c>
      <c r="K42" s="134"/>
      <c r="L42" s="134"/>
      <c r="M42" s="134"/>
      <c r="N42" s="134"/>
      <c r="O42" s="134"/>
      <c r="P42" s="134"/>
      <c r="Q42" s="134"/>
      <c r="R42" s="134"/>
      <c r="S42" s="134"/>
      <c r="T42" s="134"/>
      <c r="U42" s="3"/>
    </row>
    <row r="43" spans="1:38" ht="4.5" customHeight="1">
      <c r="A43" s="2"/>
      <c r="B43" s="39"/>
      <c r="C43" s="55"/>
      <c r="D43" s="55"/>
      <c r="E43" s="56"/>
      <c r="F43" s="56"/>
      <c r="G43" s="56"/>
      <c r="H43" s="57"/>
      <c r="I43" s="58"/>
      <c r="J43" s="58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38" s="2" customFormat="1">
      <c r="B44" s="133" t="s">
        <v>36</v>
      </c>
      <c r="C44" s="133"/>
      <c r="D44" s="135" t="s">
        <v>37</v>
      </c>
      <c r="E44" s="135"/>
      <c r="F44" s="135"/>
      <c r="G44" s="135"/>
      <c r="H44" s="135"/>
      <c r="I44" s="58"/>
      <c r="J44" s="58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3"/>
      <c r="V44" s="62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</row>
    <row r="45" spans="1:38" s="2" customFormat="1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62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62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62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s="2" customFormat="1" ht="9.75" customHeigh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62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s="2" customFormat="1" ht="3.75" customHeigh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62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s="2" customFormat="1" ht="18" customHeight="1">
      <c r="A50" s="1"/>
      <c r="B50" s="137" t="s">
        <v>38</v>
      </c>
      <c r="C50" s="137"/>
      <c r="D50" s="137" t="s">
        <v>55</v>
      </c>
      <c r="E50" s="137"/>
      <c r="F50" s="137"/>
      <c r="G50" s="137"/>
      <c r="H50" s="137"/>
      <c r="I50" s="137"/>
      <c r="J50" s="137" t="s">
        <v>39</v>
      </c>
      <c r="K50" s="137"/>
      <c r="L50" s="137"/>
      <c r="M50" s="137"/>
      <c r="N50" s="137"/>
      <c r="O50" s="137"/>
      <c r="P50" s="137"/>
      <c r="Q50" s="137"/>
      <c r="R50" s="137"/>
      <c r="S50" s="137"/>
      <c r="T50" s="137"/>
      <c r="U50" s="3"/>
      <c r="V50" s="62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s="2" customFormat="1" ht="4.5" customHeight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62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 ht="36.75" hidden="1" customHeigh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62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ht="38.25" hidden="1" customHeight="1">
      <c r="B53" s="138" t="s">
        <v>50</v>
      </c>
      <c r="C53" s="133"/>
      <c r="D53" s="133"/>
      <c r="E53" s="133"/>
      <c r="F53" s="133"/>
      <c r="G53" s="133"/>
      <c r="H53" s="138" t="s">
        <v>51</v>
      </c>
      <c r="I53" s="138"/>
      <c r="J53" s="138"/>
      <c r="K53" s="138"/>
      <c r="L53" s="138"/>
      <c r="M53" s="138"/>
      <c r="N53" s="139" t="s">
        <v>35</v>
      </c>
      <c r="O53" s="139"/>
      <c r="P53" s="139"/>
      <c r="Q53" s="139"/>
      <c r="R53" s="139"/>
      <c r="S53" s="139"/>
      <c r="T53" s="139"/>
    </row>
    <row r="54" spans="1:38" hidden="1">
      <c r="B54" s="39"/>
      <c r="C54" s="55"/>
      <c r="D54" s="55"/>
      <c r="E54" s="56"/>
      <c r="F54" s="56"/>
      <c r="G54" s="56"/>
      <c r="H54" s="57"/>
      <c r="I54" s="58"/>
      <c r="J54" s="58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38" hidden="1">
      <c r="B55" s="133" t="s">
        <v>36</v>
      </c>
      <c r="C55" s="133"/>
      <c r="D55" s="135" t="s">
        <v>37</v>
      </c>
      <c r="E55" s="135"/>
      <c r="F55" s="135"/>
      <c r="G55" s="135"/>
      <c r="H55" s="135"/>
      <c r="I55" s="58"/>
      <c r="J55" s="58"/>
      <c r="K55" s="44"/>
      <c r="L55" s="44"/>
      <c r="M55" s="44"/>
      <c r="N55" s="44"/>
      <c r="O55" s="44"/>
      <c r="P55" s="44"/>
      <c r="Q55" s="44"/>
      <c r="R55" s="44"/>
      <c r="S55" s="44"/>
      <c r="T55" s="44"/>
    </row>
    <row r="56" spans="1:38" hidden="1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38" hidden="1"/>
    <row r="58" spans="1:38" hidden="1"/>
    <row r="59" spans="1:38" hidden="1"/>
    <row r="60" spans="1:38" hidden="1"/>
    <row r="61" spans="1:38" hidden="1">
      <c r="B61" s="136"/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 t="s">
        <v>39</v>
      </c>
      <c r="O61" s="136"/>
      <c r="P61" s="136"/>
      <c r="Q61" s="136"/>
      <c r="R61" s="136"/>
      <c r="S61" s="136"/>
      <c r="T61" s="136"/>
    </row>
    <row r="62" spans="1:38" hidden="1"/>
  </sheetData>
  <sheetProtection formatCells="0" formatColumns="0" formatRows="0" insertColumns="0" insertRows="0" insertHyperlinks="0" deleteColumns="0" deleteRows="0" sort="0" autoFilter="0" pivotTables="0"/>
  <autoFilter ref="A8:AL33">
    <filterColumn colId="3" showButton="0"/>
    <filterColumn colId="12"/>
  </autoFilter>
  <mergeCells count="58">
    <mergeCell ref="N61:T61"/>
    <mergeCell ref="B50:C50"/>
    <mergeCell ref="D50:I50"/>
    <mergeCell ref="J50:T50"/>
    <mergeCell ref="B53:G53"/>
    <mergeCell ref="H53:M53"/>
    <mergeCell ref="N53:T53"/>
    <mergeCell ref="B55:C55"/>
    <mergeCell ref="D55:H55"/>
    <mergeCell ref="B61:D61"/>
    <mergeCell ref="E61:G61"/>
    <mergeCell ref="H61:M61"/>
    <mergeCell ref="J40:T40"/>
    <mergeCell ref="J41:T41"/>
    <mergeCell ref="B42:H42"/>
    <mergeCell ref="J42:T42"/>
    <mergeCell ref="B44:C44"/>
    <mergeCell ref="D44:H44"/>
    <mergeCell ref="G38:O38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35:C35"/>
    <mergeCell ref="G36:O36"/>
    <mergeCell ref="G37:O37"/>
    <mergeCell ref="Z4:AC6"/>
    <mergeCell ref="AD4:AE6"/>
    <mergeCell ref="AF4:AG6"/>
    <mergeCell ref="AH4:AI6"/>
    <mergeCell ref="AJ4:AK6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B1:G1"/>
    <mergeCell ref="H1:T1"/>
    <mergeCell ref="B2:G2"/>
    <mergeCell ref="H2:T2"/>
    <mergeCell ref="W4:W7"/>
  </mergeCells>
  <conditionalFormatting sqref="H10:P33">
    <cfRule type="cellIs" dxfId="19" priority="2" operator="greaterThan">
      <formula>10</formula>
    </cfRule>
  </conditionalFormatting>
  <conditionalFormatting sqref="C1:C1048576">
    <cfRule type="duplicateValues" dxfId="18" priority="1"/>
  </conditionalFormatting>
  <dataValidations count="1">
    <dataValidation allowBlank="1" showInputMessage="1" showErrorMessage="1" errorTitle="Không xóa dữ liệu" error="Không xóa dữ liệu" prompt="Không xóa dữ liệu" sqref="D38 V10:W33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64"/>
  <sheetViews>
    <sheetView workbookViewId="0">
      <pane ySplit="3" topLeftCell="A22" activePane="bottomLeft" state="frozen"/>
      <selection sqref="A1:A1048576"/>
      <selection pane="bottomLeft" activeCell="B34" sqref="B34:T34"/>
    </sheetView>
  </sheetViews>
  <sheetFormatPr defaultRowHeight="15.75"/>
  <cols>
    <col min="1" max="1" width="3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698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58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689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/>
      <c r="G5" s="120" t="s">
        <v>56</v>
      </c>
      <c r="H5" s="120"/>
      <c r="I5" s="120"/>
      <c r="J5" s="120"/>
      <c r="K5" s="120"/>
      <c r="L5" s="120"/>
      <c r="M5" s="120"/>
      <c r="N5" s="120"/>
      <c r="O5" s="120"/>
      <c r="P5" s="120" t="s">
        <v>57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4.2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93" t="s">
        <v>48</v>
      </c>
      <c r="N8" s="93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Thực hành chuyên sâu (VT)</v>
      </c>
      <c r="X8" s="68" t="str">
        <f>+P4</f>
        <v>Nhóm: TEL1417-09</v>
      </c>
      <c r="Y8" s="69">
        <f>+$AH$8+$AJ$8+$AF$8</f>
        <v>25</v>
      </c>
      <c r="Z8" s="63">
        <f>COUNTIF($S$9:$S$94,"Khiển trách")</f>
        <v>0</v>
      </c>
      <c r="AA8" s="63">
        <f>COUNTIF($S$9:$S$94,"Cảnh cáo")</f>
        <v>0</v>
      </c>
      <c r="AB8" s="63">
        <f>COUNTIF($S$9:$S$94,"Đình chỉ thi")</f>
        <v>0</v>
      </c>
      <c r="AC8" s="70">
        <f>+($Z$8+$AA$8+$AB$8)/$Y$8*100%</f>
        <v>0</v>
      </c>
      <c r="AD8" s="63">
        <f>SUM(COUNTIF($S$9:$S$92,"Vắng"),COUNTIF($S$9:$S$92,"Vắng có phép"))</f>
        <v>0</v>
      </c>
      <c r="AE8" s="71">
        <f>+$AD$8/$Y$8</f>
        <v>0</v>
      </c>
      <c r="AF8" s="72">
        <f>COUNTIF($V$9:$V$92,"Thi lại")</f>
        <v>0</v>
      </c>
      <c r="AG8" s="71">
        <f>+$AF$8/$Y$8</f>
        <v>0</v>
      </c>
      <c r="AH8" s="72">
        <f>COUNTIF($V$9:$V$93,"Học lại")</f>
        <v>2</v>
      </c>
      <c r="AI8" s="71">
        <f>+$AH$8/$Y$8</f>
        <v>0.08</v>
      </c>
      <c r="AJ8" s="63">
        <f>COUNTIF($V$10:$V$93,"Đạt")</f>
        <v>23</v>
      </c>
      <c r="AK8" s="70">
        <f>+$AJ$8/$Y$8</f>
        <v>0.92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>
        <v>10</v>
      </c>
      <c r="I9" s="10">
        <v>20</v>
      </c>
      <c r="J9" s="11">
        <v>20</v>
      </c>
      <c r="K9" s="10"/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5" customHeight="1">
      <c r="B10" s="15">
        <v>1</v>
      </c>
      <c r="C10" s="16" t="s">
        <v>521</v>
      </c>
      <c r="D10" s="17" t="s">
        <v>522</v>
      </c>
      <c r="E10" s="18" t="s">
        <v>61</v>
      </c>
      <c r="F10" s="19" t="s">
        <v>721</v>
      </c>
      <c r="G10" s="16" t="s">
        <v>70</v>
      </c>
      <c r="H10" s="20">
        <v>9</v>
      </c>
      <c r="I10" s="20">
        <v>6</v>
      </c>
      <c r="J10" s="20">
        <v>6</v>
      </c>
      <c r="K10" s="20" t="s">
        <v>26</v>
      </c>
      <c r="L10" s="21"/>
      <c r="M10" s="21"/>
      <c r="N10" s="21"/>
      <c r="O10" s="21"/>
      <c r="P10" s="22">
        <v>6.5</v>
      </c>
      <c r="Q10" s="23">
        <f t="shared" ref="Q10:Q34" si="0">ROUND(SUMPRODUCT(H10:P10,$H$9:$P$9)/100,1)</f>
        <v>6.6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4" t="str">
        <f t="shared" ref="S10:S34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" customHeight="1">
      <c r="B11" s="26">
        <v>2</v>
      </c>
      <c r="C11" s="27" t="s">
        <v>523</v>
      </c>
      <c r="D11" s="28" t="s">
        <v>409</v>
      </c>
      <c r="E11" s="29" t="s">
        <v>61</v>
      </c>
      <c r="F11" s="30" t="s">
        <v>722</v>
      </c>
      <c r="G11" s="27" t="s">
        <v>94</v>
      </c>
      <c r="H11" s="31">
        <v>7</v>
      </c>
      <c r="I11" s="31">
        <v>8</v>
      </c>
      <c r="J11" s="31">
        <v>5</v>
      </c>
      <c r="K11" s="31" t="s">
        <v>26</v>
      </c>
      <c r="L11" s="32"/>
      <c r="M11" s="32"/>
      <c r="N11" s="32"/>
      <c r="O11" s="32"/>
      <c r="P11" s="33">
        <v>6.5</v>
      </c>
      <c r="Q11" s="34">
        <f t="shared" si="0"/>
        <v>6.6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36" t="str">
        <f t="shared" si="1"/>
        <v>Trung bình</v>
      </c>
      <c r="T11" s="37" t="str">
        <f>+IF(OR($H11=0,$I11=0,$J11=0,$K11=0),"Không đủ ĐKDT","")</f>
        <v/>
      </c>
      <c r="U11" s="3"/>
      <c r="V11" s="91" t="str">
        <f t="shared" ref="V11:V3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5" customHeight="1">
      <c r="B12" s="26">
        <v>3</v>
      </c>
      <c r="C12" s="27" t="s">
        <v>524</v>
      </c>
      <c r="D12" s="28" t="s">
        <v>525</v>
      </c>
      <c r="E12" s="29" t="s">
        <v>61</v>
      </c>
      <c r="F12" s="30" t="s">
        <v>723</v>
      </c>
      <c r="G12" s="27" t="s">
        <v>212</v>
      </c>
      <c r="H12" s="31">
        <v>2</v>
      </c>
      <c r="I12" s="31">
        <v>8</v>
      </c>
      <c r="J12" s="31">
        <v>2</v>
      </c>
      <c r="K12" s="31" t="s">
        <v>26</v>
      </c>
      <c r="L12" s="38"/>
      <c r="M12" s="38"/>
      <c r="N12" s="38"/>
      <c r="O12" s="38"/>
      <c r="P12" s="33">
        <v>4.5</v>
      </c>
      <c r="Q12" s="34">
        <f t="shared" si="0"/>
        <v>4.5</v>
      </c>
      <c r="R12" s="35" t="str">
        <f t="shared" ref="R12:R34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6" t="str">
        <f t="shared" si="1"/>
        <v>Trung bình yếu</v>
      </c>
      <c r="T12" s="37" t="str">
        <f t="shared" ref="T12:T34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5" customHeight="1">
      <c r="B13" s="26">
        <v>4</v>
      </c>
      <c r="C13" s="27" t="s">
        <v>526</v>
      </c>
      <c r="D13" s="28" t="s">
        <v>527</v>
      </c>
      <c r="E13" s="29" t="s">
        <v>528</v>
      </c>
      <c r="F13" s="30" t="s">
        <v>712</v>
      </c>
      <c r="G13" s="27" t="s">
        <v>212</v>
      </c>
      <c r="H13" s="31">
        <v>4</v>
      </c>
      <c r="I13" s="31">
        <v>7</v>
      </c>
      <c r="J13" s="31">
        <v>7.5</v>
      </c>
      <c r="K13" s="31" t="s">
        <v>26</v>
      </c>
      <c r="L13" s="38"/>
      <c r="M13" s="38"/>
      <c r="N13" s="38"/>
      <c r="O13" s="38"/>
      <c r="P13" s="33">
        <v>6.5</v>
      </c>
      <c r="Q13" s="34">
        <f t="shared" si="0"/>
        <v>6.6</v>
      </c>
      <c r="R13" s="35" t="str">
        <f t="shared" si="3"/>
        <v>C+</v>
      </c>
      <c r="S13" s="36" t="str">
        <f t="shared" si="1"/>
        <v>Trung bình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5" customHeight="1">
      <c r="B14" s="26">
        <v>5</v>
      </c>
      <c r="C14" s="27" t="s">
        <v>529</v>
      </c>
      <c r="D14" s="28" t="s">
        <v>530</v>
      </c>
      <c r="E14" s="29" t="s">
        <v>473</v>
      </c>
      <c r="F14" s="30" t="s">
        <v>724</v>
      </c>
      <c r="G14" s="27" t="s">
        <v>62</v>
      </c>
      <c r="H14" s="31">
        <v>7</v>
      </c>
      <c r="I14" s="31">
        <v>6</v>
      </c>
      <c r="J14" s="31">
        <v>8.5</v>
      </c>
      <c r="K14" s="31" t="s">
        <v>26</v>
      </c>
      <c r="L14" s="38"/>
      <c r="M14" s="38"/>
      <c r="N14" s="38"/>
      <c r="O14" s="38"/>
      <c r="P14" s="33">
        <v>7</v>
      </c>
      <c r="Q14" s="34">
        <f t="shared" si="0"/>
        <v>7.1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" customHeight="1">
      <c r="B15" s="26">
        <v>6</v>
      </c>
      <c r="C15" s="27" t="s">
        <v>531</v>
      </c>
      <c r="D15" s="28" t="s">
        <v>532</v>
      </c>
      <c r="E15" s="29" t="s">
        <v>269</v>
      </c>
      <c r="F15" s="30" t="s">
        <v>633</v>
      </c>
      <c r="G15" s="27" t="s">
        <v>212</v>
      </c>
      <c r="H15" s="31">
        <v>8</v>
      </c>
      <c r="I15" s="31">
        <v>7</v>
      </c>
      <c r="J15" s="31">
        <v>4</v>
      </c>
      <c r="K15" s="31" t="s">
        <v>26</v>
      </c>
      <c r="L15" s="38"/>
      <c r="M15" s="38"/>
      <c r="N15" s="38"/>
      <c r="O15" s="38"/>
      <c r="P15" s="33">
        <v>6</v>
      </c>
      <c r="Q15" s="34">
        <f t="shared" si="0"/>
        <v>6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" customHeight="1">
      <c r="B16" s="26">
        <v>7</v>
      </c>
      <c r="C16" s="27" t="s">
        <v>533</v>
      </c>
      <c r="D16" s="28" t="s">
        <v>534</v>
      </c>
      <c r="E16" s="29" t="s">
        <v>273</v>
      </c>
      <c r="F16" s="30" t="s">
        <v>725</v>
      </c>
      <c r="G16" s="27" t="s">
        <v>70</v>
      </c>
      <c r="H16" s="31">
        <v>9</v>
      </c>
      <c r="I16" s="31">
        <v>8</v>
      </c>
      <c r="J16" s="31">
        <v>8</v>
      </c>
      <c r="K16" s="31" t="s">
        <v>26</v>
      </c>
      <c r="L16" s="38"/>
      <c r="M16" s="38"/>
      <c r="N16" s="38"/>
      <c r="O16" s="38"/>
      <c r="P16" s="33">
        <v>8</v>
      </c>
      <c r="Q16" s="34">
        <f t="shared" si="0"/>
        <v>8.1</v>
      </c>
      <c r="R16" s="35" t="str">
        <f t="shared" si="3"/>
        <v>B+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5" customHeight="1">
      <c r="B17" s="26">
        <v>8</v>
      </c>
      <c r="C17" s="27" t="s">
        <v>535</v>
      </c>
      <c r="D17" s="28" t="s">
        <v>536</v>
      </c>
      <c r="E17" s="29" t="s">
        <v>537</v>
      </c>
      <c r="F17" s="30" t="s">
        <v>726</v>
      </c>
      <c r="G17" s="27" t="s">
        <v>212</v>
      </c>
      <c r="H17" s="31">
        <v>8</v>
      </c>
      <c r="I17" s="31">
        <v>7</v>
      </c>
      <c r="J17" s="31">
        <v>9</v>
      </c>
      <c r="K17" s="31" t="s">
        <v>26</v>
      </c>
      <c r="L17" s="38"/>
      <c r="M17" s="38"/>
      <c r="N17" s="38"/>
      <c r="O17" s="38"/>
      <c r="P17" s="33">
        <v>8</v>
      </c>
      <c r="Q17" s="34">
        <f t="shared" si="0"/>
        <v>8</v>
      </c>
      <c r="R17" s="35" t="str">
        <f t="shared" si="3"/>
        <v>B+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5" customHeight="1">
      <c r="B18" s="26">
        <v>9</v>
      </c>
      <c r="C18" s="27" t="s">
        <v>538</v>
      </c>
      <c r="D18" s="28" t="s">
        <v>539</v>
      </c>
      <c r="E18" s="29" t="s">
        <v>385</v>
      </c>
      <c r="F18" s="30" t="s">
        <v>727</v>
      </c>
      <c r="G18" s="27" t="s">
        <v>212</v>
      </c>
      <c r="H18" s="31">
        <v>7</v>
      </c>
      <c r="I18" s="31">
        <v>7</v>
      </c>
      <c r="J18" s="31">
        <v>1</v>
      </c>
      <c r="K18" s="31" t="s">
        <v>26</v>
      </c>
      <c r="L18" s="38"/>
      <c r="M18" s="38"/>
      <c r="N18" s="38"/>
      <c r="O18" s="38"/>
      <c r="P18" s="33">
        <v>4.5</v>
      </c>
      <c r="Q18" s="34">
        <f t="shared" si="0"/>
        <v>4.5999999999999996</v>
      </c>
      <c r="R18" s="35" t="str">
        <f t="shared" si="3"/>
        <v>D</v>
      </c>
      <c r="S18" s="36" t="str">
        <f t="shared" si="1"/>
        <v>Trung bình yếu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5" customHeight="1">
      <c r="B19" s="26">
        <v>10</v>
      </c>
      <c r="C19" s="27" t="s">
        <v>540</v>
      </c>
      <c r="D19" s="28" t="s">
        <v>343</v>
      </c>
      <c r="E19" s="29" t="s">
        <v>385</v>
      </c>
      <c r="F19" s="30" t="s">
        <v>728</v>
      </c>
      <c r="G19" s="27" t="s">
        <v>94</v>
      </c>
      <c r="H19" s="31">
        <v>7</v>
      </c>
      <c r="I19" s="31">
        <v>7</v>
      </c>
      <c r="J19" s="31">
        <v>9</v>
      </c>
      <c r="K19" s="31" t="s">
        <v>26</v>
      </c>
      <c r="L19" s="38"/>
      <c r="M19" s="38"/>
      <c r="N19" s="38"/>
      <c r="O19" s="38"/>
      <c r="P19" s="33">
        <v>8</v>
      </c>
      <c r="Q19" s="34">
        <f t="shared" si="0"/>
        <v>7.9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5" customHeight="1">
      <c r="B20" s="26">
        <v>11</v>
      </c>
      <c r="C20" s="27" t="s">
        <v>541</v>
      </c>
      <c r="D20" s="28" t="s">
        <v>409</v>
      </c>
      <c r="E20" s="29" t="s">
        <v>103</v>
      </c>
      <c r="F20" s="30" t="s">
        <v>729</v>
      </c>
      <c r="G20" s="27" t="s">
        <v>94</v>
      </c>
      <c r="H20" s="31">
        <v>8</v>
      </c>
      <c r="I20" s="31">
        <v>8</v>
      </c>
      <c r="J20" s="31">
        <v>8.5</v>
      </c>
      <c r="K20" s="31" t="s">
        <v>26</v>
      </c>
      <c r="L20" s="38"/>
      <c r="M20" s="38"/>
      <c r="N20" s="38"/>
      <c r="O20" s="38"/>
      <c r="P20" s="33">
        <v>8</v>
      </c>
      <c r="Q20" s="34">
        <f t="shared" si="0"/>
        <v>8.1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5" customHeight="1">
      <c r="B21" s="26">
        <v>12</v>
      </c>
      <c r="C21" s="27" t="s">
        <v>542</v>
      </c>
      <c r="D21" s="28" t="s">
        <v>190</v>
      </c>
      <c r="E21" s="29" t="s">
        <v>103</v>
      </c>
      <c r="F21" s="30" t="s">
        <v>120</v>
      </c>
      <c r="G21" s="27" t="s">
        <v>212</v>
      </c>
      <c r="H21" s="31">
        <v>9</v>
      </c>
      <c r="I21" s="31">
        <v>8</v>
      </c>
      <c r="J21" s="31">
        <v>8.5</v>
      </c>
      <c r="K21" s="31" t="s">
        <v>26</v>
      </c>
      <c r="L21" s="38"/>
      <c r="M21" s="38"/>
      <c r="N21" s="38"/>
      <c r="O21" s="38"/>
      <c r="P21" s="33">
        <v>8.5</v>
      </c>
      <c r="Q21" s="34">
        <f t="shared" si="0"/>
        <v>8.5</v>
      </c>
      <c r="R21" s="35" t="str">
        <f t="shared" si="3"/>
        <v>A</v>
      </c>
      <c r="S21" s="36" t="str">
        <f t="shared" si="1"/>
        <v>Giỏi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5" customHeight="1">
      <c r="B22" s="26">
        <v>13</v>
      </c>
      <c r="C22" s="27" t="s">
        <v>543</v>
      </c>
      <c r="D22" s="28" t="s">
        <v>396</v>
      </c>
      <c r="E22" s="29" t="s">
        <v>103</v>
      </c>
      <c r="F22" s="30" t="s">
        <v>700</v>
      </c>
      <c r="G22" s="27" t="s">
        <v>94</v>
      </c>
      <c r="H22" s="31">
        <v>9</v>
      </c>
      <c r="I22" s="31">
        <v>9</v>
      </c>
      <c r="J22" s="31">
        <v>8.5</v>
      </c>
      <c r="K22" s="31" t="s">
        <v>26</v>
      </c>
      <c r="L22" s="38"/>
      <c r="M22" s="38"/>
      <c r="N22" s="38"/>
      <c r="O22" s="38"/>
      <c r="P22" s="33">
        <v>9</v>
      </c>
      <c r="Q22" s="34">
        <f t="shared" si="0"/>
        <v>8.9</v>
      </c>
      <c r="R22" s="35" t="str">
        <f t="shared" si="3"/>
        <v>A</v>
      </c>
      <c r="S22" s="36" t="str">
        <f t="shared" si="1"/>
        <v>Giỏi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5" customHeight="1">
      <c r="B23" s="26">
        <v>14</v>
      </c>
      <c r="C23" s="27" t="s">
        <v>544</v>
      </c>
      <c r="D23" s="28" t="s">
        <v>545</v>
      </c>
      <c r="E23" s="29" t="s">
        <v>288</v>
      </c>
      <c r="F23" s="30" t="s">
        <v>730</v>
      </c>
      <c r="G23" s="27" t="s">
        <v>62</v>
      </c>
      <c r="H23" s="31">
        <v>9</v>
      </c>
      <c r="I23" s="31">
        <v>7</v>
      </c>
      <c r="J23" s="31">
        <v>7.5</v>
      </c>
      <c r="K23" s="31" t="s">
        <v>26</v>
      </c>
      <c r="L23" s="38"/>
      <c r="M23" s="38"/>
      <c r="N23" s="38"/>
      <c r="O23" s="38"/>
      <c r="P23" s="33">
        <v>7.5</v>
      </c>
      <c r="Q23" s="34">
        <f t="shared" si="0"/>
        <v>7.6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5" customHeight="1">
      <c r="B24" s="26">
        <v>15</v>
      </c>
      <c r="C24" s="27" t="s">
        <v>546</v>
      </c>
      <c r="D24" s="28" t="s">
        <v>486</v>
      </c>
      <c r="E24" s="29" t="s">
        <v>162</v>
      </c>
      <c r="F24" s="30" t="s">
        <v>731</v>
      </c>
      <c r="G24" s="27" t="s">
        <v>66</v>
      </c>
      <c r="H24" s="31">
        <v>7</v>
      </c>
      <c r="I24" s="31">
        <v>7</v>
      </c>
      <c r="J24" s="31">
        <v>5</v>
      </c>
      <c r="K24" s="31" t="s">
        <v>26</v>
      </c>
      <c r="L24" s="38"/>
      <c r="M24" s="38"/>
      <c r="N24" s="38"/>
      <c r="O24" s="38"/>
      <c r="P24" s="33">
        <v>6</v>
      </c>
      <c r="Q24" s="34">
        <f t="shared" si="0"/>
        <v>6.1</v>
      </c>
      <c r="R24" s="35" t="str">
        <f t="shared" si="3"/>
        <v>C</v>
      </c>
      <c r="S24" s="36" t="str">
        <f t="shared" si="1"/>
        <v>Trung bình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5" customHeight="1">
      <c r="B25" s="26">
        <v>16</v>
      </c>
      <c r="C25" s="27" t="s">
        <v>547</v>
      </c>
      <c r="D25" s="28" t="s">
        <v>187</v>
      </c>
      <c r="E25" s="29" t="s">
        <v>164</v>
      </c>
      <c r="F25" s="30" t="s">
        <v>732</v>
      </c>
      <c r="G25" s="27" t="s">
        <v>94</v>
      </c>
      <c r="H25" s="31">
        <v>9</v>
      </c>
      <c r="I25" s="31">
        <v>9</v>
      </c>
      <c r="J25" s="31">
        <v>10</v>
      </c>
      <c r="K25" s="31" t="s">
        <v>26</v>
      </c>
      <c r="L25" s="38"/>
      <c r="M25" s="38"/>
      <c r="N25" s="38"/>
      <c r="O25" s="38"/>
      <c r="P25" s="33">
        <v>9.5</v>
      </c>
      <c r="Q25" s="34">
        <f t="shared" si="0"/>
        <v>9.5</v>
      </c>
      <c r="R25" s="35" t="str">
        <f t="shared" si="3"/>
        <v>A+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5" customHeight="1">
      <c r="B26" s="26">
        <v>17</v>
      </c>
      <c r="C26" s="27" t="s">
        <v>548</v>
      </c>
      <c r="D26" s="28" t="s">
        <v>549</v>
      </c>
      <c r="E26" s="29" t="s">
        <v>550</v>
      </c>
      <c r="F26" s="30" t="s">
        <v>733</v>
      </c>
      <c r="G26" s="27" t="s">
        <v>94</v>
      </c>
      <c r="H26" s="31">
        <v>7</v>
      </c>
      <c r="I26" s="31">
        <v>7</v>
      </c>
      <c r="J26" s="31">
        <v>8.5</v>
      </c>
      <c r="K26" s="31" t="s">
        <v>26</v>
      </c>
      <c r="L26" s="38"/>
      <c r="M26" s="38"/>
      <c r="N26" s="38"/>
      <c r="O26" s="38"/>
      <c r="P26" s="33">
        <v>7.5</v>
      </c>
      <c r="Q26" s="34">
        <f t="shared" si="0"/>
        <v>7.6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5" customHeight="1">
      <c r="B27" s="26">
        <v>18</v>
      </c>
      <c r="C27" s="27" t="s">
        <v>551</v>
      </c>
      <c r="D27" s="28" t="s">
        <v>85</v>
      </c>
      <c r="E27" s="29" t="s">
        <v>116</v>
      </c>
      <c r="F27" s="30" t="s">
        <v>734</v>
      </c>
      <c r="G27" s="27" t="s">
        <v>66</v>
      </c>
      <c r="H27" s="31">
        <v>9</v>
      </c>
      <c r="I27" s="31">
        <v>7</v>
      </c>
      <c r="J27" s="31">
        <v>9</v>
      </c>
      <c r="K27" s="31" t="s">
        <v>26</v>
      </c>
      <c r="L27" s="38"/>
      <c r="M27" s="38"/>
      <c r="N27" s="38"/>
      <c r="O27" s="38"/>
      <c r="P27" s="33">
        <v>8</v>
      </c>
      <c r="Q27" s="34">
        <f t="shared" si="0"/>
        <v>8.1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5" customHeight="1">
      <c r="B28" s="26">
        <v>19</v>
      </c>
      <c r="C28" s="27" t="s">
        <v>552</v>
      </c>
      <c r="D28" s="28" t="s">
        <v>553</v>
      </c>
      <c r="E28" s="29" t="s">
        <v>344</v>
      </c>
      <c r="F28" s="30" t="s">
        <v>735</v>
      </c>
      <c r="G28" s="27" t="s">
        <v>212</v>
      </c>
      <c r="H28" s="31">
        <v>8</v>
      </c>
      <c r="I28" s="31">
        <v>8</v>
      </c>
      <c r="J28" s="31">
        <v>8</v>
      </c>
      <c r="K28" s="31" t="s">
        <v>26</v>
      </c>
      <c r="L28" s="38"/>
      <c r="M28" s="38"/>
      <c r="N28" s="38"/>
      <c r="O28" s="38"/>
      <c r="P28" s="33">
        <v>8</v>
      </c>
      <c r="Q28" s="34">
        <f t="shared" si="0"/>
        <v>8</v>
      </c>
      <c r="R28" s="35" t="str">
        <f t="shared" si="3"/>
        <v>B+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5" customHeight="1">
      <c r="B29" s="26">
        <v>20</v>
      </c>
      <c r="C29" s="27" t="s">
        <v>554</v>
      </c>
      <c r="D29" s="28" t="s">
        <v>555</v>
      </c>
      <c r="E29" s="29" t="s">
        <v>172</v>
      </c>
      <c r="F29" s="30" t="s">
        <v>736</v>
      </c>
      <c r="G29" s="27" t="s">
        <v>66</v>
      </c>
      <c r="H29" s="31">
        <v>7</v>
      </c>
      <c r="I29" s="31">
        <v>8</v>
      </c>
      <c r="J29" s="31">
        <v>7</v>
      </c>
      <c r="K29" s="31" t="s">
        <v>26</v>
      </c>
      <c r="L29" s="38"/>
      <c r="M29" s="38"/>
      <c r="N29" s="38"/>
      <c r="O29" s="38"/>
      <c r="P29" s="33">
        <v>7.5</v>
      </c>
      <c r="Q29" s="34">
        <f t="shared" si="0"/>
        <v>7.5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5" customHeight="1">
      <c r="B30" s="26">
        <v>21</v>
      </c>
      <c r="C30" s="27" t="s">
        <v>556</v>
      </c>
      <c r="D30" s="28" t="s">
        <v>534</v>
      </c>
      <c r="E30" s="29" t="s">
        <v>302</v>
      </c>
      <c r="F30" s="30" t="s">
        <v>737</v>
      </c>
      <c r="G30" s="27" t="s">
        <v>80</v>
      </c>
      <c r="H30" s="31">
        <v>9</v>
      </c>
      <c r="I30" s="31">
        <v>8</v>
      </c>
      <c r="J30" s="31">
        <v>8</v>
      </c>
      <c r="K30" s="31" t="s">
        <v>26</v>
      </c>
      <c r="L30" s="38"/>
      <c r="M30" s="38"/>
      <c r="N30" s="38"/>
      <c r="O30" s="38"/>
      <c r="P30" s="33">
        <v>8</v>
      </c>
      <c r="Q30" s="34">
        <f t="shared" si="0"/>
        <v>8.1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5" customHeight="1">
      <c r="B31" s="26">
        <v>22</v>
      </c>
      <c r="C31" s="27" t="s">
        <v>557</v>
      </c>
      <c r="D31" s="28" t="s">
        <v>558</v>
      </c>
      <c r="E31" s="29" t="s">
        <v>559</v>
      </c>
      <c r="F31" s="30" t="s">
        <v>143</v>
      </c>
      <c r="G31" s="27" t="s">
        <v>66</v>
      </c>
      <c r="H31" s="31">
        <v>7</v>
      </c>
      <c r="I31" s="31">
        <v>8</v>
      </c>
      <c r="J31" s="31">
        <v>4</v>
      </c>
      <c r="K31" s="31" t="s">
        <v>26</v>
      </c>
      <c r="L31" s="38"/>
      <c r="M31" s="38"/>
      <c r="N31" s="38"/>
      <c r="O31" s="38"/>
      <c r="P31" s="33">
        <v>6</v>
      </c>
      <c r="Q31" s="34">
        <f t="shared" si="0"/>
        <v>6.1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5" customHeight="1">
      <c r="B32" s="26">
        <v>23</v>
      </c>
      <c r="C32" s="27" t="s">
        <v>560</v>
      </c>
      <c r="D32" s="28" t="s">
        <v>128</v>
      </c>
      <c r="E32" s="29" t="s">
        <v>129</v>
      </c>
      <c r="F32" s="30" t="s">
        <v>738</v>
      </c>
      <c r="G32" s="27" t="s">
        <v>66</v>
      </c>
      <c r="H32" s="31">
        <v>1</v>
      </c>
      <c r="I32" s="31">
        <v>7</v>
      </c>
      <c r="J32" s="31">
        <v>1</v>
      </c>
      <c r="K32" s="31" t="s">
        <v>26</v>
      </c>
      <c r="L32" s="38"/>
      <c r="M32" s="38"/>
      <c r="N32" s="38"/>
      <c r="O32" s="38"/>
      <c r="P32" s="33">
        <v>3.5</v>
      </c>
      <c r="Q32" s="34">
        <f t="shared" si="0"/>
        <v>3.5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15" customHeight="1">
      <c r="B33" s="26">
        <v>24</v>
      </c>
      <c r="C33" s="27" t="s">
        <v>561</v>
      </c>
      <c r="D33" s="28" t="s">
        <v>102</v>
      </c>
      <c r="E33" s="29" t="s">
        <v>460</v>
      </c>
      <c r="F33" s="30" t="s">
        <v>739</v>
      </c>
      <c r="G33" s="27" t="s">
        <v>70</v>
      </c>
      <c r="H33" s="31">
        <v>7</v>
      </c>
      <c r="I33" s="31">
        <v>0</v>
      </c>
      <c r="J33" s="31">
        <v>0</v>
      </c>
      <c r="K33" s="31" t="s">
        <v>26</v>
      </c>
      <c r="L33" s="38"/>
      <c r="M33" s="38"/>
      <c r="N33" s="38"/>
      <c r="O33" s="38"/>
      <c r="P33" s="33">
        <v>0</v>
      </c>
      <c r="Q33" s="34">
        <f t="shared" si="0"/>
        <v>0.7</v>
      </c>
      <c r="R33" s="35" t="str">
        <f t="shared" si="3"/>
        <v>F</v>
      </c>
      <c r="S33" s="36" t="str">
        <f t="shared" si="1"/>
        <v>Kém</v>
      </c>
      <c r="T33" s="37" t="str">
        <f t="shared" si="4"/>
        <v>Không đủ ĐKDT</v>
      </c>
      <c r="U33" s="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15" customHeight="1">
      <c r="B34" s="94">
        <v>25</v>
      </c>
      <c r="C34" s="95" t="s">
        <v>562</v>
      </c>
      <c r="D34" s="96" t="s">
        <v>563</v>
      </c>
      <c r="E34" s="97" t="s">
        <v>196</v>
      </c>
      <c r="F34" s="98" t="s">
        <v>740</v>
      </c>
      <c r="G34" s="95" t="s">
        <v>62</v>
      </c>
      <c r="H34" s="99">
        <v>7</v>
      </c>
      <c r="I34" s="99">
        <v>7</v>
      </c>
      <c r="J34" s="99">
        <v>8</v>
      </c>
      <c r="K34" s="99" t="s">
        <v>26</v>
      </c>
      <c r="L34" s="100"/>
      <c r="M34" s="100"/>
      <c r="N34" s="100"/>
      <c r="O34" s="100"/>
      <c r="P34" s="101">
        <v>7.5</v>
      </c>
      <c r="Q34" s="102">
        <f t="shared" si="0"/>
        <v>7.5</v>
      </c>
      <c r="R34" s="103" t="str">
        <f t="shared" si="3"/>
        <v>B</v>
      </c>
      <c r="S34" s="104" t="str">
        <f t="shared" si="1"/>
        <v>Khá</v>
      </c>
      <c r="T34" s="105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7.5" customHeight="1">
      <c r="A35" s="2"/>
      <c r="B35" s="39"/>
      <c r="C35" s="40"/>
      <c r="D35" s="40"/>
      <c r="E35" s="41"/>
      <c r="F35" s="41"/>
      <c r="G35" s="41"/>
      <c r="H35" s="42"/>
      <c r="I35" s="43"/>
      <c r="J35" s="43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3"/>
    </row>
    <row r="36" spans="1:38" ht="16.5">
      <c r="A36" s="2"/>
      <c r="B36" s="131" t="s">
        <v>27</v>
      </c>
      <c r="C36" s="131"/>
      <c r="D36" s="40"/>
      <c r="E36" s="41"/>
      <c r="F36" s="41"/>
      <c r="G36" s="41"/>
      <c r="H36" s="42"/>
      <c r="I36" s="43"/>
      <c r="J36" s="43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3"/>
    </row>
    <row r="37" spans="1:38" ht="16.5" customHeight="1">
      <c r="A37" s="2"/>
      <c r="B37" s="45" t="s">
        <v>28</v>
      </c>
      <c r="C37" s="45"/>
      <c r="D37" s="46">
        <f>+$Y$8</f>
        <v>25</v>
      </c>
      <c r="E37" s="47" t="s">
        <v>29</v>
      </c>
      <c r="F37" s="47"/>
      <c r="G37" s="126" t="s">
        <v>30</v>
      </c>
      <c r="H37" s="126"/>
      <c r="I37" s="126"/>
      <c r="J37" s="126"/>
      <c r="K37" s="126"/>
      <c r="L37" s="126"/>
      <c r="M37" s="126"/>
      <c r="N37" s="126"/>
      <c r="O37" s="126"/>
      <c r="P37" s="48">
        <f>$Y$8 -COUNTIF($T$9:$T$224,"Vắng") -COUNTIF($T$9:$T$224,"Vắng có phép") - COUNTIF($T$9:$T$224,"Đình chỉ thi") - COUNTIF($T$9:$T$224,"Không đủ ĐKDT")</f>
        <v>24</v>
      </c>
      <c r="Q37" s="48"/>
      <c r="R37" s="49"/>
      <c r="S37" s="50"/>
      <c r="T37" s="50" t="s">
        <v>29</v>
      </c>
      <c r="U37" s="3"/>
    </row>
    <row r="38" spans="1:38" ht="16.5" customHeight="1">
      <c r="A38" s="2"/>
      <c r="B38" s="45" t="s">
        <v>31</v>
      </c>
      <c r="C38" s="45"/>
      <c r="D38" s="46">
        <f>+$AJ$8</f>
        <v>23</v>
      </c>
      <c r="E38" s="47" t="s">
        <v>29</v>
      </c>
      <c r="F38" s="47"/>
      <c r="G38" s="126" t="s">
        <v>32</v>
      </c>
      <c r="H38" s="126"/>
      <c r="I38" s="126"/>
      <c r="J38" s="126"/>
      <c r="K38" s="126"/>
      <c r="L38" s="126"/>
      <c r="M38" s="126"/>
      <c r="N38" s="126"/>
      <c r="O38" s="126"/>
      <c r="P38" s="51">
        <f>COUNTIF($T$9:$T$100,"Vắng")</f>
        <v>0</v>
      </c>
      <c r="Q38" s="51"/>
      <c r="R38" s="52"/>
      <c r="S38" s="50"/>
      <c r="T38" s="50" t="s">
        <v>29</v>
      </c>
      <c r="U38" s="3"/>
    </row>
    <row r="39" spans="1:38" ht="16.5" customHeight="1">
      <c r="A39" s="2"/>
      <c r="B39" s="45" t="s">
        <v>52</v>
      </c>
      <c r="C39" s="45"/>
      <c r="D39" s="85">
        <f>COUNTIF(V10:V34,"Học lại")</f>
        <v>2</v>
      </c>
      <c r="E39" s="47" t="s">
        <v>29</v>
      </c>
      <c r="F39" s="47"/>
      <c r="G39" s="126" t="s">
        <v>53</v>
      </c>
      <c r="H39" s="126"/>
      <c r="I39" s="126"/>
      <c r="J39" s="126"/>
      <c r="K39" s="126"/>
      <c r="L39" s="126"/>
      <c r="M39" s="126"/>
      <c r="N39" s="126"/>
      <c r="O39" s="126"/>
      <c r="P39" s="48">
        <f>COUNTIF($T$9:$T$100,"Vắng có phép")</f>
        <v>0</v>
      </c>
      <c r="Q39" s="48"/>
      <c r="R39" s="49"/>
      <c r="S39" s="50"/>
      <c r="T39" s="50" t="s">
        <v>29</v>
      </c>
      <c r="U39" s="3"/>
    </row>
    <row r="40" spans="1:38" ht="3" customHeight="1">
      <c r="A40" s="2"/>
      <c r="B40" s="39"/>
      <c r="C40" s="40"/>
      <c r="D40" s="40"/>
      <c r="E40" s="41"/>
      <c r="F40" s="41"/>
      <c r="G40" s="41"/>
      <c r="H40" s="42"/>
      <c r="I40" s="43"/>
      <c r="J40" s="43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3"/>
    </row>
    <row r="41" spans="1:38">
      <c r="B41" s="86" t="s">
        <v>33</v>
      </c>
      <c r="C41" s="86"/>
      <c r="D41" s="87">
        <f>COUNTIF(V10:V34,"Thi lại")</f>
        <v>0</v>
      </c>
      <c r="E41" s="88" t="s">
        <v>29</v>
      </c>
      <c r="F41" s="3"/>
      <c r="G41" s="3"/>
      <c r="H41" s="3"/>
      <c r="I41" s="3"/>
      <c r="J41" s="132"/>
      <c r="K41" s="132"/>
      <c r="L41" s="132"/>
      <c r="M41" s="132"/>
      <c r="N41" s="132"/>
      <c r="O41" s="132"/>
      <c r="P41" s="132"/>
      <c r="Q41" s="132"/>
      <c r="R41" s="132"/>
      <c r="S41" s="132"/>
      <c r="T41" s="132"/>
      <c r="U41" s="3"/>
    </row>
    <row r="42" spans="1:38">
      <c r="B42" s="86"/>
      <c r="C42" s="86"/>
      <c r="D42" s="87"/>
      <c r="E42" s="88"/>
      <c r="F42" s="3"/>
      <c r="G42" s="3"/>
      <c r="H42" s="3"/>
      <c r="I42" s="3"/>
      <c r="J42" s="132" t="s">
        <v>746</v>
      </c>
      <c r="K42" s="132"/>
      <c r="L42" s="132"/>
      <c r="M42" s="132"/>
      <c r="N42" s="132"/>
      <c r="O42" s="132"/>
      <c r="P42" s="132"/>
      <c r="Q42" s="132"/>
      <c r="R42" s="132"/>
      <c r="S42" s="132"/>
      <c r="T42" s="132"/>
      <c r="U42" s="3"/>
    </row>
    <row r="43" spans="1:38">
      <c r="A43" s="53"/>
      <c r="B43" s="133" t="s">
        <v>34</v>
      </c>
      <c r="C43" s="133"/>
      <c r="D43" s="133"/>
      <c r="E43" s="133"/>
      <c r="F43" s="133"/>
      <c r="G43" s="133"/>
      <c r="H43" s="133"/>
      <c r="I43" s="54"/>
      <c r="J43" s="134" t="s">
        <v>35</v>
      </c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3"/>
    </row>
    <row r="44" spans="1:38" ht="4.5" customHeight="1">
      <c r="A44" s="2"/>
      <c r="B44" s="39"/>
      <c r="C44" s="55"/>
      <c r="D44" s="55"/>
      <c r="E44" s="56"/>
      <c r="F44" s="56"/>
      <c r="G44" s="56"/>
      <c r="H44" s="57"/>
      <c r="I44" s="58"/>
      <c r="J44" s="58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38" s="2" customFormat="1">
      <c r="B45" s="133" t="s">
        <v>36</v>
      </c>
      <c r="C45" s="133"/>
      <c r="D45" s="135" t="s">
        <v>37</v>
      </c>
      <c r="E45" s="135"/>
      <c r="F45" s="135"/>
      <c r="G45" s="135"/>
      <c r="H45" s="135"/>
      <c r="I45" s="58"/>
      <c r="J45" s="58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3"/>
      <c r="V45" s="62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62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62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s="2" customForma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62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s="2" customFormat="1" ht="9.75" customHeigh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62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s="2" customFormat="1" ht="3.75" customHeigh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62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s="2" customFormat="1" ht="18" customHeight="1">
      <c r="A51" s="1"/>
      <c r="B51" s="137" t="s">
        <v>38</v>
      </c>
      <c r="C51" s="137"/>
      <c r="D51" s="137" t="s">
        <v>55</v>
      </c>
      <c r="E51" s="137"/>
      <c r="F51" s="137"/>
      <c r="G51" s="137"/>
      <c r="H51" s="137"/>
      <c r="I51" s="137"/>
      <c r="J51" s="137" t="s">
        <v>39</v>
      </c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3"/>
      <c r="V51" s="62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 ht="4.5" customHeigh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62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 ht="36.75" hidden="1" customHeigh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62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ht="38.25" hidden="1" customHeight="1">
      <c r="B54" s="138" t="s">
        <v>50</v>
      </c>
      <c r="C54" s="133"/>
      <c r="D54" s="133"/>
      <c r="E54" s="133"/>
      <c r="F54" s="133"/>
      <c r="G54" s="133"/>
      <c r="H54" s="138" t="s">
        <v>51</v>
      </c>
      <c r="I54" s="138"/>
      <c r="J54" s="138"/>
      <c r="K54" s="138"/>
      <c r="L54" s="138"/>
      <c r="M54" s="138"/>
      <c r="N54" s="139" t="s">
        <v>35</v>
      </c>
      <c r="O54" s="139"/>
      <c r="P54" s="139"/>
      <c r="Q54" s="139"/>
      <c r="R54" s="139"/>
      <c r="S54" s="139"/>
      <c r="T54" s="139"/>
    </row>
    <row r="55" spans="1:38" hidden="1">
      <c r="B55" s="39"/>
      <c r="C55" s="55"/>
      <c r="D55" s="55"/>
      <c r="E55" s="56"/>
      <c r="F55" s="56"/>
      <c r="G55" s="56"/>
      <c r="H55" s="57"/>
      <c r="I55" s="58"/>
      <c r="J55" s="58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38" hidden="1">
      <c r="B56" s="133" t="s">
        <v>36</v>
      </c>
      <c r="C56" s="133"/>
      <c r="D56" s="135" t="s">
        <v>37</v>
      </c>
      <c r="E56" s="135"/>
      <c r="F56" s="135"/>
      <c r="G56" s="135"/>
      <c r="H56" s="135"/>
      <c r="I56" s="58"/>
      <c r="J56" s="58"/>
      <c r="K56" s="44"/>
      <c r="L56" s="44"/>
      <c r="M56" s="44"/>
      <c r="N56" s="44"/>
      <c r="O56" s="44"/>
      <c r="P56" s="44"/>
      <c r="Q56" s="44"/>
      <c r="R56" s="44"/>
      <c r="S56" s="44"/>
      <c r="T56" s="44"/>
    </row>
    <row r="57" spans="1:38" hidden="1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38" hidden="1"/>
    <row r="59" spans="1:38" hidden="1"/>
    <row r="60" spans="1:38" hidden="1"/>
    <row r="61" spans="1:38" hidden="1"/>
    <row r="62" spans="1:38" hidden="1"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 t="s">
        <v>39</v>
      </c>
      <c r="O62" s="136"/>
      <c r="P62" s="136"/>
      <c r="Q62" s="136"/>
      <c r="R62" s="136"/>
      <c r="S62" s="136"/>
      <c r="T62" s="136"/>
    </row>
    <row r="63" spans="1:38" hidden="1"/>
    <row r="64" spans="1:38" hidden="1"/>
  </sheetData>
  <sheetProtection formatCells="0" formatColumns="0" formatRows="0" insertColumns="0" insertRows="0" insertHyperlinks="0" deleteColumns="0" deleteRows="0" sort="0" autoFilter="0" pivotTables="0"/>
  <autoFilter ref="A8:AL34">
    <filterColumn colId="3" showButton="0"/>
    <filterColumn colId="12"/>
  </autoFilter>
  <mergeCells count="58">
    <mergeCell ref="N62:T62"/>
    <mergeCell ref="B51:C51"/>
    <mergeCell ref="D51:I51"/>
    <mergeCell ref="J51:T51"/>
    <mergeCell ref="B54:G54"/>
    <mergeCell ref="H54:M54"/>
    <mergeCell ref="N54:T54"/>
    <mergeCell ref="B56:C56"/>
    <mergeCell ref="D56:H56"/>
    <mergeCell ref="B62:D62"/>
    <mergeCell ref="E62:G62"/>
    <mergeCell ref="H62:M62"/>
    <mergeCell ref="J41:T41"/>
    <mergeCell ref="J42:T42"/>
    <mergeCell ref="B43:H43"/>
    <mergeCell ref="J43:T43"/>
    <mergeCell ref="B45:C45"/>
    <mergeCell ref="D45:H45"/>
    <mergeCell ref="G39:O39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36:C36"/>
    <mergeCell ref="G37:O37"/>
    <mergeCell ref="G38:O38"/>
    <mergeCell ref="Z4:AC6"/>
    <mergeCell ref="AD4:AE6"/>
    <mergeCell ref="AF4:AG6"/>
    <mergeCell ref="AH4:AI6"/>
    <mergeCell ref="AJ4:AK6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B1:G1"/>
    <mergeCell ref="H1:T1"/>
    <mergeCell ref="B2:G2"/>
    <mergeCell ref="H2:T2"/>
    <mergeCell ref="W4:W7"/>
  </mergeCells>
  <conditionalFormatting sqref="H10:P34">
    <cfRule type="cellIs" dxfId="17" priority="2" operator="greaterThan">
      <formula>10</formula>
    </cfRule>
  </conditionalFormatting>
  <conditionalFormatting sqref="C1:C1048576">
    <cfRule type="duplicateValues" dxfId="16" priority="1"/>
  </conditionalFormatting>
  <dataValidations count="1">
    <dataValidation allowBlank="1" showInputMessage="1" showErrorMessage="1" errorTitle="Không xóa dữ liệu" error="Không xóa dữ liệu" prompt="Không xóa dữ liệu" sqref="D39 V10:W34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63"/>
  <sheetViews>
    <sheetView workbookViewId="0">
      <pane ySplit="3" topLeftCell="A19" activePane="bottomLeft" state="frozen"/>
      <selection sqref="A1:A1048576"/>
      <selection pane="bottomLeft" activeCell="P34" sqref="P34"/>
    </sheetView>
  </sheetViews>
  <sheetFormatPr defaultRowHeight="15.75"/>
  <cols>
    <col min="1" max="1" width="3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698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58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690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/>
      <c r="G5" s="120" t="s">
        <v>56</v>
      </c>
      <c r="H5" s="120"/>
      <c r="I5" s="120"/>
      <c r="J5" s="120"/>
      <c r="K5" s="120"/>
      <c r="L5" s="120"/>
      <c r="M5" s="120"/>
      <c r="N5" s="120"/>
      <c r="O5" s="120"/>
      <c r="P5" s="120" t="s">
        <v>57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4.2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93" t="s">
        <v>48</v>
      </c>
      <c r="N8" s="93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Thực hành chuyên sâu (VT)</v>
      </c>
      <c r="X8" s="68" t="str">
        <f>+P4</f>
        <v>Nhóm: TEL1417-08</v>
      </c>
      <c r="Y8" s="69">
        <f>+$AH$8+$AJ$8+$AF$8</f>
        <v>25</v>
      </c>
      <c r="Z8" s="63">
        <f>COUNTIF($S$9:$S$94,"Khiển trách")</f>
        <v>0</v>
      </c>
      <c r="AA8" s="63">
        <f>COUNTIF($S$9:$S$94,"Cảnh cáo")</f>
        <v>0</v>
      </c>
      <c r="AB8" s="63">
        <f>COUNTIF($S$9:$S$94,"Đình chỉ thi")</f>
        <v>0</v>
      </c>
      <c r="AC8" s="70">
        <f>+($Z$8+$AA$8+$AB$8)/$Y$8*100%</f>
        <v>0</v>
      </c>
      <c r="AD8" s="63">
        <f>SUM(COUNTIF($S$9:$S$92,"Vắng"),COUNTIF($S$9:$S$92,"Vắng có phép"))</f>
        <v>0</v>
      </c>
      <c r="AE8" s="71">
        <f>+$AD$8/$Y$8</f>
        <v>0</v>
      </c>
      <c r="AF8" s="72">
        <f>COUNTIF($V$9:$V$92,"Thi lại")</f>
        <v>0</v>
      </c>
      <c r="AG8" s="71">
        <f>+$AF$8/$Y$8</f>
        <v>0</v>
      </c>
      <c r="AH8" s="72">
        <f>COUNTIF($V$9:$V$93,"Học lại")</f>
        <v>0</v>
      </c>
      <c r="AI8" s="71">
        <f>+$AH$8/$Y$8</f>
        <v>0</v>
      </c>
      <c r="AJ8" s="63">
        <f>COUNTIF($V$10:$V$93,"Đạt")</f>
        <v>25</v>
      </c>
      <c r="AK8" s="70">
        <f>+$AJ$8/$Y$8</f>
        <v>1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>
        <v>10</v>
      </c>
      <c r="I9" s="10">
        <v>20</v>
      </c>
      <c r="J9" s="11">
        <v>20</v>
      </c>
      <c r="K9" s="10"/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5.75" customHeight="1">
      <c r="B10" s="15">
        <v>1</v>
      </c>
      <c r="C10" s="16" t="s">
        <v>467</v>
      </c>
      <c r="D10" s="17" t="s">
        <v>468</v>
      </c>
      <c r="E10" s="18" t="s">
        <v>61</v>
      </c>
      <c r="F10" s="19" t="s">
        <v>721</v>
      </c>
      <c r="G10" s="16" t="s">
        <v>66</v>
      </c>
      <c r="H10" s="20">
        <v>8</v>
      </c>
      <c r="I10" s="20">
        <v>9</v>
      </c>
      <c r="J10" s="20">
        <v>9</v>
      </c>
      <c r="K10" s="20" t="s">
        <v>26</v>
      </c>
      <c r="L10" s="21"/>
      <c r="M10" s="21"/>
      <c r="N10" s="21"/>
      <c r="O10" s="21"/>
      <c r="P10" s="22">
        <v>9</v>
      </c>
      <c r="Q10" s="23">
        <f t="shared" ref="Q10:Q33" si="0">ROUND(SUMPRODUCT(H10:P10,$H$9:$P$9)/100,1)</f>
        <v>8.9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34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.75" customHeight="1">
      <c r="B11" s="26">
        <v>2</v>
      </c>
      <c r="C11" s="27" t="s">
        <v>469</v>
      </c>
      <c r="D11" s="28" t="s">
        <v>470</v>
      </c>
      <c r="E11" s="29" t="s">
        <v>61</v>
      </c>
      <c r="F11" s="30" t="s">
        <v>722</v>
      </c>
      <c r="G11" s="27" t="s">
        <v>70</v>
      </c>
      <c r="H11" s="31">
        <v>7</v>
      </c>
      <c r="I11" s="31">
        <v>10</v>
      </c>
      <c r="J11" s="31">
        <v>8</v>
      </c>
      <c r="K11" s="31" t="s">
        <v>26</v>
      </c>
      <c r="L11" s="32"/>
      <c r="M11" s="32"/>
      <c r="N11" s="32"/>
      <c r="O11" s="32"/>
      <c r="P11" s="33">
        <v>8.5</v>
      </c>
      <c r="Q11" s="34">
        <f t="shared" si="0"/>
        <v>8.6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36" t="str">
        <f t="shared" si="1"/>
        <v>Giỏi</v>
      </c>
      <c r="T11" s="37" t="str">
        <f>+IF(OR($H11=0,$I11=0,$J11=0,$K11=0),"Không đủ ĐKDT","")</f>
        <v/>
      </c>
      <c r="U11" s="3"/>
      <c r="V11" s="91" t="str">
        <f t="shared" ref="V11:V3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5.75" customHeight="1">
      <c r="B12" s="26">
        <v>3</v>
      </c>
      <c r="C12" s="27" t="s">
        <v>471</v>
      </c>
      <c r="D12" s="28" t="s">
        <v>472</v>
      </c>
      <c r="E12" s="29" t="s">
        <v>473</v>
      </c>
      <c r="F12" s="30" t="s">
        <v>723</v>
      </c>
      <c r="G12" s="27" t="s">
        <v>94</v>
      </c>
      <c r="H12" s="31">
        <v>7</v>
      </c>
      <c r="I12" s="31">
        <v>9</v>
      </c>
      <c r="J12" s="31">
        <v>7</v>
      </c>
      <c r="K12" s="31" t="s">
        <v>26</v>
      </c>
      <c r="L12" s="38"/>
      <c r="M12" s="38"/>
      <c r="N12" s="38"/>
      <c r="O12" s="38"/>
      <c r="P12" s="33">
        <v>8</v>
      </c>
      <c r="Q12" s="34">
        <f t="shared" si="0"/>
        <v>7.9</v>
      </c>
      <c r="R12" s="35" t="str">
        <f t="shared" ref="R12:R34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 t="shared" ref="T12:T34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5.75" customHeight="1">
      <c r="B13" s="26">
        <v>4</v>
      </c>
      <c r="C13" s="27" t="s">
        <v>474</v>
      </c>
      <c r="D13" s="28" t="s">
        <v>77</v>
      </c>
      <c r="E13" s="29" t="s">
        <v>475</v>
      </c>
      <c r="F13" s="30" t="s">
        <v>712</v>
      </c>
      <c r="G13" s="27" t="s">
        <v>87</v>
      </c>
      <c r="H13" s="31">
        <v>7</v>
      </c>
      <c r="I13" s="31">
        <v>9</v>
      </c>
      <c r="J13" s="31">
        <v>8</v>
      </c>
      <c r="K13" s="31" t="s">
        <v>26</v>
      </c>
      <c r="L13" s="38"/>
      <c r="M13" s="38"/>
      <c r="N13" s="38"/>
      <c r="O13" s="38"/>
      <c r="P13" s="33">
        <v>8</v>
      </c>
      <c r="Q13" s="34">
        <f t="shared" si="0"/>
        <v>8.1</v>
      </c>
      <c r="R13" s="35" t="str">
        <f t="shared" si="3"/>
        <v>B+</v>
      </c>
      <c r="S13" s="36" t="str">
        <f t="shared" si="1"/>
        <v>Khá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5.75" customHeight="1">
      <c r="B14" s="26">
        <v>5</v>
      </c>
      <c r="C14" s="27" t="s">
        <v>476</v>
      </c>
      <c r="D14" s="28" t="s">
        <v>256</v>
      </c>
      <c r="E14" s="29" t="s">
        <v>477</v>
      </c>
      <c r="F14" s="30" t="s">
        <v>724</v>
      </c>
      <c r="G14" s="27" t="s">
        <v>62</v>
      </c>
      <c r="H14" s="31">
        <v>7</v>
      </c>
      <c r="I14" s="31">
        <v>9</v>
      </c>
      <c r="J14" s="31">
        <v>8</v>
      </c>
      <c r="K14" s="31" t="s">
        <v>26</v>
      </c>
      <c r="L14" s="38"/>
      <c r="M14" s="38"/>
      <c r="N14" s="38"/>
      <c r="O14" s="38"/>
      <c r="P14" s="33">
        <v>8</v>
      </c>
      <c r="Q14" s="34">
        <f t="shared" si="0"/>
        <v>8.1</v>
      </c>
      <c r="R14" s="35" t="str">
        <f t="shared" si="3"/>
        <v>B+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.75" customHeight="1">
      <c r="B15" s="26">
        <v>6</v>
      </c>
      <c r="C15" s="27" t="s">
        <v>478</v>
      </c>
      <c r="D15" s="28" t="s">
        <v>479</v>
      </c>
      <c r="E15" s="29" t="s">
        <v>269</v>
      </c>
      <c r="F15" s="30" t="s">
        <v>633</v>
      </c>
      <c r="G15" s="27" t="s">
        <v>87</v>
      </c>
      <c r="H15" s="31">
        <v>8</v>
      </c>
      <c r="I15" s="31">
        <v>10</v>
      </c>
      <c r="J15" s="31">
        <v>10</v>
      </c>
      <c r="K15" s="31" t="s">
        <v>26</v>
      </c>
      <c r="L15" s="38"/>
      <c r="M15" s="38"/>
      <c r="N15" s="38"/>
      <c r="O15" s="38"/>
      <c r="P15" s="33">
        <v>9.5</v>
      </c>
      <c r="Q15" s="34">
        <f t="shared" si="0"/>
        <v>9.6</v>
      </c>
      <c r="R15" s="35" t="str">
        <f t="shared" si="3"/>
        <v>A+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.75" customHeight="1">
      <c r="B16" s="26">
        <v>7</v>
      </c>
      <c r="C16" s="27" t="s">
        <v>480</v>
      </c>
      <c r="D16" s="28" t="s">
        <v>481</v>
      </c>
      <c r="E16" s="29" t="s">
        <v>269</v>
      </c>
      <c r="F16" s="30" t="s">
        <v>725</v>
      </c>
      <c r="G16" s="27" t="s">
        <v>87</v>
      </c>
      <c r="H16" s="31">
        <v>6</v>
      </c>
      <c r="I16" s="31">
        <v>10</v>
      </c>
      <c r="J16" s="31">
        <v>8</v>
      </c>
      <c r="K16" s="31" t="s">
        <v>26</v>
      </c>
      <c r="L16" s="38"/>
      <c r="M16" s="38"/>
      <c r="N16" s="38"/>
      <c r="O16" s="38"/>
      <c r="P16" s="33">
        <v>8.5</v>
      </c>
      <c r="Q16" s="34">
        <f t="shared" si="0"/>
        <v>8.5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5.75" customHeight="1">
      <c r="B17" s="26">
        <v>8</v>
      </c>
      <c r="C17" s="27" t="s">
        <v>482</v>
      </c>
      <c r="D17" s="28" t="s">
        <v>483</v>
      </c>
      <c r="E17" s="29" t="s">
        <v>484</v>
      </c>
      <c r="F17" s="30" t="s">
        <v>726</v>
      </c>
      <c r="G17" s="27" t="s">
        <v>70</v>
      </c>
      <c r="H17" s="31">
        <v>7</v>
      </c>
      <c r="I17" s="31">
        <v>8</v>
      </c>
      <c r="J17" s="31">
        <v>10</v>
      </c>
      <c r="K17" s="31" t="s">
        <v>26</v>
      </c>
      <c r="L17" s="38"/>
      <c r="M17" s="38"/>
      <c r="N17" s="38"/>
      <c r="O17" s="38"/>
      <c r="P17" s="33">
        <v>8.5</v>
      </c>
      <c r="Q17" s="34">
        <f t="shared" si="0"/>
        <v>8.6</v>
      </c>
      <c r="R17" s="35" t="str">
        <f t="shared" si="3"/>
        <v>A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5.75" customHeight="1">
      <c r="B18" s="26">
        <v>9</v>
      </c>
      <c r="C18" s="27" t="s">
        <v>485</v>
      </c>
      <c r="D18" s="28" t="s">
        <v>486</v>
      </c>
      <c r="E18" s="29" t="s">
        <v>322</v>
      </c>
      <c r="F18" s="30" t="s">
        <v>727</v>
      </c>
      <c r="G18" s="27" t="s">
        <v>87</v>
      </c>
      <c r="H18" s="31">
        <v>8</v>
      </c>
      <c r="I18" s="31">
        <v>10</v>
      </c>
      <c r="J18" s="31">
        <v>8</v>
      </c>
      <c r="K18" s="31" t="s">
        <v>26</v>
      </c>
      <c r="L18" s="38"/>
      <c r="M18" s="38"/>
      <c r="N18" s="38"/>
      <c r="O18" s="38"/>
      <c r="P18" s="33">
        <v>9</v>
      </c>
      <c r="Q18" s="34">
        <f t="shared" si="0"/>
        <v>8.9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5.75" customHeight="1">
      <c r="B19" s="26">
        <v>10</v>
      </c>
      <c r="C19" s="27" t="s">
        <v>487</v>
      </c>
      <c r="D19" s="28" t="s">
        <v>488</v>
      </c>
      <c r="E19" s="29" t="s">
        <v>139</v>
      </c>
      <c r="F19" s="30" t="s">
        <v>728</v>
      </c>
      <c r="G19" s="27" t="s">
        <v>80</v>
      </c>
      <c r="H19" s="31">
        <v>7</v>
      </c>
      <c r="I19" s="31">
        <v>9</v>
      </c>
      <c r="J19" s="31">
        <v>8</v>
      </c>
      <c r="K19" s="31" t="s">
        <v>26</v>
      </c>
      <c r="L19" s="38"/>
      <c r="M19" s="38"/>
      <c r="N19" s="38"/>
      <c r="O19" s="38"/>
      <c r="P19" s="33">
        <v>8</v>
      </c>
      <c r="Q19" s="34">
        <f t="shared" si="0"/>
        <v>8.1</v>
      </c>
      <c r="R19" s="35" t="str">
        <f t="shared" si="3"/>
        <v>B+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5.75" customHeight="1">
      <c r="B20" s="26">
        <v>11</v>
      </c>
      <c r="C20" s="27" t="s">
        <v>489</v>
      </c>
      <c r="D20" s="28" t="s">
        <v>490</v>
      </c>
      <c r="E20" s="29" t="s">
        <v>142</v>
      </c>
      <c r="F20" s="30" t="s">
        <v>729</v>
      </c>
      <c r="G20" s="27" t="s">
        <v>94</v>
      </c>
      <c r="H20" s="31">
        <v>5</v>
      </c>
      <c r="I20" s="31">
        <v>9</v>
      </c>
      <c r="J20" s="31">
        <v>7</v>
      </c>
      <c r="K20" s="31" t="s">
        <v>26</v>
      </c>
      <c r="L20" s="38"/>
      <c r="M20" s="38"/>
      <c r="N20" s="38"/>
      <c r="O20" s="38"/>
      <c r="P20" s="33">
        <v>7.5</v>
      </c>
      <c r="Q20" s="34">
        <f t="shared" si="0"/>
        <v>7.5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5.75" customHeight="1">
      <c r="B21" s="26">
        <v>12</v>
      </c>
      <c r="C21" s="27" t="s">
        <v>491</v>
      </c>
      <c r="D21" s="28" t="s">
        <v>492</v>
      </c>
      <c r="E21" s="29" t="s">
        <v>142</v>
      </c>
      <c r="F21" s="30" t="s">
        <v>120</v>
      </c>
      <c r="G21" s="27" t="s">
        <v>70</v>
      </c>
      <c r="H21" s="31">
        <v>5</v>
      </c>
      <c r="I21" s="31">
        <v>8</v>
      </c>
      <c r="J21" s="31">
        <v>7</v>
      </c>
      <c r="K21" s="31" t="s">
        <v>26</v>
      </c>
      <c r="L21" s="38"/>
      <c r="M21" s="38"/>
      <c r="N21" s="38"/>
      <c r="O21" s="38"/>
      <c r="P21" s="33">
        <v>7</v>
      </c>
      <c r="Q21" s="34">
        <f t="shared" si="0"/>
        <v>7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5.75" customHeight="1">
      <c r="B22" s="26">
        <v>13</v>
      </c>
      <c r="C22" s="27" t="s">
        <v>493</v>
      </c>
      <c r="D22" s="28" t="s">
        <v>494</v>
      </c>
      <c r="E22" s="29" t="s">
        <v>146</v>
      </c>
      <c r="F22" s="30" t="s">
        <v>700</v>
      </c>
      <c r="G22" s="27" t="s">
        <v>70</v>
      </c>
      <c r="H22" s="31">
        <v>6</v>
      </c>
      <c r="I22" s="31">
        <v>9</v>
      </c>
      <c r="J22" s="31">
        <v>8</v>
      </c>
      <c r="K22" s="31" t="s">
        <v>26</v>
      </c>
      <c r="L22" s="38"/>
      <c r="M22" s="38"/>
      <c r="N22" s="38"/>
      <c r="O22" s="38"/>
      <c r="P22" s="33">
        <v>8</v>
      </c>
      <c r="Q22" s="34">
        <f t="shared" si="0"/>
        <v>8</v>
      </c>
      <c r="R22" s="35" t="str">
        <f t="shared" si="3"/>
        <v>B+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5.75" customHeight="1">
      <c r="B23" s="26">
        <v>14</v>
      </c>
      <c r="C23" s="27" t="s">
        <v>495</v>
      </c>
      <c r="D23" s="28" t="s">
        <v>329</v>
      </c>
      <c r="E23" s="29" t="s">
        <v>146</v>
      </c>
      <c r="F23" s="30" t="s">
        <v>730</v>
      </c>
      <c r="G23" s="27" t="s">
        <v>62</v>
      </c>
      <c r="H23" s="31">
        <v>8</v>
      </c>
      <c r="I23" s="31">
        <v>10</v>
      </c>
      <c r="J23" s="31">
        <v>9</v>
      </c>
      <c r="K23" s="31" t="s">
        <v>26</v>
      </c>
      <c r="L23" s="38"/>
      <c r="M23" s="38"/>
      <c r="N23" s="38"/>
      <c r="O23" s="38"/>
      <c r="P23" s="33">
        <v>9</v>
      </c>
      <c r="Q23" s="34">
        <f t="shared" si="0"/>
        <v>9.1</v>
      </c>
      <c r="R23" s="35" t="str">
        <f t="shared" si="3"/>
        <v>A+</v>
      </c>
      <c r="S23" s="36" t="str">
        <f t="shared" si="1"/>
        <v>Giỏi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5.75" customHeight="1">
      <c r="B24" s="26">
        <v>15</v>
      </c>
      <c r="C24" s="27" t="s">
        <v>496</v>
      </c>
      <c r="D24" s="28" t="s">
        <v>497</v>
      </c>
      <c r="E24" s="29" t="s">
        <v>231</v>
      </c>
      <c r="F24" s="30" t="s">
        <v>731</v>
      </c>
      <c r="G24" s="27" t="s">
        <v>62</v>
      </c>
      <c r="H24" s="31">
        <v>7</v>
      </c>
      <c r="I24" s="31">
        <v>9</v>
      </c>
      <c r="J24" s="31">
        <v>9</v>
      </c>
      <c r="K24" s="31" t="s">
        <v>26</v>
      </c>
      <c r="L24" s="38"/>
      <c r="M24" s="38"/>
      <c r="N24" s="38"/>
      <c r="O24" s="38"/>
      <c r="P24" s="33">
        <v>8.5</v>
      </c>
      <c r="Q24" s="34">
        <f t="shared" si="0"/>
        <v>8.6</v>
      </c>
      <c r="R24" s="35" t="str">
        <f t="shared" si="3"/>
        <v>A</v>
      </c>
      <c r="S24" s="36" t="str">
        <f t="shared" si="1"/>
        <v>Giỏi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5.75" customHeight="1">
      <c r="B25" s="26">
        <v>16</v>
      </c>
      <c r="C25" s="27" t="s">
        <v>498</v>
      </c>
      <c r="D25" s="28" t="s">
        <v>60</v>
      </c>
      <c r="E25" s="29" t="s">
        <v>164</v>
      </c>
      <c r="F25" s="30" t="s">
        <v>732</v>
      </c>
      <c r="G25" s="27" t="s">
        <v>212</v>
      </c>
      <c r="H25" s="31">
        <v>6</v>
      </c>
      <c r="I25" s="31">
        <v>8.5</v>
      </c>
      <c r="J25" s="31">
        <v>10</v>
      </c>
      <c r="K25" s="31" t="s">
        <v>26</v>
      </c>
      <c r="L25" s="38"/>
      <c r="M25" s="38"/>
      <c r="N25" s="38"/>
      <c r="O25" s="38"/>
      <c r="P25" s="33">
        <v>8.6</v>
      </c>
      <c r="Q25" s="34">
        <f t="shared" si="0"/>
        <v>8.6</v>
      </c>
      <c r="R25" s="35" t="str">
        <f t="shared" si="3"/>
        <v>A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5.75" customHeight="1">
      <c r="B26" s="26">
        <v>17</v>
      </c>
      <c r="C26" s="27" t="s">
        <v>499</v>
      </c>
      <c r="D26" s="28" t="s">
        <v>256</v>
      </c>
      <c r="E26" s="29" t="s">
        <v>500</v>
      </c>
      <c r="F26" s="30" t="s">
        <v>733</v>
      </c>
      <c r="G26" s="27" t="s">
        <v>80</v>
      </c>
      <c r="H26" s="31">
        <v>6</v>
      </c>
      <c r="I26" s="31">
        <v>9</v>
      </c>
      <c r="J26" s="31">
        <v>8</v>
      </c>
      <c r="K26" s="31" t="s">
        <v>26</v>
      </c>
      <c r="L26" s="38"/>
      <c r="M26" s="38"/>
      <c r="N26" s="38"/>
      <c r="O26" s="38"/>
      <c r="P26" s="33">
        <v>8</v>
      </c>
      <c r="Q26" s="34">
        <f t="shared" si="0"/>
        <v>8</v>
      </c>
      <c r="R26" s="35" t="str">
        <f t="shared" si="3"/>
        <v>B+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5.75" customHeight="1">
      <c r="B27" s="26">
        <v>18</v>
      </c>
      <c r="C27" s="27" t="s">
        <v>501</v>
      </c>
      <c r="D27" s="28" t="s">
        <v>502</v>
      </c>
      <c r="E27" s="29" t="s">
        <v>346</v>
      </c>
      <c r="F27" s="30" t="s">
        <v>734</v>
      </c>
      <c r="G27" s="27" t="s">
        <v>87</v>
      </c>
      <c r="H27" s="31">
        <v>6</v>
      </c>
      <c r="I27" s="31">
        <v>9</v>
      </c>
      <c r="J27" s="31">
        <v>7</v>
      </c>
      <c r="K27" s="31" t="s">
        <v>26</v>
      </c>
      <c r="L27" s="38"/>
      <c r="M27" s="38"/>
      <c r="N27" s="38"/>
      <c r="O27" s="38"/>
      <c r="P27" s="33">
        <v>7.5</v>
      </c>
      <c r="Q27" s="34">
        <f t="shared" si="0"/>
        <v>7.6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5.75" customHeight="1">
      <c r="B28" s="26">
        <v>19</v>
      </c>
      <c r="C28" s="27" t="s">
        <v>503</v>
      </c>
      <c r="D28" s="28" t="s">
        <v>504</v>
      </c>
      <c r="E28" s="29" t="s">
        <v>119</v>
      </c>
      <c r="F28" s="30" t="s">
        <v>735</v>
      </c>
      <c r="G28" s="27" t="s">
        <v>66</v>
      </c>
      <c r="H28" s="31">
        <v>6</v>
      </c>
      <c r="I28" s="31">
        <v>8</v>
      </c>
      <c r="J28" s="31">
        <v>6</v>
      </c>
      <c r="K28" s="31" t="s">
        <v>26</v>
      </c>
      <c r="L28" s="38"/>
      <c r="M28" s="38"/>
      <c r="N28" s="38"/>
      <c r="O28" s="38"/>
      <c r="P28" s="33">
        <v>7</v>
      </c>
      <c r="Q28" s="34">
        <f t="shared" si="0"/>
        <v>6.9</v>
      </c>
      <c r="R28" s="35" t="str">
        <f t="shared" si="3"/>
        <v>C+</v>
      </c>
      <c r="S28" s="36" t="str">
        <f t="shared" si="1"/>
        <v>Trung bình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5.75" customHeight="1">
      <c r="B29" s="26">
        <v>20</v>
      </c>
      <c r="C29" s="27" t="s">
        <v>505</v>
      </c>
      <c r="D29" s="28" t="s">
        <v>506</v>
      </c>
      <c r="E29" s="29" t="s">
        <v>302</v>
      </c>
      <c r="F29" s="30" t="s">
        <v>736</v>
      </c>
      <c r="G29" s="27" t="s">
        <v>94</v>
      </c>
      <c r="H29" s="31">
        <v>8</v>
      </c>
      <c r="I29" s="31">
        <v>8</v>
      </c>
      <c r="J29" s="31">
        <v>8</v>
      </c>
      <c r="K29" s="31" t="s">
        <v>26</v>
      </c>
      <c r="L29" s="38"/>
      <c r="M29" s="38"/>
      <c r="N29" s="38"/>
      <c r="O29" s="38"/>
      <c r="P29" s="33">
        <v>8</v>
      </c>
      <c r="Q29" s="34">
        <f t="shared" si="0"/>
        <v>8</v>
      </c>
      <c r="R29" s="35" t="str">
        <f t="shared" si="3"/>
        <v>B+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5.75" customHeight="1">
      <c r="B30" s="26">
        <v>21</v>
      </c>
      <c r="C30" s="27" t="s">
        <v>507</v>
      </c>
      <c r="D30" s="28" t="s">
        <v>508</v>
      </c>
      <c r="E30" s="29" t="s">
        <v>302</v>
      </c>
      <c r="F30" s="30" t="s">
        <v>737</v>
      </c>
      <c r="G30" s="27" t="s">
        <v>87</v>
      </c>
      <c r="H30" s="31">
        <v>7</v>
      </c>
      <c r="I30" s="31">
        <v>9</v>
      </c>
      <c r="J30" s="31">
        <v>10</v>
      </c>
      <c r="K30" s="31" t="s">
        <v>26</v>
      </c>
      <c r="L30" s="38"/>
      <c r="M30" s="38"/>
      <c r="N30" s="38"/>
      <c r="O30" s="38"/>
      <c r="P30" s="33">
        <v>9</v>
      </c>
      <c r="Q30" s="34">
        <f t="shared" si="0"/>
        <v>9</v>
      </c>
      <c r="R30" s="35" t="str">
        <f t="shared" si="3"/>
        <v>A+</v>
      </c>
      <c r="S30" s="36" t="str">
        <f t="shared" si="1"/>
        <v>Giỏi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5.75" customHeight="1">
      <c r="B31" s="26">
        <v>22</v>
      </c>
      <c r="C31" s="27" t="s">
        <v>509</v>
      </c>
      <c r="D31" s="28" t="s">
        <v>510</v>
      </c>
      <c r="E31" s="29" t="s">
        <v>511</v>
      </c>
      <c r="F31" s="30" t="s">
        <v>143</v>
      </c>
      <c r="G31" s="27" t="s">
        <v>66</v>
      </c>
      <c r="H31" s="31">
        <v>6</v>
      </c>
      <c r="I31" s="31">
        <v>8</v>
      </c>
      <c r="J31" s="31">
        <v>6</v>
      </c>
      <c r="K31" s="31" t="s">
        <v>26</v>
      </c>
      <c r="L31" s="38"/>
      <c r="M31" s="38"/>
      <c r="N31" s="38"/>
      <c r="O31" s="38"/>
      <c r="P31" s="33">
        <v>7</v>
      </c>
      <c r="Q31" s="34">
        <f t="shared" si="0"/>
        <v>6.9</v>
      </c>
      <c r="R31" s="35" t="str">
        <f t="shared" si="3"/>
        <v>C+</v>
      </c>
      <c r="S31" s="36" t="str">
        <f t="shared" si="1"/>
        <v>Trung bình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5.75" customHeight="1">
      <c r="B32" s="26">
        <v>23</v>
      </c>
      <c r="C32" s="27" t="s">
        <v>512</v>
      </c>
      <c r="D32" s="28" t="s">
        <v>513</v>
      </c>
      <c r="E32" s="29" t="s">
        <v>514</v>
      </c>
      <c r="F32" s="30" t="s">
        <v>738</v>
      </c>
      <c r="G32" s="27" t="s">
        <v>66</v>
      </c>
      <c r="H32" s="31">
        <v>8</v>
      </c>
      <c r="I32" s="31">
        <v>9</v>
      </c>
      <c r="J32" s="31">
        <v>6</v>
      </c>
      <c r="K32" s="31" t="s">
        <v>26</v>
      </c>
      <c r="L32" s="38"/>
      <c r="M32" s="38"/>
      <c r="N32" s="38"/>
      <c r="O32" s="38"/>
      <c r="P32" s="33">
        <v>7.5</v>
      </c>
      <c r="Q32" s="34">
        <f t="shared" si="0"/>
        <v>7.6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15.75" customHeight="1">
      <c r="B33" s="26">
        <v>24</v>
      </c>
      <c r="C33" s="27" t="s">
        <v>515</v>
      </c>
      <c r="D33" s="28" t="s">
        <v>516</v>
      </c>
      <c r="E33" s="29" t="s">
        <v>517</v>
      </c>
      <c r="F33" s="30" t="s">
        <v>739</v>
      </c>
      <c r="G33" s="27" t="s">
        <v>66</v>
      </c>
      <c r="H33" s="31">
        <v>8</v>
      </c>
      <c r="I33" s="31">
        <v>9</v>
      </c>
      <c r="J33" s="31">
        <v>8</v>
      </c>
      <c r="K33" s="31" t="s">
        <v>26</v>
      </c>
      <c r="L33" s="38"/>
      <c r="M33" s="38"/>
      <c r="N33" s="38"/>
      <c r="O33" s="38"/>
      <c r="P33" s="33">
        <v>8.5</v>
      </c>
      <c r="Q33" s="34">
        <f t="shared" si="0"/>
        <v>8.5</v>
      </c>
      <c r="R33" s="35" t="str">
        <f t="shared" si="3"/>
        <v>A</v>
      </c>
      <c r="S33" s="36" t="str">
        <f t="shared" si="1"/>
        <v>Giỏi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15.75" customHeight="1">
      <c r="B34" s="94">
        <v>25</v>
      </c>
      <c r="C34" s="95" t="s">
        <v>518</v>
      </c>
      <c r="D34" s="96" t="s">
        <v>519</v>
      </c>
      <c r="E34" s="97" t="s">
        <v>119</v>
      </c>
      <c r="F34" s="98" t="s">
        <v>740</v>
      </c>
      <c r="G34" s="95" t="s">
        <v>520</v>
      </c>
      <c r="H34" s="99">
        <v>8</v>
      </c>
      <c r="I34" s="99">
        <v>8</v>
      </c>
      <c r="J34" s="99">
        <v>6</v>
      </c>
      <c r="K34" s="99" t="s">
        <v>26</v>
      </c>
      <c r="L34" s="100"/>
      <c r="M34" s="100"/>
      <c r="N34" s="100"/>
      <c r="O34" s="100"/>
      <c r="P34" s="101">
        <v>7</v>
      </c>
      <c r="Q34" s="102">
        <f>ROUND(SUMPRODUCT(H34:P34,$H$9:$P$9)/100,0)</f>
        <v>7</v>
      </c>
      <c r="R34" s="103" t="str">
        <f t="shared" si="3"/>
        <v>B</v>
      </c>
      <c r="S34" s="104" t="str">
        <f t="shared" si="1"/>
        <v>Khá</v>
      </c>
      <c r="T34" s="105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7.5" customHeight="1">
      <c r="A35" s="2"/>
      <c r="B35" s="39"/>
      <c r="C35" s="40"/>
      <c r="D35" s="40"/>
      <c r="E35" s="41"/>
      <c r="F35" s="41"/>
      <c r="G35" s="41"/>
      <c r="H35" s="42"/>
      <c r="I35" s="43"/>
      <c r="J35" s="43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3"/>
    </row>
    <row r="36" spans="1:38" ht="16.5">
      <c r="A36" s="2"/>
      <c r="B36" s="131" t="s">
        <v>27</v>
      </c>
      <c r="C36" s="131"/>
      <c r="D36" s="40"/>
      <c r="E36" s="41"/>
      <c r="F36" s="41"/>
      <c r="G36" s="41"/>
      <c r="H36" s="42"/>
      <c r="I36" s="43"/>
      <c r="J36" s="43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3"/>
    </row>
    <row r="37" spans="1:38" ht="16.5" customHeight="1">
      <c r="A37" s="2"/>
      <c r="B37" s="45" t="s">
        <v>28</v>
      </c>
      <c r="C37" s="45"/>
      <c r="D37" s="46">
        <f>+$Y$8</f>
        <v>25</v>
      </c>
      <c r="E37" s="47" t="s">
        <v>29</v>
      </c>
      <c r="F37" s="47"/>
      <c r="G37" s="126" t="s">
        <v>30</v>
      </c>
      <c r="H37" s="126"/>
      <c r="I37" s="126"/>
      <c r="J37" s="126"/>
      <c r="K37" s="126"/>
      <c r="L37" s="126"/>
      <c r="M37" s="126"/>
      <c r="N37" s="126"/>
      <c r="O37" s="126"/>
      <c r="P37" s="48">
        <f>$Y$8 -COUNTIF($T$9:$T$224,"Vắng") -COUNTIF($T$9:$T$224,"Vắng có phép") - COUNTIF($T$9:$T$224,"Đình chỉ thi") - COUNTIF($T$9:$T$224,"Không đủ ĐKDT")</f>
        <v>25</v>
      </c>
      <c r="Q37" s="48"/>
      <c r="R37" s="49"/>
      <c r="S37" s="50"/>
      <c r="T37" s="50" t="s">
        <v>29</v>
      </c>
      <c r="U37" s="3"/>
    </row>
    <row r="38" spans="1:38" ht="16.5" customHeight="1">
      <c r="A38" s="2"/>
      <c r="B38" s="45" t="s">
        <v>31</v>
      </c>
      <c r="C38" s="45"/>
      <c r="D38" s="46">
        <f>+$AJ$8</f>
        <v>25</v>
      </c>
      <c r="E38" s="47" t="s">
        <v>29</v>
      </c>
      <c r="F38" s="47"/>
      <c r="G38" s="126" t="s">
        <v>32</v>
      </c>
      <c r="H38" s="126"/>
      <c r="I38" s="126"/>
      <c r="J38" s="126"/>
      <c r="K38" s="126"/>
      <c r="L38" s="126"/>
      <c r="M38" s="126"/>
      <c r="N38" s="126"/>
      <c r="O38" s="126"/>
      <c r="P38" s="51">
        <f>COUNTIF($T$9:$T$100,"Vắng")</f>
        <v>0</v>
      </c>
      <c r="Q38" s="51"/>
      <c r="R38" s="52"/>
      <c r="S38" s="50"/>
      <c r="T38" s="50" t="s">
        <v>29</v>
      </c>
      <c r="U38" s="3"/>
    </row>
    <row r="39" spans="1:38" ht="16.5" customHeight="1">
      <c r="A39" s="2"/>
      <c r="B39" s="45" t="s">
        <v>52</v>
      </c>
      <c r="C39" s="45"/>
      <c r="D39" s="85">
        <f>COUNTIF(V10:V34,"Học lại")</f>
        <v>0</v>
      </c>
      <c r="E39" s="47" t="s">
        <v>29</v>
      </c>
      <c r="F39" s="47"/>
      <c r="G39" s="126" t="s">
        <v>53</v>
      </c>
      <c r="H39" s="126"/>
      <c r="I39" s="126"/>
      <c r="J39" s="126"/>
      <c r="K39" s="126"/>
      <c r="L39" s="126"/>
      <c r="M39" s="126"/>
      <c r="N39" s="126"/>
      <c r="O39" s="126"/>
      <c r="P39" s="48">
        <f>COUNTIF($T$9:$T$100,"Vắng có phép")</f>
        <v>0</v>
      </c>
      <c r="Q39" s="48"/>
      <c r="R39" s="49"/>
      <c r="S39" s="50"/>
      <c r="T39" s="50" t="s">
        <v>29</v>
      </c>
      <c r="U39" s="3"/>
    </row>
    <row r="40" spans="1:38" ht="3" customHeight="1">
      <c r="A40" s="2"/>
      <c r="B40" s="39"/>
      <c r="C40" s="40"/>
      <c r="D40" s="40"/>
      <c r="E40" s="41"/>
      <c r="F40" s="41"/>
      <c r="G40" s="41"/>
      <c r="H40" s="42"/>
      <c r="I40" s="43"/>
      <c r="J40" s="43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3"/>
    </row>
    <row r="41" spans="1:38">
      <c r="B41" s="86" t="s">
        <v>33</v>
      </c>
      <c r="C41" s="86"/>
      <c r="D41" s="87">
        <f>COUNTIF(V10:V34,"Thi lại")</f>
        <v>0</v>
      </c>
      <c r="E41" s="88" t="s">
        <v>29</v>
      </c>
      <c r="F41" s="3"/>
      <c r="G41" s="3"/>
      <c r="H41" s="3"/>
      <c r="I41" s="3"/>
      <c r="J41" s="132"/>
      <c r="K41" s="132"/>
      <c r="L41" s="132"/>
      <c r="M41" s="132"/>
      <c r="N41" s="132"/>
      <c r="O41" s="132"/>
      <c r="P41" s="132"/>
      <c r="Q41" s="132"/>
      <c r="R41" s="132"/>
      <c r="S41" s="132"/>
      <c r="T41" s="132"/>
      <c r="U41" s="3"/>
    </row>
    <row r="42" spans="1:38">
      <c r="B42" s="86"/>
      <c r="C42" s="86"/>
      <c r="D42" s="87"/>
      <c r="E42" s="88"/>
      <c r="F42" s="3"/>
      <c r="G42" s="3"/>
      <c r="H42" s="3"/>
      <c r="I42" s="3"/>
      <c r="J42" s="132" t="s">
        <v>746</v>
      </c>
      <c r="K42" s="132"/>
      <c r="L42" s="132"/>
      <c r="M42" s="132"/>
      <c r="N42" s="132"/>
      <c r="O42" s="132"/>
      <c r="P42" s="132"/>
      <c r="Q42" s="132"/>
      <c r="R42" s="132"/>
      <c r="S42" s="132"/>
      <c r="T42" s="132"/>
      <c r="U42" s="3"/>
    </row>
    <row r="43" spans="1:38">
      <c r="A43" s="53"/>
      <c r="B43" s="133" t="s">
        <v>34</v>
      </c>
      <c r="C43" s="133"/>
      <c r="D43" s="133"/>
      <c r="E43" s="133"/>
      <c r="F43" s="133"/>
      <c r="G43" s="133"/>
      <c r="H43" s="133"/>
      <c r="I43" s="54"/>
      <c r="J43" s="134" t="s">
        <v>35</v>
      </c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3"/>
    </row>
    <row r="44" spans="1:38" ht="4.5" customHeight="1">
      <c r="A44" s="2"/>
      <c r="B44" s="39"/>
      <c r="C44" s="55"/>
      <c r="D44" s="55"/>
      <c r="E44" s="56"/>
      <c r="F44" s="56"/>
      <c r="G44" s="56"/>
      <c r="H44" s="57"/>
      <c r="I44" s="58"/>
      <c r="J44" s="58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38" s="2" customFormat="1">
      <c r="B45" s="133" t="s">
        <v>36</v>
      </c>
      <c r="C45" s="133"/>
      <c r="D45" s="135" t="s">
        <v>37</v>
      </c>
      <c r="E45" s="135"/>
      <c r="F45" s="135"/>
      <c r="G45" s="135"/>
      <c r="H45" s="135"/>
      <c r="I45" s="58"/>
      <c r="J45" s="58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3"/>
      <c r="V45" s="62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62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62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s="2" customForma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62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s="2" customFormat="1" ht="9.75" customHeigh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62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s="2" customFormat="1" ht="3.75" customHeigh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62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s="2" customFormat="1" ht="18" customHeight="1">
      <c r="A51" s="1"/>
      <c r="B51" s="137" t="s">
        <v>38</v>
      </c>
      <c r="C51" s="137"/>
      <c r="D51" s="137" t="s">
        <v>55</v>
      </c>
      <c r="E51" s="137"/>
      <c r="F51" s="137"/>
      <c r="G51" s="137"/>
      <c r="H51" s="137"/>
      <c r="I51" s="137"/>
      <c r="J51" s="137" t="s">
        <v>39</v>
      </c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3"/>
      <c r="V51" s="62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 ht="4.5" customHeigh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62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 ht="36.75" hidden="1" customHeigh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62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ht="38.25" hidden="1" customHeight="1">
      <c r="B54" s="138" t="s">
        <v>50</v>
      </c>
      <c r="C54" s="133"/>
      <c r="D54" s="133"/>
      <c r="E54" s="133"/>
      <c r="F54" s="133"/>
      <c r="G54" s="133"/>
      <c r="H54" s="138" t="s">
        <v>51</v>
      </c>
      <c r="I54" s="138"/>
      <c r="J54" s="138"/>
      <c r="K54" s="138"/>
      <c r="L54" s="138"/>
      <c r="M54" s="138"/>
      <c r="N54" s="139" t="s">
        <v>35</v>
      </c>
      <c r="O54" s="139"/>
      <c r="P54" s="139"/>
      <c r="Q54" s="139"/>
      <c r="R54" s="139"/>
      <c r="S54" s="139"/>
      <c r="T54" s="139"/>
    </row>
    <row r="55" spans="1:38" hidden="1">
      <c r="B55" s="39"/>
      <c r="C55" s="55"/>
      <c r="D55" s="55"/>
      <c r="E55" s="56"/>
      <c r="F55" s="56"/>
      <c r="G55" s="56"/>
      <c r="H55" s="57"/>
      <c r="I55" s="58"/>
      <c r="J55" s="58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38" hidden="1">
      <c r="B56" s="133" t="s">
        <v>36</v>
      </c>
      <c r="C56" s="133"/>
      <c r="D56" s="135" t="s">
        <v>37</v>
      </c>
      <c r="E56" s="135"/>
      <c r="F56" s="135"/>
      <c r="G56" s="135"/>
      <c r="H56" s="135"/>
      <c r="I56" s="58"/>
      <c r="J56" s="58"/>
      <c r="K56" s="44"/>
      <c r="L56" s="44"/>
      <c r="M56" s="44"/>
      <c r="N56" s="44"/>
      <c r="O56" s="44"/>
      <c r="P56" s="44"/>
      <c r="Q56" s="44"/>
      <c r="R56" s="44"/>
      <c r="S56" s="44"/>
      <c r="T56" s="44"/>
    </row>
    <row r="57" spans="1:38" hidden="1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38" hidden="1"/>
    <row r="59" spans="1:38" hidden="1"/>
    <row r="60" spans="1:38" hidden="1"/>
    <row r="61" spans="1:38" hidden="1"/>
    <row r="62" spans="1:38" hidden="1"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 t="s">
        <v>39</v>
      </c>
      <c r="O62" s="136"/>
      <c r="P62" s="136"/>
      <c r="Q62" s="136"/>
      <c r="R62" s="136"/>
      <c r="S62" s="136"/>
      <c r="T62" s="136"/>
    </row>
    <row r="63" spans="1:38" hidden="1"/>
  </sheetData>
  <sheetProtection formatCells="0" formatColumns="0" formatRows="0" insertColumns="0" insertRows="0" insertHyperlinks="0" deleteColumns="0" deleteRows="0" sort="0" autoFilter="0" pivotTables="0"/>
  <autoFilter ref="A8:AL34">
    <filterColumn colId="3" showButton="0"/>
    <filterColumn colId="12"/>
  </autoFilter>
  <mergeCells count="58">
    <mergeCell ref="N62:T62"/>
    <mergeCell ref="B51:C51"/>
    <mergeCell ref="D51:I51"/>
    <mergeCell ref="J51:T51"/>
    <mergeCell ref="B54:G54"/>
    <mergeCell ref="H54:M54"/>
    <mergeCell ref="N54:T54"/>
    <mergeCell ref="B56:C56"/>
    <mergeCell ref="D56:H56"/>
    <mergeCell ref="B62:D62"/>
    <mergeCell ref="E62:G62"/>
    <mergeCell ref="H62:M62"/>
    <mergeCell ref="J41:T41"/>
    <mergeCell ref="J42:T42"/>
    <mergeCell ref="B43:H43"/>
    <mergeCell ref="J43:T43"/>
    <mergeCell ref="B45:C45"/>
    <mergeCell ref="D45:H45"/>
    <mergeCell ref="G39:O39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36:C36"/>
    <mergeCell ref="G37:O37"/>
    <mergeCell ref="G38:O38"/>
    <mergeCell ref="Z4:AC6"/>
    <mergeCell ref="AD4:AE6"/>
    <mergeCell ref="AF4:AG6"/>
    <mergeCell ref="AH4:AI6"/>
    <mergeCell ref="AJ4:AK6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B1:G1"/>
    <mergeCell ref="H1:T1"/>
    <mergeCell ref="B2:G2"/>
    <mergeCell ref="H2:T2"/>
    <mergeCell ref="W4:W7"/>
  </mergeCells>
  <conditionalFormatting sqref="H10:P34">
    <cfRule type="cellIs" dxfId="15" priority="2" operator="greaterThan">
      <formula>10</formula>
    </cfRule>
  </conditionalFormatting>
  <conditionalFormatting sqref="C1:C1048576">
    <cfRule type="duplicateValues" dxfId="14" priority="1"/>
  </conditionalFormatting>
  <dataValidations count="1">
    <dataValidation allowBlank="1" showInputMessage="1" showErrorMessage="1" errorTitle="Không xóa dữ liệu" error="Không xóa dữ liệu" prompt="Không xóa dữ liệu" sqref="D39 V10:W34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63"/>
  <sheetViews>
    <sheetView workbookViewId="0">
      <pane ySplit="3" topLeftCell="A28" activePane="bottomLeft" state="frozen"/>
      <selection sqref="A1:A1048576"/>
      <selection pane="bottomLeft" activeCell="B34" sqref="B34:T34"/>
    </sheetView>
  </sheetViews>
  <sheetFormatPr defaultRowHeight="15.75"/>
  <cols>
    <col min="1" max="1" width="3.25" style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698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58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691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/>
      <c r="G5" s="120" t="s">
        <v>56</v>
      </c>
      <c r="H5" s="120"/>
      <c r="I5" s="120"/>
      <c r="J5" s="120"/>
      <c r="K5" s="120"/>
      <c r="L5" s="120"/>
      <c r="M5" s="120"/>
      <c r="N5" s="120"/>
      <c r="O5" s="120"/>
      <c r="P5" s="120" t="s">
        <v>57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4.2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93" t="s">
        <v>48</v>
      </c>
      <c r="N8" s="93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Thực hành chuyên sâu (VT)</v>
      </c>
      <c r="X8" s="68" t="str">
        <f>+P4</f>
        <v>Nhóm: TEL1417-07</v>
      </c>
      <c r="Y8" s="69">
        <f>+$AH$8+$AJ$8+$AF$8</f>
        <v>25</v>
      </c>
      <c r="Z8" s="63">
        <f>COUNTIF($S$9:$S$94,"Khiển trách")</f>
        <v>0</v>
      </c>
      <c r="AA8" s="63">
        <f>COUNTIF($S$9:$S$94,"Cảnh cáo")</f>
        <v>0</v>
      </c>
      <c r="AB8" s="63">
        <f>COUNTIF($S$9:$S$94,"Đình chỉ thi")</f>
        <v>0</v>
      </c>
      <c r="AC8" s="70">
        <f>+($Z$8+$AA$8+$AB$8)/$Y$8*100%</f>
        <v>0</v>
      </c>
      <c r="AD8" s="63">
        <f>SUM(COUNTIF($S$9:$S$92,"Vắng"),COUNTIF($S$9:$S$92,"Vắng có phép"))</f>
        <v>0</v>
      </c>
      <c r="AE8" s="71">
        <f>+$AD$8/$Y$8</f>
        <v>0</v>
      </c>
      <c r="AF8" s="72">
        <f>COUNTIF($V$9:$V$92,"Thi lại")</f>
        <v>0</v>
      </c>
      <c r="AG8" s="71">
        <f>+$AF$8/$Y$8</f>
        <v>0</v>
      </c>
      <c r="AH8" s="72">
        <f>COUNTIF($V$9:$V$93,"Học lại")</f>
        <v>0</v>
      </c>
      <c r="AI8" s="71">
        <f>+$AH$8/$Y$8</f>
        <v>0</v>
      </c>
      <c r="AJ8" s="63">
        <f>COUNTIF($V$10:$V$93,"Đạt")</f>
        <v>25</v>
      </c>
      <c r="AK8" s="70">
        <f>+$AJ$8/$Y$8</f>
        <v>1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>
        <v>10</v>
      </c>
      <c r="I9" s="10">
        <v>20</v>
      </c>
      <c r="J9" s="11">
        <v>20</v>
      </c>
      <c r="K9" s="10"/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5" customHeight="1">
      <c r="B10" s="15">
        <v>1</v>
      </c>
      <c r="C10" s="16" t="s">
        <v>421</v>
      </c>
      <c r="D10" s="17" t="s">
        <v>422</v>
      </c>
      <c r="E10" s="18" t="s">
        <v>423</v>
      </c>
      <c r="F10" s="19" t="s">
        <v>721</v>
      </c>
      <c r="G10" s="16" t="s">
        <v>70</v>
      </c>
      <c r="H10" s="20">
        <v>6</v>
      </c>
      <c r="I10" s="20">
        <v>6</v>
      </c>
      <c r="J10" s="20">
        <v>7</v>
      </c>
      <c r="K10" s="20" t="s">
        <v>26</v>
      </c>
      <c r="L10" s="21"/>
      <c r="M10" s="21"/>
      <c r="N10" s="21"/>
      <c r="O10" s="21"/>
      <c r="P10" s="22">
        <v>6.5</v>
      </c>
      <c r="Q10" s="23">
        <f t="shared" ref="Q10:Q34" si="0">ROUND(SUMPRODUCT(H10:P10,$H$9:$P$9)/100,1)</f>
        <v>6.5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4" t="str">
        <f t="shared" ref="S10:S34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" customHeight="1">
      <c r="B11" s="26">
        <v>2</v>
      </c>
      <c r="C11" s="27" t="s">
        <v>424</v>
      </c>
      <c r="D11" s="28" t="s">
        <v>77</v>
      </c>
      <c r="E11" s="29" t="s">
        <v>72</v>
      </c>
      <c r="F11" s="30" t="s">
        <v>722</v>
      </c>
      <c r="G11" s="27" t="s">
        <v>80</v>
      </c>
      <c r="H11" s="31">
        <v>7</v>
      </c>
      <c r="I11" s="31">
        <v>7</v>
      </c>
      <c r="J11" s="31">
        <v>6.5</v>
      </c>
      <c r="K11" s="31" t="s">
        <v>26</v>
      </c>
      <c r="L11" s="32"/>
      <c r="M11" s="32"/>
      <c r="N11" s="32"/>
      <c r="O11" s="32"/>
      <c r="P11" s="33">
        <v>7</v>
      </c>
      <c r="Q11" s="34">
        <f t="shared" si="0"/>
        <v>6.9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36" t="str">
        <f t="shared" si="1"/>
        <v>Trung bình</v>
      </c>
      <c r="T11" s="37" t="str">
        <f>+IF(OR($H11=0,$I11=0,$J11=0,$K11=0),"Không đủ ĐKDT","")</f>
        <v/>
      </c>
      <c r="U11" s="3"/>
      <c r="V11" s="91" t="str">
        <f t="shared" ref="V11:V3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5" customHeight="1">
      <c r="B12" s="26">
        <v>3</v>
      </c>
      <c r="C12" s="27" t="s">
        <v>425</v>
      </c>
      <c r="D12" s="28" t="s">
        <v>426</v>
      </c>
      <c r="E12" s="29" t="s">
        <v>269</v>
      </c>
      <c r="F12" s="30" t="s">
        <v>723</v>
      </c>
      <c r="G12" s="27" t="s">
        <v>87</v>
      </c>
      <c r="H12" s="31">
        <v>6</v>
      </c>
      <c r="I12" s="31">
        <v>4</v>
      </c>
      <c r="J12" s="31">
        <v>4.5</v>
      </c>
      <c r="K12" s="31" t="s">
        <v>26</v>
      </c>
      <c r="L12" s="38"/>
      <c r="M12" s="38"/>
      <c r="N12" s="38"/>
      <c r="O12" s="38"/>
      <c r="P12" s="33">
        <v>4.5</v>
      </c>
      <c r="Q12" s="34">
        <f t="shared" si="0"/>
        <v>4.5999999999999996</v>
      </c>
      <c r="R12" s="35" t="str">
        <f t="shared" ref="R12:R34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6" t="str">
        <f t="shared" si="1"/>
        <v>Trung bình yếu</v>
      </c>
      <c r="T12" s="37" t="str">
        <f t="shared" ref="T12:T34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5" customHeight="1">
      <c r="B13" s="26">
        <v>4</v>
      </c>
      <c r="C13" s="27" t="s">
        <v>427</v>
      </c>
      <c r="D13" s="28" t="s">
        <v>428</v>
      </c>
      <c r="E13" s="29" t="s">
        <v>75</v>
      </c>
      <c r="F13" s="30" t="s">
        <v>712</v>
      </c>
      <c r="G13" s="27" t="s">
        <v>87</v>
      </c>
      <c r="H13" s="31">
        <v>6</v>
      </c>
      <c r="I13" s="31">
        <v>6</v>
      </c>
      <c r="J13" s="31">
        <v>9</v>
      </c>
      <c r="K13" s="31" t="s">
        <v>26</v>
      </c>
      <c r="L13" s="38"/>
      <c r="M13" s="38"/>
      <c r="N13" s="38"/>
      <c r="O13" s="38"/>
      <c r="P13" s="33">
        <v>7</v>
      </c>
      <c r="Q13" s="34">
        <f t="shared" si="0"/>
        <v>7.1</v>
      </c>
      <c r="R13" s="35" t="str">
        <f t="shared" si="3"/>
        <v>B</v>
      </c>
      <c r="S13" s="36" t="str">
        <f t="shared" si="1"/>
        <v>Khá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5" customHeight="1">
      <c r="B14" s="26">
        <v>5</v>
      </c>
      <c r="C14" s="27" t="s">
        <v>429</v>
      </c>
      <c r="D14" s="28" t="s">
        <v>430</v>
      </c>
      <c r="E14" s="29" t="s">
        <v>273</v>
      </c>
      <c r="F14" s="30" t="s">
        <v>724</v>
      </c>
      <c r="G14" s="27" t="s">
        <v>87</v>
      </c>
      <c r="H14" s="31">
        <v>7</v>
      </c>
      <c r="I14" s="31">
        <v>7</v>
      </c>
      <c r="J14" s="31">
        <v>9</v>
      </c>
      <c r="K14" s="31" t="s">
        <v>26</v>
      </c>
      <c r="L14" s="38"/>
      <c r="M14" s="38"/>
      <c r="N14" s="38"/>
      <c r="O14" s="38"/>
      <c r="P14" s="33">
        <v>8</v>
      </c>
      <c r="Q14" s="34">
        <f t="shared" si="0"/>
        <v>7.9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" customHeight="1">
      <c r="B15" s="26">
        <v>6</v>
      </c>
      <c r="C15" s="27" t="s">
        <v>431</v>
      </c>
      <c r="D15" s="28" t="s">
        <v>432</v>
      </c>
      <c r="E15" s="29" t="s">
        <v>275</v>
      </c>
      <c r="F15" s="30" t="s">
        <v>633</v>
      </c>
      <c r="G15" s="27" t="s">
        <v>80</v>
      </c>
      <c r="H15" s="31">
        <v>4</v>
      </c>
      <c r="I15" s="31">
        <v>5</v>
      </c>
      <c r="J15" s="31">
        <v>7.5</v>
      </c>
      <c r="K15" s="31" t="s">
        <v>26</v>
      </c>
      <c r="L15" s="38"/>
      <c r="M15" s="38"/>
      <c r="N15" s="38"/>
      <c r="O15" s="38"/>
      <c r="P15" s="33">
        <v>6</v>
      </c>
      <c r="Q15" s="34">
        <f t="shared" si="0"/>
        <v>5.9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" customHeight="1">
      <c r="B16" s="26">
        <v>7</v>
      </c>
      <c r="C16" s="27" t="s">
        <v>433</v>
      </c>
      <c r="D16" s="28" t="s">
        <v>434</v>
      </c>
      <c r="E16" s="29" t="s">
        <v>146</v>
      </c>
      <c r="F16" s="30" t="s">
        <v>725</v>
      </c>
      <c r="G16" s="27" t="s">
        <v>80</v>
      </c>
      <c r="H16" s="31">
        <v>4</v>
      </c>
      <c r="I16" s="31">
        <v>4</v>
      </c>
      <c r="J16" s="31">
        <v>7</v>
      </c>
      <c r="K16" s="31" t="s">
        <v>26</v>
      </c>
      <c r="L16" s="38"/>
      <c r="M16" s="38"/>
      <c r="N16" s="38"/>
      <c r="O16" s="38"/>
      <c r="P16" s="33">
        <v>5</v>
      </c>
      <c r="Q16" s="34">
        <f t="shared" si="0"/>
        <v>5.0999999999999996</v>
      </c>
      <c r="R16" s="35" t="str">
        <f t="shared" si="3"/>
        <v>D+</v>
      </c>
      <c r="S16" s="36" t="str">
        <f t="shared" si="1"/>
        <v>Trung bình yếu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5" customHeight="1">
      <c r="B17" s="26">
        <v>8</v>
      </c>
      <c r="C17" s="27" t="s">
        <v>435</v>
      </c>
      <c r="D17" s="28" t="s">
        <v>436</v>
      </c>
      <c r="E17" s="29" t="s">
        <v>156</v>
      </c>
      <c r="F17" s="30" t="s">
        <v>726</v>
      </c>
      <c r="G17" s="27" t="s">
        <v>80</v>
      </c>
      <c r="H17" s="31">
        <v>6</v>
      </c>
      <c r="I17" s="31">
        <v>7</v>
      </c>
      <c r="J17" s="31">
        <v>8</v>
      </c>
      <c r="K17" s="31" t="s">
        <v>26</v>
      </c>
      <c r="L17" s="38"/>
      <c r="M17" s="38"/>
      <c r="N17" s="38"/>
      <c r="O17" s="38"/>
      <c r="P17" s="33">
        <v>7</v>
      </c>
      <c r="Q17" s="34">
        <f t="shared" si="0"/>
        <v>7.1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5" customHeight="1">
      <c r="B18" s="26">
        <v>9</v>
      </c>
      <c r="C18" s="27" t="s">
        <v>437</v>
      </c>
      <c r="D18" s="28" t="s">
        <v>131</v>
      </c>
      <c r="E18" s="29" t="s">
        <v>231</v>
      </c>
      <c r="F18" s="30" t="s">
        <v>727</v>
      </c>
      <c r="G18" s="27" t="s">
        <v>87</v>
      </c>
      <c r="H18" s="31">
        <v>5</v>
      </c>
      <c r="I18" s="31">
        <v>8</v>
      </c>
      <c r="J18" s="31">
        <v>10</v>
      </c>
      <c r="K18" s="31" t="s">
        <v>26</v>
      </c>
      <c r="L18" s="38"/>
      <c r="M18" s="38"/>
      <c r="N18" s="38"/>
      <c r="O18" s="38"/>
      <c r="P18" s="33">
        <v>8</v>
      </c>
      <c r="Q18" s="34">
        <f t="shared" si="0"/>
        <v>8.1</v>
      </c>
      <c r="R18" s="35" t="str">
        <f t="shared" si="3"/>
        <v>B+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5" customHeight="1">
      <c r="B19" s="26">
        <v>10</v>
      </c>
      <c r="C19" s="27" t="s">
        <v>438</v>
      </c>
      <c r="D19" s="28" t="s">
        <v>439</v>
      </c>
      <c r="E19" s="29" t="s">
        <v>440</v>
      </c>
      <c r="F19" s="30" t="s">
        <v>728</v>
      </c>
      <c r="G19" s="27" t="s">
        <v>66</v>
      </c>
      <c r="H19" s="31">
        <v>8</v>
      </c>
      <c r="I19" s="31">
        <v>8</v>
      </c>
      <c r="J19" s="31">
        <v>9</v>
      </c>
      <c r="K19" s="31" t="s">
        <v>26</v>
      </c>
      <c r="L19" s="38"/>
      <c r="M19" s="38"/>
      <c r="N19" s="38"/>
      <c r="O19" s="38"/>
      <c r="P19" s="33">
        <v>8.5</v>
      </c>
      <c r="Q19" s="34">
        <f t="shared" si="0"/>
        <v>8.5</v>
      </c>
      <c r="R19" s="35" t="str">
        <f t="shared" si="3"/>
        <v>A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5" customHeight="1">
      <c r="B20" s="26">
        <v>11</v>
      </c>
      <c r="C20" s="27" t="s">
        <v>441</v>
      </c>
      <c r="D20" s="28" t="s">
        <v>74</v>
      </c>
      <c r="E20" s="29" t="s">
        <v>346</v>
      </c>
      <c r="F20" s="30" t="s">
        <v>729</v>
      </c>
      <c r="G20" s="27" t="s">
        <v>66</v>
      </c>
      <c r="H20" s="31">
        <v>5</v>
      </c>
      <c r="I20" s="31">
        <v>7</v>
      </c>
      <c r="J20" s="31">
        <v>10</v>
      </c>
      <c r="K20" s="31" t="s">
        <v>26</v>
      </c>
      <c r="L20" s="38"/>
      <c r="M20" s="38"/>
      <c r="N20" s="38"/>
      <c r="O20" s="38"/>
      <c r="P20" s="33">
        <v>8</v>
      </c>
      <c r="Q20" s="34">
        <f t="shared" si="0"/>
        <v>7.9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5" customHeight="1">
      <c r="B21" s="26">
        <v>12</v>
      </c>
      <c r="C21" s="27" t="s">
        <v>442</v>
      </c>
      <c r="D21" s="28" t="s">
        <v>161</v>
      </c>
      <c r="E21" s="29" t="s">
        <v>346</v>
      </c>
      <c r="F21" s="30" t="s">
        <v>120</v>
      </c>
      <c r="G21" s="27" t="s">
        <v>66</v>
      </c>
      <c r="H21" s="31">
        <v>4</v>
      </c>
      <c r="I21" s="31">
        <v>6</v>
      </c>
      <c r="J21" s="31">
        <v>5</v>
      </c>
      <c r="K21" s="31" t="s">
        <v>26</v>
      </c>
      <c r="L21" s="38"/>
      <c r="M21" s="38"/>
      <c r="N21" s="38"/>
      <c r="O21" s="38"/>
      <c r="P21" s="33">
        <v>5</v>
      </c>
      <c r="Q21" s="34">
        <f t="shared" si="0"/>
        <v>5.0999999999999996</v>
      </c>
      <c r="R21" s="35" t="str">
        <f t="shared" si="3"/>
        <v>D+</v>
      </c>
      <c r="S21" s="36" t="str">
        <f t="shared" si="1"/>
        <v>Trung bình yếu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5" customHeight="1">
      <c r="B22" s="26">
        <v>13</v>
      </c>
      <c r="C22" s="27" t="s">
        <v>443</v>
      </c>
      <c r="D22" s="28" t="s">
        <v>343</v>
      </c>
      <c r="E22" s="29" t="s">
        <v>119</v>
      </c>
      <c r="F22" s="30" t="s">
        <v>700</v>
      </c>
      <c r="G22" s="27" t="s">
        <v>87</v>
      </c>
      <c r="H22" s="31">
        <v>3</v>
      </c>
      <c r="I22" s="31">
        <v>4</v>
      </c>
      <c r="J22" s="31">
        <v>8</v>
      </c>
      <c r="K22" s="31" t="s">
        <v>26</v>
      </c>
      <c r="L22" s="38"/>
      <c r="M22" s="38"/>
      <c r="N22" s="38"/>
      <c r="O22" s="38"/>
      <c r="P22" s="33">
        <v>5.5</v>
      </c>
      <c r="Q22" s="34">
        <f t="shared" si="0"/>
        <v>5.5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5" customHeight="1">
      <c r="B23" s="26">
        <v>14</v>
      </c>
      <c r="C23" s="27" t="s">
        <v>444</v>
      </c>
      <c r="D23" s="28" t="s">
        <v>240</v>
      </c>
      <c r="E23" s="29" t="s">
        <v>126</v>
      </c>
      <c r="F23" s="30" t="s">
        <v>730</v>
      </c>
      <c r="G23" s="27" t="s">
        <v>80</v>
      </c>
      <c r="H23" s="31">
        <v>7</v>
      </c>
      <c r="I23" s="31">
        <v>8</v>
      </c>
      <c r="J23" s="31">
        <v>6</v>
      </c>
      <c r="K23" s="31" t="s">
        <v>26</v>
      </c>
      <c r="L23" s="38"/>
      <c r="M23" s="38"/>
      <c r="N23" s="38"/>
      <c r="O23" s="38"/>
      <c r="P23" s="33">
        <v>7</v>
      </c>
      <c r="Q23" s="34">
        <f t="shared" si="0"/>
        <v>7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5" customHeight="1">
      <c r="B24" s="26">
        <v>15</v>
      </c>
      <c r="C24" s="27" t="s">
        <v>445</v>
      </c>
      <c r="D24" s="28" t="s">
        <v>262</v>
      </c>
      <c r="E24" s="29" t="s">
        <v>302</v>
      </c>
      <c r="F24" s="30" t="s">
        <v>731</v>
      </c>
      <c r="G24" s="27" t="s">
        <v>87</v>
      </c>
      <c r="H24" s="31">
        <v>8</v>
      </c>
      <c r="I24" s="31">
        <v>8</v>
      </c>
      <c r="J24" s="31">
        <v>9.5</v>
      </c>
      <c r="K24" s="31" t="s">
        <v>26</v>
      </c>
      <c r="L24" s="38"/>
      <c r="M24" s="38"/>
      <c r="N24" s="38"/>
      <c r="O24" s="38"/>
      <c r="P24" s="33">
        <v>8.5</v>
      </c>
      <c r="Q24" s="34">
        <f t="shared" si="0"/>
        <v>8.6</v>
      </c>
      <c r="R24" s="35" t="str">
        <f t="shared" si="3"/>
        <v>A</v>
      </c>
      <c r="S24" s="36" t="str">
        <f t="shared" si="1"/>
        <v>Giỏi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5" customHeight="1">
      <c r="B25" s="26">
        <v>16</v>
      </c>
      <c r="C25" s="27" t="s">
        <v>446</v>
      </c>
      <c r="D25" s="28" t="s">
        <v>447</v>
      </c>
      <c r="E25" s="29" t="s">
        <v>302</v>
      </c>
      <c r="F25" s="30" t="s">
        <v>732</v>
      </c>
      <c r="G25" s="27" t="s">
        <v>70</v>
      </c>
      <c r="H25" s="31">
        <v>8</v>
      </c>
      <c r="I25" s="31">
        <v>8</v>
      </c>
      <c r="J25" s="31">
        <v>10</v>
      </c>
      <c r="K25" s="31" t="s">
        <v>26</v>
      </c>
      <c r="L25" s="38"/>
      <c r="M25" s="38"/>
      <c r="N25" s="38"/>
      <c r="O25" s="38"/>
      <c r="P25" s="33">
        <v>9</v>
      </c>
      <c r="Q25" s="34">
        <f t="shared" si="0"/>
        <v>8.9</v>
      </c>
      <c r="R25" s="35" t="str">
        <f t="shared" si="3"/>
        <v>A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5" customHeight="1">
      <c r="B26" s="26">
        <v>17</v>
      </c>
      <c r="C26" s="27" t="s">
        <v>448</v>
      </c>
      <c r="D26" s="28" t="s">
        <v>449</v>
      </c>
      <c r="E26" s="29" t="s">
        <v>450</v>
      </c>
      <c r="F26" s="30" t="s">
        <v>733</v>
      </c>
      <c r="G26" s="27" t="s">
        <v>87</v>
      </c>
      <c r="H26" s="31">
        <v>6</v>
      </c>
      <c r="I26" s="31">
        <v>7</v>
      </c>
      <c r="J26" s="31">
        <v>8</v>
      </c>
      <c r="K26" s="31" t="s">
        <v>26</v>
      </c>
      <c r="L26" s="38"/>
      <c r="M26" s="38"/>
      <c r="N26" s="38"/>
      <c r="O26" s="38"/>
      <c r="P26" s="33">
        <v>7</v>
      </c>
      <c r="Q26" s="34">
        <f t="shared" si="0"/>
        <v>7.1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5" customHeight="1">
      <c r="B27" s="26">
        <v>18</v>
      </c>
      <c r="C27" s="27" t="s">
        <v>451</v>
      </c>
      <c r="D27" s="28" t="s">
        <v>131</v>
      </c>
      <c r="E27" s="29" t="s">
        <v>452</v>
      </c>
      <c r="F27" s="30" t="s">
        <v>734</v>
      </c>
      <c r="G27" s="27" t="s">
        <v>87</v>
      </c>
      <c r="H27" s="31">
        <v>8</v>
      </c>
      <c r="I27" s="31">
        <v>7</v>
      </c>
      <c r="J27" s="31">
        <v>10</v>
      </c>
      <c r="K27" s="31" t="s">
        <v>26</v>
      </c>
      <c r="L27" s="38"/>
      <c r="M27" s="38"/>
      <c r="N27" s="38"/>
      <c r="O27" s="38"/>
      <c r="P27" s="33">
        <v>8.5</v>
      </c>
      <c r="Q27" s="34">
        <f t="shared" si="0"/>
        <v>8.5</v>
      </c>
      <c r="R27" s="35" t="str">
        <f t="shared" si="3"/>
        <v>A</v>
      </c>
      <c r="S27" s="36" t="str">
        <f t="shared" si="1"/>
        <v>Giỏi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5" customHeight="1">
      <c r="B28" s="26">
        <v>19</v>
      </c>
      <c r="C28" s="27" t="s">
        <v>453</v>
      </c>
      <c r="D28" s="28" t="s">
        <v>454</v>
      </c>
      <c r="E28" s="29" t="s">
        <v>252</v>
      </c>
      <c r="F28" s="30" t="s">
        <v>735</v>
      </c>
      <c r="G28" s="27" t="s">
        <v>80</v>
      </c>
      <c r="H28" s="31">
        <v>6</v>
      </c>
      <c r="I28" s="31">
        <v>6</v>
      </c>
      <c r="J28" s="31">
        <v>5.5</v>
      </c>
      <c r="K28" s="31" t="s">
        <v>26</v>
      </c>
      <c r="L28" s="38"/>
      <c r="M28" s="38"/>
      <c r="N28" s="38"/>
      <c r="O28" s="38"/>
      <c r="P28" s="33">
        <v>6</v>
      </c>
      <c r="Q28" s="34">
        <f t="shared" si="0"/>
        <v>5.9</v>
      </c>
      <c r="R28" s="35" t="str">
        <f t="shared" si="3"/>
        <v>C</v>
      </c>
      <c r="S28" s="36" t="str">
        <f t="shared" si="1"/>
        <v>Trung bình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5" customHeight="1">
      <c r="B29" s="26">
        <v>20</v>
      </c>
      <c r="C29" s="27" t="s">
        <v>455</v>
      </c>
      <c r="D29" s="28" t="s">
        <v>74</v>
      </c>
      <c r="E29" s="29" t="s">
        <v>205</v>
      </c>
      <c r="F29" s="30" t="s">
        <v>736</v>
      </c>
      <c r="G29" s="27" t="s">
        <v>70</v>
      </c>
      <c r="H29" s="31">
        <v>6</v>
      </c>
      <c r="I29" s="31">
        <v>6</v>
      </c>
      <c r="J29" s="31">
        <v>10</v>
      </c>
      <c r="K29" s="31" t="s">
        <v>26</v>
      </c>
      <c r="L29" s="38"/>
      <c r="M29" s="38"/>
      <c r="N29" s="38"/>
      <c r="O29" s="38"/>
      <c r="P29" s="33">
        <v>7.5</v>
      </c>
      <c r="Q29" s="34">
        <f t="shared" si="0"/>
        <v>7.6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5" customHeight="1">
      <c r="B30" s="26">
        <v>21</v>
      </c>
      <c r="C30" s="27" t="s">
        <v>456</v>
      </c>
      <c r="D30" s="28" t="s">
        <v>457</v>
      </c>
      <c r="E30" s="29" t="s">
        <v>129</v>
      </c>
      <c r="F30" s="30" t="s">
        <v>737</v>
      </c>
      <c r="G30" s="27" t="s">
        <v>87</v>
      </c>
      <c r="H30" s="31">
        <v>7</v>
      </c>
      <c r="I30" s="31">
        <v>7</v>
      </c>
      <c r="J30" s="31">
        <v>10</v>
      </c>
      <c r="K30" s="31" t="s">
        <v>26</v>
      </c>
      <c r="L30" s="38"/>
      <c r="M30" s="38"/>
      <c r="N30" s="38"/>
      <c r="O30" s="38"/>
      <c r="P30" s="33">
        <v>8</v>
      </c>
      <c r="Q30" s="34">
        <f t="shared" si="0"/>
        <v>8.1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5" customHeight="1">
      <c r="B31" s="26">
        <v>22</v>
      </c>
      <c r="C31" s="27" t="s">
        <v>458</v>
      </c>
      <c r="D31" s="28" t="s">
        <v>459</v>
      </c>
      <c r="E31" s="29" t="s">
        <v>460</v>
      </c>
      <c r="F31" s="30" t="s">
        <v>143</v>
      </c>
      <c r="G31" s="27" t="s">
        <v>94</v>
      </c>
      <c r="H31" s="31">
        <v>6</v>
      </c>
      <c r="I31" s="31">
        <v>5</v>
      </c>
      <c r="J31" s="31">
        <v>7</v>
      </c>
      <c r="K31" s="31" t="s">
        <v>26</v>
      </c>
      <c r="L31" s="38"/>
      <c r="M31" s="38"/>
      <c r="N31" s="38"/>
      <c r="O31" s="38"/>
      <c r="P31" s="33">
        <v>6</v>
      </c>
      <c r="Q31" s="34">
        <f t="shared" si="0"/>
        <v>6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5" customHeight="1">
      <c r="B32" s="26">
        <v>23</v>
      </c>
      <c r="C32" s="27" t="s">
        <v>461</v>
      </c>
      <c r="D32" s="28" t="s">
        <v>131</v>
      </c>
      <c r="E32" s="29" t="s">
        <v>132</v>
      </c>
      <c r="F32" s="30" t="s">
        <v>738</v>
      </c>
      <c r="G32" s="27" t="s">
        <v>70</v>
      </c>
      <c r="H32" s="31">
        <v>7</v>
      </c>
      <c r="I32" s="31">
        <v>9</v>
      </c>
      <c r="J32" s="31">
        <v>10</v>
      </c>
      <c r="K32" s="31" t="s">
        <v>26</v>
      </c>
      <c r="L32" s="38"/>
      <c r="M32" s="38"/>
      <c r="N32" s="38"/>
      <c r="O32" s="38"/>
      <c r="P32" s="33">
        <v>9</v>
      </c>
      <c r="Q32" s="34">
        <f t="shared" si="0"/>
        <v>9</v>
      </c>
      <c r="R32" s="35" t="str">
        <f t="shared" si="3"/>
        <v>A+</v>
      </c>
      <c r="S32" s="36" t="str">
        <f t="shared" si="1"/>
        <v>Giỏi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15" customHeight="1">
      <c r="B33" s="26">
        <v>24</v>
      </c>
      <c r="C33" s="27" t="s">
        <v>462</v>
      </c>
      <c r="D33" s="28" t="s">
        <v>463</v>
      </c>
      <c r="E33" s="29" t="s">
        <v>196</v>
      </c>
      <c r="F33" s="30" t="s">
        <v>739</v>
      </c>
      <c r="G33" s="27" t="s">
        <v>87</v>
      </c>
      <c r="H33" s="31">
        <v>5</v>
      </c>
      <c r="I33" s="31">
        <v>6</v>
      </c>
      <c r="J33" s="31">
        <v>6.5</v>
      </c>
      <c r="K33" s="31" t="s">
        <v>26</v>
      </c>
      <c r="L33" s="38"/>
      <c r="M33" s="38"/>
      <c r="N33" s="38"/>
      <c r="O33" s="38"/>
      <c r="P33" s="33">
        <v>6</v>
      </c>
      <c r="Q33" s="34">
        <f t="shared" si="0"/>
        <v>6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15" customHeight="1">
      <c r="B34" s="94">
        <v>25</v>
      </c>
      <c r="C34" s="95" t="s">
        <v>464</v>
      </c>
      <c r="D34" s="96" t="s">
        <v>465</v>
      </c>
      <c r="E34" s="97" t="s">
        <v>466</v>
      </c>
      <c r="F34" s="98" t="s">
        <v>740</v>
      </c>
      <c r="G34" s="95" t="s">
        <v>80</v>
      </c>
      <c r="H34" s="99">
        <v>7</v>
      </c>
      <c r="I34" s="99">
        <v>7</v>
      </c>
      <c r="J34" s="99">
        <v>9</v>
      </c>
      <c r="K34" s="99" t="s">
        <v>26</v>
      </c>
      <c r="L34" s="100"/>
      <c r="M34" s="100"/>
      <c r="N34" s="100"/>
      <c r="O34" s="100"/>
      <c r="P34" s="101">
        <v>8</v>
      </c>
      <c r="Q34" s="102">
        <f t="shared" si="0"/>
        <v>7.9</v>
      </c>
      <c r="R34" s="103" t="str">
        <f t="shared" si="3"/>
        <v>B</v>
      </c>
      <c r="S34" s="104" t="str">
        <f t="shared" si="1"/>
        <v>Khá</v>
      </c>
      <c r="T34" s="105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7.5" customHeight="1">
      <c r="A35" s="2"/>
      <c r="B35" s="39"/>
      <c r="C35" s="40"/>
      <c r="D35" s="40"/>
      <c r="E35" s="41"/>
      <c r="F35" s="41"/>
      <c r="G35" s="41"/>
      <c r="H35" s="42"/>
      <c r="I35" s="43"/>
      <c r="J35" s="43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3"/>
    </row>
    <row r="36" spans="1:38" ht="16.5">
      <c r="A36" s="2"/>
      <c r="B36" s="131" t="s">
        <v>27</v>
      </c>
      <c r="C36" s="131"/>
      <c r="D36" s="40"/>
      <c r="E36" s="41"/>
      <c r="F36" s="41"/>
      <c r="G36" s="41"/>
      <c r="H36" s="42"/>
      <c r="I36" s="43"/>
      <c r="J36" s="43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3"/>
    </row>
    <row r="37" spans="1:38" ht="16.5" customHeight="1">
      <c r="A37" s="2"/>
      <c r="B37" s="45" t="s">
        <v>28</v>
      </c>
      <c r="C37" s="45"/>
      <c r="D37" s="46">
        <f>+$Y$8</f>
        <v>25</v>
      </c>
      <c r="E37" s="47" t="s">
        <v>29</v>
      </c>
      <c r="F37" s="47"/>
      <c r="G37" s="126" t="s">
        <v>30</v>
      </c>
      <c r="H37" s="126"/>
      <c r="I37" s="126"/>
      <c r="J37" s="126"/>
      <c r="K37" s="126"/>
      <c r="L37" s="126"/>
      <c r="M37" s="126"/>
      <c r="N37" s="126"/>
      <c r="O37" s="126"/>
      <c r="P37" s="48">
        <f>$Y$8 -COUNTIF($T$9:$T$224,"Vắng") -COUNTIF($T$9:$T$224,"Vắng có phép") - COUNTIF($T$9:$T$224,"Đình chỉ thi") - COUNTIF($T$9:$T$224,"Không đủ ĐKDT")</f>
        <v>25</v>
      </c>
      <c r="Q37" s="48"/>
      <c r="R37" s="49"/>
      <c r="S37" s="50"/>
      <c r="T37" s="50" t="s">
        <v>29</v>
      </c>
      <c r="U37" s="3"/>
    </row>
    <row r="38" spans="1:38" ht="16.5" customHeight="1">
      <c r="A38" s="2"/>
      <c r="B38" s="45" t="s">
        <v>31</v>
      </c>
      <c r="C38" s="45"/>
      <c r="D38" s="46">
        <f>+$AJ$8</f>
        <v>25</v>
      </c>
      <c r="E38" s="47" t="s">
        <v>29</v>
      </c>
      <c r="F38" s="47"/>
      <c r="G38" s="126" t="s">
        <v>32</v>
      </c>
      <c r="H38" s="126"/>
      <c r="I38" s="126"/>
      <c r="J38" s="126"/>
      <c r="K38" s="126"/>
      <c r="L38" s="126"/>
      <c r="M38" s="126"/>
      <c r="N38" s="126"/>
      <c r="O38" s="126"/>
      <c r="P38" s="51">
        <f>COUNTIF($T$9:$T$100,"Vắng")</f>
        <v>0</v>
      </c>
      <c r="Q38" s="51"/>
      <c r="R38" s="52"/>
      <c r="S38" s="50"/>
      <c r="T38" s="50" t="s">
        <v>29</v>
      </c>
      <c r="U38" s="3"/>
    </row>
    <row r="39" spans="1:38" ht="16.5" customHeight="1">
      <c r="A39" s="2"/>
      <c r="B39" s="45" t="s">
        <v>52</v>
      </c>
      <c r="C39" s="45"/>
      <c r="D39" s="85">
        <f>COUNTIF(V10:V34,"Học lại")</f>
        <v>0</v>
      </c>
      <c r="E39" s="47" t="s">
        <v>29</v>
      </c>
      <c r="F39" s="47"/>
      <c r="G39" s="126" t="s">
        <v>53</v>
      </c>
      <c r="H39" s="126"/>
      <c r="I39" s="126"/>
      <c r="J39" s="126"/>
      <c r="K39" s="126"/>
      <c r="L39" s="126"/>
      <c r="M39" s="126"/>
      <c r="N39" s="126"/>
      <c r="O39" s="126"/>
      <c r="P39" s="48">
        <f>COUNTIF($T$9:$T$100,"Vắng có phép")</f>
        <v>0</v>
      </c>
      <c r="Q39" s="48"/>
      <c r="R39" s="49"/>
      <c r="S39" s="50"/>
      <c r="T39" s="50" t="s">
        <v>29</v>
      </c>
      <c r="U39" s="3"/>
    </row>
    <row r="40" spans="1:38" ht="3" customHeight="1">
      <c r="A40" s="2"/>
      <c r="B40" s="39"/>
      <c r="C40" s="40"/>
      <c r="D40" s="40"/>
      <c r="E40" s="41"/>
      <c r="F40" s="41"/>
      <c r="G40" s="41"/>
      <c r="H40" s="42"/>
      <c r="I40" s="43"/>
      <c r="J40" s="43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3"/>
    </row>
    <row r="41" spans="1:38">
      <c r="B41" s="86" t="s">
        <v>33</v>
      </c>
      <c r="C41" s="86"/>
      <c r="D41" s="87">
        <f>COUNTIF(V10:V34,"Thi lại")</f>
        <v>0</v>
      </c>
      <c r="E41" s="88" t="s">
        <v>29</v>
      </c>
      <c r="F41" s="3"/>
      <c r="G41" s="3"/>
      <c r="H41" s="3"/>
      <c r="I41" s="3"/>
      <c r="J41" s="132"/>
      <c r="K41" s="132"/>
      <c r="L41" s="132"/>
      <c r="M41" s="132"/>
      <c r="N41" s="132"/>
      <c r="O41" s="132"/>
      <c r="P41" s="132"/>
      <c r="Q41" s="132"/>
      <c r="R41" s="132"/>
      <c r="S41" s="132"/>
      <c r="T41" s="132"/>
      <c r="U41" s="3"/>
    </row>
    <row r="42" spans="1:38">
      <c r="B42" s="86"/>
      <c r="C42" s="86"/>
      <c r="D42" s="87"/>
      <c r="E42" s="88"/>
      <c r="F42" s="3"/>
      <c r="G42" s="3"/>
      <c r="H42" s="3"/>
      <c r="I42" s="3"/>
      <c r="J42" s="132" t="s">
        <v>746</v>
      </c>
      <c r="K42" s="132"/>
      <c r="L42" s="132"/>
      <c r="M42" s="132"/>
      <c r="N42" s="132"/>
      <c r="O42" s="132"/>
      <c r="P42" s="132"/>
      <c r="Q42" s="132"/>
      <c r="R42" s="132"/>
      <c r="S42" s="132"/>
      <c r="T42" s="132"/>
      <c r="U42" s="3"/>
    </row>
    <row r="43" spans="1:38">
      <c r="A43" s="53"/>
      <c r="B43" s="133" t="s">
        <v>34</v>
      </c>
      <c r="C43" s="133"/>
      <c r="D43" s="133"/>
      <c r="E43" s="133"/>
      <c r="F43" s="133"/>
      <c r="G43" s="133"/>
      <c r="H43" s="133"/>
      <c r="I43" s="54"/>
      <c r="J43" s="134" t="s">
        <v>35</v>
      </c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3"/>
    </row>
    <row r="44" spans="1:38" ht="4.5" customHeight="1">
      <c r="A44" s="2"/>
      <c r="B44" s="39"/>
      <c r="C44" s="55"/>
      <c r="D44" s="55"/>
      <c r="E44" s="56"/>
      <c r="F44" s="56"/>
      <c r="G44" s="56"/>
      <c r="H44" s="57"/>
      <c r="I44" s="58"/>
      <c r="J44" s="58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38" s="2" customFormat="1">
      <c r="B45" s="133" t="s">
        <v>36</v>
      </c>
      <c r="C45" s="133"/>
      <c r="D45" s="135" t="s">
        <v>37</v>
      </c>
      <c r="E45" s="135"/>
      <c r="F45" s="135"/>
      <c r="G45" s="135"/>
      <c r="H45" s="135"/>
      <c r="I45" s="58"/>
      <c r="J45" s="58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3"/>
      <c r="V45" s="62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62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62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s="2" customForma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62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s="2" customFormat="1" ht="9.75" customHeigh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62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s="2" customFormat="1" ht="3.75" customHeigh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62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s="2" customFormat="1" ht="18" customHeight="1">
      <c r="A51" s="1"/>
      <c r="B51" s="137" t="s">
        <v>38</v>
      </c>
      <c r="C51" s="137"/>
      <c r="D51" s="137" t="s">
        <v>55</v>
      </c>
      <c r="E51" s="137"/>
      <c r="F51" s="137"/>
      <c r="G51" s="137"/>
      <c r="H51" s="137"/>
      <c r="I51" s="137"/>
      <c r="J51" s="137" t="s">
        <v>39</v>
      </c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3"/>
      <c r="V51" s="62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 ht="4.5" customHeigh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62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 ht="36.75" hidden="1" customHeigh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62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ht="38.25" hidden="1" customHeight="1">
      <c r="B54" s="138" t="s">
        <v>50</v>
      </c>
      <c r="C54" s="133"/>
      <c r="D54" s="133"/>
      <c r="E54" s="133"/>
      <c r="F54" s="133"/>
      <c r="G54" s="133"/>
      <c r="H54" s="138" t="s">
        <v>51</v>
      </c>
      <c r="I54" s="138"/>
      <c r="J54" s="138"/>
      <c r="K54" s="138"/>
      <c r="L54" s="138"/>
      <c r="M54" s="138"/>
      <c r="N54" s="139" t="s">
        <v>35</v>
      </c>
      <c r="O54" s="139"/>
      <c r="P54" s="139"/>
      <c r="Q54" s="139"/>
      <c r="R54" s="139"/>
      <c r="S54" s="139"/>
      <c r="T54" s="139"/>
    </row>
    <row r="55" spans="1:38" hidden="1">
      <c r="B55" s="39"/>
      <c r="C55" s="55"/>
      <c r="D55" s="55"/>
      <c r="E55" s="56"/>
      <c r="F55" s="56"/>
      <c r="G55" s="56"/>
      <c r="H55" s="57"/>
      <c r="I55" s="58"/>
      <c r="J55" s="58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38" hidden="1">
      <c r="B56" s="133" t="s">
        <v>36</v>
      </c>
      <c r="C56" s="133"/>
      <c r="D56" s="135" t="s">
        <v>37</v>
      </c>
      <c r="E56" s="135"/>
      <c r="F56" s="135"/>
      <c r="G56" s="135"/>
      <c r="H56" s="135"/>
      <c r="I56" s="58"/>
      <c r="J56" s="58"/>
      <c r="K56" s="44"/>
      <c r="L56" s="44"/>
      <c r="M56" s="44"/>
      <c r="N56" s="44"/>
      <c r="O56" s="44"/>
      <c r="P56" s="44"/>
      <c r="Q56" s="44"/>
      <c r="R56" s="44"/>
      <c r="S56" s="44"/>
      <c r="T56" s="44"/>
    </row>
    <row r="57" spans="1:38" hidden="1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38" hidden="1"/>
    <row r="59" spans="1:38" hidden="1"/>
    <row r="60" spans="1:38" hidden="1"/>
    <row r="61" spans="1:38" hidden="1"/>
    <row r="62" spans="1:38" hidden="1"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 t="s">
        <v>39</v>
      </c>
      <c r="O62" s="136"/>
      <c r="P62" s="136"/>
      <c r="Q62" s="136"/>
      <c r="R62" s="136"/>
      <c r="S62" s="136"/>
      <c r="T62" s="136"/>
    </row>
    <row r="63" spans="1:38" hidden="1"/>
  </sheetData>
  <sheetProtection formatCells="0" formatColumns="0" formatRows="0" insertColumns="0" insertRows="0" insertHyperlinks="0" deleteColumns="0" deleteRows="0" sort="0" autoFilter="0" pivotTables="0"/>
  <autoFilter ref="A8:AL34">
    <filterColumn colId="3" showButton="0"/>
    <filterColumn colId="12"/>
  </autoFilter>
  <mergeCells count="58">
    <mergeCell ref="N62:T62"/>
    <mergeCell ref="B51:C51"/>
    <mergeCell ref="D51:I51"/>
    <mergeCell ref="J51:T51"/>
    <mergeCell ref="B54:G54"/>
    <mergeCell ref="H54:M54"/>
    <mergeCell ref="N54:T54"/>
    <mergeCell ref="B56:C56"/>
    <mergeCell ref="D56:H56"/>
    <mergeCell ref="B62:D62"/>
    <mergeCell ref="E62:G62"/>
    <mergeCell ref="H62:M62"/>
    <mergeCell ref="J41:T41"/>
    <mergeCell ref="J42:T42"/>
    <mergeCell ref="B43:H43"/>
    <mergeCell ref="J43:T43"/>
    <mergeCell ref="B45:C45"/>
    <mergeCell ref="D45:H45"/>
    <mergeCell ref="G39:O39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36:C36"/>
    <mergeCell ref="G37:O37"/>
    <mergeCell ref="G38:O38"/>
    <mergeCell ref="Z4:AC6"/>
    <mergeCell ref="AD4:AE6"/>
    <mergeCell ref="AF4:AG6"/>
    <mergeCell ref="AH4:AI6"/>
    <mergeCell ref="AJ4:AK6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B1:G1"/>
    <mergeCell ref="H1:T1"/>
    <mergeCell ref="B2:G2"/>
    <mergeCell ref="H2:T2"/>
    <mergeCell ref="W4:W7"/>
  </mergeCells>
  <conditionalFormatting sqref="H10:P34">
    <cfRule type="cellIs" dxfId="13" priority="2" operator="greaterThan">
      <formula>10</formula>
    </cfRule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39 V10:W34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L63"/>
  <sheetViews>
    <sheetView workbookViewId="0">
      <pane ySplit="3" topLeftCell="A34" activePane="bottomLeft" state="frozen"/>
      <selection sqref="A1:A1048576"/>
      <selection pane="bottomLeft" activeCell="B34" sqref="B34:T34"/>
    </sheetView>
  </sheetViews>
  <sheetFormatPr defaultRowHeight="15.75"/>
  <cols>
    <col min="1" max="1" width="3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698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58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692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/>
      <c r="G5" s="120" t="s">
        <v>56</v>
      </c>
      <c r="H5" s="120"/>
      <c r="I5" s="120"/>
      <c r="J5" s="120"/>
      <c r="K5" s="120"/>
      <c r="L5" s="120"/>
      <c r="M5" s="120"/>
      <c r="N5" s="120"/>
      <c r="O5" s="120"/>
      <c r="P5" s="120" t="s">
        <v>57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4.2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93" t="s">
        <v>48</v>
      </c>
      <c r="N8" s="93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Thực hành chuyên sâu (VT)</v>
      </c>
      <c r="X8" s="68" t="str">
        <f>+P4</f>
        <v>Nhóm: TEL1417-06</v>
      </c>
      <c r="Y8" s="69">
        <f>+$AH$8+$AJ$8+$AF$8</f>
        <v>25</v>
      </c>
      <c r="Z8" s="63">
        <f>COUNTIF($S$9:$S$94,"Khiển trách")</f>
        <v>0</v>
      </c>
      <c r="AA8" s="63">
        <f>COUNTIF($S$9:$S$94,"Cảnh cáo")</f>
        <v>0</v>
      </c>
      <c r="AB8" s="63">
        <f>COUNTIF($S$9:$S$94,"Đình chỉ thi")</f>
        <v>0</v>
      </c>
      <c r="AC8" s="70">
        <f>+($Z$8+$AA$8+$AB$8)/$Y$8*100%</f>
        <v>0</v>
      </c>
      <c r="AD8" s="63">
        <f>SUM(COUNTIF($S$9:$S$92,"Vắng"),COUNTIF($S$9:$S$92,"Vắng có phép"))</f>
        <v>0</v>
      </c>
      <c r="AE8" s="71">
        <f>+$AD$8/$Y$8</f>
        <v>0</v>
      </c>
      <c r="AF8" s="72">
        <f>COUNTIF($V$9:$V$92,"Thi lại")</f>
        <v>0</v>
      </c>
      <c r="AG8" s="71">
        <f>+$AF$8/$Y$8</f>
        <v>0</v>
      </c>
      <c r="AH8" s="72">
        <f>COUNTIF($V$9:$V$93,"Học lại")</f>
        <v>0</v>
      </c>
      <c r="AI8" s="71">
        <f>+$AH$8/$Y$8</f>
        <v>0</v>
      </c>
      <c r="AJ8" s="63">
        <f>COUNTIF($V$10:$V$93,"Đạt")</f>
        <v>25</v>
      </c>
      <c r="AK8" s="70">
        <f>+$AJ$8/$Y$8</f>
        <v>1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>
        <v>10</v>
      </c>
      <c r="I9" s="10">
        <v>20</v>
      </c>
      <c r="J9" s="11">
        <v>20</v>
      </c>
      <c r="K9" s="10"/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5" customHeight="1">
      <c r="B10" s="15">
        <v>1</v>
      </c>
      <c r="C10" s="16" t="s">
        <v>368</v>
      </c>
      <c r="D10" s="17" t="s">
        <v>369</v>
      </c>
      <c r="E10" s="18" t="s">
        <v>61</v>
      </c>
      <c r="F10" s="19" t="s">
        <v>721</v>
      </c>
      <c r="G10" s="16" t="s">
        <v>212</v>
      </c>
      <c r="H10" s="20">
        <v>10</v>
      </c>
      <c r="I10" s="20">
        <v>8</v>
      </c>
      <c r="J10" s="20">
        <v>8</v>
      </c>
      <c r="K10" s="20" t="s">
        <v>26</v>
      </c>
      <c r="L10" s="21"/>
      <c r="M10" s="21"/>
      <c r="N10" s="21"/>
      <c r="O10" s="21"/>
      <c r="P10" s="22">
        <v>8.5</v>
      </c>
      <c r="Q10" s="23">
        <f t="shared" ref="Q10:Q34" si="0">ROUND(SUMPRODUCT(H10:P10,$H$9:$P$9)/100,1)</f>
        <v>8.5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34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" customHeight="1">
      <c r="B11" s="26">
        <v>2</v>
      </c>
      <c r="C11" s="27" t="s">
        <v>370</v>
      </c>
      <c r="D11" s="28" t="s">
        <v>371</v>
      </c>
      <c r="E11" s="29" t="s">
        <v>372</v>
      </c>
      <c r="F11" s="30" t="s">
        <v>722</v>
      </c>
      <c r="G11" s="27" t="s">
        <v>212</v>
      </c>
      <c r="H11" s="31">
        <v>7</v>
      </c>
      <c r="I11" s="31">
        <v>6</v>
      </c>
      <c r="J11" s="31">
        <v>9</v>
      </c>
      <c r="K11" s="31" t="s">
        <v>26</v>
      </c>
      <c r="L11" s="32"/>
      <c r="M11" s="32"/>
      <c r="N11" s="32"/>
      <c r="O11" s="32"/>
      <c r="P11" s="33">
        <v>7.5</v>
      </c>
      <c r="Q11" s="34">
        <f t="shared" si="0"/>
        <v>7.5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6" t="str">
        <f t="shared" si="1"/>
        <v>Khá</v>
      </c>
      <c r="T11" s="37" t="str">
        <f>+IF(OR($H11=0,$I11=0,$J11=0,$K11=0),"Không đủ ĐKDT","")</f>
        <v/>
      </c>
      <c r="U11" s="3"/>
      <c r="V11" s="91" t="str">
        <f t="shared" ref="V11:V3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5" customHeight="1">
      <c r="B12" s="26">
        <v>3</v>
      </c>
      <c r="C12" s="27" t="s">
        <v>373</v>
      </c>
      <c r="D12" s="28" t="s">
        <v>374</v>
      </c>
      <c r="E12" s="29" t="s">
        <v>375</v>
      </c>
      <c r="F12" s="30" t="s">
        <v>723</v>
      </c>
      <c r="G12" s="27" t="s">
        <v>66</v>
      </c>
      <c r="H12" s="31">
        <v>8</v>
      </c>
      <c r="I12" s="31">
        <v>7</v>
      </c>
      <c r="J12" s="31">
        <v>7</v>
      </c>
      <c r="K12" s="31" t="s">
        <v>26</v>
      </c>
      <c r="L12" s="38"/>
      <c r="M12" s="38"/>
      <c r="N12" s="38"/>
      <c r="O12" s="38"/>
      <c r="P12" s="33">
        <v>7</v>
      </c>
      <c r="Q12" s="34">
        <f t="shared" si="0"/>
        <v>7.1</v>
      </c>
      <c r="R12" s="35" t="str">
        <f t="shared" ref="R12:R34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 t="shared" ref="T12:T34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5" customHeight="1">
      <c r="B13" s="26">
        <v>4</v>
      </c>
      <c r="C13" s="27" t="s">
        <v>376</v>
      </c>
      <c r="D13" s="28" t="s">
        <v>262</v>
      </c>
      <c r="E13" s="29" t="s">
        <v>322</v>
      </c>
      <c r="F13" s="30" t="s">
        <v>712</v>
      </c>
      <c r="G13" s="27" t="s">
        <v>80</v>
      </c>
      <c r="H13" s="31">
        <v>8</v>
      </c>
      <c r="I13" s="31">
        <v>8</v>
      </c>
      <c r="J13" s="31">
        <v>7</v>
      </c>
      <c r="K13" s="31" t="s">
        <v>26</v>
      </c>
      <c r="L13" s="38"/>
      <c r="M13" s="38"/>
      <c r="N13" s="38"/>
      <c r="O13" s="38"/>
      <c r="P13" s="33">
        <v>7.5</v>
      </c>
      <c r="Q13" s="34">
        <f t="shared" si="0"/>
        <v>7.6</v>
      </c>
      <c r="R13" s="35" t="str">
        <f t="shared" si="3"/>
        <v>B</v>
      </c>
      <c r="S13" s="36" t="str">
        <f t="shared" si="1"/>
        <v>Khá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5" customHeight="1">
      <c r="B14" s="26">
        <v>5</v>
      </c>
      <c r="C14" s="27" t="s">
        <v>377</v>
      </c>
      <c r="D14" s="28" t="s">
        <v>321</v>
      </c>
      <c r="E14" s="29" t="s">
        <v>79</v>
      </c>
      <c r="F14" s="30" t="s">
        <v>724</v>
      </c>
      <c r="G14" s="27" t="s">
        <v>70</v>
      </c>
      <c r="H14" s="31">
        <v>9</v>
      </c>
      <c r="I14" s="31">
        <v>8</v>
      </c>
      <c r="J14" s="31">
        <v>7</v>
      </c>
      <c r="K14" s="31" t="s">
        <v>26</v>
      </c>
      <c r="L14" s="38"/>
      <c r="M14" s="38"/>
      <c r="N14" s="38"/>
      <c r="O14" s="38"/>
      <c r="P14" s="33">
        <v>8</v>
      </c>
      <c r="Q14" s="34">
        <f t="shared" si="0"/>
        <v>7.9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" customHeight="1">
      <c r="B15" s="26">
        <v>6</v>
      </c>
      <c r="C15" s="27" t="s">
        <v>378</v>
      </c>
      <c r="D15" s="28" t="s">
        <v>379</v>
      </c>
      <c r="E15" s="29" t="s">
        <v>79</v>
      </c>
      <c r="F15" s="30" t="s">
        <v>633</v>
      </c>
      <c r="G15" s="27" t="s">
        <v>94</v>
      </c>
      <c r="H15" s="31">
        <v>8</v>
      </c>
      <c r="I15" s="31">
        <v>6</v>
      </c>
      <c r="J15" s="31">
        <v>8</v>
      </c>
      <c r="K15" s="31" t="s">
        <v>26</v>
      </c>
      <c r="L15" s="38"/>
      <c r="M15" s="38"/>
      <c r="N15" s="38"/>
      <c r="O15" s="38"/>
      <c r="P15" s="33">
        <v>7</v>
      </c>
      <c r="Q15" s="34">
        <f t="shared" si="0"/>
        <v>7.1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" customHeight="1">
      <c r="B16" s="26">
        <v>7</v>
      </c>
      <c r="C16" s="27" t="s">
        <v>380</v>
      </c>
      <c r="D16" s="28" t="s">
        <v>381</v>
      </c>
      <c r="E16" s="29" t="s">
        <v>83</v>
      </c>
      <c r="F16" s="30" t="s">
        <v>725</v>
      </c>
      <c r="G16" s="27" t="s">
        <v>62</v>
      </c>
      <c r="H16" s="31">
        <v>8</v>
      </c>
      <c r="I16" s="31">
        <v>6</v>
      </c>
      <c r="J16" s="31">
        <v>7</v>
      </c>
      <c r="K16" s="31" t="s">
        <v>26</v>
      </c>
      <c r="L16" s="38"/>
      <c r="M16" s="38"/>
      <c r="N16" s="38"/>
      <c r="O16" s="38"/>
      <c r="P16" s="33">
        <v>7</v>
      </c>
      <c r="Q16" s="34">
        <f t="shared" si="0"/>
        <v>6.9</v>
      </c>
      <c r="R16" s="35" t="str">
        <f t="shared" si="3"/>
        <v>C+</v>
      </c>
      <c r="S16" s="36" t="str">
        <f t="shared" si="1"/>
        <v>Trung bình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5" customHeight="1">
      <c r="B17" s="26">
        <v>8</v>
      </c>
      <c r="C17" s="27" t="s">
        <v>382</v>
      </c>
      <c r="D17" s="28" t="s">
        <v>243</v>
      </c>
      <c r="E17" s="29" t="s">
        <v>383</v>
      </c>
      <c r="F17" s="30" t="s">
        <v>726</v>
      </c>
      <c r="G17" s="27" t="s">
        <v>70</v>
      </c>
      <c r="H17" s="31">
        <v>8</v>
      </c>
      <c r="I17" s="31">
        <v>8</v>
      </c>
      <c r="J17" s="31">
        <v>9</v>
      </c>
      <c r="K17" s="31" t="s">
        <v>26</v>
      </c>
      <c r="L17" s="38"/>
      <c r="M17" s="38"/>
      <c r="N17" s="38"/>
      <c r="O17" s="38"/>
      <c r="P17" s="33">
        <v>8.5</v>
      </c>
      <c r="Q17" s="34">
        <f t="shared" si="0"/>
        <v>8.5</v>
      </c>
      <c r="R17" s="35" t="str">
        <f t="shared" si="3"/>
        <v>A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5" customHeight="1">
      <c r="B18" s="26">
        <v>9</v>
      </c>
      <c r="C18" s="27" t="s">
        <v>384</v>
      </c>
      <c r="D18" s="28" t="s">
        <v>102</v>
      </c>
      <c r="E18" s="29" t="s">
        <v>385</v>
      </c>
      <c r="F18" s="30" t="s">
        <v>727</v>
      </c>
      <c r="G18" s="27" t="s">
        <v>80</v>
      </c>
      <c r="H18" s="31">
        <v>9</v>
      </c>
      <c r="I18" s="31">
        <v>6</v>
      </c>
      <c r="J18" s="31">
        <v>9</v>
      </c>
      <c r="K18" s="31" t="s">
        <v>26</v>
      </c>
      <c r="L18" s="38"/>
      <c r="M18" s="38"/>
      <c r="N18" s="38"/>
      <c r="O18" s="38"/>
      <c r="P18" s="33">
        <v>8</v>
      </c>
      <c r="Q18" s="34">
        <f t="shared" si="0"/>
        <v>7.9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5" customHeight="1">
      <c r="B19" s="26">
        <v>10</v>
      </c>
      <c r="C19" s="27" t="s">
        <v>386</v>
      </c>
      <c r="D19" s="28" t="s">
        <v>387</v>
      </c>
      <c r="E19" s="29" t="s">
        <v>388</v>
      </c>
      <c r="F19" s="30" t="s">
        <v>728</v>
      </c>
      <c r="G19" s="27" t="s">
        <v>87</v>
      </c>
      <c r="H19" s="31">
        <v>9</v>
      </c>
      <c r="I19" s="31">
        <v>8</v>
      </c>
      <c r="J19" s="31">
        <v>9</v>
      </c>
      <c r="K19" s="31" t="s">
        <v>26</v>
      </c>
      <c r="L19" s="38"/>
      <c r="M19" s="38"/>
      <c r="N19" s="38"/>
      <c r="O19" s="38"/>
      <c r="P19" s="33">
        <v>8.5</v>
      </c>
      <c r="Q19" s="34">
        <f t="shared" si="0"/>
        <v>8.6</v>
      </c>
      <c r="R19" s="35" t="str">
        <f t="shared" si="3"/>
        <v>A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5" customHeight="1">
      <c r="B20" s="26">
        <v>11</v>
      </c>
      <c r="C20" s="27" t="s">
        <v>389</v>
      </c>
      <c r="D20" s="28" t="s">
        <v>390</v>
      </c>
      <c r="E20" s="29" t="s">
        <v>103</v>
      </c>
      <c r="F20" s="30" t="s">
        <v>729</v>
      </c>
      <c r="G20" s="27" t="s">
        <v>70</v>
      </c>
      <c r="H20" s="31">
        <v>10</v>
      </c>
      <c r="I20" s="31">
        <v>7</v>
      </c>
      <c r="J20" s="31">
        <v>10</v>
      </c>
      <c r="K20" s="31" t="s">
        <v>26</v>
      </c>
      <c r="L20" s="38"/>
      <c r="M20" s="38"/>
      <c r="N20" s="38"/>
      <c r="O20" s="38"/>
      <c r="P20" s="33">
        <v>9</v>
      </c>
      <c r="Q20" s="34">
        <f t="shared" si="0"/>
        <v>8.9</v>
      </c>
      <c r="R20" s="35" t="str">
        <f t="shared" si="3"/>
        <v>A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5" customHeight="1">
      <c r="B21" s="26">
        <v>12</v>
      </c>
      <c r="C21" s="27" t="s">
        <v>391</v>
      </c>
      <c r="D21" s="28" t="s">
        <v>392</v>
      </c>
      <c r="E21" s="29" t="s">
        <v>103</v>
      </c>
      <c r="F21" s="30" t="s">
        <v>120</v>
      </c>
      <c r="G21" s="27" t="s">
        <v>70</v>
      </c>
      <c r="H21" s="31">
        <v>10</v>
      </c>
      <c r="I21" s="31">
        <v>6</v>
      </c>
      <c r="J21" s="31">
        <v>10</v>
      </c>
      <c r="K21" s="31" t="s">
        <v>26</v>
      </c>
      <c r="L21" s="38"/>
      <c r="M21" s="38"/>
      <c r="N21" s="38"/>
      <c r="O21" s="38"/>
      <c r="P21" s="33">
        <v>8.5</v>
      </c>
      <c r="Q21" s="34">
        <f t="shared" si="0"/>
        <v>8.5</v>
      </c>
      <c r="R21" s="35" t="str">
        <f t="shared" si="3"/>
        <v>A</v>
      </c>
      <c r="S21" s="36" t="str">
        <f t="shared" si="1"/>
        <v>Giỏi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5" customHeight="1">
      <c r="B22" s="26">
        <v>13</v>
      </c>
      <c r="C22" s="27" t="s">
        <v>393</v>
      </c>
      <c r="D22" s="28" t="s">
        <v>77</v>
      </c>
      <c r="E22" s="29" t="s">
        <v>394</v>
      </c>
      <c r="F22" s="30" t="s">
        <v>700</v>
      </c>
      <c r="G22" s="27" t="s">
        <v>87</v>
      </c>
      <c r="H22" s="31">
        <v>6</v>
      </c>
      <c r="I22" s="31">
        <v>8</v>
      </c>
      <c r="J22" s="31">
        <v>9</v>
      </c>
      <c r="K22" s="31" t="s">
        <v>26</v>
      </c>
      <c r="L22" s="38"/>
      <c r="M22" s="38"/>
      <c r="N22" s="38"/>
      <c r="O22" s="38"/>
      <c r="P22" s="33">
        <v>8</v>
      </c>
      <c r="Q22" s="34">
        <f t="shared" si="0"/>
        <v>8</v>
      </c>
      <c r="R22" s="35" t="str">
        <f t="shared" si="3"/>
        <v>B+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5" customHeight="1">
      <c r="B23" s="26">
        <v>14</v>
      </c>
      <c r="C23" s="27" t="s">
        <v>395</v>
      </c>
      <c r="D23" s="28" t="s">
        <v>396</v>
      </c>
      <c r="E23" s="29" t="s">
        <v>397</v>
      </c>
      <c r="F23" s="30" t="s">
        <v>730</v>
      </c>
      <c r="G23" s="27" t="s">
        <v>62</v>
      </c>
      <c r="H23" s="31">
        <v>8</v>
      </c>
      <c r="I23" s="31">
        <v>6</v>
      </c>
      <c r="J23" s="31">
        <v>6</v>
      </c>
      <c r="K23" s="31" t="s">
        <v>26</v>
      </c>
      <c r="L23" s="38"/>
      <c r="M23" s="38"/>
      <c r="N23" s="38"/>
      <c r="O23" s="38"/>
      <c r="P23" s="33">
        <v>6.5</v>
      </c>
      <c r="Q23" s="34">
        <f t="shared" si="0"/>
        <v>6.5</v>
      </c>
      <c r="R23" s="35" t="str">
        <f t="shared" si="3"/>
        <v>C+</v>
      </c>
      <c r="S23" s="36" t="str">
        <f t="shared" si="1"/>
        <v>Trung bình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5" customHeight="1">
      <c r="B24" s="26">
        <v>15</v>
      </c>
      <c r="C24" s="27" t="s">
        <v>398</v>
      </c>
      <c r="D24" s="28" t="s">
        <v>77</v>
      </c>
      <c r="E24" s="29" t="s">
        <v>399</v>
      </c>
      <c r="F24" s="30" t="s">
        <v>731</v>
      </c>
      <c r="G24" s="27" t="s">
        <v>87</v>
      </c>
      <c r="H24" s="31">
        <v>9</v>
      </c>
      <c r="I24" s="31">
        <v>7</v>
      </c>
      <c r="J24" s="31">
        <v>8</v>
      </c>
      <c r="K24" s="31" t="s">
        <v>26</v>
      </c>
      <c r="L24" s="38"/>
      <c r="M24" s="38"/>
      <c r="N24" s="38"/>
      <c r="O24" s="38"/>
      <c r="P24" s="33">
        <v>8</v>
      </c>
      <c r="Q24" s="34">
        <f t="shared" si="0"/>
        <v>7.9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5" customHeight="1">
      <c r="B25" s="26">
        <v>16</v>
      </c>
      <c r="C25" s="27" t="s">
        <v>400</v>
      </c>
      <c r="D25" s="28" t="s">
        <v>290</v>
      </c>
      <c r="E25" s="29" t="s">
        <v>401</v>
      </c>
      <c r="F25" s="30" t="s">
        <v>732</v>
      </c>
      <c r="G25" s="27" t="s">
        <v>87</v>
      </c>
      <c r="H25" s="31">
        <v>5</v>
      </c>
      <c r="I25" s="31">
        <v>8</v>
      </c>
      <c r="J25" s="31">
        <v>9</v>
      </c>
      <c r="K25" s="31" t="s">
        <v>26</v>
      </c>
      <c r="L25" s="38"/>
      <c r="M25" s="38"/>
      <c r="N25" s="38"/>
      <c r="O25" s="38"/>
      <c r="P25" s="33">
        <v>8</v>
      </c>
      <c r="Q25" s="34">
        <f t="shared" si="0"/>
        <v>7.9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5" customHeight="1">
      <c r="B26" s="26">
        <v>17</v>
      </c>
      <c r="C26" s="27" t="s">
        <v>402</v>
      </c>
      <c r="D26" s="28" t="s">
        <v>403</v>
      </c>
      <c r="E26" s="29" t="s">
        <v>241</v>
      </c>
      <c r="F26" s="30" t="s">
        <v>733</v>
      </c>
      <c r="G26" s="27" t="s">
        <v>66</v>
      </c>
      <c r="H26" s="31">
        <v>8</v>
      </c>
      <c r="I26" s="31">
        <v>7</v>
      </c>
      <c r="J26" s="31">
        <v>7</v>
      </c>
      <c r="K26" s="31" t="s">
        <v>26</v>
      </c>
      <c r="L26" s="38"/>
      <c r="M26" s="38"/>
      <c r="N26" s="38"/>
      <c r="O26" s="38"/>
      <c r="P26" s="33">
        <v>7</v>
      </c>
      <c r="Q26" s="34">
        <f t="shared" si="0"/>
        <v>7.1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5" customHeight="1">
      <c r="B27" s="26">
        <v>18</v>
      </c>
      <c r="C27" s="27" t="s">
        <v>404</v>
      </c>
      <c r="D27" s="28" t="s">
        <v>405</v>
      </c>
      <c r="E27" s="29" t="s">
        <v>241</v>
      </c>
      <c r="F27" s="30" t="s">
        <v>734</v>
      </c>
      <c r="G27" s="27" t="s">
        <v>87</v>
      </c>
      <c r="H27" s="31">
        <v>9</v>
      </c>
      <c r="I27" s="31">
        <v>7</v>
      </c>
      <c r="J27" s="31">
        <v>10</v>
      </c>
      <c r="K27" s="31" t="s">
        <v>26</v>
      </c>
      <c r="L27" s="38"/>
      <c r="M27" s="38"/>
      <c r="N27" s="38"/>
      <c r="O27" s="38"/>
      <c r="P27" s="33">
        <v>8.5</v>
      </c>
      <c r="Q27" s="34">
        <f t="shared" si="0"/>
        <v>8.6</v>
      </c>
      <c r="R27" s="35" t="str">
        <f t="shared" si="3"/>
        <v>A</v>
      </c>
      <c r="S27" s="36" t="str">
        <f t="shared" si="1"/>
        <v>Giỏi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5" customHeight="1">
      <c r="B28" s="26">
        <v>19</v>
      </c>
      <c r="C28" s="27" t="s">
        <v>406</v>
      </c>
      <c r="D28" s="28" t="s">
        <v>407</v>
      </c>
      <c r="E28" s="29" t="s">
        <v>119</v>
      </c>
      <c r="F28" s="30" t="s">
        <v>735</v>
      </c>
      <c r="G28" s="27" t="s">
        <v>212</v>
      </c>
      <c r="H28" s="31">
        <v>8</v>
      </c>
      <c r="I28" s="31">
        <v>7</v>
      </c>
      <c r="J28" s="31">
        <v>7</v>
      </c>
      <c r="K28" s="31" t="s">
        <v>26</v>
      </c>
      <c r="L28" s="38"/>
      <c r="M28" s="38"/>
      <c r="N28" s="38"/>
      <c r="O28" s="38"/>
      <c r="P28" s="33">
        <v>7</v>
      </c>
      <c r="Q28" s="34">
        <f t="shared" si="0"/>
        <v>7.1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5" customHeight="1">
      <c r="B29" s="26">
        <v>20</v>
      </c>
      <c r="C29" s="27" t="s">
        <v>408</v>
      </c>
      <c r="D29" s="28" t="s">
        <v>409</v>
      </c>
      <c r="E29" s="29" t="s">
        <v>302</v>
      </c>
      <c r="F29" s="30" t="s">
        <v>736</v>
      </c>
      <c r="G29" s="27" t="s">
        <v>87</v>
      </c>
      <c r="H29" s="31">
        <v>10</v>
      </c>
      <c r="I29" s="31">
        <v>7</v>
      </c>
      <c r="J29" s="31">
        <v>7</v>
      </c>
      <c r="K29" s="31" t="s">
        <v>26</v>
      </c>
      <c r="L29" s="38"/>
      <c r="M29" s="38"/>
      <c r="N29" s="38"/>
      <c r="O29" s="38"/>
      <c r="P29" s="33">
        <v>7.5</v>
      </c>
      <c r="Q29" s="34">
        <f t="shared" si="0"/>
        <v>7.6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5" customHeight="1">
      <c r="B30" s="26">
        <v>21</v>
      </c>
      <c r="C30" s="27" t="s">
        <v>410</v>
      </c>
      <c r="D30" s="28" t="s">
        <v>77</v>
      </c>
      <c r="E30" s="29" t="s">
        <v>304</v>
      </c>
      <c r="F30" s="30" t="s">
        <v>737</v>
      </c>
      <c r="G30" s="27" t="s">
        <v>94</v>
      </c>
      <c r="H30" s="31">
        <v>8</v>
      </c>
      <c r="I30" s="31">
        <v>9</v>
      </c>
      <c r="J30" s="31">
        <v>9</v>
      </c>
      <c r="K30" s="31" t="s">
        <v>26</v>
      </c>
      <c r="L30" s="38"/>
      <c r="M30" s="38"/>
      <c r="N30" s="38"/>
      <c r="O30" s="38"/>
      <c r="P30" s="33">
        <v>9</v>
      </c>
      <c r="Q30" s="34">
        <f t="shared" si="0"/>
        <v>8.9</v>
      </c>
      <c r="R30" s="35" t="str">
        <f t="shared" si="3"/>
        <v>A</v>
      </c>
      <c r="S30" s="36" t="str">
        <f t="shared" si="1"/>
        <v>Giỏi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5" customHeight="1">
      <c r="B31" s="26">
        <v>22</v>
      </c>
      <c r="C31" s="27" t="s">
        <v>411</v>
      </c>
      <c r="D31" s="28" t="s">
        <v>412</v>
      </c>
      <c r="E31" s="29" t="s">
        <v>413</v>
      </c>
      <c r="F31" s="30" t="s">
        <v>143</v>
      </c>
      <c r="G31" s="27" t="s">
        <v>94</v>
      </c>
      <c r="H31" s="31">
        <v>9</v>
      </c>
      <c r="I31" s="31">
        <v>7</v>
      </c>
      <c r="J31" s="31">
        <v>7</v>
      </c>
      <c r="K31" s="31" t="s">
        <v>26</v>
      </c>
      <c r="L31" s="38"/>
      <c r="M31" s="38"/>
      <c r="N31" s="38"/>
      <c r="O31" s="38"/>
      <c r="P31" s="33">
        <v>7.5</v>
      </c>
      <c r="Q31" s="34">
        <f t="shared" si="0"/>
        <v>7.5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5" customHeight="1">
      <c r="B32" s="26">
        <v>23</v>
      </c>
      <c r="C32" s="27" t="s">
        <v>414</v>
      </c>
      <c r="D32" s="28" t="s">
        <v>415</v>
      </c>
      <c r="E32" s="29" t="s">
        <v>416</v>
      </c>
      <c r="F32" s="30" t="s">
        <v>738</v>
      </c>
      <c r="G32" s="27" t="s">
        <v>87</v>
      </c>
      <c r="H32" s="31">
        <v>10</v>
      </c>
      <c r="I32" s="31">
        <v>9</v>
      </c>
      <c r="J32" s="31">
        <v>9</v>
      </c>
      <c r="K32" s="31" t="s">
        <v>26</v>
      </c>
      <c r="L32" s="38"/>
      <c r="M32" s="38"/>
      <c r="N32" s="38"/>
      <c r="O32" s="38"/>
      <c r="P32" s="33">
        <v>9</v>
      </c>
      <c r="Q32" s="34">
        <f t="shared" si="0"/>
        <v>9.1</v>
      </c>
      <c r="R32" s="35" t="str">
        <f t="shared" si="3"/>
        <v>A+</v>
      </c>
      <c r="S32" s="36" t="str">
        <f t="shared" si="1"/>
        <v>Giỏi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15" customHeight="1">
      <c r="B33" s="26">
        <v>24</v>
      </c>
      <c r="C33" s="27" t="s">
        <v>417</v>
      </c>
      <c r="D33" s="28" t="s">
        <v>418</v>
      </c>
      <c r="E33" s="29" t="s">
        <v>196</v>
      </c>
      <c r="F33" s="30" t="s">
        <v>739</v>
      </c>
      <c r="G33" s="27" t="s">
        <v>70</v>
      </c>
      <c r="H33" s="31">
        <v>7</v>
      </c>
      <c r="I33" s="31">
        <v>6</v>
      </c>
      <c r="J33" s="31">
        <v>6</v>
      </c>
      <c r="K33" s="31" t="s">
        <v>26</v>
      </c>
      <c r="L33" s="38"/>
      <c r="M33" s="38"/>
      <c r="N33" s="38"/>
      <c r="O33" s="38"/>
      <c r="P33" s="33">
        <v>6</v>
      </c>
      <c r="Q33" s="34">
        <f t="shared" si="0"/>
        <v>6.1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15" customHeight="1">
      <c r="B34" s="94">
        <v>25</v>
      </c>
      <c r="C34" s="95" t="s">
        <v>419</v>
      </c>
      <c r="D34" s="96" t="s">
        <v>89</v>
      </c>
      <c r="E34" s="97" t="s">
        <v>420</v>
      </c>
      <c r="F34" s="98" t="s">
        <v>740</v>
      </c>
      <c r="G34" s="95" t="s">
        <v>70</v>
      </c>
      <c r="H34" s="99">
        <v>10</v>
      </c>
      <c r="I34" s="99">
        <v>7</v>
      </c>
      <c r="J34" s="99">
        <v>8</v>
      </c>
      <c r="K34" s="99" t="s">
        <v>26</v>
      </c>
      <c r="L34" s="100"/>
      <c r="M34" s="100"/>
      <c r="N34" s="100"/>
      <c r="O34" s="100"/>
      <c r="P34" s="101">
        <v>8</v>
      </c>
      <c r="Q34" s="102">
        <f t="shared" si="0"/>
        <v>8</v>
      </c>
      <c r="R34" s="103" t="str">
        <f t="shared" si="3"/>
        <v>B+</v>
      </c>
      <c r="S34" s="104" t="str">
        <f t="shared" si="1"/>
        <v>Khá</v>
      </c>
      <c r="T34" s="105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7.5" customHeight="1">
      <c r="A35" s="2"/>
      <c r="B35" s="39"/>
      <c r="C35" s="40"/>
      <c r="D35" s="40"/>
      <c r="E35" s="41"/>
      <c r="F35" s="41"/>
      <c r="G35" s="41"/>
      <c r="H35" s="42"/>
      <c r="I35" s="43"/>
      <c r="J35" s="43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3"/>
    </row>
    <row r="36" spans="1:38" ht="16.5">
      <c r="A36" s="2"/>
      <c r="B36" s="131" t="s">
        <v>27</v>
      </c>
      <c r="C36" s="131"/>
      <c r="D36" s="40"/>
      <c r="E36" s="41"/>
      <c r="F36" s="41"/>
      <c r="G36" s="41"/>
      <c r="H36" s="42"/>
      <c r="I36" s="43"/>
      <c r="J36" s="43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3"/>
    </row>
    <row r="37" spans="1:38" ht="16.5" customHeight="1">
      <c r="A37" s="2"/>
      <c r="B37" s="45" t="s">
        <v>28</v>
      </c>
      <c r="C37" s="45"/>
      <c r="D37" s="46">
        <f>+$Y$8</f>
        <v>25</v>
      </c>
      <c r="E37" s="47" t="s">
        <v>29</v>
      </c>
      <c r="F37" s="47"/>
      <c r="G37" s="126" t="s">
        <v>30</v>
      </c>
      <c r="H37" s="126"/>
      <c r="I37" s="126"/>
      <c r="J37" s="126"/>
      <c r="K37" s="126"/>
      <c r="L37" s="126"/>
      <c r="M37" s="126"/>
      <c r="N37" s="126"/>
      <c r="O37" s="126"/>
      <c r="P37" s="48">
        <f>$Y$8 -COUNTIF($T$9:$T$224,"Vắng") -COUNTIF($T$9:$T$224,"Vắng có phép") - COUNTIF($T$9:$T$224,"Đình chỉ thi") - COUNTIF($T$9:$T$224,"Không đủ ĐKDT")</f>
        <v>25</v>
      </c>
      <c r="Q37" s="48"/>
      <c r="R37" s="49"/>
      <c r="S37" s="50"/>
      <c r="T37" s="50" t="s">
        <v>29</v>
      </c>
      <c r="U37" s="3"/>
    </row>
    <row r="38" spans="1:38" ht="16.5" customHeight="1">
      <c r="A38" s="2"/>
      <c r="B38" s="45" t="s">
        <v>31</v>
      </c>
      <c r="C38" s="45"/>
      <c r="D38" s="46">
        <f>+$AJ$8</f>
        <v>25</v>
      </c>
      <c r="E38" s="47" t="s">
        <v>29</v>
      </c>
      <c r="F38" s="47"/>
      <c r="G38" s="126" t="s">
        <v>32</v>
      </c>
      <c r="H38" s="126"/>
      <c r="I38" s="126"/>
      <c r="J38" s="126"/>
      <c r="K38" s="126"/>
      <c r="L38" s="126"/>
      <c r="M38" s="126"/>
      <c r="N38" s="126"/>
      <c r="O38" s="126"/>
      <c r="P38" s="51">
        <f>COUNTIF($T$9:$T$100,"Vắng")</f>
        <v>0</v>
      </c>
      <c r="Q38" s="51"/>
      <c r="R38" s="52"/>
      <c r="S38" s="50"/>
      <c r="T38" s="50" t="s">
        <v>29</v>
      </c>
      <c r="U38" s="3"/>
    </row>
    <row r="39" spans="1:38" ht="16.5" customHeight="1">
      <c r="A39" s="2"/>
      <c r="B39" s="45" t="s">
        <v>52</v>
      </c>
      <c r="C39" s="45"/>
      <c r="D39" s="85">
        <f>COUNTIF(V10:V34,"Học lại")</f>
        <v>0</v>
      </c>
      <c r="E39" s="47" t="s">
        <v>29</v>
      </c>
      <c r="F39" s="47"/>
      <c r="G39" s="126" t="s">
        <v>53</v>
      </c>
      <c r="H39" s="126"/>
      <c r="I39" s="126"/>
      <c r="J39" s="126"/>
      <c r="K39" s="126"/>
      <c r="L39" s="126"/>
      <c r="M39" s="126"/>
      <c r="N39" s="126"/>
      <c r="O39" s="126"/>
      <c r="P39" s="48">
        <f>COUNTIF($T$9:$T$100,"Vắng có phép")</f>
        <v>0</v>
      </c>
      <c r="Q39" s="48"/>
      <c r="R39" s="49"/>
      <c r="S39" s="50"/>
      <c r="T39" s="50" t="s">
        <v>29</v>
      </c>
      <c r="U39" s="3"/>
    </row>
    <row r="40" spans="1:38" ht="3" customHeight="1">
      <c r="A40" s="2"/>
      <c r="B40" s="39"/>
      <c r="C40" s="40"/>
      <c r="D40" s="40"/>
      <c r="E40" s="41"/>
      <c r="F40" s="41"/>
      <c r="G40" s="41"/>
      <c r="H40" s="42"/>
      <c r="I40" s="43"/>
      <c r="J40" s="43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3"/>
    </row>
    <row r="41" spans="1:38">
      <c r="B41" s="86" t="s">
        <v>33</v>
      </c>
      <c r="C41" s="86"/>
      <c r="D41" s="87">
        <f>COUNTIF(V10:V34,"Thi lại")</f>
        <v>0</v>
      </c>
      <c r="E41" s="88" t="s">
        <v>29</v>
      </c>
      <c r="F41" s="3"/>
      <c r="G41" s="3"/>
      <c r="H41" s="3"/>
      <c r="I41" s="3"/>
      <c r="J41" s="132"/>
      <c r="K41" s="132"/>
      <c r="L41" s="132"/>
      <c r="M41" s="132"/>
      <c r="N41" s="132"/>
      <c r="O41" s="132"/>
      <c r="P41" s="132"/>
      <c r="Q41" s="132"/>
      <c r="R41" s="132"/>
      <c r="S41" s="132"/>
      <c r="T41" s="132"/>
      <c r="U41" s="3"/>
    </row>
    <row r="42" spans="1:38">
      <c r="B42" s="86"/>
      <c r="C42" s="86"/>
      <c r="D42" s="87"/>
      <c r="E42" s="88"/>
      <c r="F42" s="3"/>
      <c r="G42" s="3"/>
      <c r="H42" s="3"/>
      <c r="I42" s="3"/>
      <c r="J42" s="132" t="s">
        <v>746</v>
      </c>
      <c r="K42" s="132"/>
      <c r="L42" s="132"/>
      <c r="M42" s="132"/>
      <c r="N42" s="132"/>
      <c r="O42" s="132"/>
      <c r="P42" s="132"/>
      <c r="Q42" s="132"/>
      <c r="R42" s="132"/>
      <c r="S42" s="132"/>
      <c r="T42" s="132"/>
      <c r="U42" s="3"/>
    </row>
    <row r="43" spans="1:38">
      <c r="A43" s="53"/>
      <c r="B43" s="133" t="s">
        <v>34</v>
      </c>
      <c r="C43" s="133"/>
      <c r="D43" s="133"/>
      <c r="E43" s="133"/>
      <c r="F43" s="133"/>
      <c r="G43" s="133"/>
      <c r="H43" s="133"/>
      <c r="I43" s="54"/>
      <c r="J43" s="134" t="s">
        <v>35</v>
      </c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3"/>
    </row>
    <row r="44" spans="1:38" ht="4.5" customHeight="1">
      <c r="A44" s="2"/>
      <c r="B44" s="39"/>
      <c r="C44" s="55"/>
      <c r="D44" s="55"/>
      <c r="E44" s="56"/>
      <c r="F44" s="56"/>
      <c r="G44" s="56"/>
      <c r="H44" s="57"/>
      <c r="I44" s="58"/>
      <c r="J44" s="58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38" s="2" customFormat="1">
      <c r="B45" s="133" t="s">
        <v>36</v>
      </c>
      <c r="C45" s="133"/>
      <c r="D45" s="135" t="s">
        <v>37</v>
      </c>
      <c r="E45" s="135"/>
      <c r="F45" s="135"/>
      <c r="G45" s="135"/>
      <c r="H45" s="135"/>
      <c r="I45" s="58"/>
      <c r="J45" s="58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3"/>
      <c r="V45" s="62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62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62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s="2" customForma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62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s="2" customFormat="1" ht="9.75" customHeigh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62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s="2" customFormat="1" ht="3.75" customHeigh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62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s="2" customFormat="1" ht="18" customHeight="1">
      <c r="A51" s="1"/>
      <c r="B51" s="137" t="s">
        <v>38</v>
      </c>
      <c r="C51" s="137"/>
      <c r="D51" s="137" t="s">
        <v>55</v>
      </c>
      <c r="E51" s="137"/>
      <c r="F51" s="137"/>
      <c r="G51" s="137"/>
      <c r="H51" s="137"/>
      <c r="I51" s="137"/>
      <c r="J51" s="137" t="s">
        <v>39</v>
      </c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3"/>
      <c r="V51" s="62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 ht="4.5" customHeigh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62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 ht="36.75" hidden="1" customHeigh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62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ht="38.25" hidden="1" customHeight="1">
      <c r="B54" s="138" t="s">
        <v>50</v>
      </c>
      <c r="C54" s="133"/>
      <c r="D54" s="133"/>
      <c r="E54" s="133"/>
      <c r="F54" s="133"/>
      <c r="G54" s="133"/>
      <c r="H54" s="138" t="s">
        <v>51</v>
      </c>
      <c r="I54" s="138"/>
      <c r="J54" s="138"/>
      <c r="K54" s="138"/>
      <c r="L54" s="138"/>
      <c r="M54" s="138"/>
      <c r="N54" s="139" t="s">
        <v>35</v>
      </c>
      <c r="O54" s="139"/>
      <c r="P54" s="139"/>
      <c r="Q54" s="139"/>
      <c r="R54" s="139"/>
      <c r="S54" s="139"/>
      <c r="T54" s="139"/>
    </row>
    <row r="55" spans="1:38" hidden="1">
      <c r="B55" s="39"/>
      <c r="C55" s="55"/>
      <c r="D55" s="55"/>
      <c r="E55" s="56"/>
      <c r="F55" s="56"/>
      <c r="G55" s="56"/>
      <c r="H55" s="57"/>
      <c r="I55" s="58"/>
      <c r="J55" s="58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38" hidden="1">
      <c r="B56" s="133" t="s">
        <v>36</v>
      </c>
      <c r="C56" s="133"/>
      <c r="D56" s="135" t="s">
        <v>37</v>
      </c>
      <c r="E56" s="135"/>
      <c r="F56" s="135"/>
      <c r="G56" s="135"/>
      <c r="H56" s="135"/>
      <c r="I56" s="58"/>
      <c r="J56" s="58"/>
      <c r="K56" s="44"/>
      <c r="L56" s="44"/>
      <c r="M56" s="44"/>
      <c r="N56" s="44"/>
      <c r="O56" s="44"/>
      <c r="P56" s="44"/>
      <c r="Q56" s="44"/>
      <c r="R56" s="44"/>
      <c r="S56" s="44"/>
      <c r="T56" s="44"/>
    </row>
    <row r="57" spans="1:38" hidden="1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38" hidden="1"/>
    <row r="59" spans="1:38" hidden="1"/>
    <row r="60" spans="1:38" hidden="1"/>
    <row r="61" spans="1:38" hidden="1"/>
    <row r="62" spans="1:38" hidden="1"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 t="s">
        <v>39</v>
      </c>
      <c r="O62" s="136"/>
      <c r="P62" s="136"/>
      <c r="Q62" s="136"/>
      <c r="R62" s="136"/>
      <c r="S62" s="136"/>
      <c r="T62" s="136"/>
    </row>
    <row r="63" spans="1:38" hidden="1"/>
  </sheetData>
  <sheetProtection formatCells="0" formatColumns="0" formatRows="0" insertColumns="0" insertRows="0" insertHyperlinks="0" deleteColumns="0" deleteRows="0" sort="0" autoFilter="0" pivotTables="0"/>
  <autoFilter ref="A8:AL34">
    <filterColumn colId="3" showButton="0"/>
    <filterColumn colId="12"/>
  </autoFilter>
  <mergeCells count="58">
    <mergeCell ref="N62:T62"/>
    <mergeCell ref="B51:C51"/>
    <mergeCell ref="D51:I51"/>
    <mergeCell ref="J51:T51"/>
    <mergeCell ref="B54:G54"/>
    <mergeCell ref="H54:M54"/>
    <mergeCell ref="N54:T54"/>
    <mergeCell ref="B56:C56"/>
    <mergeCell ref="D56:H56"/>
    <mergeCell ref="B62:D62"/>
    <mergeCell ref="E62:G62"/>
    <mergeCell ref="H62:M62"/>
    <mergeCell ref="J41:T41"/>
    <mergeCell ref="J42:T42"/>
    <mergeCell ref="B43:H43"/>
    <mergeCell ref="J43:T43"/>
    <mergeCell ref="B45:C45"/>
    <mergeCell ref="D45:H45"/>
    <mergeCell ref="G39:O39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36:C36"/>
    <mergeCell ref="G37:O37"/>
    <mergeCell ref="G38:O38"/>
    <mergeCell ref="Z4:AC6"/>
    <mergeCell ref="AD4:AE6"/>
    <mergeCell ref="AF4:AG6"/>
    <mergeCell ref="AH4:AI6"/>
    <mergeCell ref="AJ4:AK6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B1:G1"/>
    <mergeCell ref="H1:T1"/>
    <mergeCell ref="B2:G2"/>
    <mergeCell ref="H2:T2"/>
    <mergeCell ref="W4:W7"/>
  </mergeCells>
  <conditionalFormatting sqref="H10:P34">
    <cfRule type="cellIs" dxfId="11" priority="2" operator="greaterThan">
      <formula>10</formula>
    </cfRule>
  </conditionalFormatting>
  <conditionalFormatting sqref="C1:C1048576">
    <cfRule type="duplicateValues" dxfId="10" priority="1"/>
  </conditionalFormatting>
  <dataValidations count="1">
    <dataValidation allowBlank="1" showInputMessage="1" showErrorMessage="1" errorTitle="Không xóa dữ liệu" error="Không xóa dữ liệu" prompt="Không xóa dữ liệu" sqref="D39 V10:W34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L63"/>
  <sheetViews>
    <sheetView workbookViewId="0">
      <pane ySplit="3" topLeftCell="A25" activePane="bottomLeft" state="frozen"/>
      <selection sqref="A1:A1048576"/>
      <selection pane="bottomLeft" activeCell="B34" sqref="B34:T34"/>
    </sheetView>
  </sheetViews>
  <sheetFormatPr defaultRowHeight="15.75"/>
  <cols>
    <col min="1" max="1" width="3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698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58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693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/>
      <c r="G5" s="120" t="s">
        <v>56</v>
      </c>
      <c r="H5" s="120"/>
      <c r="I5" s="120"/>
      <c r="J5" s="120"/>
      <c r="K5" s="120"/>
      <c r="L5" s="120"/>
      <c r="M5" s="120"/>
      <c r="N5" s="120"/>
      <c r="O5" s="120"/>
      <c r="P5" s="120" t="s">
        <v>57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4.2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93" t="s">
        <v>48</v>
      </c>
      <c r="N8" s="93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Thực hành chuyên sâu (VT)</v>
      </c>
      <c r="X8" s="68" t="str">
        <f>+P4</f>
        <v>Nhóm: TEL1417-05</v>
      </c>
      <c r="Y8" s="69">
        <f>+$AH$8+$AJ$8+$AF$8</f>
        <v>25</v>
      </c>
      <c r="Z8" s="63">
        <f>COUNTIF($S$9:$S$94,"Khiển trách")</f>
        <v>0</v>
      </c>
      <c r="AA8" s="63">
        <f>COUNTIF($S$9:$S$94,"Cảnh cáo")</f>
        <v>0</v>
      </c>
      <c r="AB8" s="63">
        <f>COUNTIF($S$9:$S$94,"Đình chỉ thi")</f>
        <v>0</v>
      </c>
      <c r="AC8" s="70">
        <f>+($Z$8+$AA$8+$AB$8)/$Y$8*100%</f>
        <v>0</v>
      </c>
      <c r="AD8" s="63">
        <f>SUM(COUNTIF($S$9:$S$92,"Vắng"),COUNTIF($S$9:$S$92,"Vắng có phép"))</f>
        <v>0</v>
      </c>
      <c r="AE8" s="71">
        <f>+$AD$8/$Y$8</f>
        <v>0</v>
      </c>
      <c r="AF8" s="72">
        <f>COUNTIF($V$9:$V$92,"Thi lại")</f>
        <v>1</v>
      </c>
      <c r="AG8" s="71">
        <f>+$AF$8/$Y$8</f>
        <v>0.04</v>
      </c>
      <c r="AH8" s="72">
        <f>COUNTIF($V$9:$V$93,"Học lại")</f>
        <v>1</v>
      </c>
      <c r="AI8" s="71">
        <f>+$AH$8/$Y$8</f>
        <v>0.04</v>
      </c>
      <c r="AJ8" s="63">
        <f>COUNTIF($V$10:$V$93,"Đạt")</f>
        <v>23</v>
      </c>
      <c r="AK8" s="70">
        <f>+$AJ$8/$Y$8</f>
        <v>0.92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>
        <v>10</v>
      </c>
      <c r="I9" s="10">
        <v>20</v>
      </c>
      <c r="J9" s="11">
        <v>20</v>
      </c>
      <c r="K9" s="10"/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5.75" customHeight="1">
      <c r="B10" s="15">
        <v>1</v>
      </c>
      <c r="C10" s="16" t="s">
        <v>315</v>
      </c>
      <c r="D10" s="17" t="s">
        <v>316</v>
      </c>
      <c r="E10" s="18" t="s">
        <v>61</v>
      </c>
      <c r="F10" s="19" t="s">
        <v>721</v>
      </c>
      <c r="G10" s="16" t="s">
        <v>70</v>
      </c>
      <c r="H10" s="20">
        <v>7</v>
      </c>
      <c r="I10" s="20">
        <v>4</v>
      </c>
      <c r="J10" s="20">
        <v>9</v>
      </c>
      <c r="K10" s="20" t="s">
        <v>26</v>
      </c>
      <c r="L10" s="21"/>
      <c r="M10" s="21"/>
      <c r="N10" s="21"/>
      <c r="O10" s="21"/>
      <c r="P10" s="22">
        <v>6.5</v>
      </c>
      <c r="Q10" s="23">
        <f t="shared" ref="Q10:Q33" si="0">ROUND(SUMPRODUCT(H10:P10,$H$9:$P$9)/100,1)</f>
        <v>6.6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4" t="str">
        <f t="shared" ref="S10:S34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.75" customHeight="1">
      <c r="B11" s="26">
        <v>2</v>
      </c>
      <c r="C11" s="27" t="s">
        <v>317</v>
      </c>
      <c r="D11" s="28" t="s">
        <v>318</v>
      </c>
      <c r="E11" s="29" t="s">
        <v>75</v>
      </c>
      <c r="F11" s="30" t="s">
        <v>722</v>
      </c>
      <c r="G11" s="27" t="s">
        <v>80</v>
      </c>
      <c r="H11" s="31">
        <v>8</v>
      </c>
      <c r="I11" s="31">
        <v>7</v>
      </c>
      <c r="J11" s="31">
        <v>5</v>
      </c>
      <c r="K11" s="31" t="s">
        <v>26</v>
      </c>
      <c r="L11" s="32"/>
      <c r="M11" s="32"/>
      <c r="N11" s="32"/>
      <c r="O11" s="32"/>
      <c r="P11" s="33">
        <v>6.5</v>
      </c>
      <c r="Q11" s="34">
        <f t="shared" si="0"/>
        <v>6.5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36" t="str">
        <f t="shared" si="1"/>
        <v>Trung bình</v>
      </c>
      <c r="T11" s="37" t="str">
        <f>+IF(OR($H11=0,$I11=0,$J11=0,$K11=0),"Không đủ ĐKDT","")</f>
        <v/>
      </c>
      <c r="U11" s="3"/>
      <c r="V11" s="91" t="str">
        <f t="shared" ref="V11:V3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5.75" customHeight="1">
      <c r="B12" s="26">
        <v>3</v>
      </c>
      <c r="C12" s="27" t="s">
        <v>319</v>
      </c>
      <c r="D12" s="28" t="s">
        <v>136</v>
      </c>
      <c r="E12" s="29" t="s">
        <v>75</v>
      </c>
      <c r="F12" s="30" t="s">
        <v>723</v>
      </c>
      <c r="G12" s="27" t="s">
        <v>212</v>
      </c>
      <c r="H12" s="31">
        <v>8</v>
      </c>
      <c r="I12" s="31">
        <v>7</v>
      </c>
      <c r="J12" s="31">
        <v>7</v>
      </c>
      <c r="K12" s="31" t="s">
        <v>26</v>
      </c>
      <c r="L12" s="38"/>
      <c r="M12" s="38"/>
      <c r="N12" s="38"/>
      <c r="O12" s="38"/>
      <c r="P12" s="33">
        <v>7</v>
      </c>
      <c r="Q12" s="34">
        <f t="shared" si="0"/>
        <v>7.1</v>
      </c>
      <c r="R12" s="35" t="str">
        <f t="shared" ref="R12:R34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 t="shared" ref="T12:T34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5.75" customHeight="1">
      <c r="B13" s="26">
        <v>4</v>
      </c>
      <c r="C13" s="27" t="s">
        <v>320</v>
      </c>
      <c r="D13" s="28" t="s">
        <v>321</v>
      </c>
      <c r="E13" s="29" t="s">
        <v>322</v>
      </c>
      <c r="F13" s="30" t="s">
        <v>712</v>
      </c>
      <c r="G13" s="27" t="s">
        <v>212</v>
      </c>
      <c r="H13" s="31">
        <v>10</v>
      </c>
      <c r="I13" s="31">
        <v>8</v>
      </c>
      <c r="J13" s="31">
        <v>6</v>
      </c>
      <c r="K13" s="31" t="s">
        <v>26</v>
      </c>
      <c r="L13" s="38"/>
      <c r="M13" s="38"/>
      <c r="N13" s="38"/>
      <c r="O13" s="38"/>
      <c r="P13" s="33">
        <v>7.5</v>
      </c>
      <c r="Q13" s="34">
        <f t="shared" si="0"/>
        <v>7.6</v>
      </c>
      <c r="R13" s="35" t="str">
        <f t="shared" si="3"/>
        <v>B</v>
      </c>
      <c r="S13" s="36" t="str">
        <f t="shared" si="1"/>
        <v>Khá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5.75" customHeight="1">
      <c r="B14" s="26">
        <v>5</v>
      </c>
      <c r="C14" s="27" t="s">
        <v>323</v>
      </c>
      <c r="D14" s="28" t="s">
        <v>248</v>
      </c>
      <c r="E14" s="29" t="s">
        <v>324</v>
      </c>
      <c r="F14" s="30" t="s">
        <v>724</v>
      </c>
      <c r="G14" s="27" t="s">
        <v>212</v>
      </c>
      <c r="H14" s="31">
        <v>9</v>
      </c>
      <c r="I14" s="31">
        <v>5</v>
      </c>
      <c r="J14" s="31">
        <v>6</v>
      </c>
      <c r="K14" s="31" t="s">
        <v>26</v>
      </c>
      <c r="L14" s="38"/>
      <c r="M14" s="38"/>
      <c r="N14" s="38"/>
      <c r="O14" s="38"/>
      <c r="P14" s="33">
        <v>6</v>
      </c>
      <c r="Q14" s="34">
        <f t="shared" si="0"/>
        <v>6.1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.75" customHeight="1">
      <c r="B15" s="26">
        <v>6</v>
      </c>
      <c r="C15" s="27" t="s">
        <v>325</v>
      </c>
      <c r="D15" s="28" t="s">
        <v>326</v>
      </c>
      <c r="E15" s="29" t="s">
        <v>79</v>
      </c>
      <c r="F15" s="30" t="s">
        <v>633</v>
      </c>
      <c r="G15" s="27" t="s">
        <v>87</v>
      </c>
      <c r="H15" s="31">
        <v>6</v>
      </c>
      <c r="I15" s="31">
        <v>5</v>
      </c>
      <c r="J15" s="31">
        <v>5</v>
      </c>
      <c r="K15" s="31" t="s">
        <v>26</v>
      </c>
      <c r="L15" s="38"/>
      <c r="M15" s="38"/>
      <c r="N15" s="38"/>
      <c r="O15" s="38"/>
      <c r="P15" s="33">
        <v>5</v>
      </c>
      <c r="Q15" s="34">
        <f t="shared" si="0"/>
        <v>5.0999999999999996</v>
      </c>
      <c r="R15" s="35" t="str">
        <f t="shared" si="3"/>
        <v>D+</v>
      </c>
      <c r="S15" s="36" t="str">
        <f t="shared" si="1"/>
        <v>Trung bình yếu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.75" customHeight="1">
      <c r="B16" s="26">
        <v>7</v>
      </c>
      <c r="C16" s="27" t="s">
        <v>327</v>
      </c>
      <c r="D16" s="28" t="s">
        <v>77</v>
      </c>
      <c r="E16" s="29" t="s">
        <v>79</v>
      </c>
      <c r="F16" s="30" t="s">
        <v>725</v>
      </c>
      <c r="G16" s="27" t="s">
        <v>66</v>
      </c>
      <c r="H16" s="31">
        <v>8</v>
      </c>
      <c r="I16" s="31">
        <v>4</v>
      </c>
      <c r="J16" s="31">
        <v>8</v>
      </c>
      <c r="K16" s="31" t="s">
        <v>26</v>
      </c>
      <c r="L16" s="38"/>
      <c r="M16" s="38"/>
      <c r="N16" s="38"/>
      <c r="O16" s="38"/>
      <c r="P16" s="33">
        <v>6.5</v>
      </c>
      <c r="Q16" s="34">
        <f t="shared" si="0"/>
        <v>6.5</v>
      </c>
      <c r="R16" s="35" t="str">
        <f t="shared" si="3"/>
        <v>C+</v>
      </c>
      <c r="S16" s="36" t="str">
        <f t="shared" si="1"/>
        <v>Trung bình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5.75" customHeight="1">
      <c r="B17" s="26">
        <v>8</v>
      </c>
      <c r="C17" s="27" t="s">
        <v>328</v>
      </c>
      <c r="D17" s="28" t="s">
        <v>329</v>
      </c>
      <c r="E17" s="29" t="s">
        <v>83</v>
      </c>
      <c r="F17" s="30" t="s">
        <v>726</v>
      </c>
      <c r="G17" s="27" t="s">
        <v>212</v>
      </c>
      <c r="H17" s="31">
        <v>8</v>
      </c>
      <c r="I17" s="31">
        <v>5</v>
      </c>
      <c r="J17" s="31">
        <v>5</v>
      </c>
      <c r="K17" s="31" t="s">
        <v>26</v>
      </c>
      <c r="L17" s="38"/>
      <c r="M17" s="38"/>
      <c r="N17" s="38"/>
      <c r="O17" s="38"/>
      <c r="P17" s="33">
        <v>5.5</v>
      </c>
      <c r="Q17" s="34">
        <f t="shared" si="0"/>
        <v>5.6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5.75" customHeight="1">
      <c r="B18" s="26">
        <v>9</v>
      </c>
      <c r="C18" s="27" t="s">
        <v>330</v>
      </c>
      <c r="D18" s="28" t="s">
        <v>331</v>
      </c>
      <c r="E18" s="29" t="s">
        <v>103</v>
      </c>
      <c r="F18" s="30" t="s">
        <v>727</v>
      </c>
      <c r="G18" s="27" t="s">
        <v>70</v>
      </c>
      <c r="H18" s="31">
        <v>9</v>
      </c>
      <c r="I18" s="31">
        <v>6</v>
      </c>
      <c r="J18" s="31">
        <v>8</v>
      </c>
      <c r="K18" s="31" t="s">
        <v>26</v>
      </c>
      <c r="L18" s="38"/>
      <c r="M18" s="38"/>
      <c r="N18" s="38"/>
      <c r="O18" s="38"/>
      <c r="P18" s="33">
        <v>7.5</v>
      </c>
      <c r="Q18" s="34">
        <f t="shared" si="0"/>
        <v>7.5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5.75" customHeight="1">
      <c r="B19" s="26">
        <v>10</v>
      </c>
      <c r="C19" s="27" t="s">
        <v>332</v>
      </c>
      <c r="D19" s="28" t="s">
        <v>74</v>
      </c>
      <c r="E19" s="29" t="s">
        <v>333</v>
      </c>
      <c r="F19" s="30" t="s">
        <v>728</v>
      </c>
      <c r="G19" s="27" t="s">
        <v>70</v>
      </c>
      <c r="H19" s="31">
        <v>9</v>
      </c>
      <c r="I19" s="31">
        <v>0</v>
      </c>
      <c r="J19" s="31">
        <v>0</v>
      </c>
      <c r="K19" s="31" t="s">
        <v>26</v>
      </c>
      <c r="L19" s="38"/>
      <c r="M19" s="38"/>
      <c r="N19" s="38"/>
      <c r="O19" s="38"/>
      <c r="P19" s="33">
        <v>0</v>
      </c>
      <c r="Q19" s="34">
        <f t="shared" si="0"/>
        <v>0.9</v>
      </c>
      <c r="R19" s="35" t="str">
        <f t="shared" si="3"/>
        <v>F</v>
      </c>
      <c r="S19" s="36" t="str">
        <f t="shared" si="1"/>
        <v>Kém</v>
      </c>
      <c r="T19" s="37" t="str">
        <f t="shared" si="4"/>
        <v>Không đủ ĐKDT</v>
      </c>
      <c r="U19" s="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5.75" customHeight="1">
      <c r="B20" s="26">
        <v>11</v>
      </c>
      <c r="C20" s="27" t="s">
        <v>334</v>
      </c>
      <c r="D20" s="28" t="s">
        <v>335</v>
      </c>
      <c r="E20" s="29" t="s">
        <v>336</v>
      </c>
      <c r="F20" s="30" t="s">
        <v>729</v>
      </c>
      <c r="G20" s="27" t="s">
        <v>80</v>
      </c>
      <c r="H20" s="31">
        <v>6</v>
      </c>
      <c r="I20" s="31">
        <v>3</v>
      </c>
      <c r="J20" s="31">
        <v>8</v>
      </c>
      <c r="K20" s="31" t="s">
        <v>26</v>
      </c>
      <c r="L20" s="38"/>
      <c r="M20" s="38"/>
      <c r="N20" s="38"/>
      <c r="O20" s="38"/>
      <c r="P20" s="33">
        <v>5.5</v>
      </c>
      <c r="Q20" s="34">
        <f t="shared" si="0"/>
        <v>5.6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5.75" customHeight="1">
      <c r="B21" s="26">
        <v>12</v>
      </c>
      <c r="C21" s="27" t="s">
        <v>337</v>
      </c>
      <c r="D21" s="28" t="s">
        <v>338</v>
      </c>
      <c r="E21" s="29" t="s">
        <v>105</v>
      </c>
      <c r="F21" s="30" t="s">
        <v>120</v>
      </c>
      <c r="G21" s="27" t="s">
        <v>66</v>
      </c>
      <c r="H21" s="31">
        <v>8</v>
      </c>
      <c r="I21" s="31">
        <v>4</v>
      </c>
      <c r="J21" s="31">
        <v>9</v>
      </c>
      <c r="K21" s="31" t="s">
        <v>26</v>
      </c>
      <c r="L21" s="38"/>
      <c r="M21" s="38"/>
      <c r="N21" s="38"/>
      <c r="O21" s="38"/>
      <c r="P21" s="33">
        <v>7</v>
      </c>
      <c r="Q21" s="34">
        <f t="shared" si="0"/>
        <v>6.9</v>
      </c>
      <c r="R21" s="35" t="str">
        <f t="shared" si="3"/>
        <v>C+</v>
      </c>
      <c r="S21" s="36" t="str">
        <f t="shared" si="1"/>
        <v>Trung bình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5.75" customHeight="1">
      <c r="B22" s="26">
        <v>13</v>
      </c>
      <c r="C22" s="27" t="s">
        <v>339</v>
      </c>
      <c r="D22" s="28" t="s">
        <v>340</v>
      </c>
      <c r="E22" s="29" t="s">
        <v>341</v>
      </c>
      <c r="F22" s="30" t="s">
        <v>700</v>
      </c>
      <c r="G22" s="27" t="s">
        <v>212</v>
      </c>
      <c r="H22" s="31">
        <v>9</v>
      </c>
      <c r="I22" s="31">
        <v>8</v>
      </c>
      <c r="J22" s="31">
        <v>6</v>
      </c>
      <c r="K22" s="31" t="s">
        <v>26</v>
      </c>
      <c r="L22" s="38"/>
      <c r="M22" s="38"/>
      <c r="N22" s="38"/>
      <c r="O22" s="38"/>
      <c r="P22" s="33">
        <v>7.5</v>
      </c>
      <c r="Q22" s="34">
        <f t="shared" si="0"/>
        <v>7.5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5.75" customHeight="1">
      <c r="B23" s="26">
        <v>14</v>
      </c>
      <c r="C23" s="27" t="s">
        <v>342</v>
      </c>
      <c r="D23" s="28" t="s">
        <v>343</v>
      </c>
      <c r="E23" s="29" t="s">
        <v>344</v>
      </c>
      <c r="F23" s="30" t="s">
        <v>730</v>
      </c>
      <c r="G23" s="27" t="s">
        <v>62</v>
      </c>
      <c r="H23" s="31">
        <v>9</v>
      </c>
      <c r="I23" s="31">
        <v>6</v>
      </c>
      <c r="J23" s="31">
        <v>8</v>
      </c>
      <c r="K23" s="31" t="s">
        <v>26</v>
      </c>
      <c r="L23" s="38"/>
      <c r="M23" s="38"/>
      <c r="N23" s="38"/>
      <c r="O23" s="38"/>
      <c r="P23" s="33">
        <v>7.5</v>
      </c>
      <c r="Q23" s="34">
        <f t="shared" si="0"/>
        <v>7.5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5.75" customHeight="1">
      <c r="B24" s="26">
        <v>15</v>
      </c>
      <c r="C24" s="27" t="s">
        <v>345</v>
      </c>
      <c r="D24" s="28" t="s">
        <v>110</v>
      </c>
      <c r="E24" s="29" t="s">
        <v>346</v>
      </c>
      <c r="F24" s="30" t="s">
        <v>731</v>
      </c>
      <c r="G24" s="27" t="s">
        <v>212</v>
      </c>
      <c r="H24" s="31">
        <v>10</v>
      </c>
      <c r="I24" s="31">
        <v>6</v>
      </c>
      <c r="J24" s="31">
        <v>5</v>
      </c>
      <c r="K24" s="31" t="s">
        <v>26</v>
      </c>
      <c r="L24" s="38"/>
      <c r="M24" s="38"/>
      <c r="N24" s="38"/>
      <c r="O24" s="38"/>
      <c r="P24" s="33">
        <v>6.5</v>
      </c>
      <c r="Q24" s="34">
        <f t="shared" si="0"/>
        <v>6.5</v>
      </c>
      <c r="R24" s="35" t="str">
        <f t="shared" si="3"/>
        <v>C+</v>
      </c>
      <c r="S24" s="36" t="str">
        <f t="shared" si="1"/>
        <v>Trung bình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5.75" customHeight="1">
      <c r="B25" s="26">
        <v>16</v>
      </c>
      <c r="C25" s="27" t="s">
        <v>347</v>
      </c>
      <c r="D25" s="28" t="s">
        <v>348</v>
      </c>
      <c r="E25" s="29" t="s">
        <v>172</v>
      </c>
      <c r="F25" s="30" t="s">
        <v>732</v>
      </c>
      <c r="G25" s="27" t="s">
        <v>62</v>
      </c>
      <c r="H25" s="31">
        <v>4</v>
      </c>
      <c r="I25" s="31">
        <v>7</v>
      </c>
      <c r="J25" s="31">
        <v>6.5</v>
      </c>
      <c r="K25" s="31" t="s">
        <v>26</v>
      </c>
      <c r="L25" s="38"/>
      <c r="M25" s="38"/>
      <c r="N25" s="38"/>
      <c r="O25" s="38"/>
      <c r="P25" s="33">
        <v>6</v>
      </c>
      <c r="Q25" s="34">
        <f t="shared" si="0"/>
        <v>6.1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5.75" customHeight="1">
      <c r="B26" s="26">
        <v>17</v>
      </c>
      <c r="C26" s="27" t="s">
        <v>349</v>
      </c>
      <c r="D26" s="28" t="s">
        <v>350</v>
      </c>
      <c r="E26" s="29" t="s">
        <v>351</v>
      </c>
      <c r="F26" s="30" t="s">
        <v>733</v>
      </c>
      <c r="G26" s="27" t="s">
        <v>80</v>
      </c>
      <c r="H26" s="31">
        <v>9</v>
      </c>
      <c r="I26" s="31">
        <v>10</v>
      </c>
      <c r="J26" s="31">
        <v>9</v>
      </c>
      <c r="K26" s="31" t="s">
        <v>26</v>
      </c>
      <c r="L26" s="38"/>
      <c r="M26" s="38"/>
      <c r="N26" s="38"/>
      <c r="O26" s="38"/>
      <c r="P26" s="33">
        <v>9.5</v>
      </c>
      <c r="Q26" s="34">
        <f t="shared" si="0"/>
        <v>9.5</v>
      </c>
      <c r="R26" s="35" t="str">
        <f t="shared" si="3"/>
        <v>A+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5.75" customHeight="1">
      <c r="B27" s="26">
        <v>18</v>
      </c>
      <c r="C27" s="27" t="s">
        <v>352</v>
      </c>
      <c r="D27" s="28" t="s">
        <v>148</v>
      </c>
      <c r="E27" s="29" t="s">
        <v>353</v>
      </c>
      <c r="F27" s="30" t="s">
        <v>734</v>
      </c>
      <c r="G27" s="27" t="s">
        <v>94</v>
      </c>
      <c r="H27" s="31">
        <v>8</v>
      </c>
      <c r="I27" s="31">
        <v>5</v>
      </c>
      <c r="J27" s="31">
        <v>7</v>
      </c>
      <c r="K27" s="31" t="s">
        <v>26</v>
      </c>
      <c r="L27" s="38"/>
      <c r="M27" s="38"/>
      <c r="N27" s="38"/>
      <c r="O27" s="38"/>
      <c r="P27" s="33">
        <v>6.5</v>
      </c>
      <c r="Q27" s="34">
        <f t="shared" si="0"/>
        <v>6.5</v>
      </c>
      <c r="R27" s="35" t="str">
        <f t="shared" si="3"/>
        <v>C+</v>
      </c>
      <c r="S27" s="36" t="str">
        <f t="shared" si="1"/>
        <v>Trung bình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5.75" customHeight="1">
      <c r="B28" s="26">
        <v>19</v>
      </c>
      <c r="C28" s="27" t="s">
        <v>354</v>
      </c>
      <c r="D28" s="28" t="s">
        <v>355</v>
      </c>
      <c r="E28" s="29" t="s">
        <v>302</v>
      </c>
      <c r="F28" s="30" t="s">
        <v>735</v>
      </c>
      <c r="G28" s="27" t="s">
        <v>80</v>
      </c>
      <c r="H28" s="31">
        <v>5</v>
      </c>
      <c r="I28" s="31">
        <v>9</v>
      </c>
      <c r="J28" s="31">
        <v>8.5</v>
      </c>
      <c r="K28" s="31" t="s">
        <v>26</v>
      </c>
      <c r="L28" s="38"/>
      <c r="M28" s="38"/>
      <c r="N28" s="38"/>
      <c r="O28" s="38"/>
      <c r="P28" s="33">
        <v>8</v>
      </c>
      <c r="Q28" s="34">
        <f t="shared" si="0"/>
        <v>8</v>
      </c>
      <c r="R28" s="35" t="str">
        <f t="shared" si="3"/>
        <v>B+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5.75" customHeight="1">
      <c r="B29" s="26">
        <v>20</v>
      </c>
      <c r="C29" s="27" t="s">
        <v>356</v>
      </c>
      <c r="D29" s="28" t="s">
        <v>357</v>
      </c>
      <c r="E29" s="29" t="s">
        <v>358</v>
      </c>
      <c r="F29" s="30" t="s">
        <v>736</v>
      </c>
      <c r="G29" s="27" t="s">
        <v>94</v>
      </c>
      <c r="H29" s="31">
        <v>9</v>
      </c>
      <c r="I29" s="31">
        <v>6</v>
      </c>
      <c r="J29" s="31">
        <v>5</v>
      </c>
      <c r="K29" s="31" t="s">
        <v>26</v>
      </c>
      <c r="L29" s="38"/>
      <c r="M29" s="38"/>
      <c r="N29" s="38"/>
      <c r="O29" s="38"/>
      <c r="P29" s="33">
        <v>6</v>
      </c>
      <c r="Q29" s="34">
        <f t="shared" si="0"/>
        <v>6.1</v>
      </c>
      <c r="R29" s="35" t="str">
        <f t="shared" si="3"/>
        <v>C</v>
      </c>
      <c r="S29" s="36" t="str">
        <f t="shared" si="1"/>
        <v>Trung bình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5.75" customHeight="1">
      <c r="B30" s="26">
        <v>21</v>
      </c>
      <c r="C30" s="27" t="s">
        <v>359</v>
      </c>
      <c r="D30" s="28" t="s">
        <v>360</v>
      </c>
      <c r="E30" s="29" t="s">
        <v>129</v>
      </c>
      <c r="F30" s="30" t="s">
        <v>737</v>
      </c>
      <c r="G30" s="27" t="s">
        <v>87</v>
      </c>
      <c r="H30" s="31">
        <v>8</v>
      </c>
      <c r="I30" s="31">
        <v>6</v>
      </c>
      <c r="J30" s="31">
        <v>3.5</v>
      </c>
      <c r="K30" s="31" t="s">
        <v>26</v>
      </c>
      <c r="L30" s="38"/>
      <c r="M30" s="38"/>
      <c r="N30" s="38"/>
      <c r="O30" s="38"/>
      <c r="P30" s="33">
        <v>5.5</v>
      </c>
      <c r="Q30" s="34">
        <f t="shared" si="0"/>
        <v>5.5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5.75" customHeight="1">
      <c r="B31" s="26">
        <v>22</v>
      </c>
      <c r="C31" s="27" t="s">
        <v>361</v>
      </c>
      <c r="D31" s="28" t="s">
        <v>362</v>
      </c>
      <c r="E31" s="29" t="s">
        <v>132</v>
      </c>
      <c r="F31" s="30" t="s">
        <v>143</v>
      </c>
      <c r="G31" s="27" t="s">
        <v>94</v>
      </c>
      <c r="H31" s="31">
        <v>7</v>
      </c>
      <c r="I31" s="31">
        <v>7</v>
      </c>
      <c r="J31" s="31">
        <v>8</v>
      </c>
      <c r="K31" s="31" t="s">
        <v>26</v>
      </c>
      <c r="L31" s="38"/>
      <c r="M31" s="38"/>
      <c r="N31" s="38"/>
      <c r="O31" s="38"/>
      <c r="P31" s="33">
        <v>7.5</v>
      </c>
      <c r="Q31" s="34">
        <f t="shared" si="0"/>
        <v>7.5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5.75" customHeight="1">
      <c r="B32" s="26">
        <v>23</v>
      </c>
      <c r="C32" s="27" t="s">
        <v>363</v>
      </c>
      <c r="D32" s="28" t="s">
        <v>364</v>
      </c>
      <c r="E32" s="29" t="s">
        <v>193</v>
      </c>
      <c r="F32" s="30" t="s">
        <v>738</v>
      </c>
      <c r="G32" s="27" t="s">
        <v>62</v>
      </c>
      <c r="H32" s="31">
        <v>9</v>
      </c>
      <c r="I32" s="31">
        <v>7</v>
      </c>
      <c r="J32" s="31">
        <v>6</v>
      </c>
      <c r="K32" s="31" t="s">
        <v>26</v>
      </c>
      <c r="L32" s="38"/>
      <c r="M32" s="38"/>
      <c r="N32" s="38"/>
      <c r="O32" s="38"/>
      <c r="P32" s="33">
        <v>7</v>
      </c>
      <c r="Q32" s="34">
        <f t="shared" si="0"/>
        <v>7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15.75" customHeight="1">
      <c r="B33" s="26">
        <v>24</v>
      </c>
      <c r="C33" s="27" t="s">
        <v>365</v>
      </c>
      <c r="D33" s="28" t="s">
        <v>243</v>
      </c>
      <c r="E33" s="29" t="s">
        <v>366</v>
      </c>
      <c r="F33" s="30" t="s">
        <v>739</v>
      </c>
      <c r="G33" s="27" t="s">
        <v>80</v>
      </c>
      <c r="H33" s="31">
        <v>9</v>
      </c>
      <c r="I33" s="31">
        <v>9</v>
      </c>
      <c r="J33" s="31">
        <v>6.5</v>
      </c>
      <c r="K33" s="31" t="s">
        <v>26</v>
      </c>
      <c r="L33" s="38"/>
      <c r="M33" s="38"/>
      <c r="N33" s="38"/>
      <c r="O33" s="38"/>
      <c r="P33" s="33">
        <v>8</v>
      </c>
      <c r="Q33" s="34">
        <f t="shared" si="0"/>
        <v>8</v>
      </c>
      <c r="R33" s="35" t="str">
        <f t="shared" si="3"/>
        <v>B+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15.75" customHeight="1">
      <c r="B34" s="94">
        <v>25</v>
      </c>
      <c r="C34" s="95" t="s">
        <v>367</v>
      </c>
      <c r="D34" s="96" t="s">
        <v>77</v>
      </c>
      <c r="E34" s="97" t="s">
        <v>105</v>
      </c>
      <c r="F34" s="98" t="s">
        <v>740</v>
      </c>
      <c r="G34" s="95" t="s">
        <v>208</v>
      </c>
      <c r="H34" s="99">
        <v>7</v>
      </c>
      <c r="I34" s="99">
        <v>5</v>
      </c>
      <c r="J34" s="99">
        <v>1</v>
      </c>
      <c r="K34" s="99" t="s">
        <v>26</v>
      </c>
      <c r="L34" s="100"/>
      <c r="M34" s="100"/>
      <c r="N34" s="100"/>
      <c r="O34" s="100"/>
      <c r="P34" s="101">
        <v>4</v>
      </c>
      <c r="Q34" s="102">
        <f>ROUND(SUMPRODUCT(H34:P34,$H$9:$P$9)/100,0)</f>
        <v>4</v>
      </c>
      <c r="R34" s="103" t="str">
        <f t="shared" si="3"/>
        <v>D</v>
      </c>
      <c r="S34" s="104" t="str">
        <f t="shared" si="1"/>
        <v>Trung bình yếu</v>
      </c>
      <c r="T34" s="105" t="str">
        <f t="shared" si="4"/>
        <v/>
      </c>
      <c r="U34" s="3"/>
      <c r="V34" s="91" t="str">
        <f t="shared" si="2"/>
        <v>Thi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7.5" customHeight="1">
      <c r="A35" s="2"/>
      <c r="B35" s="39"/>
      <c r="C35" s="40"/>
      <c r="D35" s="40"/>
      <c r="E35" s="41"/>
      <c r="F35" s="41"/>
      <c r="G35" s="41"/>
      <c r="H35" s="42"/>
      <c r="I35" s="43"/>
      <c r="J35" s="43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3"/>
    </row>
    <row r="36" spans="1:38" ht="16.5">
      <c r="A36" s="2"/>
      <c r="B36" s="131" t="s">
        <v>27</v>
      </c>
      <c r="C36" s="131"/>
      <c r="D36" s="40"/>
      <c r="E36" s="41"/>
      <c r="F36" s="41"/>
      <c r="G36" s="41"/>
      <c r="H36" s="42"/>
      <c r="I36" s="43"/>
      <c r="J36" s="43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3"/>
    </row>
    <row r="37" spans="1:38" ht="16.5" customHeight="1">
      <c r="A37" s="2"/>
      <c r="B37" s="45" t="s">
        <v>28</v>
      </c>
      <c r="C37" s="45"/>
      <c r="D37" s="46">
        <f>+$Y$8</f>
        <v>25</v>
      </c>
      <c r="E37" s="47" t="s">
        <v>29</v>
      </c>
      <c r="F37" s="47"/>
      <c r="G37" s="126" t="s">
        <v>30</v>
      </c>
      <c r="H37" s="126"/>
      <c r="I37" s="126"/>
      <c r="J37" s="126"/>
      <c r="K37" s="126"/>
      <c r="L37" s="126"/>
      <c r="M37" s="126"/>
      <c r="N37" s="126"/>
      <c r="O37" s="126"/>
      <c r="P37" s="48">
        <f>$Y$8 -COUNTIF($T$9:$T$224,"Vắng") -COUNTIF($T$9:$T$224,"Vắng có phép") - COUNTIF($T$9:$T$224,"Đình chỉ thi") - COUNTIF($T$9:$T$224,"Không đủ ĐKDT")</f>
        <v>24</v>
      </c>
      <c r="Q37" s="48"/>
      <c r="R37" s="49"/>
      <c r="S37" s="50"/>
      <c r="T37" s="50" t="s">
        <v>29</v>
      </c>
      <c r="U37" s="3"/>
    </row>
    <row r="38" spans="1:38" ht="16.5" customHeight="1">
      <c r="A38" s="2"/>
      <c r="B38" s="45" t="s">
        <v>31</v>
      </c>
      <c r="C38" s="45"/>
      <c r="D38" s="46">
        <f>+$AJ$8</f>
        <v>23</v>
      </c>
      <c r="E38" s="47" t="s">
        <v>29</v>
      </c>
      <c r="F38" s="47"/>
      <c r="G38" s="126" t="s">
        <v>32</v>
      </c>
      <c r="H38" s="126"/>
      <c r="I38" s="126"/>
      <c r="J38" s="126"/>
      <c r="K38" s="126"/>
      <c r="L38" s="126"/>
      <c r="M38" s="126"/>
      <c r="N38" s="126"/>
      <c r="O38" s="126"/>
      <c r="P38" s="51">
        <f>COUNTIF($T$9:$T$100,"Vắng")</f>
        <v>0</v>
      </c>
      <c r="Q38" s="51"/>
      <c r="R38" s="52"/>
      <c r="S38" s="50"/>
      <c r="T38" s="50" t="s">
        <v>29</v>
      </c>
      <c r="U38" s="3"/>
    </row>
    <row r="39" spans="1:38" ht="16.5" customHeight="1">
      <c r="A39" s="2"/>
      <c r="B39" s="45" t="s">
        <v>52</v>
      </c>
      <c r="C39" s="45"/>
      <c r="D39" s="85">
        <f>COUNTIF(V10:V34,"Học lại")</f>
        <v>1</v>
      </c>
      <c r="E39" s="47" t="s">
        <v>29</v>
      </c>
      <c r="F39" s="47"/>
      <c r="G39" s="126" t="s">
        <v>53</v>
      </c>
      <c r="H39" s="126"/>
      <c r="I39" s="126"/>
      <c r="J39" s="126"/>
      <c r="K39" s="126"/>
      <c r="L39" s="126"/>
      <c r="M39" s="126"/>
      <c r="N39" s="126"/>
      <c r="O39" s="126"/>
      <c r="P39" s="48">
        <f>COUNTIF($T$9:$T$100,"Vắng có phép")</f>
        <v>0</v>
      </c>
      <c r="Q39" s="48"/>
      <c r="R39" s="49"/>
      <c r="S39" s="50"/>
      <c r="T39" s="50" t="s">
        <v>29</v>
      </c>
      <c r="U39" s="3"/>
    </row>
    <row r="40" spans="1:38" ht="3" customHeight="1">
      <c r="A40" s="2"/>
      <c r="B40" s="39"/>
      <c r="C40" s="40"/>
      <c r="D40" s="40"/>
      <c r="E40" s="41"/>
      <c r="F40" s="41"/>
      <c r="G40" s="41"/>
      <c r="H40" s="42"/>
      <c r="I40" s="43"/>
      <c r="J40" s="43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3"/>
    </row>
    <row r="41" spans="1:38">
      <c r="B41" s="86" t="s">
        <v>33</v>
      </c>
      <c r="C41" s="86"/>
      <c r="D41" s="87">
        <f>COUNTIF(V10:V34,"Thi lại")</f>
        <v>1</v>
      </c>
      <c r="E41" s="88" t="s">
        <v>29</v>
      </c>
      <c r="F41" s="3"/>
      <c r="G41" s="3"/>
      <c r="H41" s="3"/>
      <c r="I41" s="3"/>
      <c r="J41" s="132"/>
      <c r="K41" s="132"/>
      <c r="L41" s="132"/>
      <c r="M41" s="132"/>
      <c r="N41" s="132"/>
      <c r="O41" s="132"/>
      <c r="P41" s="132"/>
      <c r="Q41" s="132"/>
      <c r="R41" s="132"/>
      <c r="S41" s="132"/>
      <c r="T41" s="132"/>
      <c r="U41" s="3"/>
    </row>
    <row r="42" spans="1:38">
      <c r="B42" s="86"/>
      <c r="C42" s="86"/>
      <c r="D42" s="87"/>
      <c r="E42" s="88"/>
      <c r="F42" s="3"/>
      <c r="G42" s="3"/>
      <c r="H42" s="3"/>
      <c r="I42" s="3"/>
      <c r="J42" s="132" t="s">
        <v>746</v>
      </c>
      <c r="K42" s="132"/>
      <c r="L42" s="132"/>
      <c r="M42" s="132"/>
      <c r="N42" s="132"/>
      <c r="O42" s="132"/>
      <c r="P42" s="132"/>
      <c r="Q42" s="132"/>
      <c r="R42" s="132"/>
      <c r="S42" s="132"/>
      <c r="T42" s="132"/>
      <c r="U42" s="3"/>
    </row>
    <row r="43" spans="1:38">
      <c r="A43" s="53"/>
      <c r="B43" s="133" t="s">
        <v>34</v>
      </c>
      <c r="C43" s="133"/>
      <c r="D43" s="133"/>
      <c r="E43" s="133"/>
      <c r="F43" s="133"/>
      <c r="G43" s="133"/>
      <c r="H43" s="133"/>
      <c r="I43" s="54"/>
      <c r="J43" s="134" t="s">
        <v>35</v>
      </c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3"/>
    </row>
    <row r="44" spans="1:38" ht="4.5" customHeight="1">
      <c r="A44" s="2"/>
      <c r="B44" s="39"/>
      <c r="C44" s="55"/>
      <c r="D44" s="55"/>
      <c r="E44" s="56"/>
      <c r="F44" s="56"/>
      <c r="G44" s="56"/>
      <c r="H44" s="57"/>
      <c r="I44" s="58"/>
      <c r="J44" s="58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38" s="2" customFormat="1">
      <c r="B45" s="133" t="s">
        <v>36</v>
      </c>
      <c r="C45" s="133"/>
      <c r="D45" s="135" t="s">
        <v>37</v>
      </c>
      <c r="E45" s="135"/>
      <c r="F45" s="135"/>
      <c r="G45" s="135"/>
      <c r="H45" s="135"/>
      <c r="I45" s="58"/>
      <c r="J45" s="58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3"/>
      <c r="V45" s="62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</row>
    <row r="46" spans="1:38" s="2" customFormat="1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62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62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s="2" customForma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62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s="2" customFormat="1" ht="9.75" customHeigh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62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s="2" customFormat="1" ht="3.75" customHeigh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62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s="2" customFormat="1" ht="18" customHeight="1">
      <c r="A51" s="1"/>
      <c r="B51" s="137" t="s">
        <v>38</v>
      </c>
      <c r="C51" s="137"/>
      <c r="D51" s="137" t="s">
        <v>55</v>
      </c>
      <c r="E51" s="137"/>
      <c r="F51" s="137"/>
      <c r="G51" s="137"/>
      <c r="H51" s="137"/>
      <c r="I51" s="137"/>
      <c r="J51" s="137" t="s">
        <v>39</v>
      </c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3"/>
      <c r="V51" s="62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 ht="4.5" customHeight="1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62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 ht="36.75" hidden="1" customHeigh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62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ht="38.25" hidden="1" customHeight="1">
      <c r="B54" s="138" t="s">
        <v>50</v>
      </c>
      <c r="C54" s="133"/>
      <c r="D54" s="133"/>
      <c r="E54" s="133"/>
      <c r="F54" s="133"/>
      <c r="G54" s="133"/>
      <c r="H54" s="138" t="s">
        <v>51</v>
      </c>
      <c r="I54" s="138"/>
      <c r="J54" s="138"/>
      <c r="K54" s="138"/>
      <c r="L54" s="138"/>
      <c r="M54" s="138"/>
      <c r="N54" s="139" t="s">
        <v>35</v>
      </c>
      <c r="O54" s="139"/>
      <c r="P54" s="139"/>
      <c r="Q54" s="139"/>
      <c r="R54" s="139"/>
      <c r="S54" s="139"/>
      <c r="T54" s="139"/>
    </row>
    <row r="55" spans="1:38" hidden="1">
      <c r="B55" s="39"/>
      <c r="C55" s="55"/>
      <c r="D55" s="55"/>
      <c r="E55" s="56"/>
      <c r="F55" s="56"/>
      <c r="G55" s="56"/>
      <c r="H55" s="57"/>
      <c r="I55" s="58"/>
      <c r="J55" s="58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38" hidden="1">
      <c r="B56" s="133" t="s">
        <v>36</v>
      </c>
      <c r="C56" s="133"/>
      <c r="D56" s="135" t="s">
        <v>37</v>
      </c>
      <c r="E56" s="135"/>
      <c r="F56" s="135"/>
      <c r="G56" s="135"/>
      <c r="H56" s="135"/>
      <c r="I56" s="58"/>
      <c r="J56" s="58"/>
      <c r="K56" s="44"/>
      <c r="L56" s="44"/>
      <c r="M56" s="44"/>
      <c r="N56" s="44"/>
      <c r="O56" s="44"/>
      <c r="P56" s="44"/>
      <c r="Q56" s="44"/>
      <c r="R56" s="44"/>
      <c r="S56" s="44"/>
      <c r="T56" s="44"/>
    </row>
    <row r="57" spans="1:38" hidden="1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38" hidden="1"/>
    <row r="59" spans="1:38" hidden="1"/>
    <row r="60" spans="1:38" hidden="1"/>
    <row r="61" spans="1:38" hidden="1"/>
    <row r="62" spans="1:38" hidden="1">
      <c r="B62" s="136"/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 t="s">
        <v>39</v>
      </c>
      <c r="O62" s="136"/>
      <c r="P62" s="136"/>
      <c r="Q62" s="136"/>
      <c r="R62" s="136"/>
      <c r="S62" s="136"/>
      <c r="T62" s="136"/>
    </row>
    <row r="63" spans="1:38" hidden="1"/>
  </sheetData>
  <sheetProtection formatCells="0" formatColumns="0" formatRows="0" insertColumns="0" insertRows="0" insertHyperlinks="0" deleteColumns="0" deleteRows="0" sort="0" autoFilter="0" pivotTables="0"/>
  <autoFilter ref="A8:AL34">
    <filterColumn colId="3" showButton="0"/>
    <filterColumn colId="12"/>
  </autoFilter>
  <mergeCells count="58">
    <mergeCell ref="N62:T62"/>
    <mergeCell ref="B51:C51"/>
    <mergeCell ref="D51:I51"/>
    <mergeCell ref="J51:T51"/>
    <mergeCell ref="B54:G54"/>
    <mergeCell ref="H54:M54"/>
    <mergeCell ref="N54:T54"/>
    <mergeCell ref="B56:C56"/>
    <mergeCell ref="D56:H56"/>
    <mergeCell ref="B62:D62"/>
    <mergeCell ref="E62:G62"/>
    <mergeCell ref="H62:M62"/>
    <mergeCell ref="J41:T41"/>
    <mergeCell ref="J42:T42"/>
    <mergeCell ref="B43:H43"/>
    <mergeCell ref="J43:T43"/>
    <mergeCell ref="B45:C45"/>
    <mergeCell ref="D45:H45"/>
    <mergeCell ref="G39:O39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36:C36"/>
    <mergeCell ref="G37:O37"/>
    <mergeCell ref="G38:O38"/>
    <mergeCell ref="Z4:AC6"/>
    <mergeCell ref="AD4:AE6"/>
    <mergeCell ref="AF4:AG6"/>
    <mergeCell ref="AH4:AI6"/>
    <mergeCell ref="AJ4:AK6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B1:G1"/>
    <mergeCell ref="H1:T1"/>
    <mergeCell ref="B2:G2"/>
    <mergeCell ref="H2:T2"/>
    <mergeCell ref="W4:W7"/>
  </mergeCells>
  <conditionalFormatting sqref="H10:P34">
    <cfRule type="cellIs" dxfId="9" priority="2" operator="greaterThan">
      <formula>10</formula>
    </cfRule>
  </conditionalFormatting>
  <conditionalFormatting sqref="C1:C1048576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39 V10:W34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L65"/>
  <sheetViews>
    <sheetView workbookViewId="0">
      <pane ySplit="3" topLeftCell="A26" activePane="bottomLeft" state="frozen"/>
      <selection sqref="A1:A1048576"/>
      <selection pane="bottomLeft" activeCell="B35" sqref="B35:T35"/>
    </sheetView>
  </sheetViews>
  <sheetFormatPr defaultRowHeight="15.75"/>
  <cols>
    <col min="1" max="1" width="3.2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698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58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694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/>
      <c r="G5" s="120" t="s">
        <v>56</v>
      </c>
      <c r="H5" s="120"/>
      <c r="I5" s="120"/>
      <c r="J5" s="120"/>
      <c r="K5" s="120"/>
      <c r="L5" s="120"/>
      <c r="M5" s="120"/>
      <c r="N5" s="120"/>
      <c r="O5" s="120"/>
      <c r="P5" s="120" t="s">
        <v>57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4.2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93" t="s">
        <v>48</v>
      </c>
      <c r="N8" s="93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Thực hành chuyên sâu (VT)</v>
      </c>
      <c r="X8" s="68" t="str">
        <f>+P4</f>
        <v>Nhóm: TEL1417-04</v>
      </c>
      <c r="Y8" s="69">
        <f>+$AH$8+$AJ$8+$AF$8</f>
        <v>26</v>
      </c>
      <c r="Z8" s="63">
        <f>COUNTIF($S$9:$S$95,"Khiển trách")</f>
        <v>0</v>
      </c>
      <c r="AA8" s="63">
        <f>COUNTIF($S$9:$S$95,"Cảnh cáo")</f>
        <v>0</v>
      </c>
      <c r="AB8" s="63">
        <f>COUNTIF($S$9:$S$95,"Đình chỉ thi")</f>
        <v>0</v>
      </c>
      <c r="AC8" s="70">
        <f>+($Z$8+$AA$8+$AB$8)/$Y$8*100%</f>
        <v>0</v>
      </c>
      <c r="AD8" s="63">
        <f>SUM(COUNTIF($S$9:$S$93,"Vắng"),COUNTIF($S$9:$S$93,"Vắng có phép"))</f>
        <v>0</v>
      </c>
      <c r="AE8" s="71">
        <f>+$AD$8/$Y$8</f>
        <v>0</v>
      </c>
      <c r="AF8" s="72">
        <f>COUNTIF($V$9:$V$93,"Thi lại")</f>
        <v>0</v>
      </c>
      <c r="AG8" s="71">
        <f>+$AF$8/$Y$8</f>
        <v>0</v>
      </c>
      <c r="AH8" s="72">
        <f>COUNTIF($V$9:$V$94,"Học lại")</f>
        <v>2</v>
      </c>
      <c r="AI8" s="71">
        <f>+$AH$8/$Y$8</f>
        <v>7.6923076923076927E-2</v>
      </c>
      <c r="AJ8" s="63">
        <f>COUNTIF($V$10:$V$94,"Đạt")</f>
        <v>24</v>
      </c>
      <c r="AK8" s="70">
        <f>+$AJ$8/$Y$8</f>
        <v>0.92307692307692313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>
        <v>10</v>
      </c>
      <c r="I9" s="10">
        <v>20</v>
      </c>
      <c r="J9" s="11">
        <v>20</v>
      </c>
      <c r="K9" s="10"/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5.75" customHeight="1">
      <c r="B10" s="15">
        <v>1</v>
      </c>
      <c r="C10" s="16" t="s">
        <v>265</v>
      </c>
      <c r="D10" s="17" t="s">
        <v>266</v>
      </c>
      <c r="E10" s="18" t="s">
        <v>69</v>
      </c>
      <c r="F10" s="19" t="s">
        <v>721</v>
      </c>
      <c r="G10" s="16" t="s">
        <v>70</v>
      </c>
      <c r="H10" s="20">
        <v>8</v>
      </c>
      <c r="I10" s="20">
        <v>7</v>
      </c>
      <c r="J10" s="20">
        <v>4</v>
      </c>
      <c r="K10" s="20" t="s">
        <v>26</v>
      </c>
      <c r="L10" s="21"/>
      <c r="M10" s="21"/>
      <c r="N10" s="21"/>
      <c r="O10" s="21"/>
      <c r="P10" s="22">
        <v>6</v>
      </c>
      <c r="Q10" s="23">
        <f t="shared" ref="Q10:Q34" si="0">ROUND(SUMPRODUCT(H10:P10,$H$9:$P$9)/100,1)</f>
        <v>6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4" t="str">
        <f t="shared" ref="S10:S35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.75" customHeight="1">
      <c r="B11" s="26">
        <v>2</v>
      </c>
      <c r="C11" s="27" t="s">
        <v>267</v>
      </c>
      <c r="D11" s="28" t="s">
        <v>268</v>
      </c>
      <c r="E11" s="29" t="s">
        <v>269</v>
      </c>
      <c r="F11" s="30" t="s">
        <v>722</v>
      </c>
      <c r="G11" s="27" t="s">
        <v>212</v>
      </c>
      <c r="H11" s="31">
        <v>8</v>
      </c>
      <c r="I11" s="31">
        <v>4</v>
      </c>
      <c r="J11" s="31">
        <v>0</v>
      </c>
      <c r="K11" s="31" t="s">
        <v>26</v>
      </c>
      <c r="L11" s="32"/>
      <c r="M11" s="32"/>
      <c r="N11" s="32"/>
      <c r="O11" s="32"/>
      <c r="P11" s="33">
        <v>0</v>
      </c>
      <c r="Q11" s="34">
        <f t="shared" si="0"/>
        <v>1.6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36" t="str">
        <f t="shared" si="1"/>
        <v>Kém</v>
      </c>
      <c r="T11" s="37" t="str">
        <f>+IF(OR($H11=0,$I11=0,$J11=0,$K11=0),"Không đủ ĐKDT","")</f>
        <v>Không đủ ĐKDT</v>
      </c>
      <c r="U11" s="3"/>
      <c r="V11" s="91" t="str">
        <f t="shared" ref="V11:V35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5.75" customHeight="1">
      <c r="B12" s="26">
        <v>3</v>
      </c>
      <c r="C12" s="27" t="s">
        <v>270</v>
      </c>
      <c r="D12" s="28" t="s">
        <v>184</v>
      </c>
      <c r="E12" s="29" t="s">
        <v>75</v>
      </c>
      <c r="F12" s="30" t="s">
        <v>723</v>
      </c>
      <c r="G12" s="27" t="s">
        <v>212</v>
      </c>
      <c r="H12" s="31">
        <v>9</v>
      </c>
      <c r="I12" s="31">
        <v>5</v>
      </c>
      <c r="J12" s="31">
        <v>5</v>
      </c>
      <c r="K12" s="31" t="s">
        <v>26</v>
      </c>
      <c r="L12" s="38"/>
      <c r="M12" s="38"/>
      <c r="N12" s="38"/>
      <c r="O12" s="38"/>
      <c r="P12" s="33">
        <v>6</v>
      </c>
      <c r="Q12" s="34">
        <f t="shared" si="0"/>
        <v>5.9</v>
      </c>
      <c r="R12" s="35" t="str">
        <f t="shared" ref="R12:R35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 t="shared" ref="T12:T35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5.75" customHeight="1">
      <c r="B13" s="26">
        <v>4</v>
      </c>
      <c r="C13" s="27" t="s">
        <v>271</v>
      </c>
      <c r="D13" s="28" t="s">
        <v>272</v>
      </c>
      <c r="E13" s="29" t="s">
        <v>273</v>
      </c>
      <c r="F13" s="30" t="s">
        <v>712</v>
      </c>
      <c r="G13" s="27" t="s">
        <v>212</v>
      </c>
      <c r="H13" s="31">
        <v>8</v>
      </c>
      <c r="I13" s="31">
        <v>4</v>
      </c>
      <c r="J13" s="31">
        <v>5</v>
      </c>
      <c r="K13" s="31" t="s">
        <v>26</v>
      </c>
      <c r="L13" s="38"/>
      <c r="M13" s="38"/>
      <c r="N13" s="38"/>
      <c r="O13" s="38"/>
      <c r="P13" s="33">
        <v>5</v>
      </c>
      <c r="Q13" s="34">
        <f t="shared" si="0"/>
        <v>5.0999999999999996</v>
      </c>
      <c r="R13" s="35" t="str">
        <f t="shared" si="3"/>
        <v>D+</v>
      </c>
      <c r="S13" s="36" t="str">
        <f t="shared" si="1"/>
        <v>Trung bình yếu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5.75" customHeight="1">
      <c r="B14" s="26">
        <v>5</v>
      </c>
      <c r="C14" s="27" t="s">
        <v>274</v>
      </c>
      <c r="D14" s="28" t="s">
        <v>74</v>
      </c>
      <c r="E14" s="29" t="s">
        <v>275</v>
      </c>
      <c r="F14" s="30" t="s">
        <v>724</v>
      </c>
      <c r="G14" s="27" t="s">
        <v>212</v>
      </c>
      <c r="H14" s="31">
        <v>8</v>
      </c>
      <c r="I14" s="31">
        <v>7</v>
      </c>
      <c r="J14" s="31">
        <v>9</v>
      </c>
      <c r="K14" s="31" t="s">
        <v>26</v>
      </c>
      <c r="L14" s="38"/>
      <c r="M14" s="38"/>
      <c r="N14" s="38"/>
      <c r="O14" s="38"/>
      <c r="P14" s="33">
        <v>8</v>
      </c>
      <c r="Q14" s="34">
        <f t="shared" si="0"/>
        <v>8</v>
      </c>
      <c r="R14" s="35" t="str">
        <f t="shared" si="3"/>
        <v>B+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.75" customHeight="1">
      <c r="B15" s="26">
        <v>6</v>
      </c>
      <c r="C15" s="27" t="s">
        <v>276</v>
      </c>
      <c r="D15" s="28" t="s">
        <v>195</v>
      </c>
      <c r="E15" s="29" t="s">
        <v>146</v>
      </c>
      <c r="F15" s="30" t="s">
        <v>633</v>
      </c>
      <c r="G15" s="27" t="s">
        <v>94</v>
      </c>
      <c r="H15" s="31">
        <v>8</v>
      </c>
      <c r="I15" s="31">
        <v>10</v>
      </c>
      <c r="J15" s="31">
        <v>9</v>
      </c>
      <c r="K15" s="31" t="s">
        <v>26</v>
      </c>
      <c r="L15" s="38"/>
      <c r="M15" s="38"/>
      <c r="N15" s="38"/>
      <c r="O15" s="38"/>
      <c r="P15" s="33">
        <v>9</v>
      </c>
      <c r="Q15" s="34">
        <f t="shared" si="0"/>
        <v>9.1</v>
      </c>
      <c r="R15" s="35" t="str">
        <f t="shared" si="3"/>
        <v>A+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.75" customHeight="1">
      <c r="B16" s="26">
        <v>7</v>
      </c>
      <c r="C16" s="27" t="s">
        <v>277</v>
      </c>
      <c r="D16" s="28" t="s">
        <v>278</v>
      </c>
      <c r="E16" s="29" t="s">
        <v>97</v>
      </c>
      <c r="F16" s="30" t="s">
        <v>725</v>
      </c>
      <c r="G16" s="27" t="s">
        <v>87</v>
      </c>
      <c r="H16" s="31">
        <v>7</v>
      </c>
      <c r="I16" s="31">
        <v>6</v>
      </c>
      <c r="J16" s="31">
        <v>8</v>
      </c>
      <c r="K16" s="31" t="s">
        <v>26</v>
      </c>
      <c r="L16" s="38"/>
      <c r="M16" s="38"/>
      <c r="N16" s="38"/>
      <c r="O16" s="38"/>
      <c r="P16" s="33">
        <v>7</v>
      </c>
      <c r="Q16" s="34">
        <f t="shared" si="0"/>
        <v>7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5.75" customHeight="1">
      <c r="B17" s="26">
        <v>8</v>
      </c>
      <c r="C17" s="27" t="s">
        <v>279</v>
      </c>
      <c r="D17" s="28" t="s">
        <v>77</v>
      </c>
      <c r="E17" s="29" t="s">
        <v>97</v>
      </c>
      <c r="F17" s="30" t="s">
        <v>726</v>
      </c>
      <c r="G17" s="27" t="s">
        <v>70</v>
      </c>
      <c r="H17" s="31">
        <v>8</v>
      </c>
      <c r="I17" s="31">
        <v>7</v>
      </c>
      <c r="J17" s="31">
        <v>8</v>
      </c>
      <c r="K17" s="31" t="s">
        <v>26</v>
      </c>
      <c r="L17" s="38"/>
      <c r="M17" s="38"/>
      <c r="N17" s="38"/>
      <c r="O17" s="38"/>
      <c r="P17" s="33">
        <v>7.5</v>
      </c>
      <c r="Q17" s="34">
        <f t="shared" si="0"/>
        <v>7.6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5.75" customHeight="1">
      <c r="B18" s="26">
        <v>9</v>
      </c>
      <c r="C18" s="27" t="s">
        <v>280</v>
      </c>
      <c r="D18" s="28" t="s">
        <v>89</v>
      </c>
      <c r="E18" s="29" t="s">
        <v>281</v>
      </c>
      <c r="F18" s="30" t="s">
        <v>727</v>
      </c>
      <c r="G18" s="27" t="s">
        <v>62</v>
      </c>
      <c r="H18" s="31">
        <v>10</v>
      </c>
      <c r="I18" s="31">
        <v>8</v>
      </c>
      <c r="J18" s="31">
        <v>9</v>
      </c>
      <c r="K18" s="31" t="s">
        <v>26</v>
      </c>
      <c r="L18" s="38"/>
      <c r="M18" s="38"/>
      <c r="N18" s="38"/>
      <c r="O18" s="38"/>
      <c r="P18" s="33">
        <v>9</v>
      </c>
      <c r="Q18" s="34">
        <f t="shared" si="0"/>
        <v>8.9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5.75" customHeight="1">
      <c r="B19" s="26">
        <v>10</v>
      </c>
      <c r="C19" s="27" t="s">
        <v>282</v>
      </c>
      <c r="D19" s="28" t="s">
        <v>89</v>
      </c>
      <c r="E19" s="29" t="s">
        <v>156</v>
      </c>
      <c r="F19" s="30" t="s">
        <v>728</v>
      </c>
      <c r="G19" s="27" t="s">
        <v>212</v>
      </c>
      <c r="H19" s="31">
        <v>8</v>
      </c>
      <c r="I19" s="31">
        <v>7</v>
      </c>
      <c r="J19" s="31">
        <v>6</v>
      </c>
      <c r="K19" s="31" t="s">
        <v>26</v>
      </c>
      <c r="L19" s="38"/>
      <c r="M19" s="38"/>
      <c r="N19" s="38"/>
      <c r="O19" s="38"/>
      <c r="P19" s="33">
        <v>7</v>
      </c>
      <c r="Q19" s="34">
        <f t="shared" si="0"/>
        <v>6.9</v>
      </c>
      <c r="R19" s="35" t="str">
        <f t="shared" si="3"/>
        <v>C+</v>
      </c>
      <c r="S19" s="36" t="str">
        <f t="shared" si="1"/>
        <v>Trung bình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5.75" customHeight="1">
      <c r="B20" s="26">
        <v>11</v>
      </c>
      <c r="C20" s="27" t="s">
        <v>283</v>
      </c>
      <c r="D20" s="28" t="s">
        <v>284</v>
      </c>
      <c r="E20" s="29" t="s">
        <v>156</v>
      </c>
      <c r="F20" s="30" t="s">
        <v>729</v>
      </c>
      <c r="G20" s="27" t="s">
        <v>70</v>
      </c>
      <c r="H20" s="31">
        <v>8</v>
      </c>
      <c r="I20" s="31">
        <v>7</v>
      </c>
      <c r="J20" s="31">
        <v>10</v>
      </c>
      <c r="K20" s="31" t="s">
        <v>26</v>
      </c>
      <c r="L20" s="38"/>
      <c r="M20" s="38"/>
      <c r="N20" s="38"/>
      <c r="O20" s="38"/>
      <c r="P20" s="33">
        <v>8.5</v>
      </c>
      <c r="Q20" s="34">
        <f t="shared" si="0"/>
        <v>8.5</v>
      </c>
      <c r="R20" s="35" t="str">
        <f t="shared" si="3"/>
        <v>A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5.75" customHeight="1">
      <c r="B21" s="26">
        <v>12</v>
      </c>
      <c r="C21" s="27" t="s">
        <v>285</v>
      </c>
      <c r="D21" s="28" t="s">
        <v>131</v>
      </c>
      <c r="E21" s="29" t="s">
        <v>286</v>
      </c>
      <c r="F21" s="30" t="s">
        <v>120</v>
      </c>
      <c r="G21" s="27" t="s">
        <v>212</v>
      </c>
      <c r="H21" s="31">
        <v>8</v>
      </c>
      <c r="I21" s="31">
        <v>9</v>
      </c>
      <c r="J21" s="31">
        <v>10</v>
      </c>
      <c r="K21" s="31" t="s">
        <v>26</v>
      </c>
      <c r="L21" s="38"/>
      <c r="M21" s="38"/>
      <c r="N21" s="38"/>
      <c r="O21" s="38"/>
      <c r="P21" s="33">
        <v>9</v>
      </c>
      <c r="Q21" s="34">
        <f t="shared" si="0"/>
        <v>9.1</v>
      </c>
      <c r="R21" s="35" t="str">
        <f t="shared" si="3"/>
        <v>A+</v>
      </c>
      <c r="S21" s="36" t="str">
        <f t="shared" si="1"/>
        <v>Giỏi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5.75" customHeight="1">
      <c r="B22" s="26">
        <v>13</v>
      </c>
      <c r="C22" s="27" t="s">
        <v>287</v>
      </c>
      <c r="D22" s="28" t="s">
        <v>256</v>
      </c>
      <c r="E22" s="29" t="s">
        <v>288</v>
      </c>
      <c r="F22" s="30" t="s">
        <v>700</v>
      </c>
      <c r="G22" s="27" t="s">
        <v>62</v>
      </c>
      <c r="H22" s="31">
        <v>9</v>
      </c>
      <c r="I22" s="31">
        <v>9</v>
      </c>
      <c r="J22" s="31">
        <v>7.5</v>
      </c>
      <c r="K22" s="31" t="s">
        <v>26</v>
      </c>
      <c r="L22" s="38"/>
      <c r="M22" s="38"/>
      <c r="N22" s="38"/>
      <c r="O22" s="38"/>
      <c r="P22" s="33">
        <v>8.5</v>
      </c>
      <c r="Q22" s="34">
        <f t="shared" si="0"/>
        <v>8.5</v>
      </c>
      <c r="R22" s="35" t="str">
        <f t="shared" si="3"/>
        <v>A</v>
      </c>
      <c r="S22" s="36" t="str">
        <f t="shared" si="1"/>
        <v>Giỏi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5.75" customHeight="1">
      <c r="B23" s="26">
        <v>14</v>
      </c>
      <c r="C23" s="27" t="s">
        <v>289</v>
      </c>
      <c r="D23" s="28" t="s">
        <v>290</v>
      </c>
      <c r="E23" s="29" t="s">
        <v>162</v>
      </c>
      <c r="F23" s="30" t="s">
        <v>730</v>
      </c>
      <c r="G23" s="27" t="s">
        <v>87</v>
      </c>
      <c r="H23" s="31">
        <v>8</v>
      </c>
      <c r="I23" s="31">
        <v>9</v>
      </c>
      <c r="J23" s="31">
        <v>7</v>
      </c>
      <c r="K23" s="31" t="s">
        <v>26</v>
      </c>
      <c r="L23" s="38"/>
      <c r="M23" s="38"/>
      <c r="N23" s="38"/>
      <c r="O23" s="38"/>
      <c r="P23" s="33">
        <v>8</v>
      </c>
      <c r="Q23" s="34">
        <f t="shared" si="0"/>
        <v>8</v>
      </c>
      <c r="R23" s="35" t="str">
        <f t="shared" si="3"/>
        <v>B+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5.75" customHeight="1">
      <c r="B24" s="26">
        <v>15</v>
      </c>
      <c r="C24" s="27" t="s">
        <v>291</v>
      </c>
      <c r="D24" s="28" t="s">
        <v>292</v>
      </c>
      <c r="E24" s="29" t="s">
        <v>105</v>
      </c>
      <c r="F24" s="30" t="s">
        <v>731</v>
      </c>
      <c r="G24" s="27" t="s">
        <v>80</v>
      </c>
      <c r="H24" s="31">
        <v>8</v>
      </c>
      <c r="I24" s="31">
        <v>3</v>
      </c>
      <c r="J24" s="31">
        <v>6</v>
      </c>
      <c r="K24" s="31" t="s">
        <v>26</v>
      </c>
      <c r="L24" s="38"/>
      <c r="M24" s="38"/>
      <c r="N24" s="38"/>
      <c r="O24" s="38"/>
      <c r="P24" s="33">
        <v>5</v>
      </c>
      <c r="Q24" s="34">
        <f t="shared" si="0"/>
        <v>5.0999999999999996</v>
      </c>
      <c r="R24" s="35" t="str">
        <f t="shared" si="3"/>
        <v>D+</v>
      </c>
      <c r="S24" s="36" t="str">
        <f t="shared" si="1"/>
        <v>Trung bình yếu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5.75" customHeight="1">
      <c r="B25" s="26">
        <v>16</v>
      </c>
      <c r="C25" s="27" t="s">
        <v>293</v>
      </c>
      <c r="D25" s="28" t="s">
        <v>294</v>
      </c>
      <c r="E25" s="29" t="s">
        <v>111</v>
      </c>
      <c r="F25" s="30" t="s">
        <v>732</v>
      </c>
      <c r="G25" s="27" t="s">
        <v>70</v>
      </c>
      <c r="H25" s="31">
        <v>8</v>
      </c>
      <c r="I25" s="31">
        <v>10</v>
      </c>
      <c r="J25" s="31">
        <v>7.5</v>
      </c>
      <c r="K25" s="31" t="s">
        <v>26</v>
      </c>
      <c r="L25" s="38"/>
      <c r="M25" s="38"/>
      <c r="N25" s="38"/>
      <c r="O25" s="38"/>
      <c r="P25" s="33">
        <v>8.5</v>
      </c>
      <c r="Q25" s="34">
        <f t="shared" si="0"/>
        <v>8.6</v>
      </c>
      <c r="R25" s="35" t="str">
        <f t="shared" si="3"/>
        <v>A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5.75" customHeight="1">
      <c r="B26" s="26">
        <v>17</v>
      </c>
      <c r="C26" s="27" t="s">
        <v>295</v>
      </c>
      <c r="D26" s="28" t="s">
        <v>60</v>
      </c>
      <c r="E26" s="29" t="s">
        <v>111</v>
      </c>
      <c r="F26" s="30" t="s">
        <v>733</v>
      </c>
      <c r="G26" s="27" t="s">
        <v>212</v>
      </c>
      <c r="H26" s="31">
        <v>8</v>
      </c>
      <c r="I26" s="31">
        <v>4</v>
      </c>
      <c r="J26" s="31">
        <v>8</v>
      </c>
      <c r="K26" s="31" t="s">
        <v>26</v>
      </c>
      <c r="L26" s="38"/>
      <c r="M26" s="38"/>
      <c r="N26" s="38"/>
      <c r="O26" s="38"/>
      <c r="P26" s="33">
        <v>6.5</v>
      </c>
      <c r="Q26" s="34">
        <f t="shared" si="0"/>
        <v>6.5</v>
      </c>
      <c r="R26" s="35" t="str">
        <f t="shared" si="3"/>
        <v>C+</v>
      </c>
      <c r="S26" s="36" t="str">
        <f t="shared" si="1"/>
        <v>Trung bình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5.75" customHeight="1">
      <c r="B27" s="26">
        <v>18</v>
      </c>
      <c r="C27" s="27" t="s">
        <v>296</v>
      </c>
      <c r="D27" s="28" t="s">
        <v>60</v>
      </c>
      <c r="E27" s="29" t="s">
        <v>119</v>
      </c>
      <c r="F27" s="30" t="s">
        <v>734</v>
      </c>
      <c r="G27" s="27" t="s">
        <v>212</v>
      </c>
      <c r="H27" s="31">
        <v>9</v>
      </c>
      <c r="I27" s="31">
        <v>6</v>
      </c>
      <c r="J27" s="31">
        <v>6</v>
      </c>
      <c r="K27" s="31" t="s">
        <v>26</v>
      </c>
      <c r="L27" s="38"/>
      <c r="M27" s="38"/>
      <c r="N27" s="38"/>
      <c r="O27" s="38"/>
      <c r="P27" s="33">
        <v>6.6</v>
      </c>
      <c r="Q27" s="34">
        <f t="shared" si="0"/>
        <v>6.6</v>
      </c>
      <c r="R27" s="35" t="str">
        <f t="shared" si="3"/>
        <v>C+</v>
      </c>
      <c r="S27" s="36" t="str">
        <f t="shared" si="1"/>
        <v>Trung bình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5.75" customHeight="1">
      <c r="B28" s="26">
        <v>19</v>
      </c>
      <c r="C28" s="27" t="s">
        <v>297</v>
      </c>
      <c r="D28" s="28" t="s">
        <v>298</v>
      </c>
      <c r="E28" s="29" t="s">
        <v>123</v>
      </c>
      <c r="F28" s="30" t="s">
        <v>735</v>
      </c>
      <c r="G28" s="27" t="s">
        <v>70</v>
      </c>
      <c r="H28" s="31">
        <v>8</v>
      </c>
      <c r="I28" s="31">
        <v>7</v>
      </c>
      <c r="J28" s="31">
        <v>9</v>
      </c>
      <c r="K28" s="31" t="s">
        <v>26</v>
      </c>
      <c r="L28" s="38"/>
      <c r="M28" s="38"/>
      <c r="N28" s="38"/>
      <c r="O28" s="38"/>
      <c r="P28" s="33">
        <v>8</v>
      </c>
      <c r="Q28" s="34">
        <f t="shared" si="0"/>
        <v>8</v>
      </c>
      <c r="R28" s="35" t="str">
        <f t="shared" si="3"/>
        <v>B+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5.75" customHeight="1">
      <c r="B29" s="26">
        <v>20</v>
      </c>
      <c r="C29" s="27" t="s">
        <v>300</v>
      </c>
      <c r="D29" s="28" t="s">
        <v>301</v>
      </c>
      <c r="E29" s="29" t="s">
        <v>302</v>
      </c>
      <c r="F29" s="30" t="s">
        <v>736</v>
      </c>
      <c r="G29" s="27" t="s">
        <v>87</v>
      </c>
      <c r="H29" s="31">
        <v>7</v>
      </c>
      <c r="I29" s="31">
        <v>8</v>
      </c>
      <c r="J29" s="31">
        <v>8</v>
      </c>
      <c r="K29" s="31" t="s">
        <v>26</v>
      </c>
      <c r="L29" s="38"/>
      <c r="M29" s="38"/>
      <c r="N29" s="38"/>
      <c r="O29" s="38"/>
      <c r="P29" s="33">
        <v>8</v>
      </c>
      <c r="Q29" s="34">
        <f t="shared" si="0"/>
        <v>7.9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5.75" customHeight="1">
      <c r="B30" s="26">
        <v>21</v>
      </c>
      <c r="C30" s="27" t="s">
        <v>303</v>
      </c>
      <c r="D30" s="28" t="s">
        <v>60</v>
      </c>
      <c r="E30" s="29" t="s">
        <v>304</v>
      </c>
      <c r="F30" s="30" t="s">
        <v>737</v>
      </c>
      <c r="G30" s="27" t="s">
        <v>70</v>
      </c>
      <c r="H30" s="31">
        <v>8</v>
      </c>
      <c r="I30" s="31">
        <v>8</v>
      </c>
      <c r="J30" s="31">
        <v>4</v>
      </c>
      <c r="K30" s="31" t="s">
        <v>26</v>
      </c>
      <c r="L30" s="38"/>
      <c r="M30" s="38"/>
      <c r="N30" s="38"/>
      <c r="O30" s="38"/>
      <c r="P30" s="33">
        <v>6.5</v>
      </c>
      <c r="Q30" s="34">
        <f t="shared" si="0"/>
        <v>6.5</v>
      </c>
      <c r="R30" s="35" t="str">
        <f t="shared" si="3"/>
        <v>C+</v>
      </c>
      <c r="S30" s="36" t="str">
        <f t="shared" si="1"/>
        <v>Trung bình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5.75" customHeight="1">
      <c r="B31" s="26">
        <v>22</v>
      </c>
      <c r="C31" s="27" t="s">
        <v>305</v>
      </c>
      <c r="D31" s="28" t="s">
        <v>262</v>
      </c>
      <c r="E31" s="29" t="s">
        <v>185</v>
      </c>
      <c r="F31" s="30" t="s">
        <v>143</v>
      </c>
      <c r="G31" s="27" t="s">
        <v>94</v>
      </c>
      <c r="H31" s="31">
        <v>8</v>
      </c>
      <c r="I31" s="31">
        <v>6</v>
      </c>
      <c r="J31" s="31">
        <v>8.5</v>
      </c>
      <c r="K31" s="31" t="s">
        <v>26</v>
      </c>
      <c r="L31" s="38"/>
      <c r="M31" s="38"/>
      <c r="N31" s="38"/>
      <c r="O31" s="38"/>
      <c r="P31" s="33">
        <v>7.5</v>
      </c>
      <c r="Q31" s="34">
        <f t="shared" si="0"/>
        <v>7.5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5.75" customHeight="1">
      <c r="B32" s="26">
        <v>23</v>
      </c>
      <c r="C32" s="27" t="s">
        <v>306</v>
      </c>
      <c r="D32" s="28" t="s">
        <v>307</v>
      </c>
      <c r="E32" s="29" t="s">
        <v>308</v>
      </c>
      <c r="F32" s="30" t="s">
        <v>738</v>
      </c>
      <c r="G32" s="27" t="s">
        <v>87</v>
      </c>
      <c r="H32" s="31">
        <v>6</v>
      </c>
      <c r="I32" s="31">
        <v>5</v>
      </c>
      <c r="J32" s="31">
        <v>5</v>
      </c>
      <c r="K32" s="31" t="s">
        <v>26</v>
      </c>
      <c r="L32" s="38"/>
      <c r="M32" s="38"/>
      <c r="N32" s="38"/>
      <c r="O32" s="38"/>
      <c r="P32" s="33">
        <v>5</v>
      </c>
      <c r="Q32" s="34">
        <f t="shared" si="0"/>
        <v>5.0999999999999996</v>
      </c>
      <c r="R32" s="35" t="str">
        <f t="shared" si="3"/>
        <v>D+</v>
      </c>
      <c r="S32" s="36" t="str">
        <f t="shared" si="1"/>
        <v>Trung bình yếu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15.75" customHeight="1">
      <c r="B33" s="26">
        <v>24</v>
      </c>
      <c r="C33" s="27" t="s">
        <v>309</v>
      </c>
      <c r="D33" s="28" t="s">
        <v>310</v>
      </c>
      <c r="E33" s="29" t="s">
        <v>311</v>
      </c>
      <c r="F33" s="30" t="s">
        <v>739</v>
      </c>
      <c r="G33" s="27" t="s">
        <v>94</v>
      </c>
      <c r="H33" s="31">
        <v>8</v>
      </c>
      <c r="I33" s="31">
        <v>6</v>
      </c>
      <c r="J33" s="31">
        <v>7</v>
      </c>
      <c r="K33" s="31" t="s">
        <v>26</v>
      </c>
      <c r="L33" s="38"/>
      <c r="M33" s="38"/>
      <c r="N33" s="38"/>
      <c r="O33" s="38"/>
      <c r="P33" s="33">
        <v>7</v>
      </c>
      <c r="Q33" s="34">
        <f t="shared" si="0"/>
        <v>6.9</v>
      </c>
      <c r="R33" s="35" t="str">
        <f t="shared" si="3"/>
        <v>C+</v>
      </c>
      <c r="S33" s="36" t="str">
        <f t="shared" si="1"/>
        <v>Trung bình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15.75" customHeight="1">
      <c r="B34" s="26">
        <v>25</v>
      </c>
      <c r="C34" s="27" t="s">
        <v>312</v>
      </c>
      <c r="D34" s="28" t="s">
        <v>60</v>
      </c>
      <c r="E34" s="29" t="s">
        <v>313</v>
      </c>
      <c r="F34" s="30" t="s">
        <v>740</v>
      </c>
      <c r="G34" s="27" t="s">
        <v>70</v>
      </c>
      <c r="H34" s="31">
        <v>6</v>
      </c>
      <c r="I34" s="31">
        <v>9</v>
      </c>
      <c r="J34" s="31">
        <v>10</v>
      </c>
      <c r="K34" s="31" t="s">
        <v>26</v>
      </c>
      <c r="L34" s="38"/>
      <c r="M34" s="38"/>
      <c r="N34" s="38"/>
      <c r="O34" s="38"/>
      <c r="P34" s="33">
        <v>9</v>
      </c>
      <c r="Q34" s="34">
        <f t="shared" si="0"/>
        <v>8.9</v>
      </c>
      <c r="R34" s="35" t="str">
        <f t="shared" si="3"/>
        <v>A</v>
      </c>
      <c r="S34" s="36" t="str">
        <f t="shared" si="1"/>
        <v>Giỏi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15.75" customHeight="1">
      <c r="B35" s="94">
        <v>26</v>
      </c>
      <c r="C35" s="95" t="s">
        <v>314</v>
      </c>
      <c r="D35" s="96" t="s">
        <v>146</v>
      </c>
      <c r="E35" s="97" t="s">
        <v>75</v>
      </c>
      <c r="F35" s="98" t="s">
        <v>741</v>
      </c>
      <c r="G35" s="95" t="s">
        <v>203</v>
      </c>
      <c r="H35" s="99">
        <v>0</v>
      </c>
      <c r="I35" s="99">
        <v>2</v>
      </c>
      <c r="J35" s="99">
        <v>3</v>
      </c>
      <c r="K35" s="99" t="s">
        <v>26</v>
      </c>
      <c r="L35" s="100"/>
      <c r="M35" s="100"/>
      <c r="N35" s="100"/>
      <c r="O35" s="100"/>
      <c r="P35" s="101">
        <v>0</v>
      </c>
      <c r="Q35" s="102">
        <f>ROUND(SUMPRODUCT(H35:P35,$H$9:$P$9)/100,0)</f>
        <v>1</v>
      </c>
      <c r="R35" s="103" t="str">
        <f t="shared" si="3"/>
        <v>F</v>
      </c>
      <c r="S35" s="104" t="str">
        <f t="shared" si="1"/>
        <v>Kém</v>
      </c>
      <c r="T35" s="105" t="str">
        <f t="shared" si="4"/>
        <v>Không đủ ĐKDT</v>
      </c>
      <c r="U35" s="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1:38" ht="7.5" customHeight="1">
      <c r="A36" s="2"/>
      <c r="B36" s="39"/>
      <c r="C36" s="40"/>
      <c r="D36" s="40"/>
      <c r="E36" s="41"/>
      <c r="F36" s="41"/>
      <c r="G36" s="41"/>
      <c r="H36" s="42"/>
      <c r="I36" s="43"/>
      <c r="J36" s="43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3"/>
    </row>
    <row r="37" spans="1:38" ht="16.5">
      <c r="A37" s="2"/>
      <c r="B37" s="131" t="s">
        <v>27</v>
      </c>
      <c r="C37" s="131"/>
      <c r="D37" s="40"/>
      <c r="E37" s="41"/>
      <c r="F37" s="41"/>
      <c r="G37" s="41"/>
      <c r="H37" s="42"/>
      <c r="I37" s="43"/>
      <c r="J37" s="43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3"/>
    </row>
    <row r="38" spans="1:38" ht="16.5" customHeight="1">
      <c r="A38" s="2"/>
      <c r="B38" s="45" t="s">
        <v>28</v>
      </c>
      <c r="C38" s="45"/>
      <c r="D38" s="46">
        <f>+$Y$8</f>
        <v>26</v>
      </c>
      <c r="E38" s="47" t="s">
        <v>29</v>
      </c>
      <c r="F38" s="47"/>
      <c r="G38" s="126" t="s">
        <v>30</v>
      </c>
      <c r="H38" s="126"/>
      <c r="I38" s="126"/>
      <c r="J38" s="126"/>
      <c r="K38" s="126"/>
      <c r="L38" s="126"/>
      <c r="M38" s="126"/>
      <c r="N38" s="126"/>
      <c r="O38" s="126"/>
      <c r="P38" s="48">
        <f>$Y$8 -COUNTIF($T$9:$T$225,"Vắng") -COUNTIF($T$9:$T$225,"Vắng có phép") - COUNTIF($T$9:$T$225,"Đình chỉ thi") - COUNTIF($T$9:$T$225,"Không đủ ĐKDT")</f>
        <v>24</v>
      </c>
      <c r="Q38" s="48"/>
      <c r="R38" s="49"/>
      <c r="S38" s="50"/>
      <c r="T38" s="50" t="s">
        <v>29</v>
      </c>
      <c r="U38" s="3"/>
    </row>
    <row r="39" spans="1:38" ht="16.5" customHeight="1">
      <c r="A39" s="2"/>
      <c r="B39" s="45" t="s">
        <v>31</v>
      </c>
      <c r="C39" s="45"/>
      <c r="D39" s="46">
        <f>+$AJ$8</f>
        <v>24</v>
      </c>
      <c r="E39" s="47" t="s">
        <v>29</v>
      </c>
      <c r="F39" s="47"/>
      <c r="G39" s="126" t="s">
        <v>32</v>
      </c>
      <c r="H39" s="126"/>
      <c r="I39" s="126"/>
      <c r="J39" s="126"/>
      <c r="K39" s="126"/>
      <c r="L39" s="126"/>
      <c r="M39" s="126"/>
      <c r="N39" s="126"/>
      <c r="O39" s="126"/>
      <c r="P39" s="51">
        <f>COUNTIF($T$9:$T$101,"Vắng")</f>
        <v>0</v>
      </c>
      <c r="Q39" s="51"/>
      <c r="R39" s="52"/>
      <c r="S39" s="50"/>
      <c r="T39" s="50" t="s">
        <v>29</v>
      </c>
      <c r="U39" s="3"/>
    </row>
    <row r="40" spans="1:38" ht="16.5" customHeight="1">
      <c r="A40" s="2"/>
      <c r="B40" s="45" t="s">
        <v>52</v>
      </c>
      <c r="C40" s="45"/>
      <c r="D40" s="85">
        <f>COUNTIF(V10:V35,"Học lại")</f>
        <v>2</v>
      </c>
      <c r="E40" s="47" t="s">
        <v>29</v>
      </c>
      <c r="F40" s="47"/>
      <c r="G40" s="126" t="s">
        <v>53</v>
      </c>
      <c r="H40" s="126"/>
      <c r="I40" s="126"/>
      <c r="J40" s="126"/>
      <c r="K40" s="126"/>
      <c r="L40" s="126"/>
      <c r="M40" s="126"/>
      <c r="N40" s="126"/>
      <c r="O40" s="126"/>
      <c r="P40" s="48">
        <f>COUNTIF($T$9:$T$101,"Vắng có phép")</f>
        <v>0</v>
      </c>
      <c r="Q40" s="48"/>
      <c r="R40" s="49"/>
      <c r="S40" s="50"/>
      <c r="T40" s="50" t="s">
        <v>29</v>
      </c>
      <c r="U40" s="3"/>
    </row>
    <row r="41" spans="1:38" ht="3" customHeight="1">
      <c r="A41" s="2"/>
      <c r="B41" s="39"/>
      <c r="C41" s="40"/>
      <c r="D41" s="40"/>
      <c r="E41" s="41"/>
      <c r="F41" s="41"/>
      <c r="G41" s="41"/>
      <c r="H41" s="42"/>
      <c r="I41" s="43"/>
      <c r="J41" s="43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3"/>
    </row>
    <row r="42" spans="1:38">
      <c r="B42" s="86" t="s">
        <v>33</v>
      </c>
      <c r="C42" s="86"/>
      <c r="D42" s="87">
        <f>COUNTIF(V10:V35,"Thi lại")</f>
        <v>0</v>
      </c>
      <c r="E42" s="88" t="s">
        <v>29</v>
      </c>
      <c r="F42" s="3"/>
      <c r="G42" s="3"/>
      <c r="H42" s="3"/>
      <c r="I42" s="3"/>
      <c r="J42" s="132"/>
      <c r="K42" s="132"/>
      <c r="L42" s="132"/>
      <c r="M42" s="132"/>
      <c r="N42" s="132"/>
      <c r="O42" s="132"/>
      <c r="P42" s="132"/>
      <c r="Q42" s="132"/>
      <c r="R42" s="132"/>
      <c r="S42" s="132"/>
      <c r="T42" s="132"/>
      <c r="U42" s="3"/>
    </row>
    <row r="43" spans="1:38">
      <c r="B43" s="86"/>
      <c r="C43" s="86"/>
      <c r="D43" s="87"/>
      <c r="E43" s="88"/>
      <c r="F43" s="3"/>
      <c r="G43" s="3"/>
      <c r="H43" s="3"/>
      <c r="I43" s="3"/>
      <c r="J43" s="132" t="s">
        <v>746</v>
      </c>
      <c r="K43" s="132"/>
      <c r="L43" s="132"/>
      <c r="M43" s="132"/>
      <c r="N43" s="132"/>
      <c r="O43" s="132"/>
      <c r="P43" s="132"/>
      <c r="Q43" s="132"/>
      <c r="R43" s="132"/>
      <c r="S43" s="132"/>
      <c r="T43" s="132"/>
      <c r="U43" s="3"/>
    </row>
    <row r="44" spans="1:38">
      <c r="A44" s="53"/>
      <c r="B44" s="133" t="s">
        <v>34</v>
      </c>
      <c r="C44" s="133"/>
      <c r="D44" s="133"/>
      <c r="E44" s="133"/>
      <c r="F44" s="133"/>
      <c r="G44" s="133"/>
      <c r="H44" s="133"/>
      <c r="I44" s="54"/>
      <c r="J44" s="134" t="s">
        <v>35</v>
      </c>
      <c r="K44" s="134"/>
      <c r="L44" s="134"/>
      <c r="M44" s="134"/>
      <c r="N44" s="134"/>
      <c r="O44" s="134"/>
      <c r="P44" s="134"/>
      <c r="Q44" s="134"/>
      <c r="R44" s="134"/>
      <c r="S44" s="134"/>
      <c r="T44" s="134"/>
      <c r="U44" s="3"/>
    </row>
    <row r="45" spans="1:38" ht="4.5" customHeight="1">
      <c r="A45" s="2"/>
      <c r="B45" s="39"/>
      <c r="C45" s="55"/>
      <c r="D45" s="55"/>
      <c r="E45" s="56"/>
      <c r="F45" s="56"/>
      <c r="G45" s="56"/>
      <c r="H45" s="57"/>
      <c r="I45" s="58"/>
      <c r="J45" s="58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38" s="2" customFormat="1">
      <c r="B46" s="133" t="s">
        <v>36</v>
      </c>
      <c r="C46" s="133"/>
      <c r="D46" s="135" t="s">
        <v>37</v>
      </c>
      <c r="E46" s="135"/>
      <c r="F46" s="135"/>
      <c r="G46" s="135"/>
      <c r="H46" s="135"/>
      <c r="I46" s="58"/>
      <c r="J46" s="58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3"/>
      <c r="V46" s="62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</row>
    <row r="47" spans="1:38" s="2" customFormat="1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62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</row>
    <row r="48" spans="1:38" s="2" customFormat="1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62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</row>
    <row r="49" spans="1:38" s="2" customFormat="1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62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</row>
    <row r="50" spans="1:38" s="2" customFormat="1" ht="9.75" customHeight="1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62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</row>
    <row r="51" spans="1:38" s="2" customFormat="1" ht="3.75" customHeight="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62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</row>
    <row r="52" spans="1:38" s="2" customFormat="1" ht="18" customHeight="1">
      <c r="A52" s="1"/>
      <c r="B52" s="137" t="s">
        <v>38</v>
      </c>
      <c r="C52" s="137"/>
      <c r="D52" s="137" t="s">
        <v>55</v>
      </c>
      <c r="E52" s="137"/>
      <c r="F52" s="137"/>
      <c r="G52" s="137"/>
      <c r="H52" s="137"/>
      <c r="I52" s="137"/>
      <c r="J52" s="137" t="s">
        <v>39</v>
      </c>
      <c r="K52" s="137"/>
      <c r="L52" s="137"/>
      <c r="M52" s="137"/>
      <c r="N52" s="137"/>
      <c r="O52" s="137"/>
      <c r="P52" s="137"/>
      <c r="Q52" s="137"/>
      <c r="R52" s="137"/>
      <c r="S52" s="137"/>
      <c r="T52" s="137"/>
      <c r="U52" s="3"/>
      <c r="V52" s="62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</row>
    <row r="53" spans="1:38" s="2" customFormat="1" ht="4.5" customHeight="1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62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</row>
    <row r="54" spans="1:38" s="2" customFormat="1" ht="36.75" hidden="1" customHeight="1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62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1:38" ht="38.25" hidden="1" customHeight="1">
      <c r="B55" s="138" t="s">
        <v>50</v>
      </c>
      <c r="C55" s="133"/>
      <c r="D55" s="133"/>
      <c r="E55" s="133"/>
      <c r="F55" s="133"/>
      <c r="G55" s="133"/>
      <c r="H55" s="138" t="s">
        <v>51</v>
      </c>
      <c r="I55" s="138"/>
      <c r="J55" s="138"/>
      <c r="K55" s="138"/>
      <c r="L55" s="138"/>
      <c r="M55" s="138"/>
      <c r="N55" s="139" t="s">
        <v>35</v>
      </c>
      <c r="O55" s="139"/>
      <c r="P55" s="139"/>
      <c r="Q55" s="139"/>
      <c r="R55" s="139"/>
      <c r="S55" s="139"/>
      <c r="T55" s="139"/>
    </row>
    <row r="56" spans="1:38" hidden="1">
      <c r="B56" s="39"/>
      <c r="C56" s="55"/>
      <c r="D56" s="55"/>
      <c r="E56" s="56"/>
      <c r="F56" s="56"/>
      <c r="G56" s="56"/>
      <c r="H56" s="57"/>
      <c r="I56" s="58"/>
      <c r="J56" s="58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38" hidden="1">
      <c r="B57" s="133" t="s">
        <v>36</v>
      </c>
      <c r="C57" s="133"/>
      <c r="D57" s="135" t="s">
        <v>37</v>
      </c>
      <c r="E57" s="135"/>
      <c r="F57" s="135"/>
      <c r="G57" s="135"/>
      <c r="H57" s="135"/>
      <c r="I57" s="58"/>
      <c r="J57" s="58"/>
      <c r="K57" s="44"/>
      <c r="L57" s="44"/>
      <c r="M57" s="44"/>
      <c r="N57" s="44"/>
      <c r="O57" s="44"/>
      <c r="P57" s="44"/>
      <c r="Q57" s="44"/>
      <c r="R57" s="44"/>
      <c r="S57" s="44"/>
      <c r="T57" s="44"/>
    </row>
    <row r="58" spans="1:38" hidden="1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38" hidden="1"/>
    <row r="60" spans="1:38" hidden="1"/>
    <row r="61" spans="1:38" hidden="1"/>
    <row r="62" spans="1:38" hidden="1"/>
    <row r="63" spans="1:38" hidden="1">
      <c r="B63" s="136"/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 t="s">
        <v>39</v>
      </c>
      <c r="O63" s="136"/>
      <c r="P63" s="136"/>
      <c r="Q63" s="136"/>
      <c r="R63" s="136"/>
      <c r="S63" s="136"/>
      <c r="T63" s="136"/>
    </row>
    <row r="64" spans="1:38" hidden="1"/>
    <row r="65" hidden="1"/>
  </sheetData>
  <sheetProtection formatCells="0" formatColumns="0" formatRows="0" insertColumns="0" insertRows="0" insertHyperlinks="0" deleteColumns="0" deleteRows="0" sort="0" autoFilter="0" pivotTables="0"/>
  <autoFilter ref="A8:AL35">
    <filterColumn colId="3" showButton="0"/>
    <filterColumn colId="12"/>
  </autoFilter>
  <mergeCells count="58">
    <mergeCell ref="N63:T63"/>
    <mergeCell ref="B52:C52"/>
    <mergeCell ref="D52:I52"/>
    <mergeCell ref="J52:T52"/>
    <mergeCell ref="B55:G55"/>
    <mergeCell ref="H55:M55"/>
    <mergeCell ref="N55:T55"/>
    <mergeCell ref="B57:C57"/>
    <mergeCell ref="D57:H57"/>
    <mergeCell ref="B63:D63"/>
    <mergeCell ref="E63:G63"/>
    <mergeCell ref="H63:M63"/>
    <mergeCell ref="J42:T42"/>
    <mergeCell ref="J43:T43"/>
    <mergeCell ref="B44:H44"/>
    <mergeCell ref="J44:T44"/>
    <mergeCell ref="B46:C46"/>
    <mergeCell ref="D46:H46"/>
    <mergeCell ref="G40:O40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37:C37"/>
    <mergeCell ref="G38:O38"/>
    <mergeCell ref="G39:O39"/>
    <mergeCell ref="Z4:AC6"/>
    <mergeCell ref="AD4:AE6"/>
    <mergeCell ref="AF4:AG6"/>
    <mergeCell ref="AH4:AI6"/>
    <mergeCell ref="AJ4:AK6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B1:G1"/>
    <mergeCell ref="H1:T1"/>
    <mergeCell ref="B2:G2"/>
    <mergeCell ref="H2:T2"/>
    <mergeCell ref="W4:W7"/>
  </mergeCells>
  <conditionalFormatting sqref="H10:P35">
    <cfRule type="cellIs" dxfId="7" priority="2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40 V10:W35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Nhom(12)</vt:lpstr>
      <vt:lpstr>Nhom(11)</vt:lpstr>
      <vt:lpstr>Nhom(10)</vt:lpstr>
      <vt:lpstr>Nhom(9)</vt:lpstr>
      <vt:lpstr>Nhom(8)</vt:lpstr>
      <vt:lpstr>Nhom(7)</vt:lpstr>
      <vt:lpstr>Nhom(6)</vt:lpstr>
      <vt:lpstr>Nhom(5)</vt:lpstr>
      <vt:lpstr>Nhom(4)</vt:lpstr>
      <vt:lpstr>Nhom(3)</vt:lpstr>
      <vt:lpstr>Nhom(2)</vt:lpstr>
      <vt:lpstr>Nhom(1)</vt:lpstr>
      <vt:lpstr>'Nhom(1)'!Print_Titles</vt:lpstr>
      <vt:lpstr>'Nhom(10)'!Print_Titles</vt:lpstr>
      <vt:lpstr>'Nhom(11)'!Print_Titles</vt:lpstr>
      <vt:lpstr>'Nhom(12)'!Print_Titles</vt:lpstr>
      <vt:lpstr>'Nhom(2)'!Print_Titles</vt:lpstr>
      <vt:lpstr>'Nhom(3)'!Print_Titles</vt:lpstr>
      <vt:lpstr>'Nhom(4)'!Print_Titles</vt:lpstr>
      <vt:lpstr>'Nhom(5)'!Print_Titles</vt:lpstr>
      <vt:lpstr>'Nhom(6)'!Print_Titles</vt:lpstr>
      <vt:lpstr>'Nhom(7)'!Print_Titles</vt:lpstr>
      <vt:lpstr>'Nhom(8)'!Print_Titles</vt:lpstr>
      <vt:lpstr>'Nhom(9)'!Print_Titles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2016-05-30T08:39:10Z</cp:lastPrinted>
  <dcterms:created xsi:type="dcterms:W3CDTF">2015-04-17T02:48:53Z</dcterms:created>
  <dcterms:modified xsi:type="dcterms:W3CDTF">2016-07-06T02:38:32Z</dcterms:modified>
</cp:coreProperties>
</file>