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2"/>
  </bookViews>
  <sheets>
    <sheet name="Nhom(5)" sheetId="5" r:id="rId1"/>
    <sheet name="Nhom(4)" sheetId="4" r:id="rId2"/>
    <sheet name="Nhom(3)" sheetId="3" r:id="rId3"/>
    <sheet name="Nhom(2)" sheetId="2" r:id="rId4"/>
    <sheet name="Nhom(1)" sheetId="1" r:id="rId5"/>
  </sheets>
  <definedNames>
    <definedName name="_xlnm._FilterDatabase" localSheetId="4" hidden="1">'Nhom(1)'!$A$8:$AL$58</definedName>
    <definedName name="_xlnm._FilterDatabase" localSheetId="3" hidden="1">'Nhom(2)'!$A$8:$AL$67</definedName>
    <definedName name="_xlnm._FilterDatabase" localSheetId="2" hidden="1">'Nhom(3)'!$A$8:$AL$69</definedName>
    <definedName name="_xlnm._FilterDatabase" localSheetId="1" hidden="1">'Nhom(4)'!$A$8:$AL$68</definedName>
    <definedName name="_xlnm._FilterDatabase" localSheetId="0" hidden="1">'Nhom(5)'!$A$8:$AL$67</definedName>
    <definedName name="_xlnm.Print_Titles" localSheetId="4">'Nhom(1)'!$4:$9</definedName>
    <definedName name="_xlnm.Print_Titles" localSheetId="3">'Nhom(2)'!$4:$9</definedName>
    <definedName name="_xlnm.Print_Titles" localSheetId="2">'Nhom(3)'!$4:$9</definedName>
    <definedName name="_xlnm.Print_Titles" localSheetId="1">'Nhom(4)'!$4:$9</definedName>
    <definedName name="_xlnm.Print_Titles" localSheetId="0">'Nhom(5)'!$4:$9</definedName>
  </definedNames>
  <calcPr calcId="124519"/>
</workbook>
</file>

<file path=xl/calcChain.xml><?xml version="1.0" encoding="utf-8"?>
<calcChain xmlns="http://schemas.openxmlformats.org/spreadsheetml/2006/main">
  <c r="Q68" i="4"/>
  <c r="T67" i="5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68" i="4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69" i="3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67" i="2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X8" i="1"/>
  <c r="W8"/>
  <c r="T58"/>
  <c r="T57"/>
  <c r="T56"/>
  <c r="T55"/>
  <c r="T54"/>
  <c r="T53"/>
  <c r="T52"/>
  <c r="T51"/>
  <c r="T50"/>
  <c r="T49"/>
  <c r="T48"/>
  <c r="T47"/>
  <c r="T36"/>
  <c r="T37"/>
  <c r="T38"/>
  <c r="T39"/>
  <c r="T40"/>
  <c r="T41"/>
  <c r="T42"/>
  <c r="T43"/>
  <c r="T44"/>
  <c r="T45"/>
  <c r="T46"/>
  <c r="P9"/>
  <c r="P72" i="5" l="1"/>
  <c r="P71"/>
  <c r="Q15"/>
  <c r="Q19"/>
  <c r="Q23"/>
  <c r="Q27"/>
  <c r="Q31"/>
  <c r="Q10"/>
  <c r="V10" s="1"/>
  <c r="Q12"/>
  <c r="Q14"/>
  <c r="Q16"/>
  <c r="V16" s="1"/>
  <c r="Q18"/>
  <c r="Q20"/>
  <c r="Q22"/>
  <c r="Q24"/>
  <c r="Q26"/>
  <c r="Q28"/>
  <c r="Q30"/>
  <c r="Q32"/>
  <c r="V32" s="1"/>
  <c r="Q35"/>
  <c r="Q37"/>
  <c r="Q39"/>
  <c r="Q41"/>
  <c r="Q43"/>
  <c r="Q45"/>
  <c r="Q47"/>
  <c r="Q49"/>
  <c r="Q51"/>
  <c r="Q53"/>
  <c r="Q55"/>
  <c r="Q57"/>
  <c r="Q59"/>
  <c r="Q61"/>
  <c r="Q63"/>
  <c r="Q65"/>
  <c r="Q67"/>
  <c r="Q66"/>
  <c r="Q64"/>
  <c r="Q62"/>
  <c r="Q60"/>
  <c r="V60" s="1"/>
  <c r="Q58"/>
  <c r="Q56"/>
  <c r="Q54"/>
  <c r="Q52"/>
  <c r="V52" s="1"/>
  <c r="Q50"/>
  <c r="Q48"/>
  <c r="Q46"/>
  <c r="Q44"/>
  <c r="V44" s="1"/>
  <c r="Q42"/>
  <c r="Q40"/>
  <c r="V40" s="1"/>
  <c r="Q38"/>
  <c r="Q36"/>
  <c r="V36" s="1"/>
  <c r="Q34"/>
  <c r="Q11"/>
  <c r="Q13"/>
  <c r="Q17"/>
  <c r="Q21"/>
  <c r="Q25"/>
  <c r="Q29"/>
  <c r="Q33"/>
  <c r="V50"/>
  <c r="V54"/>
  <c r="V58"/>
  <c r="V64"/>
  <c r="V66"/>
  <c r="P73" i="4"/>
  <c r="P72"/>
  <c r="Q13"/>
  <c r="Q17"/>
  <c r="Q23"/>
  <c r="Q27"/>
  <c r="Q29"/>
  <c r="Q31"/>
  <c r="Q10"/>
  <c r="V10" s="1"/>
  <c r="Q12"/>
  <c r="Q14"/>
  <c r="Q16"/>
  <c r="Q18"/>
  <c r="Q20"/>
  <c r="Q22"/>
  <c r="Q24"/>
  <c r="Q26"/>
  <c r="Q28"/>
  <c r="V28" s="1"/>
  <c r="Q30"/>
  <c r="Q32"/>
  <c r="V32" s="1"/>
  <c r="Q35"/>
  <c r="Q37"/>
  <c r="Q39"/>
  <c r="Q41"/>
  <c r="Q43"/>
  <c r="Q45"/>
  <c r="Q47"/>
  <c r="Q49"/>
  <c r="Q51"/>
  <c r="Q53"/>
  <c r="Q55"/>
  <c r="Q57"/>
  <c r="Q59"/>
  <c r="Q61"/>
  <c r="Q63"/>
  <c r="Q65"/>
  <c r="Q67"/>
  <c r="Q66"/>
  <c r="Q64"/>
  <c r="V64" s="1"/>
  <c r="Q62"/>
  <c r="Q60"/>
  <c r="V60" s="1"/>
  <c r="Q58"/>
  <c r="Q56"/>
  <c r="V56" s="1"/>
  <c r="Q54"/>
  <c r="Q52"/>
  <c r="V52" s="1"/>
  <c r="Q50"/>
  <c r="Q48"/>
  <c r="V48" s="1"/>
  <c r="Q46"/>
  <c r="Q44"/>
  <c r="V44" s="1"/>
  <c r="Q42"/>
  <c r="Q40"/>
  <c r="V40" s="1"/>
  <c r="Q38"/>
  <c r="Q36"/>
  <c r="Q34"/>
  <c r="Q11"/>
  <c r="Q15"/>
  <c r="Q19"/>
  <c r="Q21"/>
  <c r="Q25"/>
  <c r="Q33"/>
  <c r="V36"/>
  <c r="V68"/>
  <c r="Q68" i="3"/>
  <c r="Q66"/>
  <c r="Q64"/>
  <c r="Q62"/>
  <c r="V62" s="1"/>
  <c r="Q60"/>
  <c r="Q58"/>
  <c r="Q56"/>
  <c r="Q54"/>
  <c r="Q52"/>
  <c r="Q50"/>
  <c r="V50" s="1"/>
  <c r="Q48"/>
  <c r="Q46"/>
  <c r="V46" s="1"/>
  <c r="Q44"/>
  <c r="Q42"/>
  <c r="Q40"/>
  <c r="Q38"/>
  <c r="V38" s="1"/>
  <c r="Q36"/>
  <c r="Q34"/>
  <c r="Q11"/>
  <c r="Q17"/>
  <c r="Q19"/>
  <c r="Q23"/>
  <c r="Q25"/>
  <c r="Q27"/>
  <c r="Q31"/>
  <c r="Q33"/>
  <c r="V36"/>
  <c r="V44"/>
  <c r="V54"/>
  <c r="V60"/>
  <c r="V64"/>
  <c r="V68"/>
  <c r="Q10"/>
  <c r="Q12"/>
  <c r="Q14"/>
  <c r="Q16"/>
  <c r="Q18"/>
  <c r="Q20"/>
  <c r="Q22"/>
  <c r="Q24"/>
  <c r="Q26"/>
  <c r="Q28"/>
  <c r="Q30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P74"/>
  <c r="P73"/>
  <c r="Q13"/>
  <c r="Q15"/>
  <c r="Q21"/>
  <c r="Q29"/>
  <c r="V34"/>
  <c r="V42"/>
  <c r="V52"/>
  <c r="V56"/>
  <c r="V58"/>
  <c r="V66"/>
  <c r="Q66" i="2"/>
  <c r="Q64"/>
  <c r="Q62"/>
  <c r="Q60"/>
  <c r="Q58"/>
  <c r="Q56"/>
  <c r="Q54"/>
  <c r="Q52"/>
  <c r="Q50"/>
  <c r="Q48"/>
  <c r="Q46"/>
  <c r="Q44"/>
  <c r="Q42"/>
  <c r="Q40"/>
  <c r="Q38"/>
  <c r="Q36"/>
  <c r="Q34"/>
  <c r="P72"/>
  <c r="P71"/>
  <c r="Q29"/>
  <c r="Q33"/>
  <c r="V36"/>
  <c r="V40"/>
  <c r="V44"/>
  <c r="V48"/>
  <c r="V52"/>
  <c r="V56"/>
  <c r="Q10"/>
  <c r="V10"/>
  <c r="Q12"/>
  <c r="Q14"/>
  <c r="V14" s="1"/>
  <c r="Q16"/>
  <c r="Q18"/>
  <c r="V18" s="1"/>
  <c r="Q20"/>
  <c r="Q22"/>
  <c r="V22" s="1"/>
  <c r="Q24"/>
  <c r="Q26"/>
  <c r="V26" s="1"/>
  <c r="Q28"/>
  <c r="Q30"/>
  <c r="V30" s="1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11"/>
  <c r="Q13"/>
  <c r="Q15"/>
  <c r="Q17"/>
  <c r="Q19"/>
  <c r="Q21"/>
  <c r="Q23"/>
  <c r="Q25"/>
  <c r="Q27"/>
  <c r="Q31"/>
  <c r="V34"/>
  <c r="V38"/>
  <c r="V42"/>
  <c r="V46"/>
  <c r="V50"/>
  <c r="V54"/>
  <c r="V58"/>
  <c r="V60"/>
  <c r="V62"/>
  <c r="V64"/>
  <c r="V66"/>
  <c r="Q10" i="1"/>
  <c r="Q47"/>
  <c r="V47" s="1"/>
  <c r="Q50"/>
  <c r="V50" s="1"/>
  <c r="Q51"/>
  <c r="V51" s="1"/>
  <c r="Q54"/>
  <c r="V54" s="1"/>
  <c r="Q55"/>
  <c r="V55" s="1"/>
  <c r="Q58"/>
  <c r="V58" s="1"/>
  <c r="Q48"/>
  <c r="S48" s="1"/>
  <c r="Q49"/>
  <c r="V49" s="1"/>
  <c r="Q52"/>
  <c r="S52" s="1"/>
  <c r="Q53"/>
  <c r="V53" s="1"/>
  <c r="Q56"/>
  <c r="S56" s="1"/>
  <c r="Q57"/>
  <c r="V57" s="1"/>
  <c r="R52"/>
  <c r="R58" l="1"/>
  <c r="R56"/>
  <c r="S54"/>
  <c r="R54"/>
  <c r="R50"/>
  <c r="S50"/>
  <c r="R48"/>
  <c r="S58"/>
  <c r="S29" i="5"/>
  <c r="R29"/>
  <c r="V29"/>
  <c r="S21"/>
  <c r="R21"/>
  <c r="V21"/>
  <c r="S13"/>
  <c r="R13"/>
  <c r="V13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R67"/>
  <c r="V67"/>
  <c r="S67"/>
  <c r="R63"/>
  <c r="V63"/>
  <c r="S63"/>
  <c r="R59"/>
  <c r="S59"/>
  <c r="V59"/>
  <c r="R55"/>
  <c r="V55"/>
  <c r="S55"/>
  <c r="R51"/>
  <c r="V51"/>
  <c r="S51"/>
  <c r="R47"/>
  <c r="V47"/>
  <c r="S47"/>
  <c r="R43"/>
  <c r="V43"/>
  <c r="S43"/>
  <c r="R39"/>
  <c r="V39"/>
  <c r="S39"/>
  <c r="R35"/>
  <c r="V35"/>
  <c r="S35"/>
  <c r="R30"/>
  <c r="S30"/>
  <c r="S26"/>
  <c r="R26"/>
  <c r="S22"/>
  <c r="R22"/>
  <c r="S18"/>
  <c r="R18"/>
  <c r="S14"/>
  <c r="R14"/>
  <c r="R31"/>
  <c r="V31"/>
  <c r="S31"/>
  <c r="V23"/>
  <c r="R23"/>
  <c r="S23"/>
  <c r="V15"/>
  <c r="R15"/>
  <c r="S15"/>
  <c r="V62"/>
  <c r="V46"/>
  <c r="V38"/>
  <c r="V18"/>
  <c r="V26"/>
  <c r="V22"/>
  <c r="V33"/>
  <c r="S33"/>
  <c r="R33"/>
  <c r="S25"/>
  <c r="R25"/>
  <c r="V25"/>
  <c r="S17"/>
  <c r="R17"/>
  <c r="V17"/>
  <c r="S11"/>
  <c r="R11"/>
  <c r="V11"/>
  <c r="S36"/>
  <c r="R36"/>
  <c r="S40"/>
  <c r="R40"/>
  <c r="S44"/>
  <c r="R44"/>
  <c r="S48"/>
  <c r="R48"/>
  <c r="S52"/>
  <c r="R52"/>
  <c r="S56"/>
  <c r="R56"/>
  <c r="S60"/>
  <c r="R60"/>
  <c r="S64"/>
  <c r="R64"/>
  <c r="R65"/>
  <c r="V65"/>
  <c r="S65"/>
  <c r="R61"/>
  <c r="V61"/>
  <c r="S61"/>
  <c r="R57"/>
  <c r="V57"/>
  <c r="S57"/>
  <c r="R53"/>
  <c r="V53"/>
  <c r="S53"/>
  <c r="R49"/>
  <c r="V49"/>
  <c r="S49"/>
  <c r="R45"/>
  <c r="V45"/>
  <c r="S45"/>
  <c r="R41"/>
  <c r="V41"/>
  <c r="S41"/>
  <c r="R37"/>
  <c r="V37"/>
  <c r="S37"/>
  <c r="S32"/>
  <c r="R32"/>
  <c r="R28"/>
  <c r="S28"/>
  <c r="R24"/>
  <c r="S24"/>
  <c r="R20"/>
  <c r="S20"/>
  <c r="R16"/>
  <c r="S16"/>
  <c r="R12"/>
  <c r="S12"/>
  <c r="R10"/>
  <c r="S10"/>
  <c r="V27"/>
  <c r="R27"/>
  <c r="S27"/>
  <c r="V19"/>
  <c r="R19"/>
  <c r="S19"/>
  <c r="V56"/>
  <c r="V48"/>
  <c r="V42"/>
  <c r="V34"/>
  <c r="V30"/>
  <c r="V14"/>
  <c r="V28"/>
  <c r="V24"/>
  <c r="V20"/>
  <c r="V12"/>
  <c r="V33" i="4"/>
  <c r="R33"/>
  <c r="S33"/>
  <c r="S21"/>
  <c r="R21"/>
  <c r="V21"/>
  <c r="S15"/>
  <c r="R15"/>
  <c r="V15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R67"/>
  <c r="V67"/>
  <c r="S67"/>
  <c r="R63"/>
  <c r="V63"/>
  <c r="S63"/>
  <c r="R59"/>
  <c r="V59"/>
  <c r="S59"/>
  <c r="R55"/>
  <c r="V55"/>
  <c r="S55"/>
  <c r="R51"/>
  <c r="V51"/>
  <c r="S51"/>
  <c r="R47"/>
  <c r="V47"/>
  <c r="S47"/>
  <c r="R43"/>
  <c r="V43"/>
  <c r="S43"/>
  <c r="R39"/>
  <c r="V39"/>
  <c r="S39"/>
  <c r="R35"/>
  <c r="V35"/>
  <c r="S35"/>
  <c r="S30"/>
  <c r="R30"/>
  <c r="S26"/>
  <c r="R26"/>
  <c r="S22"/>
  <c r="R22"/>
  <c r="R18"/>
  <c r="S18"/>
  <c r="R14"/>
  <c r="S14"/>
  <c r="V29"/>
  <c r="R29"/>
  <c r="S29"/>
  <c r="V23"/>
  <c r="R23"/>
  <c r="S23"/>
  <c r="V13"/>
  <c r="R13"/>
  <c r="S13"/>
  <c r="V66"/>
  <c r="V58"/>
  <c r="V50"/>
  <c r="V42"/>
  <c r="V34"/>
  <c r="V22"/>
  <c r="V18"/>
  <c r="V14"/>
  <c r="S25"/>
  <c r="R25"/>
  <c r="V25"/>
  <c r="S19"/>
  <c r="R19"/>
  <c r="V19"/>
  <c r="S11"/>
  <c r="R11"/>
  <c r="V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R65"/>
  <c r="V65"/>
  <c r="S65"/>
  <c r="R61"/>
  <c r="V61"/>
  <c r="S61"/>
  <c r="R57"/>
  <c r="V57"/>
  <c r="S57"/>
  <c r="R53"/>
  <c r="V53"/>
  <c r="S53"/>
  <c r="R49"/>
  <c r="V49"/>
  <c r="S49"/>
  <c r="R45"/>
  <c r="V45"/>
  <c r="S45"/>
  <c r="R41"/>
  <c r="V41"/>
  <c r="S41"/>
  <c r="R37"/>
  <c r="V37"/>
  <c r="S37"/>
  <c r="S32"/>
  <c r="R32"/>
  <c r="R28"/>
  <c r="S28"/>
  <c r="R24"/>
  <c r="S24"/>
  <c r="R20"/>
  <c r="S20"/>
  <c r="S16"/>
  <c r="R16"/>
  <c r="S12"/>
  <c r="R12"/>
  <c r="R10"/>
  <c r="S10"/>
  <c r="R31"/>
  <c r="V31"/>
  <c r="S31"/>
  <c r="V27"/>
  <c r="R27"/>
  <c r="S27"/>
  <c r="V17"/>
  <c r="R17"/>
  <c r="S17"/>
  <c r="V62"/>
  <c r="V54"/>
  <c r="V46"/>
  <c r="V38"/>
  <c r="V24"/>
  <c r="V30"/>
  <c r="V26"/>
  <c r="V20"/>
  <c r="V16"/>
  <c r="V12"/>
  <c r="S21" i="3"/>
  <c r="R21"/>
  <c r="V21"/>
  <c r="S13"/>
  <c r="R13"/>
  <c r="V13"/>
  <c r="R67"/>
  <c r="V67"/>
  <c r="S67"/>
  <c r="R63"/>
  <c r="V63"/>
  <c r="S63"/>
  <c r="R59"/>
  <c r="V59"/>
  <c r="S59"/>
  <c r="R55"/>
  <c r="V55"/>
  <c r="S55"/>
  <c r="R51"/>
  <c r="V51"/>
  <c r="S51"/>
  <c r="R47"/>
  <c r="V47"/>
  <c r="S47"/>
  <c r="R43"/>
  <c r="V43"/>
  <c r="S43"/>
  <c r="R39"/>
  <c r="V39"/>
  <c r="S39"/>
  <c r="R35"/>
  <c r="V35"/>
  <c r="S35"/>
  <c r="S30"/>
  <c r="R30"/>
  <c r="R26"/>
  <c r="S26"/>
  <c r="S22"/>
  <c r="R22"/>
  <c r="R18"/>
  <c r="S18"/>
  <c r="R14"/>
  <c r="S14"/>
  <c r="S10"/>
  <c r="R10"/>
  <c r="V31"/>
  <c r="R31"/>
  <c r="S31"/>
  <c r="V25"/>
  <c r="R25"/>
  <c r="S25"/>
  <c r="V19"/>
  <c r="R19"/>
  <c r="S19"/>
  <c r="V11"/>
  <c r="R11"/>
  <c r="S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V30"/>
  <c r="V26"/>
  <c r="V22"/>
  <c r="V18"/>
  <c r="V14"/>
  <c r="V10"/>
  <c r="S29"/>
  <c r="R29"/>
  <c r="V29"/>
  <c r="S15"/>
  <c r="R15"/>
  <c r="V15"/>
  <c r="R69"/>
  <c r="S69"/>
  <c r="V69"/>
  <c r="R65"/>
  <c r="S65"/>
  <c r="V65"/>
  <c r="R61"/>
  <c r="V61"/>
  <c r="S61"/>
  <c r="R57"/>
  <c r="V57"/>
  <c r="S57"/>
  <c r="R53"/>
  <c r="V53"/>
  <c r="S53"/>
  <c r="R49"/>
  <c r="V49"/>
  <c r="S49"/>
  <c r="R45"/>
  <c r="V45"/>
  <c r="S45"/>
  <c r="R41"/>
  <c r="V41"/>
  <c r="S41"/>
  <c r="R37"/>
  <c r="V37"/>
  <c r="S37"/>
  <c r="R32"/>
  <c r="S32"/>
  <c r="S28"/>
  <c r="R28"/>
  <c r="R24"/>
  <c r="S24"/>
  <c r="R20"/>
  <c r="S20"/>
  <c r="S16"/>
  <c r="R16"/>
  <c r="R12"/>
  <c r="S12"/>
  <c r="R33"/>
  <c r="V33"/>
  <c r="S33"/>
  <c r="S27"/>
  <c r="R27"/>
  <c r="V27"/>
  <c r="V23"/>
  <c r="R23"/>
  <c r="S23"/>
  <c r="V17"/>
  <c r="R17"/>
  <c r="S17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V48"/>
  <c r="V40"/>
  <c r="V32"/>
  <c r="V28"/>
  <c r="V24"/>
  <c r="V20"/>
  <c r="V16"/>
  <c r="V12"/>
  <c r="S27" i="2"/>
  <c r="R27"/>
  <c r="V27"/>
  <c r="S23"/>
  <c r="R23"/>
  <c r="V23"/>
  <c r="S19"/>
  <c r="R19"/>
  <c r="V19"/>
  <c r="S15"/>
  <c r="R15"/>
  <c r="V15"/>
  <c r="S11"/>
  <c r="R11"/>
  <c r="V11"/>
  <c r="R65"/>
  <c r="V65"/>
  <c r="S65"/>
  <c r="R61"/>
  <c r="V61"/>
  <c r="S61"/>
  <c r="R57"/>
  <c r="V57"/>
  <c r="S57"/>
  <c r="R53"/>
  <c r="V53"/>
  <c r="S53"/>
  <c r="R49"/>
  <c r="V49"/>
  <c r="S49"/>
  <c r="R45"/>
  <c r="V45"/>
  <c r="S45"/>
  <c r="R41"/>
  <c r="V41"/>
  <c r="S41"/>
  <c r="R37"/>
  <c r="V37"/>
  <c r="S37"/>
  <c r="R32"/>
  <c r="S32"/>
  <c r="S28"/>
  <c r="R28"/>
  <c r="S24"/>
  <c r="R24"/>
  <c r="S20"/>
  <c r="R20"/>
  <c r="S16"/>
  <c r="R16"/>
  <c r="S12"/>
  <c r="R12"/>
  <c r="S10"/>
  <c r="R10"/>
  <c r="R29"/>
  <c r="V29"/>
  <c r="S29"/>
  <c r="S36"/>
  <c r="R36"/>
  <c r="S40"/>
  <c r="R40"/>
  <c r="S44"/>
  <c r="R44"/>
  <c r="S48"/>
  <c r="R48"/>
  <c r="S52"/>
  <c r="R52"/>
  <c r="S56"/>
  <c r="R56"/>
  <c r="S60"/>
  <c r="R60"/>
  <c r="S64"/>
  <c r="R64"/>
  <c r="V12"/>
  <c r="V31"/>
  <c r="S31"/>
  <c r="R31"/>
  <c r="S25"/>
  <c r="R25"/>
  <c r="V25"/>
  <c r="S21"/>
  <c r="R21"/>
  <c r="V21"/>
  <c r="S17"/>
  <c r="R17"/>
  <c r="V17"/>
  <c r="S13"/>
  <c r="R13"/>
  <c r="V13"/>
  <c r="R67"/>
  <c r="V67"/>
  <c r="S67"/>
  <c r="R63"/>
  <c r="V63"/>
  <c r="S63"/>
  <c r="R59"/>
  <c r="S59"/>
  <c r="V59"/>
  <c r="R55"/>
  <c r="V55"/>
  <c r="S55"/>
  <c r="R51"/>
  <c r="V51"/>
  <c r="S51"/>
  <c r="R47"/>
  <c r="V47"/>
  <c r="S47"/>
  <c r="R43"/>
  <c r="V43"/>
  <c r="S43"/>
  <c r="R39"/>
  <c r="V39"/>
  <c r="S39"/>
  <c r="R35"/>
  <c r="V35"/>
  <c r="S35"/>
  <c r="S30"/>
  <c r="R30"/>
  <c r="S26"/>
  <c r="R26"/>
  <c r="S22"/>
  <c r="R22"/>
  <c r="S18"/>
  <c r="R18"/>
  <c r="S14"/>
  <c r="R14"/>
  <c r="R33"/>
  <c r="V33"/>
  <c r="S33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V32"/>
  <c r="V28"/>
  <c r="V24"/>
  <c r="V20"/>
  <c r="V16"/>
  <c r="V56" i="1"/>
  <c r="V52"/>
  <c r="V48"/>
  <c r="S53"/>
  <c r="R53"/>
  <c r="S51"/>
  <c r="R51"/>
  <c r="S57"/>
  <c r="R57"/>
  <c r="S49"/>
  <c r="R49"/>
  <c r="S55"/>
  <c r="R55"/>
  <c r="S47"/>
  <c r="R47"/>
  <c r="D72" i="5" l="1"/>
  <c r="D73" i="4"/>
  <c r="D74" i="2"/>
  <c r="D72"/>
  <c r="AF8" i="5"/>
  <c r="AH8"/>
  <c r="D74"/>
  <c r="AA8"/>
  <c r="AD8"/>
  <c r="AB8"/>
  <c r="Z8"/>
  <c r="AJ8"/>
  <c r="AA8" i="4"/>
  <c r="AD8"/>
  <c r="AB8"/>
  <c r="Z8"/>
  <c r="AF8"/>
  <c r="AH8"/>
  <c r="D75"/>
  <c r="AJ8"/>
  <c r="D76" i="3"/>
  <c r="D74"/>
  <c r="AH8"/>
  <c r="AJ8"/>
  <c r="AF8"/>
  <c r="AA8"/>
  <c r="AD8"/>
  <c r="AB8"/>
  <c r="Z8"/>
  <c r="AA8" i="2"/>
  <c r="AD8"/>
  <c r="AB8"/>
  <c r="Z8"/>
  <c r="AJ8"/>
  <c r="AF8"/>
  <c r="AH8"/>
  <c r="Q46" i="1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Q36"/>
  <c r="V36" s="1"/>
  <c r="T35"/>
  <c r="Q35"/>
  <c r="S35" s="1"/>
  <c r="T34"/>
  <c r="V34" s="1"/>
  <c r="Q34"/>
  <c r="R34" s="1"/>
  <c r="T33"/>
  <c r="V33" s="1"/>
  <c r="Q33"/>
  <c r="S33" s="1"/>
  <c r="T32"/>
  <c r="V32" s="1"/>
  <c r="Q32"/>
  <c r="R32" s="1"/>
  <c r="T31"/>
  <c r="V31" s="1"/>
  <c r="Q31"/>
  <c r="S31" s="1"/>
  <c r="T30"/>
  <c r="V30" s="1"/>
  <c r="Q30"/>
  <c r="R30" s="1"/>
  <c r="T29"/>
  <c r="Q29"/>
  <c r="S29" s="1"/>
  <c r="T28"/>
  <c r="Q28"/>
  <c r="R28" s="1"/>
  <c r="T27"/>
  <c r="Q27"/>
  <c r="S27" s="1"/>
  <c r="T26"/>
  <c r="Q26"/>
  <c r="R26" s="1"/>
  <c r="T25"/>
  <c r="Q25"/>
  <c r="S25" s="1"/>
  <c r="T24"/>
  <c r="Q24"/>
  <c r="R24" s="1"/>
  <c r="T23"/>
  <c r="Q23"/>
  <c r="S23" s="1"/>
  <c r="T22"/>
  <c r="Q22"/>
  <c r="R22" s="1"/>
  <c r="T21"/>
  <c r="Q21"/>
  <c r="S21" s="1"/>
  <c r="T20"/>
  <c r="Q20"/>
  <c r="R20" s="1"/>
  <c r="T19"/>
  <c r="Q19"/>
  <c r="S19" s="1"/>
  <c r="T18"/>
  <c r="Q18"/>
  <c r="R18" s="1"/>
  <c r="T17"/>
  <c r="Q17"/>
  <c r="S17" s="1"/>
  <c r="T16"/>
  <c r="Q16"/>
  <c r="R16" s="1"/>
  <c r="Q15"/>
  <c r="S15" s="1"/>
  <c r="T14"/>
  <c r="Q14"/>
  <c r="R14" s="1"/>
  <c r="T13"/>
  <c r="Q13"/>
  <c r="S13" s="1"/>
  <c r="T12"/>
  <c r="Q12"/>
  <c r="R12" s="1"/>
  <c r="T11"/>
  <c r="Q11"/>
  <c r="T10"/>
  <c r="V35" l="1"/>
  <c r="D71" i="5"/>
  <c r="Y8"/>
  <c r="D72" i="4"/>
  <c r="Y8"/>
  <c r="AI8" s="1"/>
  <c r="AE8"/>
  <c r="Y8" i="3"/>
  <c r="AG8" s="1"/>
  <c r="D73"/>
  <c r="Y8" i="2"/>
  <c r="AC8" s="1"/>
  <c r="D71"/>
  <c r="AK8"/>
  <c r="V10" i="1"/>
  <c r="P62"/>
  <c r="P63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R29"/>
  <c r="V29"/>
  <c r="R36"/>
  <c r="R38"/>
  <c r="R40"/>
  <c r="R42"/>
  <c r="R44"/>
  <c r="R46"/>
  <c r="S37"/>
  <c r="S39"/>
  <c r="S41"/>
  <c r="S43"/>
  <c r="S45"/>
  <c r="R45"/>
  <c r="S11"/>
  <c r="R10"/>
  <c r="R21"/>
  <c r="R37"/>
  <c r="R17"/>
  <c r="R25"/>
  <c r="R33"/>
  <c r="R41"/>
  <c r="R13"/>
  <c r="R11"/>
  <c r="R15"/>
  <c r="R19"/>
  <c r="R23"/>
  <c r="R27"/>
  <c r="R31"/>
  <c r="R35"/>
  <c r="R39"/>
  <c r="R43"/>
  <c r="S12"/>
  <c r="S16"/>
  <c r="S20"/>
  <c r="S24"/>
  <c r="S28"/>
  <c r="S32"/>
  <c r="S34"/>
  <c r="S38"/>
  <c r="S10"/>
  <c r="S14"/>
  <c r="S18"/>
  <c r="S22"/>
  <c r="S26"/>
  <c r="S30"/>
  <c r="S36"/>
  <c r="S40"/>
  <c r="S42"/>
  <c r="S44"/>
  <c r="S46"/>
  <c r="AC8" i="4" l="1"/>
  <c r="AK8" i="3"/>
  <c r="P70" i="5"/>
  <c r="D70"/>
  <c r="AK8"/>
  <c r="AG8"/>
  <c r="AE8"/>
  <c r="AI8"/>
  <c r="AC8"/>
  <c r="P71" i="4"/>
  <c r="D71"/>
  <c r="AK8"/>
  <c r="AG8"/>
  <c r="P72" i="3"/>
  <c r="D72"/>
  <c r="AE8"/>
  <c r="AC8"/>
  <c r="AI8"/>
  <c r="P70" i="2"/>
  <c r="D70"/>
  <c r="AE8"/>
  <c r="AG8"/>
  <c r="AI8"/>
  <c r="AB8" i="1"/>
  <c r="Z8"/>
  <c r="AD8"/>
  <c r="AA8"/>
  <c r="D65" l="1"/>
  <c r="D63"/>
  <c r="AJ8"/>
  <c r="D62" s="1"/>
  <c r="AF8"/>
  <c r="AH8"/>
  <c r="Y8" l="1"/>
  <c r="D61" l="1"/>
  <c r="P61"/>
  <c r="AG8"/>
  <c r="AE8"/>
  <c r="AC8"/>
  <c r="AK8"/>
  <c r="AI8"/>
</calcChain>
</file>

<file path=xl/sharedStrings.xml><?xml version="1.0" encoding="utf-8"?>
<sst xmlns="http://schemas.openxmlformats.org/spreadsheetml/2006/main" count="2668" uniqueCount="891">
  <si>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</si>
  <si>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</si>
  <si>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</si>
  <si>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</si>
  <si>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</si>
  <si>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</si>
  <si>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</si>
  <si>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</si>
  <si>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</si>
  <si>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</si>
  <si>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</si>
  <si>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</si>
  <si>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</si>
  <si>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</si>
  <si>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</si>
  <si>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</si>
  <si>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</si>
  <si>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</si>
  <si>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</si>
  <si>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</si>
  <si>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</si>
  <si>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</si>
  <si>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</si>
  <si>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</si>
  <si>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</si>
  <si>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</si>
  <si>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</si>
  <si>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</si>
  <si>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</si>
  <si>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</si>
  <si>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</si>
  <si>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</si>
  <si>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</si>
  <si>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</si>
  <si>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</si>
  <si>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</si>
  <si>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</si>
  <si>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</si>
  <si>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</si>
  <si>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</si>
  <si>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</si>
  <si>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</si>
  <si>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</si>
  <si>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</si>
  <si>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</si>
  <si>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</si>
  <si>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</si>
  <si>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</si>
  <si>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</si>
  <si>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</si>
  <si>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</si>
  <si>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</si>
  <si>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</si>
  <si>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</si>
  <si>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Thi lần 1 học II năm học 2015 - 2016</t>
  </si>
  <si>
    <t>Nguyễn Hoa Cương</t>
  </si>
  <si>
    <t>Chuyên đề (VT)</t>
  </si>
  <si>
    <t>Ngày thi: 16/06/2016</t>
  </si>
  <si>
    <t>Giờ thi: 8h00</t>
  </si>
  <si>
    <t>B12DCVT145</t>
  </si>
  <si>
    <t>Lê Văn</t>
  </si>
  <si>
    <t>Anh</t>
  </si>
  <si>
    <t>22/10/94</t>
  </si>
  <si>
    <t>D12CQVT04-B</t>
  </si>
  <si>
    <t>B12DCVT049</t>
  </si>
  <si>
    <t>Lương Thế</t>
  </si>
  <si>
    <t>26/12/94</t>
  </si>
  <si>
    <t>D12CQVT02-B</t>
  </si>
  <si>
    <t>B12DCVT004</t>
  </si>
  <si>
    <t>Lê Quốc</t>
  </si>
  <si>
    <t>Bảo</t>
  </si>
  <si>
    <t>22/12/94</t>
  </si>
  <si>
    <t>D12CQVT01-B</t>
  </si>
  <si>
    <t>B12DCVT149</t>
  </si>
  <si>
    <t>Vũ Tiến</t>
  </si>
  <si>
    <t>Công</t>
  </si>
  <si>
    <t>10/09/94</t>
  </si>
  <si>
    <t>B12DCVT006</t>
  </si>
  <si>
    <t>Nguyễn Hải</t>
  </si>
  <si>
    <t>Đăng</t>
  </si>
  <si>
    <t>09/12/93</t>
  </si>
  <si>
    <t>B12DCVT103</t>
  </si>
  <si>
    <t>Ngô Trung</t>
  </si>
  <si>
    <t>Đức</t>
  </si>
  <si>
    <t>13/03/94</t>
  </si>
  <si>
    <t>D12CQVT03-B</t>
  </si>
  <si>
    <t>B12DCVT300</t>
  </si>
  <si>
    <t>Đỗ Thị Kim</t>
  </si>
  <si>
    <t>Dung</t>
  </si>
  <si>
    <t>11/05/94</t>
  </si>
  <si>
    <t>D12CQVT07-B</t>
  </si>
  <si>
    <t>B12DCVT302</t>
  </si>
  <si>
    <t>Nguyễn Văn</t>
  </si>
  <si>
    <t>Dũng</t>
  </si>
  <si>
    <t>27/08/92</t>
  </si>
  <si>
    <t>B12DCVT107</t>
  </si>
  <si>
    <t>Hoàng Thị</t>
  </si>
  <si>
    <t>Duyên</t>
  </si>
  <si>
    <t>20/02/94</t>
  </si>
  <si>
    <t>B12DCVT201</t>
  </si>
  <si>
    <t>Giáp</t>
  </si>
  <si>
    <t>19/04/94</t>
  </si>
  <si>
    <t>D12CQVT05-B</t>
  </si>
  <si>
    <t>B12DCVT304</t>
  </si>
  <si>
    <t>Nguyễn Thu</t>
  </si>
  <si>
    <t>Hà</t>
  </si>
  <si>
    <t>09/06/94</t>
  </si>
  <si>
    <t>B12DCVT056</t>
  </si>
  <si>
    <t>Trịnh Sơn</t>
  </si>
  <si>
    <t>06/11/94</t>
  </si>
  <si>
    <t>B12DCVT010</t>
  </si>
  <si>
    <t>Nguyễn Nam</t>
  </si>
  <si>
    <t>Hải</t>
  </si>
  <si>
    <t>25/12/94</t>
  </si>
  <si>
    <t>B12DCVT111</t>
  </si>
  <si>
    <t>Cao Thị Ngọc</t>
  </si>
  <si>
    <t>Hân</t>
  </si>
  <si>
    <t>17/04/94</t>
  </si>
  <si>
    <t>B12DCVT160</t>
  </si>
  <si>
    <t>Nguyễn Thị</t>
  </si>
  <si>
    <t>Hạnh</t>
  </si>
  <si>
    <t>29/10/94</t>
  </si>
  <si>
    <t>B12DCVT161</t>
  </si>
  <si>
    <t>Hào</t>
  </si>
  <si>
    <t>04/08/94</t>
  </si>
  <si>
    <t>B12DCVT011</t>
  </si>
  <si>
    <t>Bùi Thành</t>
  </si>
  <si>
    <t>Hiếu</t>
  </si>
  <si>
    <t>23/07/94</t>
  </si>
  <si>
    <t>B12DCVT059</t>
  </si>
  <si>
    <t>Đinh Tiến</t>
  </si>
  <si>
    <t>23/03/94</t>
  </si>
  <si>
    <t>B12DCVT113</t>
  </si>
  <si>
    <t>Nguyễn Đình</t>
  </si>
  <si>
    <t>Hoàn</t>
  </si>
  <si>
    <t>29/11/94</t>
  </si>
  <si>
    <t>B12DCVT207</t>
  </si>
  <si>
    <t>Trần Quang</t>
  </si>
  <si>
    <t>Hoàng</t>
  </si>
  <si>
    <t>28/12/94</t>
  </si>
  <si>
    <t>B12DCVT259</t>
  </si>
  <si>
    <t>Nguyễn Tuấn</t>
  </si>
  <si>
    <t>Hưng</t>
  </si>
  <si>
    <t>17/09/94</t>
  </si>
  <si>
    <t>D12CQVT06-B</t>
  </si>
  <si>
    <t>B12DCVT116</t>
  </si>
  <si>
    <t>Lê Thị</t>
  </si>
  <si>
    <t>Hương</t>
  </si>
  <si>
    <t>27/09/94</t>
  </si>
  <si>
    <t>B12DCVT261</t>
  </si>
  <si>
    <t>Khoa</t>
  </si>
  <si>
    <t>19/12/94</t>
  </si>
  <si>
    <t>B12DCVT314</t>
  </si>
  <si>
    <t>Nguyễn Xuân</t>
  </si>
  <si>
    <t>Khôi</t>
  </si>
  <si>
    <t>01/08/94</t>
  </si>
  <si>
    <t>B12DCVT212</t>
  </si>
  <si>
    <t>Vũ Trung</t>
  </si>
  <si>
    <t>Kiên</t>
  </si>
  <si>
    <t>B12DCVT266</t>
  </si>
  <si>
    <t>Nguyễn Hồng</t>
  </si>
  <si>
    <t>Long</t>
  </si>
  <si>
    <t>08/05/94</t>
  </si>
  <si>
    <t>B12DCVT215</t>
  </si>
  <si>
    <t>Lò Văn</t>
  </si>
  <si>
    <t>Lý</t>
  </si>
  <si>
    <t>07/01/93</t>
  </si>
  <si>
    <t>B12DCVT122</t>
  </si>
  <si>
    <t>Mạnh</t>
  </si>
  <si>
    <t>23/06/94</t>
  </si>
  <si>
    <t>B12DCVT271</t>
  </si>
  <si>
    <t>Vũ Đức</t>
  </si>
  <si>
    <t>Minh</t>
  </si>
  <si>
    <t>12/08/94</t>
  </si>
  <si>
    <t>B12DCVT243</t>
  </si>
  <si>
    <t>Dương Thị</t>
  </si>
  <si>
    <t>Mỹ</t>
  </si>
  <si>
    <t>02/02/93</t>
  </si>
  <si>
    <t>B12DCVT123</t>
  </si>
  <si>
    <t>Nam</t>
  </si>
  <si>
    <t>02/03/94</t>
  </si>
  <si>
    <t>B12DCVT218</t>
  </si>
  <si>
    <t>Phạm Văn Hồ</t>
  </si>
  <si>
    <t>07/04/94</t>
  </si>
  <si>
    <t>B12DCVT173</t>
  </si>
  <si>
    <t>Đào Thị Hồng</t>
  </si>
  <si>
    <t>Nhung</t>
  </si>
  <si>
    <t>B12DCVT221</t>
  </si>
  <si>
    <t>Nguyễn Việt</t>
  </si>
  <si>
    <t>Phú</t>
  </si>
  <si>
    <t>06/07/94</t>
  </si>
  <si>
    <t>B12DCVT222</t>
  </si>
  <si>
    <t>Hà Thị</t>
  </si>
  <si>
    <t>Phương</t>
  </si>
  <si>
    <t>16/05/94</t>
  </si>
  <si>
    <t>B12DCVT275</t>
  </si>
  <si>
    <t>Lê Ngọc</t>
  </si>
  <si>
    <t>Quang</t>
  </si>
  <si>
    <t>01/03/94</t>
  </si>
  <si>
    <t>B12DCVT129</t>
  </si>
  <si>
    <t>Lê Minh</t>
  </si>
  <si>
    <t>Quý</t>
  </si>
  <si>
    <t>23/08/94</t>
  </si>
  <si>
    <t>B12DCVT176</t>
  </si>
  <si>
    <t>Nguyễn Hoàng</t>
  </si>
  <si>
    <t>21/12/94</t>
  </si>
  <si>
    <t>B12DCVT029</t>
  </si>
  <si>
    <t>Phan Tuấn</t>
  </si>
  <si>
    <t>Quyền</t>
  </si>
  <si>
    <t>27/12/94</t>
  </si>
  <si>
    <t>B12DCVT331</t>
  </si>
  <si>
    <t>Bùi Kim Thành</t>
  </si>
  <si>
    <t>Sơn</t>
  </si>
  <si>
    <t>30/03/94</t>
  </si>
  <si>
    <t>B12DCVT182</t>
  </si>
  <si>
    <t>Ninh Công</t>
  </si>
  <si>
    <t>Thái</t>
  </si>
  <si>
    <t>29/08/94</t>
  </si>
  <si>
    <t>B12DCVT035</t>
  </si>
  <si>
    <t>Nguyễn Thị Thu</t>
  </si>
  <si>
    <t>Thảo</t>
  </si>
  <si>
    <t>27/02/94</t>
  </si>
  <si>
    <t>B12DCVT086</t>
  </si>
  <si>
    <t>Vũ Đình</t>
  </si>
  <si>
    <t>Tiến</t>
  </si>
  <si>
    <t>16/10/94</t>
  </si>
  <si>
    <t>B12DCVT038</t>
  </si>
  <si>
    <t>Trần Đức</t>
  </si>
  <si>
    <t>Tính</t>
  </si>
  <si>
    <t>03/10/94</t>
  </si>
  <si>
    <t>B12DCVT288</t>
  </si>
  <si>
    <t>Chu Hoàng</t>
  </si>
  <si>
    <t>Trung</t>
  </si>
  <si>
    <t>07/12/93</t>
  </si>
  <si>
    <t>B12DCVT186</t>
  </si>
  <si>
    <t>Nguyễn Quang</t>
  </si>
  <si>
    <t>Tuấn</t>
  </si>
  <si>
    <t>15/04/94</t>
  </si>
  <si>
    <t>B12DCVT043</t>
  </si>
  <si>
    <t>Nguyễn Thanh</t>
  </si>
  <si>
    <t>03/12/94</t>
  </si>
  <si>
    <t>B12DCVT187</t>
  </si>
  <si>
    <t>Phùng Văn</t>
  </si>
  <si>
    <t>14/03/94</t>
  </si>
  <si>
    <t>B12DCVT046</t>
  </si>
  <si>
    <t>Vũ Quốc</t>
  </si>
  <si>
    <t>Việt</t>
  </si>
  <si>
    <t>14/09/93</t>
  </si>
  <si>
    <t>B12DCVT099</t>
  </si>
  <si>
    <t>Trần Thị Ngọc</t>
  </si>
  <si>
    <t>ánh</t>
  </si>
  <si>
    <t>05/06/94</t>
  </si>
  <si>
    <t>B12DCVT244</t>
  </si>
  <si>
    <t>Nguyễn Duy</t>
  </si>
  <si>
    <t>Bình</t>
  </si>
  <si>
    <t>10/08/94</t>
  </si>
  <si>
    <t>B12DCVT246</t>
  </si>
  <si>
    <t>Cương</t>
  </si>
  <si>
    <t>29/06/94</t>
  </si>
  <si>
    <t>B12DCVT247</t>
  </si>
  <si>
    <t>Bùi Ngọc</t>
  </si>
  <si>
    <t>19/09/94</t>
  </si>
  <si>
    <t>B12DCVT052</t>
  </si>
  <si>
    <t>Nguyễn Ngọc Hải</t>
  </si>
  <si>
    <t>28/01/93</t>
  </si>
  <si>
    <t>B12DCVT196</t>
  </si>
  <si>
    <t>Đạt</t>
  </si>
  <si>
    <t>B12DCVT197</t>
  </si>
  <si>
    <t>Định</t>
  </si>
  <si>
    <t>03/01/93</t>
  </si>
  <si>
    <t>B12DCVT251</t>
  </si>
  <si>
    <t>Trần Trung</t>
  </si>
  <si>
    <t>B12DCVT253</t>
  </si>
  <si>
    <t>Duy</t>
  </si>
  <si>
    <t>02/08/94</t>
  </si>
  <si>
    <t>B12DCVT055</t>
  </si>
  <si>
    <t>Đinh Văn</t>
  </si>
  <si>
    <t>B12DCVT009</t>
  </si>
  <si>
    <t>Kiều Duy</t>
  </si>
  <si>
    <t>29/07/94</t>
  </si>
  <si>
    <t>B12DCVT159</t>
  </si>
  <si>
    <t>Hoàng Xuân</t>
  </si>
  <si>
    <t>01/09/94</t>
  </si>
  <si>
    <t>B12DCVT203</t>
  </si>
  <si>
    <t>Nguyễn Sơn</t>
  </si>
  <si>
    <t>21/09/94</t>
  </si>
  <si>
    <t>B12DCVT258</t>
  </si>
  <si>
    <t>Vũ Chí</t>
  </si>
  <si>
    <t>06/02/94</t>
  </si>
  <si>
    <t>B12DCVT060</t>
  </si>
  <si>
    <t>Trịnh Đức</t>
  </si>
  <si>
    <t>06/08/94</t>
  </si>
  <si>
    <t>B12DCVT013</t>
  </si>
  <si>
    <t>Thân Đức</t>
  </si>
  <si>
    <t>08/03/88</t>
  </si>
  <si>
    <t>B12DCVT162</t>
  </si>
  <si>
    <t>Vũ Việt</t>
  </si>
  <si>
    <t>05/07/94</t>
  </si>
  <si>
    <t>B12DCVT014</t>
  </si>
  <si>
    <t>Lê</t>
  </si>
  <si>
    <t>Hoạt</t>
  </si>
  <si>
    <t>27/08/94</t>
  </si>
  <si>
    <t>B12DCVT064</t>
  </si>
  <si>
    <t>Trần Thị</t>
  </si>
  <si>
    <t>08/02/94</t>
  </si>
  <si>
    <t>B12DCVT065</t>
  </si>
  <si>
    <t>Đặng Ngọc</t>
  </si>
  <si>
    <t>Huy</t>
  </si>
  <si>
    <t>09/10/94</t>
  </si>
  <si>
    <t>B12DCVT165</t>
  </si>
  <si>
    <t>Kiều Văn</t>
  </si>
  <si>
    <t>04/01/94</t>
  </si>
  <si>
    <t>B12DCVT117</t>
  </si>
  <si>
    <t>Nguyễn Quốc</t>
  </si>
  <si>
    <t>10/03/92</t>
  </si>
  <si>
    <t>B12DCVT209</t>
  </si>
  <si>
    <t>Huyền</t>
  </si>
  <si>
    <t>08/11/94</t>
  </si>
  <si>
    <t>B12DCVT210</t>
  </si>
  <si>
    <t>Phùng Thị Ngọc</t>
  </si>
  <si>
    <t>B12DCVT167</t>
  </si>
  <si>
    <t>Phạm Quốc</t>
  </si>
  <si>
    <t>Lâm</t>
  </si>
  <si>
    <t>B12DCVT169</t>
  </si>
  <si>
    <t>Linh</t>
  </si>
  <si>
    <t>30/12/94</t>
  </si>
  <si>
    <t>B12DCVT264</t>
  </si>
  <si>
    <t>Nguyễn Thái</t>
  </si>
  <si>
    <t>Lộc</t>
  </si>
  <si>
    <t>14/04/94</t>
  </si>
  <si>
    <t>B112101276</t>
  </si>
  <si>
    <t>29/05/93</t>
  </si>
  <si>
    <t>B12DCVT216</t>
  </si>
  <si>
    <t>Nguyễn Khắc</t>
  </si>
  <si>
    <t>12/02/94</t>
  </si>
  <si>
    <t>B12DCVT217</t>
  </si>
  <si>
    <t>Nguyễn Thế</t>
  </si>
  <si>
    <t>B12DCVT272</t>
  </si>
  <si>
    <t>Lang Tuấn</t>
  </si>
  <si>
    <t>Nguyên</t>
  </si>
  <si>
    <t>20/07/94</t>
  </si>
  <si>
    <t>B12DCVT075</t>
  </si>
  <si>
    <t>Điền Trung</t>
  </si>
  <si>
    <t>Nhi</t>
  </si>
  <si>
    <t>B12DCVT175</t>
  </si>
  <si>
    <t>Phúc</t>
  </si>
  <si>
    <t>17/12/94</t>
  </si>
  <si>
    <t>B12DCVT273</t>
  </si>
  <si>
    <t>14/08/94</t>
  </si>
  <si>
    <t>B12DCVT028</t>
  </si>
  <si>
    <t>Nguyễn Tiến</t>
  </si>
  <si>
    <t>04/10/93</t>
  </si>
  <si>
    <t>B12DCVT077</t>
  </si>
  <si>
    <t>Hoàng Thị Như</t>
  </si>
  <si>
    <t>Quỳnh</t>
  </si>
  <si>
    <t>B12DCVT225</t>
  </si>
  <si>
    <t>Hà Anh</t>
  </si>
  <si>
    <t>07/02/94</t>
  </si>
  <si>
    <t>B12DCVT078</t>
  </si>
  <si>
    <t>24/02/94</t>
  </si>
  <si>
    <t>B12DCVT229</t>
  </si>
  <si>
    <t>Đỗ Đăng</t>
  </si>
  <si>
    <t>12/11/94</t>
  </si>
  <si>
    <t>B12DCVT032</t>
  </si>
  <si>
    <t>Lê Duy</t>
  </si>
  <si>
    <t>14/09/94</t>
  </si>
  <si>
    <t>B12DCVT230</t>
  </si>
  <si>
    <t>Thăng</t>
  </si>
  <si>
    <t>24/04/93</t>
  </si>
  <si>
    <t>B12DCVT231</t>
  </si>
  <si>
    <t>Nguyễn Hữu</t>
  </si>
  <si>
    <t>Thắng</t>
  </si>
  <si>
    <t>15/01/93</t>
  </si>
  <si>
    <t>B12DCVT281</t>
  </si>
  <si>
    <t>Phạm Ngọc</t>
  </si>
  <si>
    <t>13/08/94</t>
  </si>
  <si>
    <t>B12DCVT232</t>
  </si>
  <si>
    <t>Tô Tiến</t>
  </si>
  <si>
    <t>10/04/94</t>
  </si>
  <si>
    <t>B12DCVT084</t>
  </si>
  <si>
    <t>Thu</t>
  </si>
  <si>
    <t>05/08/94</t>
  </si>
  <si>
    <t>B12DCVT335</t>
  </si>
  <si>
    <t>Hoàng Hữu</t>
  </si>
  <si>
    <t>Thuận</t>
  </si>
  <si>
    <t>10/03/91</t>
  </si>
  <si>
    <t>B12DCVT183</t>
  </si>
  <si>
    <t>Trần Mạnh</t>
  </si>
  <si>
    <t>23/11/90</t>
  </si>
  <si>
    <t>B12DCVT087</t>
  </si>
  <si>
    <t>Nguyễn Thị Thúy</t>
  </si>
  <si>
    <t>Trang</t>
  </si>
  <si>
    <t>B12DCVT287</t>
  </si>
  <si>
    <t>Dương Thế</t>
  </si>
  <si>
    <t>Trọng</t>
  </si>
  <si>
    <t>24/03/94</t>
  </si>
  <si>
    <t>B12DCVT088</t>
  </si>
  <si>
    <t>13/04/94</t>
  </si>
  <si>
    <t>B12DCVT234</t>
  </si>
  <si>
    <t>Nguyễn Thành</t>
  </si>
  <si>
    <t>17/11/94</t>
  </si>
  <si>
    <t>B12DCVT339</t>
  </si>
  <si>
    <t>B12DCVT040</t>
  </si>
  <si>
    <t>Vương Văn</t>
  </si>
  <si>
    <t>Trường</t>
  </si>
  <si>
    <t>17/03/94</t>
  </si>
  <si>
    <t>B12DCVT188</t>
  </si>
  <si>
    <t>Nguyễn Huy</t>
  </si>
  <si>
    <t>Tùng</t>
  </si>
  <si>
    <t>11/09/94</t>
  </si>
  <si>
    <t>B12DCVT092</t>
  </si>
  <si>
    <t>Trần Ngọc</t>
  </si>
  <si>
    <t>18/07/94</t>
  </si>
  <si>
    <t>B12DCVT241</t>
  </si>
  <si>
    <t>Trịnh Thị Kim</t>
  </si>
  <si>
    <t>Tuyến</t>
  </si>
  <si>
    <t>11/10/94</t>
  </si>
  <si>
    <t>B12DCVT345</t>
  </si>
  <si>
    <t>Bùi Đức</t>
  </si>
  <si>
    <t>B12DCVT191</t>
  </si>
  <si>
    <t>Yến</t>
  </si>
  <si>
    <t>15/03/94</t>
  </si>
  <si>
    <t>B12DCVT293</t>
  </si>
  <si>
    <t>Hoàng Thị Ngọc</t>
  </si>
  <si>
    <t>B12DCVT047</t>
  </si>
  <si>
    <t>Lê Tuấn</t>
  </si>
  <si>
    <t>B12DCVT048</t>
  </si>
  <si>
    <t>Lê Văn Tuấn</t>
  </si>
  <si>
    <t>19/12/93</t>
  </si>
  <si>
    <t>B12DCVT146</t>
  </si>
  <si>
    <t>17/07/94</t>
  </si>
  <si>
    <t>B12DCVT147</t>
  </si>
  <si>
    <t>Bùi Thế</t>
  </si>
  <si>
    <t>B12DCVT005</t>
  </si>
  <si>
    <t>Nông Công</t>
  </si>
  <si>
    <t>Chính</t>
  </si>
  <si>
    <t>15/01/94</t>
  </si>
  <si>
    <t>B12DCVT051</t>
  </si>
  <si>
    <t>Trương Đình</t>
  </si>
  <si>
    <t>03/04/94</t>
  </si>
  <si>
    <t>B12DCVT299</t>
  </si>
  <si>
    <t>21/06/94</t>
  </si>
  <si>
    <t>B12DCVT250</t>
  </si>
  <si>
    <t>Phan Trọng</t>
  </si>
  <si>
    <t>12/10/94</t>
  </si>
  <si>
    <t>B12DCVT198</t>
  </si>
  <si>
    <t>Hoàng Tiến</t>
  </si>
  <si>
    <t>04/01/92</t>
  </si>
  <si>
    <t>B12DCVT252</t>
  </si>
  <si>
    <t>Thân Văn</t>
  </si>
  <si>
    <t>20/11/94</t>
  </si>
  <si>
    <t>B12DCVT053</t>
  </si>
  <si>
    <t>Chu Đại</t>
  </si>
  <si>
    <t>Dương</t>
  </si>
  <si>
    <t>B12DCVT054</t>
  </si>
  <si>
    <t>Giang</t>
  </si>
  <si>
    <t>16/03/94</t>
  </si>
  <si>
    <t>B12DCVT254</t>
  </si>
  <si>
    <t>Nguyễn Trường</t>
  </si>
  <si>
    <t>B12DCVT057</t>
  </si>
  <si>
    <t>Phạm Văn</t>
  </si>
  <si>
    <t>B12DCVT058</t>
  </si>
  <si>
    <t>Trần Minh</t>
  </si>
  <si>
    <t>Hiền</t>
  </si>
  <si>
    <t>13/12/94</t>
  </si>
  <si>
    <t>B112101167</t>
  </si>
  <si>
    <t>Vũ Sỹ</t>
  </si>
  <si>
    <t>Hiệp</t>
  </si>
  <si>
    <t>26/05/93</t>
  </si>
  <si>
    <t>B12DCVT205</t>
  </si>
  <si>
    <t>19/02/93</t>
  </si>
  <si>
    <t>B12DCVT310</t>
  </si>
  <si>
    <t>Lại Đăng</t>
  </si>
  <si>
    <t>01/04/90</t>
  </si>
  <si>
    <t>B12DCVT163</t>
  </si>
  <si>
    <t>07/11/94</t>
  </si>
  <si>
    <t>B12DCVT164</t>
  </si>
  <si>
    <t>Hường</t>
  </si>
  <si>
    <t>B12DCVT260</t>
  </si>
  <si>
    <t>Vũ Trọng</t>
  </si>
  <si>
    <t>Hưởng</t>
  </si>
  <si>
    <t>B12DCVT066</t>
  </si>
  <si>
    <t>Đặng Quang</t>
  </si>
  <si>
    <t>09/02/94</t>
  </si>
  <si>
    <t>B12DCVT166</t>
  </si>
  <si>
    <t>Nguyễn Đăng</t>
  </si>
  <si>
    <t>B12DCVT262</t>
  </si>
  <si>
    <t>Nguyễn Ngọc</t>
  </si>
  <si>
    <t>29/04/93</t>
  </si>
  <si>
    <t>B12DCVT168</t>
  </si>
  <si>
    <t>Nguyễn Hoài</t>
  </si>
  <si>
    <t>15/10/93</t>
  </si>
  <si>
    <t>B12DCVT318</t>
  </si>
  <si>
    <t>Mai</t>
  </si>
  <si>
    <t>05/09/93</t>
  </si>
  <si>
    <t>B12DCVT269</t>
  </si>
  <si>
    <t>03/09/94</t>
  </si>
  <si>
    <t>B12DCVT319</t>
  </si>
  <si>
    <t>Lê Đức</t>
  </si>
  <si>
    <t>25/01/93</t>
  </si>
  <si>
    <t>B12DCVT320</t>
  </si>
  <si>
    <t>Mai Xuân</t>
  </si>
  <si>
    <t>09/10/93</t>
  </si>
  <si>
    <t>B12DCVT321</t>
  </si>
  <si>
    <t>Phạm Tuấn</t>
  </si>
  <si>
    <t>08/03/94</t>
  </si>
  <si>
    <t>B12DCVT024</t>
  </si>
  <si>
    <t>Đỗ Xuân</t>
  </si>
  <si>
    <t>Mười</t>
  </si>
  <si>
    <t>B12DCVT172</t>
  </si>
  <si>
    <t>Ngọc</t>
  </si>
  <si>
    <t>07/12/94</t>
  </si>
  <si>
    <t>B12DCVT025</t>
  </si>
  <si>
    <t>Phan Xuân</t>
  </si>
  <si>
    <t>B12DCVT324</t>
  </si>
  <si>
    <t>Lê Hồng</t>
  </si>
  <si>
    <t>28/08/94</t>
  </si>
  <si>
    <t>B12DCVT326</t>
  </si>
  <si>
    <t>Đỗ</t>
  </si>
  <si>
    <t>Quân</t>
  </si>
  <si>
    <t>01/02/89</t>
  </si>
  <si>
    <t>B12DCVT076</t>
  </si>
  <si>
    <t>12/01/94</t>
  </si>
  <si>
    <t>B12DCVT328</t>
  </si>
  <si>
    <t>03/01/94</t>
  </si>
  <si>
    <t>B12DCVT330</t>
  </si>
  <si>
    <t>Nguyễn Công</t>
  </si>
  <si>
    <t>11/05/93</t>
  </si>
  <si>
    <t>B12DCVT177</t>
  </si>
  <si>
    <t>14/01/93</t>
  </si>
  <si>
    <t>B12DCVT276</t>
  </si>
  <si>
    <t>19/06/94</t>
  </si>
  <si>
    <t>B12DCVT227</t>
  </si>
  <si>
    <t>Đặng Mạnh</t>
  </si>
  <si>
    <t>Sỹ</t>
  </si>
  <si>
    <t>B12DCVT228</t>
  </si>
  <si>
    <t>Thái Trung</t>
  </si>
  <si>
    <t>Tần</t>
  </si>
  <si>
    <t>11/11/93</t>
  </si>
  <si>
    <t>B12DCVT082</t>
  </si>
  <si>
    <t>Thanh</t>
  </si>
  <si>
    <t>01/04/94</t>
  </si>
  <si>
    <t>B12DCVT282</t>
  </si>
  <si>
    <t>Thành</t>
  </si>
  <si>
    <t>B12DCVT283</t>
  </si>
  <si>
    <t>Trương Tiến</t>
  </si>
  <si>
    <t>25/06/94</t>
  </si>
  <si>
    <t>B12DCVT333</t>
  </si>
  <si>
    <t>Trần Phương</t>
  </si>
  <si>
    <t>17/10/92</t>
  </si>
  <si>
    <t>B12DCVT337</t>
  </si>
  <si>
    <t>25/08/94</t>
  </si>
  <si>
    <t>B12DCVT338</t>
  </si>
  <si>
    <t>Lương Bảo</t>
  </si>
  <si>
    <t>Toàn</t>
  </si>
  <si>
    <t>25/06/93</t>
  </si>
  <si>
    <t>B12DCVT089</t>
  </si>
  <si>
    <t>Trần Văn</t>
  </si>
  <si>
    <t>20/12/94</t>
  </si>
  <si>
    <t>B12DCVT340</t>
  </si>
  <si>
    <t>Tú</t>
  </si>
  <si>
    <t>B12DCVT091</t>
  </si>
  <si>
    <t>20/03/94</t>
  </si>
  <si>
    <t>B12DCVT341</t>
  </si>
  <si>
    <t>Lê Công</t>
  </si>
  <si>
    <t>06/06/94</t>
  </si>
  <si>
    <t>B12DCVT342</t>
  </si>
  <si>
    <t>Đào Hoàng</t>
  </si>
  <si>
    <t>B12DCVT291</t>
  </si>
  <si>
    <t>Hoàng Nguyễn Thanh</t>
  </si>
  <si>
    <t>14/01/94</t>
  </si>
  <si>
    <t>B12DCVT189</t>
  </si>
  <si>
    <t>05/09/94</t>
  </si>
  <si>
    <t>B12DCVT093</t>
  </si>
  <si>
    <t>Uyên</t>
  </si>
  <si>
    <t>30/08/94</t>
  </si>
  <si>
    <t>B12DCVT143</t>
  </si>
  <si>
    <t>Lê Sỹ</t>
  </si>
  <si>
    <t>19/07/93</t>
  </si>
  <si>
    <t>B112101139</t>
  </si>
  <si>
    <t>Quách Văn</t>
  </si>
  <si>
    <t>01/07/1992</t>
  </si>
  <si>
    <t>D11VT3</t>
  </si>
  <si>
    <t>B112101145</t>
  </si>
  <si>
    <t>Mạch Văn</t>
  </si>
  <si>
    <t>20/12/1993</t>
  </si>
  <si>
    <t>B12DCVT002</t>
  </si>
  <si>
    <t>Nguyễn Phan</t>
  </si>
  <si>
    <t>23/12/94</t>
  </si>
  <si>
    <t>B12DCVT003</t>
  </si>
  <si>
    <t>01/12/94</t>
  </si>
  <si>
    <t>B12DCVT097</t>
  </si>
  <si>
    <t>Phạm Việt</t>
  </si>
  <si>
    <t>B12DCVT193</t>
  </si>
  <si>
    <t>06/09/94</t>
  </si>
  <si>
    <t>B12DCVT296</t>
  </si>
  <si>
    <t>Nguyễn Văn Mười</t>
  </si>
  <si>
    <t>Chín</t>
  </si>
  <si>
    <t>02/09/94</t>
  </si>
  <si>
    <t>B12DCVT148</t>
  </si>
  <si>
    <t>Chương</t>
  </si>
  <si>
    <t>09/03/93</t>
  </si>
  <si>
    <t>B12DCVT050</t>
  </si>
  <si>
    <t>B12DCVT298</t>
  </si>
  <si>
    <t>31/12/94</t>
  </si>
  <si>
    <t>B12DCVT248</t>
  </si>
  <si>
    <t>Chu Tiến</t>
  </si>
  <si>
    <t>B12DCVT102</t>
  </si>
  <si>
    <t>Ngô Quang</t>
  </si>
  <si>
    <t>19/11/94</t>
  </si>
  <si>
    <t>B12DCVT301</t>
  </si>
  <si>
    <t>02/01/94</t>
  </si>
  <si>
    <t>B12DCVT105</t>
  </si>
  <si>
    <t>16/08/93</t>
  </si>
  <si>
    <t>B12DCVT106</t>
  </si>
  <si>
    <t>23/12/93</t>
  </si>
  <si>
    <t>B12DCVT200</t>
  </si>
  <si>
    <t>Nguyễn Đức</t>
  </si>
  <si>
    <t>06/04/93</t>
  </si>
  <si>
    <t>B12DCVT255</t>
  </si>
  <si>
    <t>Nguyễn Như</t>
  </si>
  <si>
    <t>28/10/94</t>
  </si>
  <si>
    <t>B12DCVT303</t>
  </si>
  <si>
    <t>22/09/94</t>
  </si>
  <si>
    <t>B12DCVT202</t>
  </si>
  <si>
    <t>Nguyễn Thị Thái</t>
  </si>
  <si>
    <t>22/05/94</t>
  </si>
  <si>
    <t>B12DCVT110</t>
  </si>
  <si>
    <t>B12DCVT256</t>
  </si>
  <si>
    <t>Hạ</t>
  </si>
  <si>
    <t>B12DCVT012</t>
  </si>
  <si>
    <t>B12DCVT062</t>
  </si>
  <si>
    <t>Phạm Đình</t>
  </si>
  <si>
    <t>05/10/94</t>
  </si>
  <si>
    <t>B12DCVT114</t>
  </si>
  <si>
    <t>Nguyễn Minh</t>
  </si>
  <si>
    <t>Hùng</t>
  </si>
  <si>
    <t>18/12/94</t>
  </si>
  <si>
    <t>B12DCVT115</t>
  </si>
  <si>
    <t>09/05/93</t>
  </si>
  <si>
    <t>B12DCVT063</t>
  </si>
  <si>
    <t>17/07/93</t>
  </si>
  <si>
    <t>B12DCVT312</t>
  </si>
  <si>
    <t>Vũ Văn</t>
  </si>
  <si>
    <t>Hưu</t>
  </si>
  <si>
    <t>06/05/94</t>
  </si>
  <si>
    <t>B12DCVT067</t>
  </si>
  <si>
    <t>Hoàng Quang</t>
  </si>
  <si>
    <t>22/11/94</t>
  </si>
  <si>
    <t>B12DCVT313</t>
  </si>
  <si>
    <t>04/09/93</t>
  </si>
  <si>
    <t>B12DCVT021</t>
  </si>
  <si>
    <t>Tạ Xuân</t>
  </si>
  <si>
    <t>16/03/91</t>
  </si>
  <si>
    <t>B12DCVT263</t>
  </si>
  <si>
    <t>B12DCVT315</t>
  </si>
  <si>
    <t>Liêm</t>
  </si>
  <si>
    <t>21/04/93</t>
  </si>
  <si>
    <t>B12DCVT265</t>
  </si>
  <si>
    <t>Lợi</t>
  </si>
  <si>
    <t>07/09/94</t>
  </si>
  <si>
    <t>B12DCVT070</t>
  </si>
  <si>
    <t>Nguyễn Bá</t>
  </si>
  <si>
    <t>Lượng</t>
  </si>
  <si>
    <t>B12DCVT268</t>
  </si>
  <si>
    <t>Mẫn</t>
  </si>
  <si>
    <t>15/05/94</t>
  </si>
  <si>
    <t>B12DCVT072</t>
  </si>
  <si>
    <t>10/07/94</t>
  </si>
  <si>
    <t>B12DCVT073</t>
  </si>
  <si>
    <t>Đào Văn</t>
  </si>
  <si>
    <t>20/06/94</t>
  </si>
  <si>
    <t>B12DCVT322</t>
  </si>
  <si>
    <t>09/01/94</t>
  </si>
  <si>
    <t>B12DCVT124</t>
  </si>
  <si>
    <t>Vũ Hoàng</t>
  </si>
  <si>
    <t>26/09/94</t>
  </si>
  <si>
    <t>B12DCVT026</t>
  </si>
  <si>
    <t>Trương Văn</t>
  </si>
  <si>
    <t>Nhân</t>
  </si>
  <si>
    <t>16/11/91</t>
  </si>
  <si>
    <t>B12DCVT174</t>
  </si>
  <si>
    <t>Cù Lưu</t>
  </si>
  <si>
    <t>Phong</t>
  </si>
  <si>
    <t>01/11/94</t>
  </si>
  <si>
    <t>B12DCVT127</t>
  </si>
  <si>
    <t>Trần Hồng</t>
  </si>
  <si>
    <t>16/12/94</t>
  </si>
  <si>
    <t>B12DCVT329</t>
  </si>
  <si>
    <t>B12DCVT346</t>
  </si>
  <si>
    <t>Trịnh Trọng</t>
  </si>
  <si>
    <t>05/03/93</t>
  </si>
  <si>
    <t>B12DCVT180</t>
  </si>
  <si>
    <t>Vũ Thanh</t>
  </si>
  <si>
    <t>26/02/94</t>
  </si>
  <si>
    <t>B12DCVT030</t>
  </si>
  <si>
    <t>Tài</t>
  </si>
  <si>
    <t>28/02/94</t>
  </si>
  <si>
    <t>B12DCVT181</t>
  </si>
  <si>
    <t>Đàm Thị Thanh</t>
  </si>
  <si>
    <t>Tâm</t>
  </si>
  <si>
    <t>B12DCVT277</t>
  </si>
  <si>
    <t>Đặng Đình</t>
  </si>
  <si>
    <t>B12DCVT278</t>
  </si>
  <si>
    <t>07/07/94</t>
  </si>
  <si>
    <t>B12DCVT280</t>
  </si>
  <si>
    <t>26/11/93</t>
  </si>
  <si>
    <t>B12DCVT332</t>
  </si>
  <si>
    <t>Nguyễn Đại</t>
  </si>
  <si>
    <t>03/11/94</t>
  </si>
  <si>
    <t>B12DCVT336</t>
  </si>
  <si>
    <t>05/01/94</t>
  </si>
  <si>
    <t>B12DCVT285</t>
  </si>
  <si>
    <t>Thúy</t>
  </si>
  <si>
    <t>17/05/94</t>
  </si>
  <si>
    <t>B12DCVT036</t>
  </si>
  <si>
    <t>Thủy</t>
  </si>
  <si>
    <t>04/04/94</t>
  </si>
  <si>
    <t>B12DCVT039</t>
  </si>
  <si>
    <t>Đinh Bá</t>
  </si>
  <si>
    <t>Trúc</t>
  </si>
  <si>
    <t>B12DCVT041</t>
  </si>
  <si>
    <t>27/03/93</t>
  </si>
  <si>
    <t>B12DCVT042</t>
  </si>
  <si>
    <t>Trần Anh</t>
  </si>
  <si>
    <t>B12DCVT139</t>
  </si>
  <si>
    <t>Văn Thanh</t>
  </si>
  <si>
    <t>B12DCVT240</t>
  </si>
  <si>
    <t>Tuyên</t>
  </si>
  <si>
    <t>B12DCVT344</t>
  </si>
  <si>
    <t>Uy</t>
  </si>
  <si>
    <t>27/09/92</t>
  </si>
  <si>
    <t>1021010292</t>
  </si>
  <si>
    <t>Ngô Hồng</t>
  </si>
  <si>
    <t>11/04/1992</t>
  </si>
  <si>
    <t>D10VT4</t>
  </si>
  <si>
    <t>B12DCVT095</t>
  </si>
  <si>
    <t>Đinh Hoàng</t>
  </si>
  <si>
    <t>An</t>
  </si>
  <si>
    <t>B12DCVT294</t>
  </si>
  <si>
    <t>18/05/94</t>
  </si>
  <si>
    <t>B12DCVT096</t>
  </si>
  <si>
    <t>Nguyễn Thị Ngọc</t>
  </si>
  <si>
    <t>05/11/94</t>
  </si>
  <si>
    <t>B12DCVT295</t>
  </si>
  <si>
    <t>Trần Thị Vân</t>
  </si>
  <si>
    <t>10/02/94</t>
  </si>
  <si>
    <t>B12DCVT194</t>
  </si>
  <si>
    <t>Bùi Đình</t>
  </si>
  <si>
    <t>Bằng</t>
  </si>
  <si>
    <t>06/06/93</t>
  </si>
  <si>
    <t>B12DCVT150</t>
  </si>
  <si>
    <t>Cường</t>
  </si>
  <si>
    <t>01/05/94</t>
  </si>
  <si>
    <t>B12DCVT101</t>
  </si>
  <si>
    <t>Nguyễn Trọng</t>
  </si>
  <si>
    <t>Duẩn</t>
  </si>
  <si>
    <t>29/05/94</t>
  </si>
  <si>
    <t>B12DCVT199</t>
  </si>
  <si>
    <t>Ngô Tuấn</t>
  </si>
  <si>
    <t>18/04/94</t>
  </si>
  <si>
    <t>B12DCVT104</t>
  </si>
  <si>
    <t>09/11/94</t>
  </si>
  <si>
    <t>B12DCVT156</t>
  </si>
  <si>
    <t>21/03/94</t>
  </si>
  <si>
    <t>B12DCVT108</t>
  </si>
  <si>
    <t>Nguyễn Thị Hà</t>
  </si>
  <si>
    <t>29/03/93</t>
  </si>
  <si>
    <t>B12DCVT109</t>
  </si>
  <si>
    <t>B12DCVT157</t>
  </si>
  <si>
    <t>Phạm Mạnh</t>
  </si>
  <si>
    <t>05/11/91</t>
  </si>
  <si>
    <t>B12DCVT257</t>
  </si>
  <si>
    <t>Hằng</t>
  </si>
  <si>
    <t>B12DCVT307</t>
  </si>
  <si>
    <t>Hoàng Văn</t>
  </si>
  <si>
    <t>B12DCVT204</t>
  </si>
  <si>
    <t>Vũ Ngọc</t>
  </si>
  <si>
    <t>21/05/94</t>
  </si>
  <si>
    <t>B12DCVT309</t>
  </si>
  <si>
    <t>B12DCVT206</t>
  </si>
  <si>
    <t>Phùng Mạnh Minh</t>
  </si>
  <si>
    <t>16/11/94</t>
  </si>
  <si>
    <t>B12DCVT015</t>
  </si>
  <si>
    <t>B12DCVT208</t>
  </si>
  <si>
    <t>Trần Việt</t>
  </si>
  <si>
    <t>B12DCVT017</t>
  </si>
  <si>
    <t>Đào Quang</t>
  </si>
  <si>
    <t>15/07/94</t>
  </si>
  <si>
    <t>B12DCVT018</t>
  </si>
  <si>
    <t>14/06/94</t>
  </si>
  <si>
    <t>B12DCVT019</t>
  </si>
  <si>
    <t>08/12/94</t>
  </si>
  <si>
    <t>B12DCVT020</t>
  </si>
  <si>
    <t>18/12/92</t>
  </si>
  <si>
    <t>B12DCVT118</t>
  </si>
  <si>
    <t>B12DCVT068</t>
  </si>
  <si>
    <t>Nguyễn Thị Trang</t>
  </si>
  <si>
    <t>B12DCVT119</t>
  </si>
  <si>
    <t>Khánh</t>
  </si>
  <si>
    <t>B12DCVT069</t>
  </si>
  <si>
    <t>Kiêm</t>
  </si>
  <si>
    <t>30/10/94</t>
  </si>
  <si>
    <t>B12DCVT120</t>
  </si>
  <si>
    <t>Nguyễn Tùng</t>
  </si>
  <si>
    <t>22/01/94</t>
  </si>
  <si>
    <t>B12DCVT317</t>
  </si>
  <si>
    <t>B12DCVT023</t>
  </si>
  <si>
    <t>11/10/93</t>
  </si>
  <si>
    <t>B12DCVT270</t>
  </si>
  <si>
    <t>01/10/94</t>
  </si>
  <si>
    <t>B12DCVT125</t>
  </si>
  <si>
    <t>Đỗ Thị</t>
  </si>
  <si>
    <t>Nhàn</t>
  </si>
  <si>
    <t>09/07/94</t>
  </si>
  <si>
    <t>B12DCVT325</t>
  </si>
  <si>
    <t>Oanh</t>
  </si>
  <si>
    <t>25/07/94</t>
  </si>
  <si>
    <t>B12DCVT274</t>
  </si>
  <si>
    <t>Phạm Hoàng</t>
  </si>
  <si>
    <t>B12DCVT128</t>
  </si>
  <si>
    <t>B12DCVT131</t>
  </si>
  <si>
    <t>03/10/93</t>
  </si>
  <si>
    <t>B12DCVT132</t>
  </si>
  <si>
    <t>Nhữ Văn</t>
  </si>
  <si>
    <t>23/09/94</t>
  </si>
  <si>
    <t>B12DCVT079</t>
  </si>
  <si>
    <t>Quách Thanh</t>
  </si>
  <si>
    <t>19/01/94</t>
  </si>
  <si>
    <t>B12DCVT033</t>
  </si>
  <si>
    <t>Cao Văn</t>
  </si>
  <si>
    <t>B12DCVT279</t>
  </si>
  <si>
    <t>B12DCVT080</t>
  </si>
  <si>
    <t>Nguyễn Gia</t>
  </si>
  <si>
    <t>B12DCVT034</t>
  </si>
  <si>
    <t>04/11/94</t>
  </si>
  <si>
    <t>B12DCVT083</t>
  </si>
  <si>
    <t>Nguyễn Phương</t>
  </si>
  <si>
    <t>05/12/93</t>
  </si>
  <si>
    <t>B12DCVT284</t>
  </si>
  <si>
    <t>Trịnh Duy</t>
  </si>
  <si>
    <t>Thông</t>
  </si>
  <si>
    <t>23/10/94</t>
  </si>
  <si>
    <t>B12DCVT085</t>
  </si>
  <si>
    <t>Vũ Mạnh</t>
  </si>
  <si>
    <t>Thứ</t>
  </si>
  <si>
    <t>B12DCVT037</t>
  </si>
  <si>
    <t>01/02/93</t>
  </si>
  <si>
    <t>B12DCVT184</t>
  </si>
  <si>
    <t>Lã Văn</t>
  </si>
  <si>
    <t>Toán</t>
  </si>
  <si>
    <t>B12DCVT233</t>
  </si>
  <si>
    <t>Lã Thị</t>
  </si>
  <si>
    <t>28/07/94</t>
  </si>
  <si>
    <t>B12DCVT286</t>
  </si>
  <si>
    <t>Phan Minh</t>
  </si>
  <si>
    <t>Trí</t>
  </si>
  <si>
    <t>28/11/94</t>
  </si>
  <si>
    <t>B12DCVT289</t>
  </si>
  <si>
    <t>Trần Quốc</t>
  </si>
  <si>
    <t>B12DCVT090</t>
  </si>
  <si>
    <t>29/03/94</t>
  </si>
  <si>
    <t>B12DCVT237</t>
  </si>
  <si>
    <t>11/06/94</t>
  </si>
  <si>
    <t>B12DCVT290</t>
  </si>
  <si>
    <t>Tuân</t>
  </si>
  <si>
    <t>26/11/94</t>
  </si>
  <si>
    <t>B12DCVT190</t>
  </si>
  <si>
    <t>Trần Hữu</t>
  </si>
  <si>
    <t>01/01/93</t>
  </si>
  <si>
    <t>B12DCVT044</t>
  </si>
  <si>
    <t>Nguyễn Phúc</t>
  </si>
  <si>
    <t>Tường</t>
  </si>
  <si>
    <t>10/08/93</t>
  </si>
  <si>
    <t>B12DCVT094</t>
  </si>
  <si>
    <t>Vượng</t>
  </si>
  <si>
    <t>B112101011</t>
  </si>
  <si>
    <t>6/10/1993</t>
  </si>
  <si>
    <t>D11VT1</t>
  </si>
  <si>
    <t>Nhóm: TEL1404-05</t>
  </si>
  <si>
    <t>Nhóm: TEL1404-04</t>
  </si>
  <si>
    <t>Nhóm: TEL1404-03</t>
  </si>
  <si>
    <t>Nhóm: TEL1404-02</t>
  </si>
  <si>
    <t>Nhóm: TEL1404-01</t>
  </si>
  <si>
    <t>KT TRƯỞNG TRUNG TÂM
PHÓ TRƯỞNG TRUNG TÂM</t>
  </si>
  <si>
    <t>Trần Thị Mỹ Hạnh</t>
  </si>
  <si>
    <t>BẢNG ĐIỂM HỌC PHẦN</t>
  </si>
  <si>
    <t>Hà Nội, ngày 26 tháng 6 năm 2016</t>
  </si>
  <si>
    <t>Hà Nội, ngày 27 tháng 6 năm 2016</t>
  </si>
  <si>
    <t>Hà Nội, ngày 5 tháng 7 năm 2016</t>
  </si>
  <si>
    <t>Hà Nội, ngày 12 tháng 7 năm 2016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</si>
</sst>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2" fillId="0" borderId="0"/>
    <xf numFmtId="0" fontId="18" fillId="0" borderId="0"/>
  </cellStyleXfs>
  <cellXfs count="14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protection locked="0"/>
    </xf>
    <xf numFmtId="0" fontId="9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10" fontId="19" fillId="0" borderId="0" xfId="0" applyNumberFormat="1" applyFont="1" applyFill="1" applyBorder="1" applyAlignment="1" applyProtection="1">
      <alignment horizontal="center" vertical="center"/>
      <protection locked="0"/>
    </xf>
    <xf numFmtId="1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24" fillId="0" borderId="0" xfId="0" applyFont="1" applyBorder="1" applyAlignment="1" applyProtection="1">
      <alignment horizontal="justify"/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3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4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0" fontId="9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6"/>
  <sheetViews>
    <sheetView workbookViewId="0">
      <pane ySplit="3" topLeftCell="A61" activePane="bottomLeft" state="frozen"/>
      <selection sqref="A1:A1048576"/>
      <selection pane="bottomLeft" activeCell="B67" sqref="B67:T67"/>
    </sheetView>
  </sheetViews>
  <sheetFormatPr defaultRowHeight="15.75"/>
  <cols>
    <col min="1" max="1" width="2.7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886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3"/>
    </row>
    <row r="2" spans="2:38" ht="25.5" customHeight="1">
      <c r="B2" s="108" t="s">
        <v>1</v>
      </c>
      <c r="C2" s="108"/>
      <c r="D2" s="108"/>
      <c r="E2" s="108"/>
      <c r="F2" s="108"/>
      <c r="G2" s="108"/>
      <c r="H2" s="109" t="s">
        <v>54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56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879</v>
      </c>
      <c r="Q4" s="123"/>
      <c r="R4" s="123"/>
      <c r="S4" s="123"/>
      <c r="T4" s="123"/>
      <c r="W4" s="110" t="s">
        <v>46</v>
      </c>
      <c r="X4" s="110" t="s">
        <v>8</v>
      </c>
      <c r="Y4" s="110" t="s">
        <v>45</v>
      </c>
      <c r="Z4" s="110" t="s">
        <v>44</v>
      </c>
      <c r="AA4" s="110"/>
      <c r="AB4" s="110"/>
      <c r="AC4" s="110"/>
      <c r="AD4" s="110" t="s">
        <v>43</v>
      </c>
      <c r="AE4" s="110"/>
      <c r="AF4" s="110" t="s">
        <v>41</v>
      </c>
      <c r="AG4" s="110"/>
      <c r="AH4" s="110" t="s">
        <v>42</v>
      </c>
      <c r="AI4" s="110"/>
      <c r="AJ4" s="110" t="s">
        <v>40</v>
      </c>
      <c r="AK4" s="110"/>
      <c r="AL4" s="83"/>
    </row>
    <row r="5" spans="2:38" ht="17.25" customHeight="1">
      <c r="B5" s="119" t="s">
        <v>3</v>
      </c>
      <c r="C5" s="119"/>
      <c r="D5" s="8"/>
      <c r="G5" s="120" t="s">
        <v>57</v>
      </c>
      <c r="H5" s="120"/>
      <c r="I5" s="120"/>
      <c r="J5" s="120"/>
      <c r="K5" s="120"/>
      <c r="L5" s="120"/>
      <c r="M5" s="120"/>
      <c r="N5" s="120"/>
      <c r="O5" s="120"/>
      <c r="P5" s="120" t="s">
        <v>58</v>
      </c>
      <c r="Q5" s="120"/>
      <c r="R5" s="120"/>
      <c r="S5" s="120"/>
      <c r="T5" s="12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44.25" customHeight="1">
      <c r="B7" s="111" t="s">
        <v>4</v>
      </c>
      <c r="C7" s="113" t="s">
        <v>5</v>
      </c>
      <c r="D7" s="115" t="s">
        <v>6</v>
      </c>
      <c r="E7" s="116"/>
      <c r="F7" s="111" t="s">
        <v>7</v>
      </c>
      <c r="G7" s="111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7" t="s">
        <v>47</v>
      </c>
      <c r="N7" s="128"/>
      <c r="O7" s="125" t="s">
        <v>14</v>
      </c>
      <c r="P7" s="125" t="s">
        <v>15</v>
      </c>
      <c r="Q7" s="111" t="s">
        <v>16</v>
      </c>
      <c r="R7" s="125" t="s">
        <v>17</v>
      </c>
      <c r="S7" s="111" t="s">
        <v>18</v>
      </c>
      <c r="T7" s="111" t="s">
        <v>19</v>
      </c>
      <c r="W7" s="110"/>
      <c r="X7" s="110"/>
      <c r="Y7" s="110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12"/>
      <c r="C8" s="114"/>
      <c r="D8" s="117"/>
      <c r="E8" s="118"/>
      <c r="F8" s="112"/>
      <c r="G8" s="112"/>
      <c r="H8" s="129"/>
      <c r="I8" s="129"/>
      <c r="J8" s="129"/>
      <c r="K8" s="129"/>
      <c r="L8" s="125"/>
      <c r="M8" s="93" t="s">
        <v>48</v>
      </c>
      <c r="N8" s="93" t="s">
        <v>49</v>
      </c>
      <c r="O8" s="125"/>
      <c r="P8" s="125"/>
      <c r="Q8" s="124"/>
      <c r="R8" s="125"/>
      <c r="S8" s="112"/>
      <c r="T8" s="124"/>
      <c r="V8" s="90"/>
      <c r="W8" s="67" t="str">
        <f>+D4</f>
        <v>Chuyên đề (VT)</v>
      </c>
      <c r="X8" s="68" t="str">
        <f>+P4</f>
        <v>Nhóm: TEL1404-05</v>
      </c>
      <c r="Y8" s="69">
        <f>+$AH$8+$AJ$8+$AF$8</f>
        <v>58</v>
      </c>
      <c r="Z8" s="63">
        <f>COUNTIF($S$9:$S$127,"Khiển trách")</f>
        <v>0</v>
      </c>
      <c r="AA8" s="63">
        <f>COUNTIF($S$9:$S$127,"Cảnh cáo")</f>
        <v>0</v>
      </c>
      <c r="AB8" s="63">
        <f>COUNTIF($S$9:$S$127,"Đình chỉ thi")</f>
        <v>0</v>
      </c>
      <c r="AC8" s="70">
        <f>+($Z$8+$AA$8+$AB$8)/$Y$8*100%</f>
        <v>0</v>
      </c>
      <c r="AD8" s="63">
        <f>SUM(COUNTIF($S$9:$S$125,"Vắng"),COUNTIF($S$9:$S$125,"Vắng có phép"))</f>
        <v>0</v>
      </c>
      <c r="AE8" s="71">
        <f>+$AD$8/$Y$8</f>
        <v>0</v>
      </c>
      <c r="AF8" s="72">
        <f>COUNTIF($V$9:$V$125,"Thi lại")</f>
        <v>0</v>
      </c>
      <c r="AG8" s="71">
        <f>+$AF$8/$Y$8</f>
        <v>0</v>
      </c>
      <c r="AH8" s="72">
        <f>COUNTIF($V$9:$V$126,"Học lại")</f>
        <v>2</v>
      </c>
      <c r="AI8" s="71">
        <f>+$AH$8/$Y$8</f>
        <v>3.4482758620689655E-2</v>
      </c>
      <c r="AJ8" s="63">
        <f>COUNTIF($V$10:$V$126,"Đạt")</f>
        <v>56</v>
      </c>
      <c r="AK8" s="70">
        <f>+$AJ$8/$Y$8</f>
        <v>0.96551724137931039</v>
      </c>
      <c r="AL8" s="82"/>
    </row>
    <row r="9" spans="2:38" ht="14.25" customHeight="1">
      <c r="B9" s="127" t="s">
        <v>25</v>
      </c>
      <c r="C9" s="130"/>
      <c r="D9" s="130"/>
      <c r="E9" s="130"/>
      <c r="F9" s="130"/>
      <c r="G9" s="128"/>
      <c r="H9" s="10"/>
      <c r="I9" s="10"/>
      <c r="J9" s="11"/>
      <c r="K9" s="10">
        <v>50</v>
      </c>
      <c r="L9" s="12"/>
      <c r="M9" s="13"/>
      <c r="N9" s="13"/>
      <c r="O9" s="13"/>
      <c r="P9" s="60">
        <f>100-(H9+I9+J9+K9)</f>
        <v>50</v>
      </c>
      <c r="Q9" s="112"/>
      <c r="R9" s="14"/>
      <c r="S9" s="14"/>
      <c r="T9" s="11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8.75" customHeight="1">
      <c r="B10" s="15">
        <v>1</v>
      </c>
      <c r="C10" s="16" t="s">
        <v>736</v>
      </c>
      <c r="D10" s="17" t="s">
        <v>737</v>
      </c>
      <c r="E10" s="18" t="s">
        <v>738</v>
      </c>
      <c r="F10" s="19" t="s">
        <v>348</v>
      </c>
      <c r="G10" s="16" t="s">
        <v>85</v>
      </c>
      <c r="H10" s="20" t="s">
        <v>26</v>
      </c>
      <c r="I10" s="20" t="s">
        <v>26</v>
      </c>
      <c r="J10" s="20" t="s">
        <v>26</v>
      </c>
      <c r="K10" s="20">
        <v>5</v>
      </c>
      <c r="L10" s="21"/>
      <c r="M10" s="21"/>
      <c r="N10" s="21"/>
      <c r="O10" s="21"/>
      <c r="P10" s="22">
        <v>5</v>
      </c>
      <c r="Q10" s="23">
        <f t="shared" ref="Q10:Q67" si="0">ROUND(SUMPRODUCT(H10:P10,$H$9:$P$9)/100,1)</f>
        <v>5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D+</v>
      </c>
      <c r="S10" s="24" t="str">
        <f t="shared" ref="S10:S67" si="1">IF($Q10&lt;4,"Kém",IF(AND($Q10&gt;=4,$Q10&lt;=5.4),"Trung bình yếu",IF(AND($Q10&gt;=5.5,$Q10&lt;=6.9),"Trung bình",IF(AND($Q10&gt;=7,$Q10&lt;=8.4),"Khá",IF(AND($Q10&gt;=8.5,$Q10&lt;=10),"Giỏi","")))))</f>
        <v>Trung bình yếu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26">
        <v>2</v>
      </c>
      <c r="C11" s="27" t="s">
        <v>739</v>
      </c>
      <c r="D11" s="28" t="s">
        <v>425</v>
      </c>
      <c r="E11" s="29" t="s">
        <v>61</v>
      </c>
      <c r="F11" s="30" t="s">
        <v>740</v>
      </c>
      <c r="G11" s="27" t="s">
        <v>90</v>
      </c>
      <c r="H11" s="31" t="s">
        <v>26</v>
      </c>
      <c r="I11" s="31" t="s">
        <v>26</v>
      </c>
      <c r="J11" s="31" t="s">
        <v>26</v>
      </c>
      <c r="K11" s="31">
        <v>8</v>
      </c>
      <c r="L11" s="32"/>
      <c r="M11" s="32"/>
      <c r="N11" s="32"/>
      <c r="O11" s="32"/>
      <c r="P11" s="33">
        <v>8</v>
      </c>
      <c r="Q11" s="34">
        <f t="shared" si="0"/>
        <v>8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36" t="str">
        <f t="shared" si="1"/>
        <v>Khá</v>
      </c>
      <c r="T11" s="37" t="str">
        <f>+IF(OR($H11=0,$I11=0,$J11=0,$K11=0),"Không đủ ĐKDT","")</f>
        <v/>
      </c>
      <c r="U11" s="3"/>
      <c r="V11" s="91" t="str">
        <f t="shared" ref="V11:V67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8.75" customHeight="1">
      <c r="B12" s="26">
        <v>3</v>
      </c>
      <c r="C12" s="27" t="s">
        <v>741</v>
      </c>
      <c r="D12" s="28" t="s">
        <v>742</v>
      </c>
      <c r="E12" s="29" t="s">
        <v>61</v>
      </c>
      <c r="F12" s="30" t="s">
        <v>743</v>
      </c>
      <c r="G12" s="27" t="s">
        <v>85</v>
      </c>
      <c r="H12" s="31" t="s">
        <v>26</v>
      </c>
      <c r="I12" s="31" t="s">
        <v>26</v>
      </c>
      <c r="J12" s="31" t="s">
        <v>26</v>
      </c>
      <c r="K12" s="31">
        <v>8</v>
      </c>
      <c r="L12" s="38"/>
      <c r="M12" s="38"/>
      <c r="N12" s="38"/>
      <c r="O12" s="38"/>
      <c r="P12" s="33">
        <v>9</v>
      </c>
      <c r="Q12" s="34">
        <f t="shared" si="0"/>
        <v>8.5</v>
      </c>
      <c r="R12" s="35" t="str">
        <f t="shared" ref="R12:R67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36" t="str">
        <f t="shared" si="1"/>
        <v>Giỏi</v>
      </c>
      <c r="T12" s="37" t="str">
        <f t="shared" ref="T12:T67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8.75" customHeight="1">
      <c r="B13" s="26">
        <v>4</v>
      </c>
      <c r="C13" s="27" t="s">
        <v>744</v>
      </c>
      <c r="D13" s="28" t="s">
        <v>745</v>
      </c>
      <c r="E13" s="29" t="s">
        <v>61</v>
      </c>
      <c r="F13" s="30" t="s">
        <v>746</v>
      </c>
      <c r="G13" s="27" t="s">
        <v>90</v>
      </c>
      <c r="H13" s="31" t="s">
        <v>26</v>
      </c>
      <c r="I13" s="31" t="s">
        <v>26</v>
      </c>
      <c r="J13" s="31" t="s">
        <v>26</v>
      </c>
      <c r="K13" s="31">
        <v>8</v>
      </c>
      <c r="L13" s="38"/>
      <c r="M13" s="38"/>
      <c r="N13" s="38"/>
      <c r="O13" s="38"/>
      <c r="P13" s="33">
        <v>7</v>
      </c>
      <c r="Q13" s="34">
        <f t="shared" si="0"/>
        <v>7.5</v>
      </c>
      <c r="R13" s="35" t="str">
        <f t="shared" si="3"/>
        <v>B</v>
      </c>
      <c r="S13" s="36" t="str">
        <f t="shared" si="1"/>
        <v>Khá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8.75" customHeight="1">
      <c r="B14" s="26">
        <v>5</v>
      </c>
      <c r="C14" s="27" t="s">
        <v>747</v>
      </c>
      <c r="D14" s="28" t="s">
        <v>748</v>
      </c>
      <c r="E14" s="29" t="s">
        <v>749</v>
      </c>
      <c r="F14" s="30" t="s">
        <v>750</v>
      </c>
      <c r="G14" s="27" t="s">
        <v>102</v>
      </c>
      <c r="H14" s="31" t="s">
        <v>26</v>
      </c>
      <c r="I14" s="31" t="s">
        <v>26</v>
      </c>
      <c r="J14" s="31" t="s">
        <v>26</v>
      </c>
      <c r="K14" s="31">
        <v>8</v>
      </c>
      <c r="L14" s="38"/>
      <c r="M14" s="38"/>
      <c r="N14" s="38"/>
      <c r="O14" s="38"/>
      <c r="P14" s="33">
        <v>6</v>
      </c>
      <c r="Q14" s="34">
        <f t="shared" si="0"/>
        <v>7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6</v>
      </c>
      <c r="C15" s="27" t="s">
        <v>751</v>
      </c>
      <c r="D15" s="28" t="s">
        <v>188</v>
      </c>
      <c r="E15" s="29" t="s">
        <v>752</v>
      </c>
      <c r="F15" s="30" t="s">
        <v>753</v>
      </c>
      <c r="G15" s="27" t="s">
        <v>63</v>
      </c>
      <c r="H15" s="31" t="s">
        <v>26</v>
      </c>
      <c r="I15" s="31" t="s">
        <v>26</v>
      </c>
      <c r="J15" s="31" t="s">
        <v>26</v>
      </c>
      <c r="K15" s="31">
        <v>8</v>
      </c>
      <c r="L15" s="38"/>
      <c r="M15" s="38"/>
      <c r="N15" s="38"/>
      <c r="O15" s="38"/>
      <c r="P15" s="33">
        <v>7</v>
      </c>
      <c r="Q15" s="34">
        <f t="shared" si="0"/>
        <v>7.5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7</v>
      </c>
      <c r="C16" s="27" t="s">
        <v>754</v>
      </c>
      <c r="D16" s="28" t="s">
        <v>755</v>
      </c>
      <c r="E16" s="29" t="s">
        <v>756</v>
      </c>
      <c r="F16" s="30" t="s">
        <v>757</v>
      </c>
      <c r="G16" s="27" t="s">
        <v>85</v>
      </c>
      <c r="H16" s="31" t="s">
        <v>26</v>
      </c>
      <c r="I16" s="31" t="s">
        <v>26</v>
      </c>
      <c r="J16" s="31" t="s">
        <v>26</v>
      </c>
      <c r="K16" s="31">
        <v>8</v>
      </c>
      <c r="L16" s="38"/>
      <c r="M16" s="38"/>
      <c r="N16" s="38"/>
      <c r="O16" s="38"/>
      <c r="P16" s="33">
        <v>7</v>
      </c>
      <c r="Q16" s="34">
        <f t="shared" si="0"/>
        <v>7.5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8</v>
      </c>
      <c r="C17" s="27" t="s">
        <v>758</v>
      </c>
      <c r="D17" s="28" t="s">
        <v>759</v>
      </c>
      <c r="E17" s="29" t="s">
        <v>93</v>
      </c>
      <c r="F17" s="30" t="s">
        <v>760</v>
      </c>
      <c r="G17" s="27" t="s">
        <v>102</v>
      </c>
      <c r="H17" s="31" t="s">
        <v>26</v>
      </c>
      <c r="I17" s="31" t="s">
        <v>26</v>
      </c>
      <c r="J17" s="31" t="s">
        <v>26</v>
      </c>
      <c r="K17" s="31">
        <v>6</v>
      </c>
      <c r="L17" s="38"/>
      <c r="M17" s="38"/>
      <c r="N17" s="38"/>
      <c r="O17" s="38"/>
      <c r="P17" s="33">
        <v>6</v>
      </c>
      <c r="Q17" s="34">
        <f t="shared" si="0"/>
        <v>6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9</v>
      </c>
      <c r="C18" s="27" t="s">
        <v>761</v>
      </c>
      <c r="D18" s="28" t="s">
        <v>387</v>
      </c>
      <c r="E18" s="29" t="s">
        <v>93</v>
      </c>
      <c r="F18" s="30" t="s">
        <v>762</v>
      </c>
      <c r="G18" s="27" t="s">
        <v>85</v>
      </c>
      <c r="H18" s="31" t="s">
        <v>26</v>
      </c>
      <c r="I18" s="31" t="s">
        <v>26</v>
      </c>
      <c r="J18" s="31" t="s">
        <v>26</v>
      </c>
      <c r="K18" s="31">
        <v>7</v>
      </c>
      <c r="L18" s="38"/>
      <c r="M18" s="38"/>
      <c r="N18" s="38"/>
      <c r="O18" s="38"/>
      <c r="P18" s="33">
        <v>6</v>
      </c>
      <c r="Q18" s="34">
        <f t="shared" si="0"/>
        <v>6.5</v>
      </c>
      <c r="R18" s="35" t="str">
        <f t="shared" si="3"/>
        <v>C+</v>
      </c>
      <c r="S18" s="36" t="str">
        <f t="shared" si="1"/>
        <v>Trung bình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10</v>
      </c>
      <c r="C19" s="27" t="s">
        <v>763</v>
      </c>
      <c r="D19" s="28" t="s">
        <v>96</v>
      </c>
      <c r="E19" s="29" t="s">
        <v>97</v>
      </c>
      <c r="F19" s="30" t="s">
        <v>764</v>
      </c>
      <c r="G19" s="27" t="s">
        <v>63</v>
      </c>
      <c r="H19" s="31" t="s">
        <v>26</v>
      </c>
      <c r="I19" s="31" t="s">
        <v>26</v>
      </c>
      <c r="J19" s="31" t="s">
        <v>26</v>
      </c>
      <c r="K19" s="31">
        <v>7</v>
      </c>
      <c r="L19" s="38"/>
      <c r="M19" s="38"/>
      <c r="N19" s="38"/>
      <c r="O19" s="38"/>
      <c r="P19" s="33">
        <v>6</v>
      </c>
      <c r="Q19" s="34">
        <f t="shared" si="0"/>
        <v>6.5</v>
      </c>
      <c r="R19" s="35" t="str">
        <f t="shared" si="3"/>
        <v>C+</v>
      </c>
      <c r="S19" s="36" t="str">
        <f t="shared" si="1"/>
        <v>Trung bình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11</v>
      </c>
      <c r="C20" s="27" t="s">
        <v>765</v>
      </c>
      <c r="D20" s="28" t="s">
        <v>766</v>
      </c>
      <c r="E20" s="29" t="s">
        <v>455</v>
      </c>
      <c r="F20" s="30" t="s">
        <v>767</v>
      </c>
      <c r="G20" s="27" t="s">
        <v>85</v>
      </c>
      <c r="H20" s="31" t="s">
        <v>26</v>
      </c>
      <c r="I20" s="31" t="s">
        <v>26</v>
      </c>
      <c r="J20" s="31" t="s">
        <v>26</v>
      </c>
      <c r="K20" s="31">
        <v>5</v>
      </c>
      <c r="L20" s="38"/>
      <c r="M20" s="38"/>
      <c r="N20" s="38"/>
      <c r="O20" s="38"/>
      <c r="P20" s="33">
        <v>5</v>
      </c>
      <c r="Q20" s="34">
        <f t="shared" si="0"/>
        <v>5</v>
      </c>
      <c r="R20" s="35" t="str">
        <f t="shared" si="3"/>
        <v>D+</v>
      </c>
      <c r="S20" s="36" t="str">
        <f t="shared" si="1"/>
        <v>Trung bình yếu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12</v>
      </c>
      <c r="C21" s="27" t="s">
        <v>768</v>
      </c>
      <c r="D21" s="28" t="s">
        <v>133</v>
      </c>
      <c r="E21" s="29" t="s">
        <v>100</v>
      </c>
      <c r="F21" s="30" t="s">
        <v>524</v>
      </c>
      <c r="G21" s="27" t="s">
        <v>85</v>
      </c>
      <c r="H21" s="31" t="s">
        <v>26</v>
      </c>
      <c r="I21" s="31" t="s">
        <v>26</v>
      </c>
      <c r="J21" s="31" t="s">
        <v>26</v>
      </c>
      <c r="K21" s="31">
        <v>5</v>
      </c>
      <c r="L21" s="38"/>
      <c r="M21" s="38"/>
      <c r="N21" s="38"/>
      <c r="O21" s="38"/>
      <c r="P21" s="33">
        <v>5</v>
      </c>
      <c r="Q21" s="34">
        <f t="shared" si="0"/>
        <v>5</v>
      </c>
      <c r="R21" s="35" t="str">
        <f t="shared" si="3"/>
        <v>D+</v>
      </c>
      <c r="S21" s="36" t="str">
        <f t="shared" si="1"/>
        <v>Trung bình yếu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13</v>
      </c>
      <c r="C22" s="27" t="s">
        <v>769</v>
      </c>
      <c r="D22" s="28" t="s">
        <v>770</v>
      </c>
      <c r="E22" s="29" t="s">
        <v>105</v>
      </c>
      <c r="F22" s="30" t="s">
        <v>771</v>
      </c>
      <c r="G22" s="27" t="s">
        <v>63</v>
      </c>
      <c r="H22" s="31" t="s">
        <v>26</v>
      </c>
      <c r="I22" s="31" t="s">
        <v>26</v>
      </c>
      <c r="J22" s="31" t="s">
        <v>26</v>
      </c>
      <c r="K22" s="31">
        <v>6</v>
      </c>
      <c r="L22" s="38"/>
      <c r="M22" s="38"/>
      <c r="N22" s="38"/>
      <c r="O22" s="38"/>
      <c r="P22" s="33">
        <v>5</v>
      </c>
      <c r="Q22" s="34">
        <f t="shared" si="0"/>
        <v>5.5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14</v>
      </c>
      <c r="C23" s="27" t="s">
        <v>772</v>
      </c>
      <c r="D23" s="28" t="s">
        <v>119</v>
      </c>
      <c r="E23" s="29" t="s">
        <v>773</v>
      </c>
      <c r="F23" s="30" t="s">
        <v>709</v>
      </c>
      <c r="G23" s="27" t="s">
        <v>144</v>
      </c>
      <c r="H23" s="31" t="s">
        <v>26</v>
      </c>
      <c r="I23" s="31" t="s">
        <v>26</v>
      </c>
      <c r="J23" s="31" t="s">
        <v>26</v>
      </c>
      <c r="K23" s="31">
        <v>9</v>
      </c>
      <c r="L23" s="38"/>
      <c r="M23" s="38"/>
      <c r="N23" s="38"/>
      <c r="O23" s="38"/>
      <c r="P23" s="33">
        <v>7</v>
      </c>
      <c r="Q23" s="34">
        <f t="shared" si="0"/>
        <v>8</v>
      </c>
      <c r="R23" s="35" t="str">
        <f t="shared" si="3"/>
        <v>B+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15</v>
      </c>
      <c r="C24" s="27" t="s">
        <v>774</v>
      </c>
      <c r="D24" s="28" t="s">
        <v>775</v>
      </c>
      <c r="E24" s="29" t="s">
        <v>120</v>
      </c>
      <c r="F24" s="30" t="s">
        <v>98</v>
      </c>
      <c r="G24" s="27" t="s">
        <v>90</v>
      </c>
      <c r="H24" s="31" t="s">
        <v>26</v>
      </c>
      <c r="I24" s="31" t="s">
        <v>26</v>
      </c>
      <c r="J24" s="31" t="s">
        <v>26</v>
      </c>
      <c r="K24" s="31">
        <v>8</v>
      </c>
      <c r="L24" s="38"/>
      <c r="M24" s="38"/>
      <c r="N24" s="38"/>
      <c r="O24" s="38"/>
      <c r="P24" s="33">
        <v>7</v>
      </c>
      <c r="Q24" s="34">
        <f t="shared" si="0"/>
        <v>7.5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16</v>
      </c>
      <c r="C25" s="27" t="s">
        <v>776</v>
      </c>
      <c r="D25" s="28" t="s">
        <v>777</v>
      </c>
      <c r="E25" s="29" t="s">
        <v>134</v>
      </c>
      <c r="F25" s="30" t="s">
        <v>778</v>
      </c>
      <c r="G25" s="27" t="s">
        <v>102</v>
      </c>
      <c r="H25" s="31" t="s">
        <v>26</v>
      </c>
      <c r="I25" s="31" t="s">
        <v>26</v>
      </c>
      <c r="J25" s="31" t="s">
        <v>26</v>
      </c>
      <c r="K25" s="31">
        <v>8</v>
      </c>
      <c r="L25" s="38"/>
      <c r="M25" s="38"/>
      <c r="N25" s="38"/>
      <c r="O25" s="38"/>
      <c r="P25" s="33">
        <v>6</v>
      </c>
      <c r="Q25" s="34">
        <f t="shared" si="0"/>
        <v>7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17</v>
      </c>
      <c r="C26" s="27" t="s">
        <v>779</v>
      </c>
      <c r="D26" s="28" t="s">
        <v>407</v>
      </c>
      <c r="E26" s="29" t="s">
        <v>138</v>
      </c>
      <c r="F26" s="30" t="s">
        <v>456</v>
      </c>
      <c r="G26" s="27" t="s">
        <v>90</v>
      </c>
      <c r="H26" s="31" t="s">
        <v>26</v>
      </c>
      <c r="I26" s="31" t="s">
        <v>26</v>
      </c>
      <c r="J26" s="31" t="s">
        <v>26</v>
      </c>
      <c r="K26" s="31">
        <v>8</v>
      </c>
      <c r="L26" s="38"/>
      <c r="M26" s="38"/>
      <c r="N26" s="38"/>
      <c r="O26" s="38"/>
      <c r="P26" s="33">
        <v>8</v>
      </c>
      <c r="Q26" s="34">
        <f t="shared" si="0"/>
        <v>8</v>
      </c>
      <c r="R26" s="35" t="str">
        <f t="shared" si="3"/>
        <v>B+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18</v>
      </c>
      <c r="C27" s="27" t="s">
        <v>780</v>
      </c>
      <c r="D27" s="28" t="s">
        <v>781</v>
      </c>
      <c r="E27" s="29" t="s">
        <v>138</v>
      </c>
      <c r="F27" s="30" t="s">
        <v>782</v>
      </c>
      <c r="G27" s="27" t="s">
        <v>102</v>
      </c>
      <c r="H27" s="31" t="s">
        <v>26</v>
      </c>
      <c r="I27" s="31" t="s">
        <v>26</v>
      </c>
      <c r="J27" s="31" t="s">
        <v>26</v>
      </c>
      <c r="K27" s="31">
        <v>8</v>
      </c>
      <c r="L27" s="38"/>
      <c r="M27" s="38"/>
      <c r="N27" s="38"/>
      <c r="O27" s="38"/>
      <c r="P27" s="33">
        <v>6</v>
      </c>
      <c r="Q27" s="34">
        <f t="shared" si="0"/>
        <v>7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19</v>
      </c>
      <c r="C28" s="27" t="s">
        <v>783</v>
      </c>
      <c r="D28" s="28" t="s">
        <v>153</v>
      </c>
      <c r="E28" s="29" t="s">
        <v>636</v>
      </c>
      <c r="F28" s="30" t="s">
        <v>546</v>
      </c>
      <c r="G28" s="27" t="s">
        <v>72</v>
      </c>
      <c r="H28" s="31" t="s">
        <v>26</v>
      </c>
      <c r="I28" s="31" t="s">
        <v>26</v>
      </c>
      <c r="J28" s="31" t="s">
        <v>26</v>
      </c>
      <c r="K28" s="31">
        <v>9</v>
      </c>
      <c r="L28" s="38"/>
      <c r="M28" s="38"/>
      <c r="N28" s="38"/>
      <c r="O28" s="38"/>
      <c r="P28" s="33">
        <v>8</v>
      </c>
      <c r="Q28" s="34">
        <f t="shared" si="0"/>
        <v>8.5</v>
      </c>
      <c r="R28" s="35" t="str">
        <f t="shared" si="3"/>
        <v>A</v>
      </c>
      <c r="S28" s="36" t="str">
        <f t="shared" si="1"/>
        <v>Giỏi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20</v>
      </c>
      <c r="C29" s="27" t="s">
        <v>784</v>
      </c>
      <c r="D29" s="28" t="s">
        <v>785</v>
      </c>
      <c r="E29" s="29" t="s">
        <v>142</v>
      </c>
      <c r="F29" s="30" t="s">
        <v>62</v>
      </c>
      <c r="G29" s="27" t="s">
        <v>102</v>
      </c>
      <c r="H29" s="31" t="s">
        <v>26</v>
      </c>
      <c r="I29" s="31" t="s">
        <v>26</v>
      </c>
      <c r="J29" s="31" t="s">
        <v>26</v>
      </c>
      <c r="K29" s="31">
        <v>6</v>
      </c>
      <c r="L29" s="38"/>
      <c r="M29" s="38"/>
      <c r="N29" s="38"/>
      <c r="O29" s="38"/>
      <c r="P29" s="33">
        <v>6</v>
      </c>
      <c r="Q29" s="34">
        <f t="shared" si="0"/>
        <v>6</v>
      </c>
      <c r="R29" s="35" t="str">
        <f t="shared" si="3"/>
        <v>C</v>
      </c>
      <c r="S29" s="36" t="str">
        <f t="shared" si="1"/>
        <v>Trung bình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21</v>
      </c>
      <c r="C30" s="27" t="s">
        <v>786</v>
      </c>
      <c r="D30" s="28" t="s">
        <v>787</v>
      </c>
      <c r="E30" s="29" t="s">
        <v>307</v>
      </c>
      <c r="F30" s="30" t="s">
        <v>788</v>
      </c>
      <c r="G30" s="27" t="s">
        <v>72</v>
      </c>
      <c r="H30" s="31" t="s">
        <v>26</v>
      </c>
      <c r="I30" s="31" t="s">
        <v>26</v>
      </c>
      <c r="J30" s="31" t="s">
        <v>26</v>
      </c>
      <c r="K30" s="31">
        <v>8</v>
      </c>
      <c r="L30" s="38"/>
      <c r="M30" s="38"/>
      <c r="N30" s="38"/>
      <c r="O30" s="38"/>
      <c r="P30" s="33">
        <v>7</v>
      </c>
      <c r="Q30" s="34">
        <f t="shared" si="0"/>
        <v>7.5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22</v>
      </c>
      <c r="C31" s="27" t="s">
        <v>789</v>
      </c>
      <c r="D31" s="28" t="s">
        <v>253</v>
      </c>
      <c r="E31" s="29" t="s">
        <v>307</v>
      </c>
      <c r="F31" s="30" t="s">
        <v>790</v>
      </c>
      <c r="G31" s="27" t="s">
        <v>72</v>
      </c>
      <c r="H31" s="31" t="s">
        <v>26</v>
      </c>
      <c r="I31" s="31" t="s">
        <v>26</v>
      </c>
      <c r="J31" s="31" t="s">
        <v>26</v>
      </c>
      <c r="K31" s="31">
        <v>8</v>
      </c>
      <c r="L31" s="38"/>
      <c r="M31" s="38"/>
      <c r="N31" s="38"/>
      <c r="O31" s="38"/>
      <c r="P31" s="33">
        <v>7</v>
      </c>
      <c r="Q31" s="34">
        <f t="shared" si="0"/>
        <v>7.5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23</v>
      </c>
      <c r="C32" s="27" t="s">
        <v>791</v>
      </c>
      <c r="D32" s="28" t="s">
        <v>235</v>
      </c>
      <c r="E32" s="29" t="s">
        <v>307</v>
      </c>
      <c r="F32" s="30" t="s">
        <v>792</v>
      </c>
      <c r="G32" s="27" t="s">
        <v>72</v>
      </c>
      <c r="H32" s="31" t="s">
        <v>26</v>
      </c>
      <c r="I32" s="31" t="s">
        <v>26</v>
      </c>
      <c r="J32" s="31" t="s">
        <v>26</v>
      </c>
      <c r="K32" s="31">
        <v>9</v>
      </c>
      <c r="L32" s="38"/>
      <c r="M32" s="38"/>
      <c r="N32" s="38"/>
      <c r="O32" s="38"/>
      <c r="P32" s="33">
        <v>8</v>
      </c>
      <c r="Q32" s="34">
        <f t="shared" si="0"/>
        <v>8.5</v>
      </c>
      <c r="R32" s="35" t="str">
        <f t="shared" si="3"/>
        <v>A</v>
      </c>
      <c r="S32" s="36" t="str">
        <f t="shared" si="1"/>
        <v>Giỏi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24</v>
      </c>
      <c r="C33" s="27" t="s">
        <v>793</v>
      </c>
      <c r="D33" s="28" t="s">
        <v>321</v>
      </c>
      <c r="E33" s="29" t="s">
        <v>307</v>
      </c>
      <c r="F33" s="30" t="s">
        <v>794</v>
      </c>
      <c r="G33" s="27" t="s">
        <v>72</v>
      </c>
      <c r="H33" s="31" t="s">
        <v>26</v>
      </c>
      <c r="I33" s="31" t="s">
        <v>26</v>
      </c>
      <c r="J33" s="31" t="s">
        <v>26</v>
      </c>
      <c r="K33" s="31">
        <v>9</v>
      </c>
      <c r="L33" s="38"/>
      <c r="M33" s="38"/>
      <c r="N33" s="38"/>
      <c r="O33" s="38"/>
      <c r="P33" s="33">
        <v>8</v>
      </c>
      <c r="Q33" s="34">
        <f t="shared" si="0"/>
        <v>8.5</v>
      </c>
      <c r="R33" s="35" t="str">
        <f t="shared" si="3"/>
        <v>A</v>
      </c>
      <c r="S33" s="36" t="str">
        <f t="shared" si="1"/>
        <v>Giỏi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25</v>
      </c>
      <c r="C34" s="27" t="s">
        <v>795</v>
      </c>
      <c r="D34" s="28" t="s">
        <v>119</v>
      </c>
      <c r="E34" s="29" t="s">
        <v>316</v>
      </c>
      <c r="F34" s="30" t="s">
        <v>121</v>
      </c>
      <c r="G34" s="27" t="s">
        <v>85</v>
      </c>
      <c r="H34" s="31" t="s">
        <v>26</v>
      </c>
      <c r="I34" s="31" t="s">
        <v>26</v>
      </c>
      <c r="J34" s="31" t="s">
        <v>26</v>
      </c>
      <c r="K34" s="31">
        <v>5</v>
      </c>
      <c r="L34" s="38"/>
      <c r="M34" s="38"/>
      <c r="N34" s="38"/>
      <c r="O34" s="38"/>
      <c r="P34" s="33">
        <v>5</v>
      </c>
      <c r="Q34" s="34">
        <f t="shared" si="0"/>
        <v>5</v>
      </c>
      <c r="R34" s="35" t="str">
        <f t="shared" si="3"/>
        <v>D+</v>
      </c>
      <c r="S34" s="36" t="str">
        <f t="shared" si="1"/>
        <v>Trung bình yếu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26</v>
      </c>
      <c r="C35" s="27" t="s">
        <v>796</v>
      </c>
      <c r="D35" s="28" t="s">
        <v>797</v>
      </c>
      <c r="E35" s="29" t="s">
        <v>316</v>
      </c>
      <c r="F35" s="30" t="s">
        <v>439</v>
      </c>
      <c r="G35" s="27" t="s">
        <v>67</v>
      </c>
      <c r="H35" s="31" t="s">
        <v>26</v>
      </c>
      <c r="I35" s="31" t="s">
        <v>26</v>
      </c>
      <c r="J35" s="31" t="s">
        <v>26</v>
      </c>
      <c r="K35" s="31">
        <v>8</v>
      </c>
      <c r="L35" s="38"/>
      <c r="M35" s="38"/>
      <c r="N35" s="38"/>
      <c r="O35" s="38"/>
      <c r="P35" s="33">
        <v>8</v>
      </c>
      <c r="Q35" s="34">
        <f t="shared" si="0"/>
        <v>8</v>
      </c>
      <c r="R35" s="35" t="str">
        <f t="shared" si="3"/>
        <v>B+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27</v>
      </c>
      <c r="C36" s="27" t="s">
        <v>798</v>
      </c>
      <c r="D36" s="28" t="s">
        <v>487</v>
      </c>
      <c r="E36" s="29" t="s">
        <v>799</v>
      </c>
      <c r="F36" s="30" t="s">
        <v>229</v>
      </c>
      <c r="G36" s="27" t="s">
        <v>85</v>
      </c>
      <c r="H36" s="31" t="s">
        <v>26</v>
      </c>
      <c r="I36" s="31" t="s">
        <v>26</v>
      </c>
      <c r="J36" s="31" t="s">
        <v>26</v>
      </c>
      <c r="K36" s="31">
        <v>9</v>
      </c>
      <c r="L36" s="38"/>
      <c r="M36" s="38"/>
      <c r="N36" s="38"/>
      <c r="O36" s="38"/>
      <c r="P36" s="33">
        <v>9</v>
      </c>
      <c r="Q36" s="34">
        <f t="shared" si="0"/>
        <v>9</v>
      </c>
      <c r="R36" s="35" t="str">
        <f t="shared" si="3"/>
        <v>A+</v>
      </c>
      <c r="S36" s="36" t="str">
        <f t="shared" si="1"/>
        <v>Giỏi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28</v>
      </c>
      <c r="C37" s="27" t="s">
        <v>800</v>
      </c>
      <c r="D37" s="28" t="s">
        <v>133</v>
      </c>
      <c r="E37" s="29" t="s">
        <v>801</v>
      </c>
      <c r="F37" s="30" t="s">
        <v>802</v>
      </c>
      <c r="G37" s="27" t="s">
        <v>67</v>
      </c>
      <c r="H37" s="31" t="s">
        <v>26</v>
      </c>
      <c r="I37" s="31" t="s">
        <v>26</v>
      </c>
      <c r="J37" s="31" t="s">
        <v>26</v>
      </c>
      <c r="K37" s="31"/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>Không đủ ĐKDT</v>
      </c>
      <c r="U37" s="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29</v>
      </c>
      <c r="C38" s="27" t="s">
        <v>803</v>
      </c>
      <c r="D38" s="28" t="s">
        <v>804</v>
      </c>
      <c r="E38" s="29" t="s">
        <v>322</v>
      </c>
      <c r="F38" s="30" t="s">
        <v>805</v>
      </c>
      <c r="G38" s="27" t="s">
        <v>85</v>
      </c>
      <c r="H38" s="31" t="s">
        <v>26</v>
      </c>
      <c r="I38" s="31" t="s">
        <v>26</v>
      </c>
      <c r="J38" s="31" t="s">
        <v>26</v>
      </c>
      <c r="K38" s="31">
        <v>7</v>
      </c>
      <c r="L38" s="38"/>
      <c r="M38" s="38"/>
      <c r="N38" s="38"/>
      <c r="O38" s="38"/>
      <c r="P38" s="33">
        <v>6</v>
      </c>
      <c r="Q38" s="34">
        <f t="shared" si="0"/>
        <v>6.5</v>
      </c>
      <c r="R38" s="35" t="str">
        <f t="shared" si="3"/>
        <v>C+</v>
      </c>
      <c r="S38" s="36" t="str">
        <f t="shared" si="1"/>
        <v>Trung bình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30</v>
      </c>
      <c r="C39" s="27" t="s">
        <v>806</v>
      </c>
      <c r="D39" s="28" t="s">
        <v>78</v>
      </c>
      <c r="E39" s="29" t="s">
        <v>161</v>
      </c>
      <c r="F39" s="30" t="s">
        <v>792</v>
      </c>
      <c r="G39" s="27" t="s">
        <v>90</v>
      </c>
      <c r="H39" s="31" t="s">
        <v>26</v>
      </c>
      <c r="I39" s="31" t="s">
        <v>26</v>
      </c>
      <c r="J39" s="31" t="s">
        <v>26</v>
      </c>
      <c r="K39" s="31">
        <v>8</v>
      </c>
      <c r="L39" s="38"/>
      <c r="M39" s="38"/>
      <c r="N39" s="38"/>
      <c r="O39" s="38"/>
      <c r="P39" s="33">
        <v>7</v>
      </c>
      <c r="Q39" s="34">
        <f t="shared" si="0"/>
        <v>7.5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31</v>
      </c>
      <c r="C40" s="27" t="s">
        <v>807</v>
      </c>
      <c r="D40" s="28" t="s">
        <v>227</v>
      </c>
      <c r="E40" s="29" t="s">
        <v>168</v>
      </c>
      <c r="F40" s="30" t="s">
        <v>808</v>
      </c>
      <c r="G40" s="27" t="s">
        <v>72</v>
      </c>
      <c r="H40" s="31" t="s">
        <v>26</v>
      </c>
      <c r="I40" s="31" t="s">
        <v>26</v>
      </c>
      <c r="J40" s="31" t="s">
        <v>26</v>
      </c>
      <c r="K40" s="31">
        <v>9</v>
      </c>
      <c r="L40" s="38"/>
      <c r="M40" s="38"/>
      <c r="N40" s="38"/>
      <c r="O40" s="38"/>
      <c r="P40" s="33">
        <v>9</v>
      </c>
      <c r="Q40" s="34">
        <f t="shared" si="0"/>
        <v>9</v>
      </c>
      <c r="R40" s="35" t="str">
        <f t="shared" si="3"/>
        <v>A+</v>
      </c>
      <c r="S40" s="36" t="str">
        <f t="shared" si="1"/>
        <v>Giỏi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32</v>
      </c>
      <c r="C41" s="27" t="s">
        <v>809</v>
      </c>
      <c r="D41" s="28" t="s">
        <v>141</v>
      </c>
      <c r="E41" s="29" t="s">
        <v>172</v>
      </c>
      <c r="F41" s="30" t="s">
        <v>810</v>
      </c>
      <c r="G41" s="27" t="s">
        <v>144</v>
      </c>
      <c r="H41" s="31" t="s">
        <v>26</v>
      </c>
      <c r="I41" s="31" t="s">
        <v>26</v>
      </c>
      <c r="J41" s="31" t="s">
        <v>26</v>
      </c>
      <c r="K41" s="31">
        <v>9</v>
      </c>
      <c r="L41" s="38"/>
      <c r="M41" s="38"/>
      <c r="N41" s="38"/>
      <c r="O41" s="38"/>
      <c r="P41" s="33">
        <v>9</v>
      </c>
      <c r="Q41" s="34">
        <f t="shared" si="0"/>
        <v>9</v>
      </c>
      <c r="R41" s="35" t="str">
        <f t="shared" si="3"/>
        <v>A+</v>
      </c>
      <c r="S41" s="36" t="str">
        <f t="shared" si="1"/>
        <v>Giỏi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33</v>
      </c>
      <c r="C42" s="27" t="s">
        <v>811</v>
      </c>
      <c r="D42" s="28" t="s">
        <v>812</v>
      </c>
      <c r="E42" s="29" t="s">
        <v>813</v>
      </c>
      <c r="F42" s="30" t="s">
        <v>814</v>
      </c>
      <c r="G42" s="27" t="s">
        <v>85</v>
      </c>
      <c r="H42" s="31" t="s">
        <v>26</v>
      </c>
      <c r="I42" s="31" t="s">
        <v>26</v>
      </c>
      <c r="J42" s="31" t="s">
        <v>26</v>
      </c>
      <c r="K42" s="31">
        <v>8</v>
      </c>
      <c r="L42" s="38"/>
      <c r="M42" s="38"/>
      <c r="N42" s="38"/>
      <c r="O42" s="38"/>
      <c r="P42" s="33">
        <v>7</v>
      </c>
      <c r="Q42" s="34">
        <f t="shared" si="0"/>
        <v>7.5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34</v>
      </c>
      <c r="C43" s="27" t="s">
        <v>815</v>
      </c>
      <c r="D43" s="28" t="s">
        <v>487</v>
      </c>
      <c r="E43" s="29" t="s">
        <v>816</v>
      </c>
      <c r="F43" s="30" t="s">
        <v>817</v>
      </c>
      <c r="G43" s="27" t="s">
        <v>90</v>
      </c>
      <c r="H43" s="31" t="s">
        <v>26</v>
      </c>
      <c r="I43" s="31" t="s">
        <v>26</v>
      </c>
      <c r="J43" s="31" t="s">
        <v>26</v>
      </c>
      <c r="K43" s="31">
        <v>8</v>
      </c>
      <c r="L43" s="38"/>
      <c r="M43" s="38"/>
      <c r="N43" s="38"/>
      <c r="O43" s="38"/>
      <c r="P43" s="33">
        <v>7</v>
      </c>
      <c r="Q43" s="34">
        <f t="shared" si="0"/>
        <v>7.5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35</v>
      </c>
      <c r="C44" s="27" t="s">
        <v>818</v>
      </c>
      <c r="D44" s="28" t="s">
        <v>819</v>
      </c>
      <c r="E44" s="29" t="s">
        <v>519</v>
      </c>
      <c r="F44" s="30" t="s">
        <v>301</v>
      </c>
      <c r="G44" s="27" t="s">
        <v>144</v>
      </c>
      <c r="H44" s="31" t="s">
        <v>26</v>
      </c>
      <c r="I44" s="31" t="s">
        <v>26</v>
      </c>
      <c r="J44" s="31" t="s">
        <v>26</v>
      </c>
      <c r="K44" s="31">
        <v>8</v>
      </c>
      <c r="L44" s="38"/>
      <c r="M44" s="38"/>
      <c r="N44" s="38"/>
      <c r="O44" s="38"/>
      <c r="P44" s="33">
        <v>8</v>
      </c>
      <c r="Q44" s="34">
        <f t="shared" si="0"/>
        <v>8</v>
      </c>
      <c r="R44" s="35" t="str">
        <f t="shared" si="3"/>
        <v>B+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36</v>
      </c>
      <c r="C45" s="27" t="s">
        <v>820</v>
      </c>
      <c r="D45" s="28" t="s">
        <v>253</v>
      </c>
      <c r="E45" s="29" t="s">
        <v>197</v>
      </c>
      <c r="F45" s="30" t="s">
        <v>240</v>
      </c>
      <c r="G45" s="27" t="s">
        <v>85</v>
      </c>
      <c r="H45" s="31" t="s">
        <v>26</v>
      </c>
      <c r="I45" s="31" t="s">
        <v>26</v>
      </c>
      <c r="J45" s="31" t="s">
        <v>26</v>
      </c>
      <c r="K45" s="31">
        <v>8</v>
      </c>
      <c r="L45" s="38"/>
      <c r="M45" s="38"/>
      <c r="N45" s="38"/>
      <c r="O45" s="38"/>
      <c r="P45" s="33">
        <v>7</v>
      </c>
      <c r="Q45" s="34">
        <f t="shared" si="0"/>
        <v>7.5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37</v>
      </c>
      <c r="C46" s="27" t="s">
        <v>821</v>
      </c>
      <c r="D46" s="28" t="s">
        <v>60</v>
      </c>
      <c r="E46" s="29" t="s">
        <v>212</v>
      </c>
      <c r="F46" s="30" t="s">
        <v>822</v>
      </c>
      <c r="G46" s="27" t="s">
        <v>85</v>
      </c>
      <c r="H46" s="31" t="s">
        <v>26</v>
      </c>
      <c r="I46" s="31" t="s">
        <v>26</v>
      </c>
      <c r="J46" s="31" t="s">
        <v>26</v>
      </c>
      <c r="K46" s="31">
        <v>8</v>
      </c>
      <c r="L46" s="38"/>
      <c r="M46" s="38"/>
      <c r="N46" s="38"/>
      <c r="O46" s="38"/>
      <c r="P46" s="33">
        <v>7</v>
      </c>
      <c r="Q46" s="34">
        <f t="shared" si="0"/>
        <v>7.5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38</v>
      </c>
      <c r="C47" s="27" t="s">
        <v>823</v>
      </c>
      <c r="D47" s="28" t="s">
        <v>824</v>
      </c>
      <c r="E47" s="29" t="s">
        <v>212</v>
      </c>
      <c r="F47" s="30" t="s">
        <v>825</v>
      </c>
      <c r="G47" s="27" t="s">
        <v>85</v>
      </c>
      <c r="H47" s="31" t="s">
        <v>26</v>
      </c>
      <c r="I47" s="31" t="s">
        <v>26</v>
      </c>
      <c r="J47" s="31" t="s">
        <v>26</v>
      </c>
      <c r="K47" s="31">
        <v>7</v>
      </c>
      <c r="L47" s="38"/>
      <c r="M47" s="38"/>
      <c r="N47" s="38"/>
      <c r="O47" s="38"/>
      <c r="P47" s="33">
        <v>6</v>
      </c>
      <c r="Q47" s="34">
        <f t="shared" si="0"/>
        <v>6.5</v>
      </c>
      <c r="R47" s="35" t="str">
        <f t="shared" si="3"/>
        <v>C+</v>
      </c>
      <c r="S47" s="36" t="str">
        <f t="shared" si="1"/>
        <v>Trung bình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39</v>
      </c>
      <c r="C48" s="27" t="s">
        <v>826</v>
      </c>
      <c r="D48" s="28" t="s">
        <v>827</v>
      </c>
      <c r="E48" s="29" t="s">
        <v>700</v>
      </c>
      <c r="F48" s="30" t="s">
        <v>828</v>
      </c>
      <c r="G48" s="27" t="s">
        <v>67</v>
      </c>
      <c r="H48" s="31" t="s">
        <v>26</v>
      </c>
      <c r="I48" s="31" t="s">
        <v>26</v>
      </c>
      <c r="J48" s="31" t="s">
        <v>26</v>
      </c>
      <c r="K48" s="31">
        <v>8</v>
      </c>
      <c r="L48" s="38"/>
      <c r="M48" s="38"/>
      <c r="N48" s="38"/>
      <c r="O48" s="38"/>
      <c r="P48" s="33">
        <v>7</v>
      </c>
      <c r="Q48" s="34">
        <f t="shared" si="0"/>
        <v>7.5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40</v>
      </c>
      <c r="C49" s="27" t="s">
        <v>829</v>
      </c>
      <c r="D49" s="28" t="s">
        <v>830</v>
      </c>
      <c r="E49" s="29" t="s">
        <v>371</v>
      </c>
      <c r="F49" s="30" t="s">
        <v>531</v>
      </c>
      <c r="G49" s="27" t="s">
        <v>72</v>
      </c>
      <c r="H49" s="31" t="s">
        <v>26</v>
      </c>
      <c r="I49" s="31" t="s">
        <v>26</v>
      </c>
      <c r="J49" s="31" t="s">
        <v>26</v>
      </c>
      <c r="K49" s="31">
        <v>6</v>
      </c>
      <c r="L49" s="38"/>
      <c r="M49" s="38"/>
      <c r="N49" s="38"/>
      <c r="O49" s="38"/>
      <c r="P49" s="33">
        <v>5</v>
      </c>
      <c r="Q49" s="34">
        <f t="shared" si="0"/>
        <v>5.5</v>
      </c>
      <c r="R49" s="35" t="str">
        <f t="shared" si="3"/>
        <v>C</v>
      </c>
      <c r="S49" s="36" t="str">
        <f t="shared" si="1"/>
        <v>Trung bình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41</v>
      </c>
      <c r="C50" s="27" t="s">
        <v>831</v>
      </c>
      <c r="D50" s="28" t="s">
        <v>617</v>
      </c>
      <c r="E50" s="29" t="s">
        <v>371</v>
      </c>
      <c r="F50" s="30" t="s">
        <v>441</v>
      </c>
      <c r="G50" s="27" t="s">
        <v>144</v>
      </c>
      <c r="H50" s="31" t="s">
        <v>26</v>
      </c>
      <c r="I50" s="31" t="s">
        <v>26</v>
      </c>
      <c r="J50" s="31" t="s">
        <v>26</v>
      </c>
      <c r="K50" s="31">
        <v>9</v>
      </c>
      <c r="L50" s="38"/>
      <c r="M50" s="38"/>
      <c r="N50" s="38"/>
      <c r="O50" s="38"/>
      <c r="P50" s="33">
        <v>8</v>
      </c>
      <c r="Q50" s="34">
        <f t="shared" si="0"/>
        <v>8.5</v>
      </c>
      <c r="R50" s="35" t="str">
        <f t="shared" si="3"/>
        <v>A</v>
      </c>
      <c r="S50" s="36" t="str">
        <f t="shared" si="1"/>
        <v>Giỏi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42</v>
      </c>
      <c r="C51" s="27" t="s">
        <v>832</v>
      </c>
      <c r="D51" s="28" t="s">
        <v>833</v>
      </c>
      <c r="E51" s="29" t="s">
        <v>371</v>
      </c>
      <c r="F51" s="30" t="s">
        <v>565</v>
      </c>
      <c r="G51" s="27" t="s">
        <v>67</v>
      </c>
      <c r="H51" s="31" t="s">
        <v>26</v>
      </c>
      <c r="I51" s="31" t="s">
        <v>26</v>
      </c>
      <c r="J51" s="31" t="s">
        <v>26</v>
      </c>
      <c r="K51" s="31">
        <v>9</v>
      </c>
      <c r="L51" s="38"/>
      <c r="M51" s="38"/>
      <c r="N51" s="38"/>
      <c r="O51" s="38"/>
      <c r="P51" s="33">
        <v>9</v>
      </c>
      <c r="Q51" s="34">
        <f t="shared" si="0"/>
        <v>9</v>
      </c>
      <c r="R51" s="35" t="str">
        <f t="shared" si="3"/>
        <v>A+</v>
      </c>
      <c r="S51" s="36" t="str">
        <f t="shared" si="1"/>
        <v>Giỏi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43</v>
      </c>
      <c r="C52" s="27" t="s">
        <v>834</v>
      </c>
      <c r="D52" s="28" t="s">
        <v>92</v>
      </c>
      <c r="E52" s="29" t="s">
        <v>540</v>
      </c>
      <c r="F52" s="30" t="s">
        <v>835</v>
      </c>
      <c r="G52" s="27" t="s">
        <v>72</v>
      </c>
      <c r="H52" s="31" t="s">
        <v>26</v>
      </c>
      <c r="I52" s="31" t="s">
        <v>26</v>
      </c>
      <c r="J52" s="31" t="s">
        <v>26</v>
      </c>
      <c r="K52" s="31">
        <v>9</v>
      </c>
      <c r="L52" s="38"/>
      <c r="M52" s="38"/>
      <c r="N52" s="38"/>
      <c r="O52" s="38"/>
      <c r="P52" s="33">
        <v>7</v>
      </c>
      <c r="Q52" s="34">
        <f t="shared" si="0"/>
        <v>8</v>
      </c>
      <c r="R52" s="35" t="str">
        <f t="shared" si="3"/>
        <v>B+</v>
      </c>
      <c r="S52" s="36" t="str">
        <f t="shared" si="1"/>
        <v>Khá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44</v>
      </c>
      <c r="C53" s="27" t="s">
        <v>836</v>
      </c>
      <c r="D53" s="28" t="s">
        <v>837</v>
      </c>
      <c r="E53" s="29" t="s">
        <v>220</v>
      </c>
      <c r="F53" s="30" t="s">
        <v>838</v>
      </c>
      <c r="G53" s="27" t="s">
        <v>67</v>
      </c>
      <c r="H53" s="31" t="s">
        <v>26</v>
      </c>
      <c r="I53" s="31" t="s">
        <v>26</v>
      </c>
      <c r="J53" s="31" t="s">
        <v>26</v>
      </c>
      <c r="K53" s="31">
        <v>9</v>
      </c>
      <c r="L53" s="38"/>
      <c r="M53" s="38"/>
      <c r="N53" s="38"/>
      <c r="O53" s="38"/>
      <c r="P53" s="33">
        <v>8</v>
      </c>
      <c r="Q53" s="34">
        <f t="shared" si="0"/>
        <v>8.5</v>
      </c>
      <c r="R53" s="35" t="str">
        <f t="shared" si="3"/>
        <v>A</v>
      </c>
      <c r="S53" s="36" t="str">
        <f t="shared" si="1"/>
        <v>Giỏi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45</v>
      </c>
      <c r="C54" s="27" t="s">
        <v>839</v>
      </c>
      <c r="D54" s="28" t="s">
        <v>840</v>
      </c>
      <c r="E54" s="29" t="s">
        <v>841</v>
      </c>
      <c r="F54" s="30" t="s">
        <v>842</v>
      </c>
      <c r="G54" s="27" t="s">
        <v>144</v>
      </c>
      <c r="H54" s="31" t="s">
        <v>26</v>
      </c>
      <c r="I54" s="31" t="s">
        <v>26</v>
      </c>
      <c r="J54" s="31" t="s">
        <v>26</v>
      </c>
      <c r="K54" s="31">
        <v>9</v>
      </c>
      <c r="L54" s="38"/>
      <c r="M54" s="38"/>
      <c r="N54" s="38"/>
      <c r="O54" s="38"/>
      <c r="P54" s="33">
        <v>9</v>
      </c>
      <c r="Q54" s="34">
        <f t="shared" si="0"/>
        <v>9</v>
      </c>
      <c r="R54" s="35" t="str">
        <f t="shared" si="3"/>
        <v>A+</v>
      </c>
      <c r="S54" s="36" t="str">
        <f t="shared" si="1"/>
        <v>Giỏi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46</v>
      </c>
      <c r="C55" s="27" t="s">
        <v>843</v>
      </c>
      <c r="D55" s="28" t="s">
        <v>844</v>
      </c>
      <c r="E55" s="29" t="s">
        <v>845</v>
      </c>
      <c r="F55" s="30" t="s">
        <v>740</v>
      </c>
      <c r="G55" s="27" t="s">
        <v>67</v>
      </c>
      <c r="H55" s="31" t="s">
        <v>26</v>
      </c>
      <c r="I55" s="31" t="s">
        <v>26</v>
      </c>
      <c r="J55" s="31" t="s">
        <v>26</v>
      </c>
      <c r="K55" s="31">
        <v>8</v>
      </c>
      <c r="L55" s="38"/>
      <c r="M55" s="38"/>
      <c r="N55" s="38"/>
      <c r="O55" s="38"/>
      <c r="P55" s="33">
        <v>7</v>
      </c>
      <c r="Q55" s="34">
        <f t="shared" si="0"/>
        <v>7.5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47</v>
      </c>
      <c r="C56" s="27" t="s">
        <v>846</v>
      </c>
      <c r="D56" s="28" t="s">
        <v>617</v>
      </c>
      <c r="E56" s="29" t="s">
        <v>224</v>
      </c>
      <c r="F56" s="30" t="s">
        <v>847</v>
      </c>
      <c r="G56" s="27" t="s">
        <v>72</v>
      </c>
      <c r="H56" s="31" t="s">
        <v>26</v>
      </c>
      <c r="I56" s="31" t="s">
        <v>26</v>
      </c>
      <c r="J56" s="31" t="s">
        <v>26</v>
      </c>
      <c r="K56" s="31">
        <v>6</v>
      </c>
      <c r="L56" s="38"/>
      <c r="M56" s="38"/>
      <c r="N56" s="38"/>
      <c r="O56" s="38"/>
      <c r="P56" s="33">
        <v>6</v>
      </c>
      <c r="Q56" s="34">
        <f t="shared" si="0"/>
        <v>6</v>
      </c>
      <c r="R56" s="35" t="str">
        <f t="shared" si="3"/>
        <v>C</v>
      </c>
      <c r="S56" s="36" t="str">
        <f t="shared" si="1"/>
        <v>Trung bình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48</v>
      </c>
      <c r="C57" s="27" t="s">
        <v>848</v>
      </c>
      <c r="D57" s="28" t="s">
        <v>849</v>
      </c>
      <c r="E57" s="29" t="s">
        <v>850</v>
      </c>
      <c r="F57" s="30" t="s">
        <v>98</v>
      </c>
      <c r="G57" s="27" t="s">
        <v>63</v>
      </c>
      <c r="H57" s="31" t="s">
        <v>26</v>
      </c>
      <c r="I57" s="31" t="s">
        <v>26</v>
      </c>
      <c r="J57" s="31" t="s">
        <v>26</v>
      </c>
      <c r="K57" s="31">
        <v>7</v>
      </c>
      <c r="L57" s="38"/>
      <c r="M57" s="38"/>
      <c r="N57" s="38"/>
      <c r="O57" s="38"/>
      <c r="P57" s="33">
        <v>6</v>
      </c>
      <c r="Q57" s="34">
        <f t="shared" si="0"/>
        <v>6.5</v>
      </c>
      <c r="R57" s="35" t="str">
        <f t="shared" si="3"/>
        <v>C+</v>
      </c>
      <c r="S57" s="36" t="str">
        <f t="shared" si="1"/>
        <v>Trung bình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49</v>
      </c>
      <c r="C58" s="27" t="s">
        <v>851</v>
      </c>
      <c r="D58" s="28" t="s">
        <v>852</v>
      </c>
      <c r="E58" s="29" t="s">
        <v>391</v>
      </c>
      <c r="F58" s="30" t="s">
        <v>853</v>
      </c>
      <c r="G58" s="27" t="s">
        <v>102</v>
      </c>
      <c r="H58" s="31" t="s">
        <v>26</v>
      </c>
      <c r="I58" s="31" t="s">
        <v>26</v>
      </c>
      <c r="J58" s="31" t="s">
        <v>26</v>
      </c>
      <c r="K58" s="31">
        <v>8</v>
      </c>
      <c r="L58" s="38"/>
      <c r="M58" s="38"/>
      <c r="N58" s="38"/>
      <c r="O58" s="38"/>
      <c r="P58" s="33">
        <v>6</v>
      </c>
      <c r="Q58" s="34">
        <f t="shared" si="0"/>
        <v>7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50</v>
      </c>
      <c r="C59" s="27" t="s">
        <v>854</v>
      </c>
      <c r="D59" s="28" t="s">
        <v>855</v>
      </c>
      <c r="E59" s="29" t="s">
        <v>856</v>
      </c>
      <c r="F59" s="30" t="s">
        <v>857</v>
      </c>
      <c r="G59" s="27" t="s">
        <v>144</v>
      </c>
      <c r="H59" s="31" t="s">
        <v>26</v>
      </c>
      <c r="I59" s="31" t="s">
        <v>26</v>
      </c>
      <c r="J59" s="31" t="s">
        <v>26</v>
      </c>
      <c r="K59" s="31">
        <v>8</v>
      </c>
      <c r="L59" s="38"/>
      <c r="M59" s="38"/>
      <c r="N59" s="38"/>
      <c r="O59" s="38"/>
      <c r="P59" s="33">
        <v>7</v>
      </c>
      <c r="Q59" s="34">
        <f t="shared" si="0"/>
        <v>7.5</v>
      </c>
      <c r="R59" s="35" t="str">
        <f t="shared" si="3"/>
        <v>B</v>
      </c>
      <c r="S59" s="36" t="str">
        <f t="shared" si="1"/>
        <v>Khá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51</v>
      </c>
      <c r="C60" s="27" t="s">
        <v>858</v>
      </c>
      <c r="D60" s="28" t="s">
        <v>859</v>
      </c>
      <c r="E60" s="29" t="s">
        <v>232</v>
      </c>
      <c r="F60" s="30" t="s">
        <v>198</v>
      </c>
      <c r="G60" s="27" t="s">
        <v>144</v>
      </c>
      <c r="H60" s="31" t="s">
        <v>26</v>
      </c>
      <c r="I60" s="31" t="s">
        <v>26</v>
      </c>
      <c r="J60" s="31" t="s">
        <v>26</v>
      </c>
      <c r="K60" s="31">
        <v>9</v>
      </c>
      <c r="L60" s="38"/>
      <c r="M60" s="38"/>
      <c r="N60" s="38"/>
      <c r="O60" s="38"/>
      <c r="P60" s="33">
        <v>7</v>
      </c>
      <c r="Q60" s="34">
        <f t="shared" si="0"/>
        <v>8</v>
      </c>
      <c r="R60" s="35" t="str">
        <f t="shared" si="3"/>
        <v>B+</v>
      </c>
      <c r="S60" s="36" t="str">
        <f t="shared" si="1"/>
        <v>Khá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52</v>
      </c>
      <c r="C61" s="27" t="s">
        <v>860</v>
      </c>
      <c r="D61" s="28" t="s">
        <v>487</v>
      </c>
      <c r="E61" s="29" t="s">
        <v>560</v>
      </c>
      <c r="F61" s="30" t="s">
        <v>861</v>
      </c>
      <c r="G61" s="27" t="s">
        <v>67</v>
      </c>
      <c r="H61" s="31" t="s">
        <v>26</v>
      </c>
      <c r="I61" s="31" t="s">
        <v>26</v>
      </c>
      <c r="J61" s="31" t="s">
        <v>26</v>
      </c>
      <c r="K61" s="31">
        <v>9</v>
      </c>
      <c r="L61" s="38"/>
      <c r="M61" s="38"/>
      <c r="N61" s="38"/>
      <c r="O61" s="38"/>
      <c r="P61" s="33">
        <v>9</v>
      </c>
      <c r="Q61" s="34">
        <f t="shared" si="0"/>
        <v>9</v>
      </c>
      <c r="R61" s="35" t="str">
        <f t="shared" si="3"/>
        <v>A+</v>
      </c>
      <c r="S61" s="36" t="str">
        <f t="shared" si="1"/>
        <v>Giỏi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53</v>
      </c>
      <c r="C62" s="27" t="s">
        <v>862</v>
      </c>
      <c r="D62" s="28" t="s">
        <v>844</v>
      </c>
      <c r="E62" s="29" t="s">
        <v>560</v>
      </c>
      <c r="F62" s="30" t="s">
        <v>863</v>
      </c>
      <c r="G62" s="27" t="s">
        <v>102</v>
      </c>
      <c r="H62" s="31" t="s">
        <v>26</v>
      </c>
      <c r="I62" s="31" t="s">
        <v>26</v>
      </c>
      <c r="J62" s="31" t="s">
        <v>26</v>
      </c>
      <c r="K62" s="31">
        <v>8</v>
      </c>
      <c r="L62" s="38"/>
      <c r="M62" s="38"/>
      <c r="N62" s="38"/>
      <c r="O62" s="38"/>
      <c r="P62" s="33">
        <v>8</v>
      </c>
      <c r="Q62" s="34">
        <f t="shared" si="0"/>
        <v>8</v>
      </c>
      <c r="R62" s="35" t="str">
        <f t="shared" si="3"/>
        <v>B+</v>
      </c>
      <c r="S62" s="36" t="str">
        <f t="shared" si="1"/>
        <v>Khá</v>
      </c>
      <c r="T62" s="37" t="str">
        <f t="shared" si="4"/>
        <v/>
      </c>
      <c r="U62" s="3"/>
      <c r="V62" s="91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54</v>
      </c>
      <c r="C63" s="27" t="s">
        <v>864</v>
      </c>
      <c r="D63" s="28" t="s">
        <v>775</v>
      </c>
      <c r="E63" s="29" t="s">
        <v>865</v>
      </c>
      <c r="F63" s="30" t="s">
        <v>866</v>
      </c>
      <c r="G63" s="27" t="s">
        <v>144</v>
      </c>
      <c r="H63" s="31" t="s">
        <v>26</v>
      </c>
      <c r="I63" s="31" t="s">
        <v>26</v>
      </c>
      <c r="J63" s="31" t="s">
        <v>26</v>
      </c>
      <c r="K63" s="31">
        <v>8</v>
      </c>
      <c r="L63" s="38"/>
      <c r="M63" s="38"/>
      <c r="N63" s="38"/>
      <c r="O63" s="38"/>
      <c r="P63" s="33">
        <v>8</v>
      </c>
      <c r="Q63" s="34">
        <f t="shared" si="0"/>
        <v>8</v>
      </c>
      <c r="R63" s="35" t="str">
        <f t="shared" si="3"/>
        <v>B+</v>
      </c>
      <c r="S63" s="36" t="str">
        <f t="shared" si="1"/>
        <v>Khá</v>
      </c>
      <c r="T63" s="37" t="str">
        <f t="shared" si="4"/>
        <v/>
      </c>
      <c r="U63" s="3"/>
      <c r="V63" s="91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55</v>
      </c>
      <c r="C64" s="27" t="s">
        <v>867</v>
      </c>
      <c r="D64" s="28" t="s">
        <v>868</v>
      </c>
      <c r="E64" s="29" t="s">
        <v>408</v>
      </c>
      <c r="F64" s="30" t="s">
        <v>869</v>
      </c>
      <c r="G64" s="27" t="s">
        <v>63</v>
      </c>
      <c r="H64" s="31" t="s">
        <v>26</v>
      </c>
      <c r="I64" s="31" t="s">
        <v>26</v>
      </c>
      <c r="J64" s="31" t="s">
        <v>26</v>
      </c>
      <c r="K64" s="31">
        <v>6</v>
      </c>
      <c r="L64" s="38"/>
      <c r="M64" s="38"/>
      <c r="N64" s="38"/>
      <c r="O64" s="38"/>
      <c r="P64" s="33">
        <v>5</v>
      </c>
      <c r="Q64" s="34">
        <f t="shared" si="0"/>
        <v>5.5</v>
      </c>
      <c r="R64" s="35" t="str">
        <f t="shared" si="3"/>
        <v>C</v>
      </c>
      <c r="S64" s="36" t="str">
        <f t="shared" si="1"/>
        <v>Trung bình</v>
      </c>
      <c r="T64" s="37" t="str">
        <f t="shared" si="4"/>
        <v/>
      </c>
      <c r="U64" s="3"/>
      <c r="V64" s="91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56</v>
      </c>
      <c r="C65" s="27" t="s">
        <v>870</v>
      </c>
      <c r="D65" s="28" t="s">
        <v>871</v>
      </c>
      <c r="E65" s="29" t="s">
        <v>872</v>
      </c>
      <c r="F65" s="30" t="s">
        <v>873</v>
      </c>
      <c r="G65" s="27" t="s">
        <v>72</v>
      </c>
      <c r="H65" s="31" t="s">
        <v>26</v>
      </c>
      <c r="I65" s="31" t="s">
        <v>26</v>
      </c>
      <c r="J65" s="31" t="s">
        <v>26</v>
      </c>
      <c r="K65" s="31">
        <v>6</v>
      </c>
      <c r="L65" s="38"/>
      <c r="M65" s="38"/>
      <c r="N65" s="38"/>
      <c r="O65" s="38"/>
      <c r="P65" s="33">
        <v>5</v>
      </c>
      <c r="Q65" s="34">
        <f t="shared" si="0"/>
        <v>5.5</v>
      </c>
      <c r="R65" s="35" t="str">
        <f t="shared" si="3"/>
        <v>C</v>
      </c>
      <c r="S65" s="36" t="str">
        <f t="shared" si="1"/>
        <v>Trung bình</v>
      </c>
      <c r="T65" s="37" t="str">
        <f t="shared" si="4"/>
        <v/>
      </c>
      <c r="U65" s="3"/>
      <c r="V65" s="91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57</v>
      </c>
      <c r="C66" s="27" t="s">
        <v>874</v>
      </c>
      <c r="D66" s="28" t="s">
        <v>60</v>
      </c>
      <c r="E66" s="29" t="s">
        <v>875</v>
      </c>
      <c r="F66" s="30" t="s">
        <v>639</v>
      </c>
      <c r="G66" s="27" t="s">
        <v>67</v>
      </c>
      <c r="H66" s="31" t="s">
        <v>26</v>
      </c>
      <c r="I66" s="31" t="s">
        <v>26</v>
      </c>
      <c r="J66" s="31" t="s">
        <v>26</v>
      </c>
      <c r="K66" s="31">
        <v>8</v>
      </c>
      <c r="L66" s="38"/>
      <c r="M66" s="38"/>
      <c r="N66" s="38"/>
      <c r="O66" s="38"/>
      <c r="P66" s="33">
        <v>7</v>
      </c>
      <c r="Q66" s="34">
        <f t="shared" si="0"/>
        <v>7.5</v>
      </c>
      <c r="R66" s="35" t="str">
        <f t="shared" si="3"/>
        <v>B</v>
      </c>
      <c r="S66" s="36" t="str">
        <f t="shared" si="1"/>
        <v>Khá</v>
      </c>
      <c r="T66" s="37" t="str">
        <f t="shared" si="4"/>
        <v/>
      </c>
      <c r="U66" s="3"/>
      <c r="V66" s="91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94">
        <v>58</v>
      </c>
      <c r="C67" s="95" t="s">
        <v>876</v>
      </c>
      <c r="D67" s="96" t="s">
        <v>138</v>
      </c>
      <c r="E67" s="97" t="s">
        <v>93</v>
      </c>
      <c r="F67" s="98" t="s">
        <v>877</v>
      </c>
      <c r="G67" s="95" t="s">
        <v>878</v>
      </c>
      <c r="H67" s="99" t="s">
        <v>26</v>
      </c>
      <c r="I67" s="99" t="s">
        <v>26</v>
      </c>
      <c r="J67" s="99" t="s">
        <v>26</v>
      </c>
      <c r="K67" s="99"/>
      <c r="L67" s="100"/>
      <c r="M67" s="100"/>
      <c r="N67" s="100"/>
      <c r="O67" s="100"/>
      <c r="P67" s="101"/>
      <c r="Q67" s="102">
        <f t="shared" si="0"/>
        <v>0</v>
      </c>
      <c r="R67" s="103" t="str">
        <f t="shared" si="3"/>
        <v>F</v>
      </c>
      <c r="S67" s="104" t="str">
        <f t="shared" si="1"/>
        <v>Kém</v>
      </c>
      <c r="T67" s="105" t="str">
        <f t="shared" si="4"/>
        <v>Không đủ ĐKDT</v>
      </c>
      <c r="U67" s="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7.5" customHeight="1">
      <c r="A68" s="2"/>
      <c r="B68" s="39"/>
      <c r="C68" s="40"/>
      <c r="D68" s="40"/>
      <c r="E68" s="41"/>
      <c r="F68" s="41"/>
      <c r="G68" s="41"/>
      <c r="H68" s="42"/>
      <c r="I68" s="43"/>
      <c r="J68" s="43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3"/>
    </row>
    <row r="69" spans="1:38" ht="16.5">
      <c r="A69" s="2"/>
      <c r="B69" s="131" t="s">
        <v>27</v>
      </c>
      <c r="C69" s="131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t="16.5" customHeight="1">
      <c r="A70" s="2"/>
      <c r="B70" s="45" t="s">
        <v>28</v>
      </c>
      <c r="C70" s="45"/>
      <c r="D70" s="46">
        <f>+$Y$8</f>
        <v>58</v>
      </c>
      <c r="E70" s="47" t="s">
        <v>29</v>
      </c>
      <c r="F70" s="47"/>
      <c r="G70" s="126" t="s">
        <v>30</v>
      </c>
      <c r="H70" s="126"/>
      <c r="I70" s="126"/>
      <c r="J70" s="126"/>
      <c r="K70" s="126"/>
      <c r="L70" s="126"/>
      <c r="M70" s="126"/>
      <c r="N70" s="126"/>
      <c r="O70" s="126"/>
      <c r="P70" s="48">
        <f>$Y$8 -COUNTIF($T$9:$T$257,"Vắng") -COUNTIF($T$9:$T$257,"Vắng có phép") - COUNTIF($T$9:$T$257,"Đình chỉ thi") - COUNTIF($T$9:$T$257,"Không đủ ĐKDT")</f>
        <v>56</v>
      </c>
      <c r="Q70" s="48"/>
      <c r="R70" s="49"/>
      <c r="S70" s="50"/>
      <c r="T70" s="50" t="s">
        <v>29</v>
      </c>
      <c r="U70" s="3"/>
    </row>
    <row r="71" spans="1:38" ht="16.5" customHeight="1">
      <c r="A71" s="2"/>
      <c r="B71" s="45" t="s">
        <v>31</v>
      </c>
      <c r="C71" s="45"/>
      <c r="D71" s="46">
        <f>+$AJ$8</f>
        <v>56</v>
      </c>
      <c r="E71" s="47" t="s">
        <v>29</v>
      </c>
      <c r="F71" s="47"/>
      <c r="G71" s="126" t="s">
        <v>32</v>
      </c>
      <c r="H71" s="126"/>
      <c r="I71" s="126"/>
      <c r="J71" s="126"/>
      <c r="K71" s="126"/>
      <c r="L71" s="126"/>
      <c r="M71" s="126"/>
      <c r="N71" s="126"/>
      <c r="O71" s="126"/>
      <c r="P71" s="51">
        <f>COUNTIF($T$9:$T$133,"Vắng")</f>
        <v>0</v>
      </c>
      <c r="Q71" s="51"/>
      <c r="R71" s="52"/>
      <c r="S71" s="50"/>
      <c r="T71" s="50" t="s">
        <v>29</v>
      </c>
      <c r="U71" s="3"/>
    </row>
    <row r="72" spans="1:38" ht="16.5" customHeight="1">
      <c r="A72" s="2"/>
      <c r="B72" s="45" t="s">
        <v>52</v>
      </c>
      <c r="C72" s="45"/>
      <c r="D72" s="85">
        <f>COUNTIF(V10:V67,"Học lại")</f>
        <v>2</v>
      </c>
      <c r="E72" s="47" t="s">
        <v>29</v>
      </c>
      <c r="F72" s="47"/>
      <c r="G72" s="126" t="s">
        <v>53</v>
      </c>
      <c r="H72" s="126"/>
      <c r="I72" s="126"/>
      <c r="J72" s="126"/>
      <c r="K72" s="126"/>
      <c r="L72" s="126"/>
      <c r="M72" s="126"/>
      <c r="N72" s="126"/>
      <c r="O72" s="126"/>
      <c r="P72" s="48">
        <f>COUNTIF($T$9:$T$133,"Vắng có phép")</f>
        <v>0</v>
      </c>
      <c r="Q72" s="48"/>
      <c r="R72" s="49"/>
      <c r="S72" s="50"/>
      <c r="T72" s="50" t="s">
        <v>29</v>
      </c>
      <c r="U72" s="3"/>
    </row>
    <row r="73" spans="1:38" ht="3" customHeight="1">
      <c r="A73" s="2"/>
      <c r="B73" s="39"/>
      <c r="C73" s="40"/>
      <c r="D73" s="40"/>
      <c r="E73" s="41"/>
      <c r="F73" s="41"/>
      <c r="G73" s="41"/>
      <c r="H73" s="42"/>
      <c r="I73" s="43"/>
      <c r="J73" s="43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3"/>
    </row>
    <row r="74" spans="1:38">
      <c r="B74" s="86" t="s">
        <v>33</v>
      </c>
      <c r="C74" s="86"/>
      <c r="D74" s="87">
        <f>COUNTIF(V10:V67,"Thi lại")</f>
        <v>0</v>
      </c>
      <c r="E74" s="88" t="s">
        <v>29</v>
      </c>
      <c r="F74" s="3"/>
      <c r="G74" s="3"/>
      <c r="H74" s="3"/>
      <c r="I74" s="3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3"/>
    </row>
    <row r="75" spans="1:38">
      <c r="B75" s="86"/>
      <c r="C75" s="86"/>
      <c r="D75" s="87"/>
      <c r="E75" s="88"/>
      <c r="F75" s="3"/>
      <c r="G75" s="3"/>
      <c r="H75" s="3"/>
      <c r="I75" s="3"/>
      <c r="J75" s="132" t="s">
        <v>888</v>
      </c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3"/>
    </row>
    <row r="76" spans="1:38">
      <c r="A76" s="53"/>
      <c r="B76" s="133" t="s">
        <v>34</v>
      </c>
      <c r="C76" s="133"/>
      <c r="D76" s="133"/>
      <c r="E76" s="133"/>
      <c r="F76" s="133"/>
      <c r="G76" s="133"/>
      <c r="H76" s="133"/>
      <c r="I76" s="54"/>
      <c r="J76" s="134" t="s">
        <v>35</v>
      </c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3"/>
    </row>
    <row r="77" spans="1:38" ht="4.5" customHeight="1">
      <c r="A77" s="2"/>
      <c r="B77" s="39"/>
      <c r="C77" s="55"/>
      <c r="D77" s="55"/>
      <c r="E77" s="56"/>
      <c r="F77" s="56"/>
      <c r="G77" s="56"/>
      <c r="H77" s="57"/>
      <c r="I77" s="58"/>
      <c r="J77" s="58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38" s="2" customFormat="1">
      <c r="B78" s="133" t="s">
        <v>36</v>
      </c>
      <c r="C78" s="133"/>
      <c r="D78" s="135" t="s">
        <v>37</v>
      </c>
      <c r="E78" s="135"/>
      <c r="F78" s="135"/>
      <c r="G78" s="135"/>
      <c r="H78" s="135"/>
      <c r="I78" s="58"/>
      <c r="J78" s="58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9.75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3.7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18" customHeight="1">
      <c r="A84" s="1"/>
      <c r="B84" s="137" t="s">
        <v>38</v>
      </c>
      <c r="C84" s="137"/>
      <c r="D84" s="137" t="s">
        <v>55</v>
      </c>
      <c r="E84" s="137"/>
      <c r="F84" s="137"/>
      <c r="G84" s="137"/>
      <c r="H84" s="137"/>
      <c r="I84" s="137"/>
      <c r="J84" s="137" t="s">
        <v>39</v>
      </c>
      <c r="K84" s="137"/>
      <c r="L84" s="137"/>
      <c r="M84" s="137"/>
      <c r="N84" s="137"/>
      <c r="O84" s="137"/>
      <c r="P84" s="137"/>
      <c r="Q84" s="137"/>
      <c r="R84" s="137"/>
      <c r="S84" s="137"/>
      <c r="T84" s="137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4.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36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ht="38.25" hidden="1" customHeight="1">
      <c r="B87" s="138" t="s">
        <v>50</v>
      </c>
      <c r="C87" s="133"/>
      <c r="D87" s="133"/>
      <c r="E87" s="133"/>
      <c r="F87" s="133"/>
      <c r="G87" s="133"/>
      <c r="H87" s="138" t="s">
        <v>51</v>
      </c>
      <c r="I87" s="138"/>
      <c r="J87" s="138"/>
      <c r="K87" s="138"/>
      <c r="L87" s="138"/>
      <c r="M87" s="138"/>
      <c r="N87" s="139" t="s">
        <v>884</v>
      </c>
      <c r="O87" s="139"/>
      <c r="P87" s="139"/>
      <c r="Q87" s="139"/>
      <c r="R87" s="139"/>
      <c r="S87" s="139"/>
      <c r="T87" s="139"/>
    </row>
    <row r="88" spans="1:38" hidden="1">
      <c r="B88" s="39"/>
      <c r="C88" s="55"/>
      <c r="D88" s="55"/>
      <c r="E88" s="56"/>
      <c r="F88" s="56"/>
      <c r="G88" s="56"/>
      <c r="H88" s="57"/>
      <c r="I88" s="58"/>
      <c r="J88" s="58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38" hidden="1">
      <c r="B89" s="133" t="s">
        <v>36</v>
      </c>
      <c r="C89" s="133"/>
      <c r="D89" s="135" t="s">
        <v>37</v>
      </c>
      <c r="E89" s="135"/>
      <c r="F89" s="135"/>
      <c r="G89" s="135"/>
      <c r="H89" s="135"/>
      <c r="I89" s="58"/>
      <c r="J89" s="58"/>
      <c r="K89" s="44"/>
      <c r="L89" s="44"/>
      <c r="M89" s="44"/>
      <c r="N89" s="44"/>
      <c r="O89" s="44"/>
      <c r="P89" s="44"/>
      <c r="Q89" s="44"/>
      <c r="R89" s="44"/>
      <c r="S89" s="44"/>
      <c r="T89" s="44"/>
    </row>
    <row r="90" spans="1:38" hidden="1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38" hidden="1"/>
    <row r="92" spans="1:38" hidden="1"/>
    <row r="93" spans="1:38" hidden="1"/>
    <row r="94" spans="1:38" hidden="1"/>
    <row r="95" spans="1:38" hidden="1">
      <c r="B95" s="136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36" t="s">
        <v>885</v>
      </c>
      <c r="O95" s="136"/>
      <c r="P95" s="136"/>
      <c r="Q95" s="136"/>
      <c r="R95" s="136"/>
      <c r="S95" s="136"/>
      <c r="T95" s="136"/>
    </row>
    <row r="96" spans="1:38" hidden="1"/>
  </sheetData>
  <sheetProtection formatCells="0" formatColumns="0" formatRows="0" insertColumns="0" insertRows="0" insertHyperlinks="0" deleteColumns="0" deleteRows="0" sort="0" autoFilter="0" pivotTables="0"/>
  <autoFilter ref="A8:AL67">
    <filterColumn colId="3" showButton="0"/>
    <filterColumn colId="12"/>
  </autoFilter>
  <mergeCells count="58">
    <mergeCell ref="N95:T95"/>
    <mergeCell ref="B84:C84"/>
    <mergeCell ref="D84:I84"/>
    <mergeCell ref="J84:T84"/>
    <mergeCell ref="B87:G87"/>
    <mergeCell ref="H87:M87"/>
    <mergeCell ref="N87:T87"/>
    <mergeCell ref="B89:C89"/>
    <mergeCell ref="D89:H89"/>
    <mergeCell ref="B95:D95"/>
    <mergeCell ref="E95:G95"/>
    <mergeCell ref="H95:M95"/>
    <mergeCell ref="J74:T74"/>
    <mergeCell ref="J75:T75"/>
    <mergeCell ref="B76:H76"/>
    <mergeCell ref="J76:T76"/>
    <mergeCell ref="B78:C78"/>
    <mergeCell ref="D78:H78"/>
    <mergeCell ref="G72:O72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69:C69"/>
    <mergeCell ref="G70:O70"/>
    <mergeCell ref="G71:O71"/>
    <mergeCell ref="Z4:AC6"/>
    <mergeCell ref="AD4:AE6"/>
    <mergeCell ref="AF4:AG6"/>
    <mergeCell ref="AH4:AI6"/>
    <mergeCell ref="AJ4:AK6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B1:G1"/>
    <mergeCell ref="H1:T1"/>
    <mergeCell ref="B2:G2"/>
    <mergeCell ref="H2:T2"/>
    <mergeCell ref="W4:W7"/>
  </mergeCells>
  <conditionalFormatting sqref="H10:P67">
    <cfRule type="cellIs" dxfId="9" priority="2" operator="greaterThan">
      <formula>10</formula>
    </cfRule>
  </conditionalFormatting>
  <conditionalFormatting sqref="C1:C1048576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72 V10:W67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7"/>
  <sheetViews>
    <sheetView workbookViewId="0">
      <pane ySplit="3" topLeftCell="A4" activePane="bottomLeft" state="frozen"/>
      <selection sqref="A1:A1048576"/>
      <selection pane="bottomLeft" activeCell="D4" sqref="D4:O4"/>
    </sheetView>
  </sheetViews>
  <sheetFormatPr defaultRowHeight="15.75"/>
  <cols>
    <col min="1" max="1" width="2.7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886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3"/>
    </row>
    <row r="2" spans="2:38" ht="25.5" customHeight="1">
      <c r="B2" s="108" t="s">
        <v>1</v>
      </c>
      <c r="C2" s="108"/>
      <c r="D2" s="108"/>
      <c r="E2" s="108"/>
      <c r="F2" s="108"/>
      <c r="G2" s="108"/>
      <c r="H2" s="109" t="s">
        <v>54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56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880</v>
      </c>
      <c r="Q4" s="123"/>
      <c r="R4" s="123"/>
      <c r="S4" s="123"/>
      <c r="T4" s="123"/>
      <c r="W4" s="110" t="s">
        <v>46</v>
      </c>
      <c r="X4" s="110" t="s">
        <v>8</v>
      </c>
      <c r="Y4" s="110" t="s">
        <v>45</v>
      </c>
      <c r="Z4" s="110" t="s">
        <v>44</v>
      </c>
      <c r="AA4" s="110"/>
      <c r="AB4" s="110"/>
      <c r="AC4" s="110"/>
      <c r="AD4" s="110" t="s">
        <v>43</v>
      </c>
      <c r="AE4" s="110"/>
      <c r="AF4" s="110" t="s">
        <v>41</v>
      </c>
      <c r="AG4" s="110"/>
      <c r="AH4" s="110" t="s">
        <v>42</v>
      </c>
      <c r="AI4" s="110"/>
      <c r="AJ4" s="110" t="s">
        <v>40</v>
      </c>
      <c r="AK4" s="110"/>
      <c r="AL4" s="83"/>
    </row>
    <row r="5" spans="2:38" ht="17.25" customHeight="1">
      <c r="B5" s="119" t="s">
        <v>3</v>
      </c>
      <c r="C5" s="119"/>
      <c r="D5" s="8"/>
      <c r="G5" s="120" t="s">
        <v>57</v>
      </c>
      <c r="H5" s="120"/>
      <c r="I5" s="120"/>
      <c r="J5" s="120"/>
      <c r="K5" s="120"/>
      <c r="L5" s="120"/>
      <c r="M5" s="120"/>
      <c r="N5" s="120"/>
      <c r="O5" s="120"/>
      <c r="P5" s="120" t="s">
        <v>58</v>
      </c>
      <c r="Q5" s="120"/>
      <c r="R5" s="120"/>
      <c r="S5" s="120"/>
      <c r="T5" s="12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44.25" customHeight="1">
      <c r="B7" s="111" t="s">
        <v>4</v>
      </c>
      <c r="C7" s="113" t="s">
        <v>5</v>
      </c>
      <c r="D7" s="115" t="s">
        <v>6</v>
      </c>
      <c r="E7" s="116"/>
      <c r="F7" s="111" t="s">
        <v>7</v>
      </c>
      <c r="G7" s="111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7" t="s">
        <v>47</v>
      </c>
      <c r="N7" s="128"/>
      <c r="O7" s="125" t="s">
        <v>14</v>
      </c>
      <c r="P7" s="125" t="s">
        <v>15</v>
      </c>
      <c r="Q7" s="111" t="s">
        <v>16</v>
      </c>
      <c r="R7" s="125" t="s">
        <v>17</v>
      </c>
      <c r="S7" s="111" t="s">
        <v>18</v>
      </c>
      <c r="T7" s="111" t="s">
        <v>19</v>
      </c>
      <c r="W7" s="110"/>
      <c r="X7" s="110"/>
      <c r="Y7" s="110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12"/>
      <c r="C8" s="114"/>
      <c r="D8" s="117"/>
      <c r="E8" s="118"/>
      <c r="F8" s="112"/>
      <c r="G8" s="112"/>
      <c r="H8" s="129"/>
      <c r="I8" s="129"/>
      <c r="J8" s="129"/>
      <c r="K8" s="129"/>
      <c r="L8" s="125"/>
      <c r="M8" s="93" t="s">
        <v>48</v>
      </c>
      <c r="N8" s="93" t="s">
        <v>49</v>
      </c>
      <c r="O8" s="125"/>
      <c r="P8" s="125"/>
      <c r="Q8" s="124"/>
      <c r="R8" s="125"/>
      <c r="S8" s="112"/>
      <c r="T8" s="124"/>
      <c r="V8" s="90"/>
      <c r="W8" s="67" t="str">
        <f>+D4</f>
        <v>Chuyên đề (VT)</v>
      </c>
      <c r="X8" s="68" t="str">
        <f>+P4</f>
        <v>Nhóm: TEL1404-04</v>
      </c>
      <c r="Y8" s="69">
        <f>+$AH$8+$AJ$8+$AF$8</f>
        <v>59</v>
      </c>
      <c r="Z8" s="63">
        <f>COUNTIF($S$9:$S$128,"Khiển trách")</f>
        <v>0</v>
      </c>
      <c r="AA8" s="63">
        <f>COUNTIF($S$9:$S$128,"Cảnh cáo")</f>
        <v>0</v>
      </c>
      <c r="AB8" s="63">
        <f>COUNTIF($S$9:$S$128,"Đình chỉ thi")</f>
        <v>0</v>
      </c>
      <c r="AC8" s="70">
        <f>+($Z$8+$AA$8+$AB$8)/$Y$8*100%</f>
        <v>0</v>
      </c>
      <c r="AD8" s="63">
        <f>SUM(COUNTIF($S$9:$S$126,"Vắng"),COUNTIF($S$9:$S$126,"Vắng có phép"))</f>
        <v>0</v>
      </c>
      <c r="AE8" s="71">
        <f>+$AD$8/$Y$8</f>
        <v>0</v>
      </c>
      <c r="AF8" s="72">
        <f>COUNTIF($V$9:$V$126,"Thi lại")</f>
        <v>0</v>
      </c>
      <c r="AG8" s="71">
        <f>+$AF$8/$Y$8</f>
        <v>0</v>
      </c>
      <c r="AH8" s="72">
        <f>COUNTIF($V$9:$V$127,"Học lại")</f>
        <v>1</v>
      </c>
      <c r="AI8" s="71">
        <f>+$AH$8/$Y$8</f>
        <v>1.6949152542372881E-2</v>
      </c>
      <c r="AJ8" s="63">
        <f>COUNTIF($V$10:$V$127,"Đạt")</f>
        <v>58</v>
      </c>
      <c r="AK8" s="70">
        <f>+$AJ$8/$Y$8</f>
        <v>0.98305084745762716</v>
      </c>
      <c r="AL8" s="82"/>
    </row>
    <row r="9" spans="2:38" ht="14.25" customHeight="1">
      <c r="B9" s="127" t="s">
        <v>25</v>
      </c>
      <c r="C9" s="130"/>
      <c r="D9" s="130"/>
      <c r="E9" s="130"/>
      <c r="F9" s="130"/>
      <c r="G9" s="128"/>
      <c r="H9" s="10"/>
      <c r="I9" s="10"/>
      <c r="J9" s="11"/>
      <c r="K9" s="10">
        <v>50</v>
      </c>
      <c r="L9" s="12"/>
      <c r="M9" s="13"/>
      <c r="N9" s="13"/>
      <c r="O9" s="13"/>
      <c r="P9" s="60">
        <f>100-(H9+I9+J9+K9)</f>
        <v>50</v>
      </c>
      <c r="Q9" s="112"/>
      <c r="R9" s="14"/>
      <c r="S9" s="14"/>
      <c r="T9" s="11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8" customHeight="1">
      <c r="B10" s="15">
        <v>1</v>
      </c>
      <c r="C10" s="16" t="s">
        <v>586</v>
      </c>
      <c r="D10" s="17" t="s">
        <v>587</v>
      </c>
      <c r="E10" s="18" t="s">
        <v>61</v>
      </c>
      <c r="F10" s="19" t="s">
        <v>588</v>
      </c>
      <c r="G10" s="16" t="s">
        <v>72</v>
      </c>
      <c r="H10" s="20" t="s">
        <v>26</v>
      </c>
      <c r="I10" s="20" t="s">
        <v>26</v>
      </c>
      <c r="J10" s="20" t="s">
        <v>26</v>
      </c>
      <c r="K10" s="20">
        <v>8</v>
      </c>
      <c r="L10" s="21"/>
      <c r="M10" s="21"/>
      <c r="N10" s="21"/>
      <c r="O10" s="21"/>
      <c r="P10" s="22">
        <v>7</v>
      </c>
      <c r="Q10" s="23">
        <f t="shared" ref="Q10:Q67" si="0">ROUND(SUMPRODUCT(H10:P10,$H$9:$P$9)/100,1)</f>
        <v>7.5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4" t="str">
        <f t="shared" ref="S10:S68" si="1">IF($Q10&lt;4,"Kém",IF(AND($Q10&gt;=4,$Q10&lt;=5.4),"Trung bình yếu",IF(AND($Q10&gt;=5.5,$Q10&lt;=6.9),"Trung bình",IF(AND($Q10&gt;=7,$Q10&lt;=8.4),"Khá",IF(AND($Q10&gt;=8.5,$Q10&lt;=10),"Giỏi","")))))</f>
        <v>Khá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" customHeight="1">
      <c r="B11" s="26">
        <v>2</v>
      </c>
      <c r="C11" s="27" t="s">
        <v>589</v>
      </c>
      <c r="D11" s="28" t="s">
        <v>235</v>
      </c>
      <c r="E11" s="29" t="s">
        <v>61</v>
      </c>
      <c r="F11" s="30" t="s">
        <v>590</v>
      </c>
      <c r="G11" s="27" t="s">
        <v>72</v>
      </c>
      <c r="H11" s="31" t="s">
        <v>26</v>
      </c>
      <c r="I11" s="31" t="s">
        <v>26</v>
      </c>
      <c r="J11" s="31" t="s">
        <v>26</v>
      </c>
      <c r="K11" s="31">
        <v>6</v>
      </c>
      <c r="L11" s="32"/>
      <c r="M11" s="32"/>
      <c r="N11" s="32"/>
      <c r="O11" s="32"/>
      <c r="P11" s="33">
        <v>6</v>
      </c>
      <c r="Q11" s="34">
        <f t="shared" si="0"/>
        <v>6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6" t="str">
        <f t="shared" si="1"/>
        <v>Trung bình</v>
      </c>
      <c r="T11" s="37" t="str">
        <f>+IF(OR($H11=0,$I11=0,$J11=0,$K11=0),"Không đủ ĐKDT","")</f>
        <v/>
      </c>
      <c r="U11" s="3"/>
      <c r="V11" s="91" t="str">
        <f t="shared" ref="V11:V6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8" customHeight="1">
      <c r="B12" s="26">
        <v>3</v>
      </c>
      <c r="C12" s="27" t="s">
        <v>591</v>
      </c>
      <c r="D12" s="28" t="s">
        <v>592</v>
      </c>
      <c r="E12" s="29" t="s">
        <v>61</v>
      </c>
      <c r="F12" s="30" t="s">
        <v>261</v>
      </c>
      <c r="G12" s="27" t="s">
        <v>85</v>
      </c>
      <c r="H12" s="31" t="s">
        <v>26</v>
      </c>
      <c r="I12" s="31" t="s">
        <v>26</v>
      </c>
      <c r="J12" s="31" t="s">
        <v>26</v>
      </c>
      <c r="K12" s="31">
        <v>6</v>
      </c>
      <c r="L12" s="38"/>
      <c r="M12" s="38"/>
      <c r="N12" s="38"/>
      <c r="O12" s="38"/>
      <c r="P12" s="33">
        <v>6</v>
      </c>
      <c r="Q12" s="34">
        <f t="shared" si="0"/>
        <v>6</v>
      </c>
      <c r="R12" s="35" t="str">
        <f t="shared" ref="R12:R68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1"/>
        <v>Trung bình</v>
      </c>
      <c r="T12" s="37" t="str">
        <f t="shared" ref="T12:T68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8" customHeight="1">
      <c r="B13" s="26">
        <v>4</v>
      </c>
      <c r="C13" s="27" t="s">
        <v>593</v>
      </c>
      <c r="D13" s="28" t="s">
        <v>235</v>
      </c>
      <c r="E13" s="29" t="s">
        <v>250</v>
      </c>
      <c r="F13" s="30" t="s">
        <v>594</v>
      </c>
      <c r="G13" s="27" t="s">
        <v>102</v>
      </c>
      <c r="H13" s="31" t="s">
        <v>26</v>
      </c>
      <c r="I13" s="31" t="s">
        <v>26</v>
      </c>
      <c r="J13" s="31" t="s">
        <v>26</v>
      </c>
      <c r="K13" s="31">
        <v>6</v>
      </c>
      <c r="L13" s="38"/>
      <c r="M13" s="38"/>
      <c r="N13" s="38"/>
      <c r="O13" s="38"/>
      <c r="P13" s="33">
        <v>6</v>
      </c>
      <c r="Q13" s="34">
        <f t="shared" si="0"/>
        <v>6</v>
      </c>
      <c r="R13" s="35" t="str">
        <f t="shared" si="3"/>
        <v>C</v>
      </c>
      <c r="S13" s="36" t="str">
        <f t="shared" si="1"/>
        <v>Trung bình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8" customHeight="1">
      <c r="B14" s="26">
        <v>5</v>
      </c>
      <c r="C14" s="27" t="s">
        <v>595</v>
      </c>
      <c r="D14" s="28" t="s">
        <v>596</v>
      </c>
      <c r="E14" s="29" t="s">
        <v>597</v>
      </c>
      <c r="F14" s="30" t="s">
        <v>598</v>
      </c>
      <c r="G14" s="27" t="s">
        <v>90</v>
      </c>
      <c r="H14" s="31" t="s">
        <v>26</v>
      </c>
      <c r="I14" s="31" t="s">
        <v>26</v>
      </c>
      <c r="J14" s="31" t="s">
        <v>26</v>
      </c>
      <c r="K14" s="31">
        <v>6</v>
      </c>
      <c r="L14" s="38"/>
      <c r="M14" s="38"/>
      <c r="N14" s="38"/>
      <c r="O14" s="38"/>
      <c r="P14" s="33">
        <v>6</v>
      </c>
      <c r="Q14" s="34">
        <f t="shared" si="0"/>
        <v>6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" customHeight="1">
      <c r="B15" s="26">
        <v>6</v>
      </c>
      <c r="C15" s="27" t="s">
        <v>599</v>
      </c>
      <c r="D15" s="28" t="s">
        <v>281</v>
      </c>
      <c r="E15" s="29" t="s">
        <v>600</v>
      </c>
      <c r="F15" s="30" t="s">
        <v>601</v>
      </c>
      <c r="G15" s="27" t="s">
        <v>63</v>
      </c>
      <c r="H15" s="31" t="s">
        <v>26</v>
      </c>
      <c r="I15" s="31" t="s">
        <v>26</v>
      </c>
      <c r="J15" s="31" t="s">
        <v>26</v>
      </c>
      <c r="K15" s="31">
        <v>6</v>
      </c>
      <c r="L15" s="38"/>
      <c r="M15" s="38"/>
      <c r="N15" s="38"/>
      <c r="O15" s="38"/>
      <c r="P15" s="33">
        <v>7</v>
      </c>
      <c r="Q15" s="34">
        <f t="shared" si="0"/>
        <v>6.5</v>
      </c>
      <c r="R15" s="35" t="str">
        <f t="shared" si="3"/>
        <v>C+</v>
      </c>
      <c r="S15" s="36" t="str">
        <f t="shared" si="1"/>
        <v>Trung bình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" customHeight="1">
      <c r="B16" s="26">
        <v>7</v>
      </c>
      <c r="C16" s="27" t="s">
        <v>602</v>
      </c>
      <c r="D16" s="28" t="s">
        <v>350</v>
      </c>
      <c r="E16" s="29" t="s">
        <v>75</v>
      </c>
      <c r="F16" s="30" t="s">
        <v>225</v>
      </c>
      <c r="G16" s="27" t="s">
        <v>67</v>
      </c>
      <c r="H16" s="31" t="s">
        <v>26</v>
      </c>
      <c r="I16" s="31" t="s">
        <v>26</v>
      </c>
      <c r="J16" s="31" t="s">
        <v>26</v>
      </c>
      <c r="K16" s="31">
        <v>6</v>
      </c>
      <c r="L16" s="38"/>
      <c r="M16" s="38"/>
      <c r="N16" s="38"/>
      <c r="O16" s="38"/>
      <c r="P16" s="33">
        <v>6.5</v>
      </c>
      <c r="Q16" s="34">
        <f t="shared" si="0"/>
        <v>6.3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" customHeight="1">
      <c r="B17" s="26">
        <v>8</v>
      </c>
      <c r="C17" s="27" t="s">
        <v>603</v>
      </c>
      <c r="D17" s="28" t="s">
        <v>350</v>
      </c>
      <c r="E17" s="29" t="s">
        <v>266</v>
      </c>
      <c r="F17" s="30" t="s">
        <v>604</v>
      </c>
      <c r="G17" s="27" t="s">
        <v>90</v>
      </c>
      <c r="H17" s="31" t="s">
        <v>26</v>
      </c>
      <c r="I17" s="31" t="s">
        <v>26</v>
      </c>
      <c r="J17" s="31" t="s">
        <v>26</v>
      </c>
      <c r="K17" s="31">
        <v>6</v>
      </c>
      <c r="L17" s="38"/>
      <c r="M17" s="38"/>
      <c r="N17" s="38"/>
      <c r="O17" s="38"/>
      <c r="P17" s="33">
        <v>6.5</v>
      </c>
      <c r="Q17" s="34">
        <f t="shared" si="0"/>
        <v>6.3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" customHeight="1">
      <c r="B18" s="26">
        <v>9</v>
      </c>
      <c r="C18" s="27" t="s">
        <v>605</v>
      </c>
      <c r="D18" s="28" t="s">
        <v>606</v>
      </c>
      <c r="E18" s="29" t="s">
        <v>83</v>
      </c>
      <c r="F18" s="30" t="s">
        <v>444</v>
      </c>
      <c r="G18" s="27" t="s">
        <v>144</v>
      </c>
      <c r="H18" s="31" t="s">
        <v>26</v>
      </c>
      <c r="I18" s="31" t="s">
        <v>26</v>
      </c>
      <c r="J18" s="31" t="s">
        <v>26</v>
      </c>
      <c r="K18" s="31">
        <v>8</v>
      </c>
      <c r="L18" s="38"/>
      <c r="M18" s="38"/>
      <c r="N18" s="38"/>
      <c r="O18" s="38"/>
      <c r="P18" s="33">
        <v>8</v>
      </c>
      <c r="Q18" s="34">
        <f t="shared" si="0"/>
        <v>8</v>
      </c>
      <c r="R18" s="35" t="str">
        <f t="shared" si="3"/>
        <v>B+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" customHeight="1">
      <c r="B19" s="26">
        <v>10</v>
      </c>
      <c r="C19" s="27" t="s">
        <v>607</v>
      </c>
      <c r="D19" s="28" t="s">
        <v>608</v>
      </c>
      <c r="E19" s="29" t="s">
        <v>83</v>
      </c>
      <c r="F19" s="30" t="s">
        <v>609</v>
      </c>
      <c r="G19" s="27" t="s">
        <v>85</v>
      </c>
      <c r="H19" s="31" t="s">
        <v>26</v>
      </c>
      <c r="I19" s="31" t="s">
        <v>26</v>
      </c>
      <c r="J19" s="31" t="s">
        <v>26</v>
      </c>
      <c r="K19" s="31">
        <v>7</v>
      </c>
      <c r="L19" s="38"/>
      <c r="M19" s="38"/>
      <c r="N19" s="38"/>
      <c r="O19" s="38"/>
      <c r="P19" s="33">
        <v>7</v>
      </c>
      <c r="Q19" s="34">
        <f t="shared" si="0"/>
        <v>7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" customHeight="1">
      <c r="B20" s="26">
        <v>11</v>
      </c>
      <c r="C20" s="27" t="s">
        <v>610</v>
      </c>
      <c r="D20" s="28" t="s">
        <v>133</v>
      </c>
      <c r="E20" s="29" t="s">
        <v>93</v>
      </c>
      <c r="F20" s="30" t="s">
        <v>611</v>
      </c>
      <c r="G20" s="27" t="s">
        <v>90</v>
      </c>
      <c r="H20" s="31" t="s">
        <v>26</v>
      </c>
      <c r="I20" s="31" t="s">
        <v>26</v>
      </c>
      <c r="J20" s="31" t="s">
        <v>26</v>
      </c>
      <c r="K20" s="31">
        <v>7</v>
      </c>
      <c r="L20" s="38"/>
      <c r="M20" s="38"/>
      <c r="N20" s="38"/>
      <c r="O20" s="38"/>
      <c r="P20" s="33">
        <v>7.5</v>
      </c>
      <c r="Q20" s="34">
        <f t="shared" si="0"/>
        <v>7.3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" customHeight="1">
      <c r="B21" s="26">
        <v>12</v>
      </c>
      <c r="C21" s="27" t="s">
        <v>612</v>
      </c>
      <c r="D21" s="28" t="s">
        <v>74</v>
      </c>
      <c r="E21" s="29" t="s">
        <v>93</v>
      </c>
      <c r="F21" s="30" t="s">
        <v>613</v>
      </c>
      <c r="G21" s="27" t="s">
        <v>85</v>
      </c>
      <c r="H21" s="31" t="s">
        <v>26</v>
      </c>
      <c r="I21" s="31" t="s">
        <v>26</v>
      </c>
      <c r="J21" s="31" t="s">
        <v>26</v>
      </c>
      <c r="K21" s="31">
        <v>6</v>
      </c>
      <c r="L21" s="38"/>
      <c r="M21" s="38"/>
      <c r="N21" s="38"/>
      <c r="O21" s="38"/>
      <c r="P21" s="33">
        <v>5.5</v>
      </c>
      <c r="Q21" s="34">
        <f t="shared" si="0"/>
        <v>5.8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" customHeight="1">
      <c r="B22" s="26">
        <v>13</v>
      </c>
      <c r="C22" s="27" t="s">
        <v>614</v>
      </c>
      <c r="D22" s="28" t="s">
        <v>276</v>
      </c>
      <c r="E22" s="29" t="s">
        <v>273</v>
      </c>
      <c r="F22" s="30" t="s">
        <v>615</v>
      </c>
      <c r="G22" s="27" t="s">
        <v>85</v>
      </c>
      <c r="H22" s="31" t="s">
        <v>26</v>
      </c>
      <c r="I22" s="31" t="s">
        <v>26</v>
      </c>
      <c r="J22" s="31" t="s">
        <v>26</v>
      </c>
      <c r="K22" s="31">
        <v>7</v>
      </c>
      <c r="L22" s="38"/>
      <c r="M22" s="38"/>
      <c r="N22" s="38"/>
      <c r="O22" s="38"/>
      <c r="P22" s="33">
        <v>7.5</v>
      </c>
      <c r="Q22" s="34">
        <f t="shared" si="0"/>
        <v>7.3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" customHeight="1">
      <c r="B23" s="26">
        <v>14</v>
      </c>
      <c r="C23" s="27" t="s">
        <v>616</v>
      </c>
      <c r="D23" s="28" t="s">
        <v>617</v>
      </c>
      <c r="E23" s="29" t="s">
        <v>273</v>
      </c>
      <c r="F23" s="30" t="s">
        <v>618</v>
      </c>
      <c r="G23" s="27" t="s">
        <v>102</v>
      </c>
      <c r="H23" s="31" t="s">
        <v>26</v>
      </c>
      <c r="I23" s="31" t="s">
        <v>26</v>
      </c>
      <c r="J23" s="31" t="s">
        <v>26</v>
      </c>
      <c r="K23" s="31">
        <v>5</v>
      </c>
      <c r="L23" s="38"/>
      <c r="M23" s="38"/>
      <c r="N23" s="38"/>
      <c r="O23" s="38"/>
      <c r="P23" s="33">
        <v>6</v>
      </c>
      <c r="Q23" s="34">
        <f t="shared" si="0"/>
        <v>5.5</v>
      </c>
      <c r="R23" s="35" t="str">
        <f t="shared" si="3"/>
        <v>C</v>
      </c>
      <c r="S23" s="36" t="str">
        <f t="shared" si="1"/>
        <v>Trung bình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" customHeight="1">
      <c r="B24" s="26">
        <v>15</v>
      </c>
      <c r="C24" s="27" t="s">
        <v>619</v>
      </c>
      <c r="D24" s="28" t="s">
        <v>620</v>
      </c>
      <c r="E24" s="29" t="s">
        <v>100</v>
      </c>
      <c r="F24" s="30" t="s">
        <v>621</v>
      </c>
      <c r="G24" s="27" t="s">
        <v>144</v>
      </c>
      <c r="H24" s="31" t="s">
        <v>26</v>
      </c>
      <c r="I24" s="31" t="s">
        <v>26</v>
      </c>
      <c r="J24" s="31" t="s">
        <v>26</v>
      </c>
      <c r="K24" s="31">
        <v>8</v>
      </c>
      <c r="L24" s="38"/>
      <c r="M24" s="38"/>
      <c r="N24" s="38"/>
      <c r="O24" s="38"/>
      <c r="P24" s="33">
        <v>8</v>
      </c>
      <c r="Q24" s="34">
        <f t="shared" si="0"/>
        <v>8</v>
      </c>
      <c r="R24" s="35" t="str">
        <f t="shared" si="3"/>
        <v>B+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" customHeight="1">
      <c r="B25" s="26">
        <v>16</v>
      </c>
      <c r="C25" s="27" t="s">
        <v>622</v>
      </c>
      <c r="D25" s="28" t="s">
        <v>92</v>
      </c>
      <c r="E25" s="29" t="s">
        <v>100</v>
      </c>
      <c r="F25" s="30" t="s">
        <v>623</v>
      </c>
      <c r="G25" s="27" t="s">
        <v>90</v>
      </c>
      <c r="H25" s="31" t="s">
        <v>26</v>
      </c>
      <c r="I25" s="31" t="s">
        <v>26</v>
      </c>
      <c r="J25" s="31" t="s">
        <v>26</v>
      </c>
      <c r="K25" s="31">
        <v>6</v>
      </c>
      <c r="L25" s="38"/>
      <c r="M25" s="38"/>
      <c r="N25" s="38"/>
      <c r="O25" s="38"/>
      <c r="P25" s="33">
        <v>6</v>
      </c>
      <c r="Q25" s="34">
        <f t="shared" si="0"/>
        <v>6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" customHeight="1">
      <c r="B26" s="26">
        <v>17</v>
      </c>
      <c r="C26" s="27" t="s">
        <v>624</v>
      </c>
      <c r="D26" s="28" t="s">
        <v>625</v>
      </c>
      <c r="E26" s="29" t="s">
        <v>105</v>
      </c>
      <c r="F26" s="30" t="s">
        <v>626</v>
      </c>
      <c r="G26" s="27" t="s">
        <v>102</v>
      </c>
      <c r="H26" s="31" t="s">
        <v>26</v>
      </c>
      <c r="I26" s="31" t="s">
        <v>26</v>
      </c>
      <c r="J26" s="31" t="s">
        <v>26</v>
      </c>
      <c r="K26" s="31">
        <v>6</v>
      </c>
      <c r="L26" s="38"/>
      <c r="M26" s="38"/>
      <c r="N26" s="38"/>
      <c r="O26" s="38"/>
      <c r="P26" s="33">
        <v>6.5</v>
      </c>
      <c r="Q26" s="34">
        <f t="shared" si="0"/>
        <v>6.3</v>
      </c>
      <c r="R26" s="35" t="str">
        <f t="shared" si="3"/>
        <v>C</v>
      </c>
      <c r="S26" s="36" t="str">
        <f t="shared" si="1"/>
        <v>Trung bình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" customHeight="1">
      <c r="B27" s="26">
        <v>18</v>
      </c>
      <c r="C27" s="27" t="s">
        <v>627</v>
      </c>
      <c r="D27" s="28" t="s">
        <v>296</v>
      </c>
      <c r="E27" s="29" t="s">
        <v>105</v>
      </c>
      <c r="F27" s="30" t="s">
        <v>229</v>
      </c>
      <c r="G27" s="27" t="s">
        <v>85</v>
      </c>
      <c r="H27" s="31" t="s">
        <v>26</v>
      </c>
      <c r="I27" s="31" t="s">
        <v>26</v>
      </c>
      <c r="J27" s="31" t="s">
        <v>26</v>
      </c>
      <c r="K27" s="31">
        <v>7.5</v>
      </c>
      <c r="L27" s="38"/>
      <c r="M27" s="38"/>
      <c r="N27" s="38"/>
      <c r="O27" s="38"/>
      <c r="P27" s="33">
        <v>8.5</v>
      </c>
      <c r="Q27" s="34">
        <f t="shared" si="0"/>
        <v>8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" customHeight="1">
      <c r="B28" s="26">
        <v>19</v>
      </c>
      <c r="C28" s="27" t="s">
        <v>628</v>
      </c>
      <c r="D28" s="28" t="s">
        <v>515</v>
      </c>
      <c r="E28" s="29" t="s">
        <v>629</v>
      </c>
      <c r="F28" s="30" t="s">
        <v>502</v>
      </c>
      <c r="G28" s="27" t="s">
        <v>144</v>
      </c>
      <c r="H28" s="31" t="s">
        <v>26</v>
      </c>
      <c r="I28" s="31" t="s">
        <v>26</v>
      </c>
      <c r="J28" s="31" t="s">
        <v>26</v>
      </c>
      <c r="K28" s="31">
        <v>7.5</v>
      </c>
      <c r="L28" s="38"/>
      <c r="M28" s="38"/>
      <c r="N28" s="38"/>
      <c r="O28" s="38"/>
      <c r="P28" s="33">
        <v>8</v>
      </c>
      <c r="Q28" s="34">
        <f t="shared" si="0"/>
        <v>7.8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" customHeight="1">
      <c r="B29" s="26">
        <v>20</v>
      </c>
      <c r="C29" s="27" t="s">
        <v>630</v>
      </c>
      <c r="D29" s="28" t="s">
        <v>407</v>
      </c>
      <c r="E29" s="29" t="s">
        <v>138</v>
      </c>
      <c r="F29" s="30" t="s">
        <v>409</v>
      </c>
      <c r="G29" s="27" t="s">
        <v>72</v>
      </c>
      <c r="H29" s="31" t="s">
        <v>26</v>
      </c>
      <c r="I29" s="31" t="s">
        <v>26</v>
      </c>
      <c r="J29" s="31" t="s">
        <v>26</v>
      </c>
      <c r="K29" s="31">
        <v>8</v>
      </c>
      <c r="L29" s="38"/>
      <c r="M29" s="38"/>
      <c r="N29" s="38"/>
      <c r="O29" s="38"/>
      <c r="P29" s="33">
        <v>8</v>
      </c>
      <c r="Q29" s="34">
        <f t="shared" si="0"/>
        <v>8</v>
      </c>
      <c r="R29" s="35" t="str">
        <f t="shared" si="3"/>
        <v>B+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" customHeight="1">
      <c r="B30" s="26">
        <v>21</v>
      </c>
      <c r="C30" s="27" t="s">
        <v>631</v>
      </c>
      <c r="D30" s="28" t="s">
        <v>632</v>
      </c>
      <c r="E30" s="29" t="s">
        <v>138</v>
      </c>
      <c r="F30" s="30" t="s">
        <v>633</v>
      </c>
      <c r="G30" s="27" t="s">
        <v>67</v>
      </c>
      <c r="H30" s="31" t="s">
        <v>26</v>
      </c>
      <c r="I30" s="31" t="s">
        <v>26</v>
      </c>
      <c r="J30" s="31" t="s">
        <v>26</v>
      </c>
      <c r="K30" s="31">
        <v>6</v>
      </c>
      <c r="L30" s="38"/>
      <c r="M30" s="38"/>
      <c r="N30" s="38"/>
      <c r="O30" s="38"/>
      <c r="P30" s="33">
        <v>6</v>
      </c>
      <c r="Q30" s="34">
        <f t="shared" si="0"/>
        <v>6</v>
      </c>
      <c r="R30" s="35" t="str">
        <f t="shared" si="3"/>
        <v>C</v>
      </c>
      <c r="S30" s="36" t="str">
        <f t="shared" si="1"/>
        <v>Trung bình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" customHeight="1">
      <c r="B31" s="26">
        <v>22</v>
      </c>
      <c r="C31" s="27" t="s">
        <v>634</v>
      </c>
      <c r="D31" s="28" t="s">
        <v>635</v>
      </c>
      <c r="E31" s="29" t="s">
        <v>636</v>
      </c>
      <c r="F31" s="30" t="s">
        <v>637</v>
      </c>
      <c r="G31" s="27" t="s">
        <v>85</v>
      </c>
      <c r="H31" s="31" t="s">
        <v>26</v>
      </c>
      <c r="I31" s="31" t="s">
        <v>26</v>
      </c>
      <c r="J31" s="31" t="s">
        <v>26</v>
      </c>
      <c r="K31" s="31">
        <v>7</v>
      </c>
      <c r="L31" s="38"/>
      <c r="M31" s="38"/>
      <c r="N31" s="38"/>
      <c r="O31" s="38"/>
      <c r="P31" s="33">
        <v>7</v>
      </c>
      <c r="Q31" s="34">
        <f t="shared" si="0"/>
        <v>7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" customHeight="1">
      <c r="B32" s="26">
        <v>23</v>
      </c>
      <c r="C32" s="27" t="s">
        <v>638</v>
      </c>
      <c r="D32" s="28" t="s">
        <v>557</v>
      </c>
      <c r="E32" s="29" t="s">
        <v>636</v>
      </c>
      <c r="F32" s="30" t="s">
        <v>639</v>
      </c>
      <c r="G32" s="27" t="s">
        <v>102</v>
      </c>
      <c r="H32" s="31" t="s">
        <v>26</v>
      </c>
      <c r="I32" s="31" t="s">
        <v>26</v>
      </c>
      <c r="J32" s="31" t="s">
        <v>26</v>
      </c>
      <c r="K32" s="31">
        <v>6</v>
      </c>
      <c r="L32" s="38"/>
      <c r="M32" s="38"/>
      <c r="N32" s="38"/>
      <c r="O32" s="38"/>
      <c r="P32" s="33">
        <v>6</v>
      </c>
      <c r="Q32" s="34">
        <f t="shared" si="0"/>
        <v>6</v>
      </c>
      <c r="R32" s="35" t="str">
        <f t="shared" si="3"/>
        <v>C</v>
      </c>
      <c r="S32" s="36" t="str">
        <f t="shared" si="1"/>
        <v>Trung bình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" customHeight="1">
      <c r="B33" s="26">
        <v>24</v>
      </c>
      <c r="C33" s="27" t="s">
        <v>640</v>
      </c>
      <c r="D33" s="28" t="s">
        <v>92</v>
      </c>
      <c r="E33" s="29" t="s">
        <v>142</v>
      </c>
      <c r="F33" s="30" t="s">
        <v>641</v>
      </c>
      <c r="G33" s="27" t="s">
        <v>67</v>
      </c>
      <c r="H33" s="31" t="s">
        <v>26</v>
      </c>
      <c r="I33" s="31" t="s">
        <v>26</v>
      </c>
      <c r="J33" s="31" t="s">
        <v>26</v>
      </c>
      <c r="K33" s="31">
        <v>6</v>
      </c>
      <c r="L33" s="38"/>
      <c r="M33" s="38"/>
      <c r="N33" s="38"/>
      <c r="O33" s="38"/>
      <c r="P33" s="33">
        <v>6</v>
      </c>
      <c r="Q33" s="34">
        <f t="shared" si="0"/>
        <v>6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" customHeight="1">
      <c r="B34" s="26">
        <v>25</v>
      </c>
      <c r="C34" s="27" t="s">
        <v>642</v>
      </c>
      <c r="D34" s="28" t="s">
        <v>643</v>
      </c>
      <c r="E34" s="29" t="s">
        <v>644</v>
      </c>
      <c r="F34" s="30" t="s">
        <v>645</v>
      </c>
      <c r="G34" s="27" t="s">
        <v>90</v>
      </c>
      <c r="H34" s="31" t="s">
        <v>26</v>
      </c>
      <c r="I34" s="31" t="s">
        <v>26</v>
      </c>
      <c r="J34" s="31" t="s">
        <v>26</v>
      </c>
      <c r="K34" s="31">
        <v>6</v>
      </c>
      <c r="L34" s="38"/>
      <c r="M34" s="38"/>
      <c r="N34" s="38"/>
      <c r="O34" s="38"/>
      <c r="P34" s="33">
        <v>6.5</v>
      </c>
      <c r="Q34" s="34">
        <f t="shared" si="0"/>
        <v>6.3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" customHeight="1">
      <c r="B35" s="26">
        <v>26</v>
      </c>
      <c r="C35" s="27" t="s">
        <v>646</v>
      </c>
      <c r="D35" s="28" t="s">
        <v>647</v>
      </c>
      <c r="E35" s="29" t="s">
        <v>307</v>
      </c>
      <c r="F35" s="30" t="s">
        <v>648</v>
      </c>
      <c r="G35" s="27" t="s">
        <v>67</v>
      </c>
      <c r="H35" s="31" t="s">
        <v>26</v>
      </c>
      <c r="I35" s="31" t="s">
        <v>26</v>
      </c>
      <c r="J35" s="31" t="s">
        <v>26</v>
      </c>
      <c r="K35" s="31">
        <v>7</v>
      </c>
      <c r="L35" s="38"/>
      <c r="M35" s="38"/>
      <c r="N35" s="38"/>
      <c r="O35" s="38"/>
      <c r="P35" s="33">
        <v>7</v>
      </c>
      <c r="Q35" s="34">
        <f t="shared" si="0"/>
        <v>7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" customHeight="1">
      <c r="B36" s="26">
        <v>27</v>
      </c>
      <c r="C36" s="27" t="s">
        <v>649</v>
      </c>
      <c r="D36" s="28" t="s">
        <v>557</v>
      </c>
      <c r="E36" s="29" t="s">
        <v>307</v>
      </c>
      <c r="F36" s="30" t="s">
        <v>650</v>
      </c>
      <c r="G36" s="27" t="s">
        <v>90</v>
      </c>
      <c r="H36" s="31" t="s">
        <v>26</v>
      </c>
      <c r="I36" s="31" t="s">
        <v>26</v>
      </c>
      <c r="J36" s="31" t="s">
        <v>26</v>
      </c>
      <c r="K36" s="31">
        <v>7</v>
      </c>
      <c r="L36" s="38"/>
      <c r="M36" s="38"/>
      <c r="N36" s="38"/>
      <c r="O36" s="38"/>
      <c r="P36" s="33">
        <v>7.5</v>
      </c>
      <c r="Q36" s="34">
        <f t="shared" si="0"/>
        <v>7.3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" customHeight="1">
      <c r="B37" s="26">
        <v>28</v>
      </c>
      <c r="C37" s="27" t="s">
        <v>651</v>
      </c>
      <c r="D37" s="28" t="s">
        <v>652</v>
      </c>
      <c r="E37" s="29" t="s">
        <v>158</v>
      </c>
      <c r="F37" s="30" t="s">
        <v>653</v>
      </c>
      <c r="G37" s="27" t="s">
        <v>72</v>
      </c>
      <c r="H37" s="31" t="s">
        <v>26</v>
      </c>
      <c r="I37" s="31" t="s">
        <v>26</v>
      </c>
      <c r="J37" s="31" t="s">
        <v>26</v>
      </c>
      <c r="K37" s="31">
        <v>6</v>
      </c>
      <c r="L37" s="38"/>
      <c r="M37" s="38"/>
      <c r="N37" s="38"/>
      <c r="O37" s="38"/>
      <c r="P37" s="33">
        <v>6.5</v>
      </c>
      <c r="Q37" s="34">
        <f t="shared" si="0"/>
        <v>6.3</v>
      </c>
      <c r="R37" s="35" t="str">
        <f t="shared" si="3"/>
        <v>C</v>
      </c>
      <c r="S37" s="36" t="str">
        <f t="shared" si="1"/>
        <v>Trung bình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" customHeight="1">
      <c r="B38" s="26">
        <v>29</v>
      </c>
      <c r="C38" s="27" t="s">
        <v>654</v>
      </c>
      <c r="D38" s="28" t="s">
        <v>92</v>
      </c>
      <c r="E38" s="29" t="s">
        <v>322</v>
      </c>
      <c r="F38" s="30" t="s">
        <v>243</v>
      </c>
      <c r="G38" s="27" t="s">
        <v>144</v>
      </c>
      <c r="H38" s="31" t="s">
        <v>26</v>
      </c>
      <c r="I38" s="31" t="s">
        <v>26</v>
      </c>
      <c r="J38" s="31" t="s">
        <v>26</v>
      </c>
      <c r="K38" s="31">
        <v>6</v>
      </c>
      <c r="L38" s="38"/>
      <c r="M38" s="38"/>
      <c r="N38" s="38"/>
      <c r="O38" s="38"/>
      <c r="P38" s="33">
        <v>6</v>
      </c>
      <c r="Q38" s="34">
        <f t="shared" si="0"/>
        <v>6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" customHeight="1">
      <c r="B39" s="26">
        <v>30</v>
      </c>
      <c r="C39" s="27" t="s">
        <v>655</v>
      </c>
      <c r="D39" s="28" t="s">
        <v>370</v>
      </c>
      <c r="E39" s="29" t="s">
        <v>656</v>
      </c>
      <c r="F39" s="30" t="s">
        <v>657</v>
      </c>
      <c r="G39" s="27" t="s">
        <v>90</v>
      </c>
      <c r="H39" s="31" t="s">
        <v>26</v>
      </c>
      <c r="I39" s="31" t="s">
        <v>26</v>
      </c>
      <c r="J39" s="31" t="s">
        <v>26</v>
      </c>
      <c r="K39" s="31">
        <v>6</v>
      </c>
      <c r="L39" s="38"/>
      <c r="M39" s="38"/>
      <c r="N39" s="38"/>
      <c r="O39" s="38"/>
      <c r="P39" s="33">
        <v>6.5</v>
      </c>
      <c r="Q39" s="34">
        <f t="shared" si="0"/>
        <v>6.3</v>
      </c>
      <c r="R39" s="35" t="str">
        <f t="shared" si="3"/>
        <v>C</v>
      </c>
      <c r="S39" s="36" t="str">
        <f t="shared" si="1"/>
        <v>Trung bình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" customHeight="1">
      <c r="B40" s="26">
        <v>31</v>
      </c>
      <c r="C40" s="27" t="s">
        <v>658</v>
      </c>
      <c r="D40" s="28" t="s">
        <v>92</v>
      </c>
      <c r="E40" s="29" t="s">
        <v>659</v>
      </c>
      <c r="F40" s="30" t="s">
        <v>660</v>
      </c>
      <c r="G40" s="27" t="s">
        <v>144</v>
      </c>
      <c r="H40" s="31" t="s">
        <v>26</v>
      </c>
      <c r="I40" s="31" t="s">
        <v>26</v>
      </c>
      <c r="J40" s="31" t="s">
        <v>26</v>
      </c>
      <c r="K40" s="31">
        <v>6</v>
      </c>
      <c r="L40" s="38"/>
      <c r="M40" s="38"/>
      <c r="N40" s="38"/>
      <c r="O40" s="38"/>
      <c r="P40" s="33">
        <v>6.5</v>
      </c>
      <c r="Q40" s="34">
        <f t="shared" si="0"/>
        <v>6.3</v>
      </c>
      <c r="R40" s="35" t="str">
        <f t="shared" si="3"/>
        <v>C</v>
      </c>
      <c r="S40" s="36" t="str">
        <f t="shared" si="1"/>
        <v>Trung bình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" customHeight="1">
      <c r="B41" s="26">
        <v>32</v>
      </c>
      <c r="C41" s="27" t="s">
        <v>661</v>
      </c>
      <c r="D41" s="28" t="s">
        <v>662</v>
      </c>
      <c r="E41" s="29" t="s">
        <v>663</v>
      </c>
      <c r="F41" s="30" t="s">
        <v>578</v>
      </c>
      <c r="G41" s="27" t="s">
        <v>67</v>
      </c>
      <c r="H41" s="31" t="s">
        <v>26</v>
      </c>
      <c r="I41" s="31" t="s">
        <v>26</v>
      </c>
      <c r="J41" s="31" t="s">
        <v>26</v>
      </c>
      <c r="K41" s="31">
        <v>6</v>
      </c>
      <c r="L41" s="38"/>
      <c r="M41" s="38"/>
      <c r="N41" s="38"/>
      <c r="O41" s="38"/>
      <c r="P41" s="33">
        <v>5</v>
      </c>
      <c r="Q41" s="34">
        <f t="shared" si="0"/>
        <v>5.5</v>
      </c>
      <c r="R41" s="35" t="str">
        <f t="shared" si="3"/>
        <v>C</v>
      </c>
      <c r="S41" s="36" t="str">
        <f t="shared" si="1"/>
        <v>Trung bình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" customHeight="1">
      <c r="B42" s="26">
        <v>33</v>
      </c>
      <c r="C42" s="27" t="s">
        <v>664</v>
      </c>
      <c r="D42" s="28" t="s">
        <v>92</v>
      </c>
      <c r="E42" s="29" t="s">
        <v>665</v>
      </c>
      <c r="F42" s="30" t="s">
        <v>666</v>
      </c>
      <c r="G42" s="27" t="s">
        <v>144</v>
      </c>
      <c r="H42" s="31" t="s">
        <v>26</v>
      </c>
      <c r="I42" s="31" t="s">
        <v>26</v>
      </c>
      <c r="J42" s="31" t="s">
        <v>26</v>
      </c>
      <c r="K42" s="31">
        <v>8</v>
      </c>
      <c r="L42" s="38"/>
      <c r="M42" s="38"/>
      <c r="N42" s="38"/>
      <c r="O42" s="38"/>
      <c r="P42" s="33">
        <v>8</v>
      </c>
      <c r="Q42" s="34">
        <f t="shared" si="0"/>
        <v>8</v>
      </c>
      <c r="R42" s="35" t="str">
        <f t="shared" si="3"/>
        <v>B+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" customHeight="1">
      <c r="B43" s="26">
        <v>34</v>
      </c>
      <c r="C43" s="27" t="s">
        <v>667</v>
      </c>
      <c r="D43" s="28" t="s">
        <v>60</v>
      </c>
      <c r="E43" s="29" t="s">
        <v>172</v>
      </c>
      <c r="F43" s="30" t="s">
        <v>668</v>
      </c>
      <c r="G43" s="27" t="s">
        <v>67</v>
      </c>
      <c r="H43" s="31" t="s">
        <v>26</v>
      </c>
      <c r="I43" s="31" t="s">
        <v>26</v>
      </c>
      <c r="J43" s="31" t="s">
        <v>26</v>
      </c>
      <c r="K43" s="31">
        <v>6</v>
      </c>
      <c r="L43" s="38"/>
      <c r="M43" s="38"/>
      <c r="N43" s="38"/>
      <c r="O43" s="38"/>
      <c r="P43" s="33">
        <v>7</v>
      </c>
      <c r="Q43" s="34">
        <f t="shared" si="0"/>
        <v>6.5</v>
      </c>
      <c r="R43" s="35" t="str">
        <f t="shared" si="3"/>
        <v>C+</v>
      </c>
      <c r="S43" s="36" t="str">
        <f t="shared" si="1"/>
        <v>Trung bình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" customHeight="1">
      <c r="B44" s="26">
        <v>35</v>
      </c>
      <c r="C44" s="27" t="s">
        <v>669</v>
      </c>
      <c r="D44" s="28" t="s">
        <v>670</v>
      </c>
      <c r="E44" s="29" t="s">
        <v>179</v>
      </c>
      <c r="F44" s="30" t="s">
        <v>671</v>
      </c>
      <c r="G44" s="27" t="s">
        <v>67</v>
      </c>
      <c r="H44" s="31" t="s">
        <v>26</v>
      </c>
      <c r="I44" s="31" t="s">
        <v>26</v>
      </c>
      <c r="J44" s="31" t="s">
        <v>26</v>
      </c>
      <c r="K44" s="31">
        <v>6</v>
      </c>
      <c r="L44" s="38"/>
      <c r="M44" s="38"/>
      <c r="N44" s="38"/>
      <c r="O44" s="38"/>
      <c r="P44" s="33">
        <v>6</v>
      </c>
      <c r="Q44" s="34">
        <f t="shared" si="0"/>
        <v>6</v>
      </c>
      <c r="R44" s="35" t="str">
        <f t="shared" si="3"/>
        <v>C</v>
      </c>
      <c r="S44" s="36" t="str">
        <f t="shared" si="1"/>
        <v>Trung bình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" customHeight="1">
      <c r="B45" s="26">
        <v>36</v>
      </c>
      <c r="C45" s="27" t="s">
        <v>672</v>
      </c>
      <c r="D45" s="28" t="s">
        <v>253</v>
      </c>
      <c r="E45" s="29" t="s">
        <v>179</v>
      </c>
      <c r="F45" s="30" t="s">
        <v>673</v>
      </c>
      <c r="G45" s="27" t="s">
        <v>90</v>
      </c>
      <c r="H45" s="31" t="s">
        <v>26</v>
      </c>
      <c r="I45" s="31" t="s">
        <v>26</v>
      </c>
      <c r="J45" s="31" t="s">
        <v>26</v>
      </c>
      <c r="K45" s="31">
        <v>7</v>
      </c>
      <c r="L45" s="38"/>
      <c r="M45" s="38"/>
      <c r="N45" s="38"/>
      <c r="O45" s="38"/>
      <c r="P45" s="33">
        <v>6</v>
      </c>
      <c r="Q45" s="34">
        <f t="shared" si="0"/>
        <v>6.5</v>
      </c>
      <c r="R45" s="35" t="str">
        <f t="shared" si="3"/>
        <v>C+</v>
      </c>
      <c r="S45" s="36" t="str">
        <f t="shared" si="1"/>
        <v>Trung bình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" customHeight="1">
      <c r="B46" s="26">
        <v>37</v>
      </c>
      <c r="C46" s="27" t="s">
        <v>674</v>
      </c>
      <c r="D46" s="28" t="s">
        <v>675</v>
      </c>
      <c r="E46" s="29" t="s">
        <v>179</v>
      </c>
      <c r="F46" s="30" t="s">
        <v>676</v>
      </c>
      <c r="G46" s="27" t="s">
        <v>85</v>
      </c>
      <c r="H46" s="31" t="s">
        <v>26</v>
      </c>
      <c r="I46" s="31" t="s">
        <v>26</v>
      </c>
      <c r="J46" s="31" t="s">
        <v>26</v>
      </c>
      <c r="K46" s="31">
        <v>5</v>
      </c>
      <c r="L46" s="38"/>
      <c r="M46" s="38"/>
      <c r="N46" s="38"/>
      <c r="O46" s="38"/>
      <c r="P46" s="33">
        <v>5</v>
      </c>
      <c r="Q46" s="34">
        <f t="shared" si="0"/>
        <v>5</v>
      </c>
      <c r="R46" s="35" t="str">
        <f t="shared" si="3"/>
        <v>D+</v>
      </c>
      <c r="S46" s="36" t="str">
        <f t="shared" si="1"/>
        <v>Trung bình yếu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" customHeight="1">
      <c r="B47" s="26">
        <v>38</v>
      </c>
      <c r="C47" s="27" t="s">
        <v>677</v>
      </c>
      <c r="D47" s="28" t="s">
        <v>678</v>
      </c>
      <c r="E47" s="29" t="s">
        <v>679</v>
      </c>
      <c r="F47" s="30" t="s">
        <v>680</v>
      </c>
      <c r="G47" s="27" t="s">
        <v>72</v>
      </c>
      <c r="H47" s="31" t="s">
        <v>26</v>
      </c>
      <c r="I47" s="31" t="s">
        <v>26</v>
      </c>
      <c r="J47" s="31" t="s">
        <v>26</v>
      </c>
      <c r="K47" s="31">
        <v>0</v>
      </c>
      <c r="L47" s="38"/>
      <c r="M47" s="38"/>
      <c r="N47" s="38"/>
      <c r="O47" s="38"/>
      <c r="P47" s="33">
        <v>0</v>
      </c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>Không đủ ĐKDT</v>
      </c>
      <c r="U47" s="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" customHeight="1">
      <c r="B48" s="26">
        <v>39</v>
      </c>
      <c r="C48" s="27" t="s">
        <v>681</v>
      </c>
      <c r="D48" s="28" t="s">
        <v>682</v>
      </c>
      <c r="E48" s="29" t="s">
        <v>683</v>
      </c>
      <c r="F48" s="30" t="s">
        <v>684</v>
      </c>
      <c r="G48" s="27" t="s">
        <v>63</v>
      </c>
      <c r="H48" s="31" t="s">
        <v>26</v>
      </c>
      <c r="I48" s="31" t="s">
        <v>26</v>
      </c>
      <c r="J48" s="31" t="s">
        <v>26</v>
      </c>
      <c r="K48" s="31">
        <v>7</v>
      </c>
      <c r="L48" s="38"/>
      <c r="M48" s="38"/>
      <c r="N48" s="38"/>
      <c r="O48" s="38"/>
      <c r="P48" s="33">
        <v>6.5</v>
      </c>
      <c r="Q48" s="34">
        <f t="shared" si="0"/>
        <v>6.8</v>
      </c>
      <c r="R48" s="35" t="str">
        <f t="shared" si="3"/>
        <v>C+</v>
      </c>
      <c r="S48" s="36" t="str">
        <f t="shared" si="1"/>
        <v>Trung bình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" customHeight="1">
      <c r="B49" s="26">
        <v>40</v>
      </c>
      <c r="C49" s="27" t="s">
        <v>685</v>
      </c>
      <c r="D49" s="28" t="s">
        <v>686</v>
      </c>
      <c r="E49" s="29" t="s">
        <v>345</v>
      </c>
      <c r="F49" s="30" t="s">
        <v>687</v>
      </c>
      <c r="G49" s="27" t="s">
        <v>85</v>
      </c>
      <c r="H49" s="31" t="s">
        <v>26</v>
      </c>
      <c r="I49" s="31" t="s">
        <v>26</v>
      </c>
      <c r="J49" s="31" t="s">
        <v>26</v>
      </c>
      <c r="K49" s="31">
        <v>7</v>
      </c>
      <c r="L49" s="38"/>
      <c r="M49" s="38"/>
      <c r="N49" s="38"/>
      <c r="O49" s="38"/>
      <c r="P49" s="33">
        <v>7</v>
      </c>
      <c r="Q49" s="34">
        <f t="shared" si="0"/>
        <v>7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" customHeight="1">
      <c r="B50" s="26">
        <v>41</v>
      </c>
      <c r="C50" s="27" t="s">
        <v>688</v>
      </c>
      <c r="D50" s="28" t="s">
        <v>171</v>
      </c>
      <c r="E50" s="29" t="s">
        <v>197</v>
      </c>
      <c r="F50" s="30" t="s">
        <v>288</v>
      </c>
      <c r="G50" s="27" t="s">
        <v>90</v>
      </c>
      <c r="H50" s="31" t="s">
        <v>26</v>
      </c>
      <c r="I50" s="31" t="s">
        <v>26</v>
      </c>
      <c r="J50" s="31" t="s">
        <v>26</v>
      </c>
      <c r="K50" s="31">
        <v>6</v>
      </c>
      <c r="L50" s="38"/>
      <c r="M50" s="38"/>
      <c r="N50" s="38"/>
      <c r="O50" s="38"/>
      <c r="P50" s="33">
        <v>5</v>
      </c>
      <c r="Q50" s="34">
        <f t="shared" si="0"/>
        <v>5.5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" customHeight="1">
      <c r="B51" s="26">
        <v>42</v>
      </c>
      <c r="C51" s="27" t="s">
        <v>689</v>
      </c>
      <c r="D51" s="28" t="s">
        <v>690</v>
      </c>
      <c r="E51" s="29" t="s">
        <v>201</v>
      </c>
      <c r="F51" s="30" t="s">
        <v>691</v>
      </c>
      <c r="G51" s="27" t="s">
        <v>90</v>
      </c>
      <c r="H51" s="31" t="s">
        <v>26</v>
      </c>
      <c r="I51" s="31" t="s">
        <v>26</v>
      </c>
      <c r="J51" s="31" t="s">
        <v>26</v>
      </c>
      <c r="K51" s="31">
        <v>7</v>
      </c>
      <c r="L51" s="38"/>
      <c r="M51" s="38"/>
      <c r="N51" s="38"/>
      <c r="O51" s="38"/>
      <c r="P51" s="33">
        <v>6.5</v>
      </c>
      <c r="Q51" s="34">
        <f t="shared" si="0"/>
        <v>6.8</v>
      </c>
      <c r="R51" s="35" t="str">
        <f t="shared" si="3"/>
        <v>C+</v>
      </c>
      <c r="S51" s="36" t="str">
        <f t="shared" si="1"/>
        <v>Trung bình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" customHeight="1">
      <c r="B52" s="26">
        <v>43</v>
      </c>
      <c r="C52" s="27" t="s">
        <v>692</v>
      </c>
      <c r="D52" s="28" t="s">
        <v>693</v>
      </c>
      <c r="E52" s="29" t="s">
        <v>212</v>
      </c>
      <c r="F52" s="30" t="s">
        <v>694</v>
      </c>
      <c r="G52" s="27" t="s">
        <v>63</v>
      </c>
      <c r="H52" s="31" t="s">
        <v>26</v>
      </c>
      <c r="I52" s="31" t="s">
        <v>26</v>
      </c>
      <c r="J52" s="31" t="s">
        <v>26</v>
      </c>
      <c r="K52" s="31">
        <v>8</v>
      </c>
      <c r="L52" s="38"/>
      <c r="M52" s="38"/>
      <c r="N52" s="38"/>
      <c r="O52" s="38"/>
      <c r="P52" s="33">
        <v>8.5</v>
      </c>
      <c r="Q52" s="34">
        <f t="shared" si="0"/>
        <v>8.3000000000000007</v>
      </c>
      <c r="R52" s="35" t="str">
        <f t="shared" si="3"/>
        <v>B+</v>
      </c>
      <c r="S52" s="36" t="str">
        <f t="shared" si="1"/>
        <v>Khá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" customHeight="1">
      <c r="B53" s="26">
        <v>44</v>
      </c>
      <c r="C53" s="27" t="s">
        <v>695</v>
      </c>
      <c r="D53" s="28" t="s">
        <v>137</v>
      </c>
      <c r="E53" s="29" t="s">
        <v>696</v>
      </c>
      <c r="F53" s="30" t="s">
        <v>697</v>
      </c>
      <c r="G53" s="27" t="s">
        <v>72</v>
      </c>
      <c r="H53" s="31" t="s">
        <v>26</v>
      </c>
      <c r="I53" s="31" t="s">
        <v>26</v>
      </c>
      <c r="J53" s="31" t="s">
        <v>26</v>
      </c>
      <c r="K53" s="31">
        <v>7.5</v>
      </c>
      <c r="L53" s="38"/>
      <c r="M53" s="38"/>
      <c r="N53" s="38"/>
      <c r="O53" s="38"/>
      <c r="P53" s="33">
        <v>8</v>
      </c>
      <c r="Q53" s="34">
        <f t="shared" si="0"/>
        <v>7.8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" customHeight="1">
      <c r="B54" s="26">
        <v>45</v>
      </c>
      <c r="C54" s="27" t="s">
        <v>698</v>
      </c>
      <c r="D54" s="28" t="s">
        <v>699</v>
      </c>
      <c r="E54" s="29" t="s">
        <v>700</v>
      </c>
      <c r="F54" s="30" t="s">
        <v>666</v>
      </c>
      <c r="G54" s="27" t="s">
        <v>63</v>
      </c>
      <c r="H54" s="31" t="s">
        <v>26</v>
      </c>
      <c r="I54" s="31" t="s">
        <v>26</v>
      </c>
      <c r="J54" s="31" t="s">
        <v>26</v>
      </c>
      <c r="K54" s="31">
        <v>8</v>
      </c>
      <c r="L54" s="38"/>
      <c r="M54" s="38"/>
      <c r="N54" s="38"/>
      <c r="O54" s="38"/>
      <c r="P54" s="33">
        <v>7.5</v>
      </c>
      <c r="Q54" s="34">
        <f t="shared" si="0"/>
        <v>7.8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" customHeight="1">
      <c r="B55" s="26">
        <v>46</v>
      </c>
      <c r="C55" s="27" t="s">
        <v>701</v>
      </c>
      <c r="D55" s="28" t="s">
        <v>702</v>
      </c>
      <c r="E55" s="29" t="s">
        <v>371</v>
      </c>
      <c r="F55" s="30" t="s">
        <v>546</v>
      </c>
      <c r="G55" s="27" t="s">
        <v>144</v>
      </c>
      <c r="H55" s="31" t="s">
        <v>26</v>
      </c>
      <c r="I55" s="31" t="s">
        <v>26</v>
      </c>
      <c r="J55" s="31" t="s">
        <v>26</v>
      </c>
      <c r="K55" s="31">
        <v>7</v>
      </c>
      <c r="L55" s="38"/>
      <c r="M55" s="38"/>
      <c r="N55" s="38"/>
      <c r="O55" s="38"/>
      <c r="P55" s="33">
        <v>6</v>
      </c>
      <c r="Q55" s="34">
        <f t="shared" si="0"/>
        <v>6.5</v>
      </c>
      <c r="R55" s="35" t="str">
        <f t="shared" si="3"/>
        <v>C+</v>
      </c>
      <c r="S55" s="36" t="str">
        <f t="shared" si="1"/>
        <v>Trung bình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" customHeight="1">
      <c r="B56" s="26">
        <v>47</v>
      </c>
      <c r="C56" s="27" t="s">
        <v>703</v>
      </c>
      <c r="D56" s="28" t="s">
        <v>617</v>
      </c>
      <c r="E56" s="29" t="s">
        <v>371</v>
      </c>
      <c r="F56" s="30" t="s">
        <v>704</v>
      </c>
      <c r="G56" s="27" t="s">
        <v>144</v>
      </c>
      <c r="H56" s="31" t="s">
        <v>26</v>
      </c>
      <c r="I56" s="31" t="s">
        <v>26</v>
      </c>
      <c r="J56" s="31" t="s">
        <v>26</v>
      </c>
      <c r="K56" s="31">
        <v>5</v>
      </c>
      <c r="L56" s="38"/>
      <c r="M56" s="38"/>
      <c r="N56" s="38"/>
      <c r="O56" s="38"/>
      <c r="P56" s="33">
        <v>5</v>
      </c>
      <c r="Q56" s="34">
        <f t="shared" si="0"/>
        <v>5</v>
      </c>
      <c r="R56" s="35" t="str">
        <f t="shared" si="3"/>
        <v>D+</v>
      </c>
      <c r="S56" s="36" t="str">
        <f t="shared" si="1"/>
        <v>Trung bình yếu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" customHeight="1">
      <c r="B57" s="26">
        <v>48</v>
      </c>
      <c r="C57" s="27" t="s">
        <v>705</v>
      </c>
      <c r="D57" s="28" t="s">
        <v>235</v>
      </c>
      <c r="E57" s="29" t="s">
        <v>371</v>
      </c>
      <c r="F57" s="30" t="s">
        <v>706</v>
      </c>
      <c r="G57" s="27" t="s">
        <v>144</v>
      </c>
      <c r="H57" s="31" t="s">
        <v>26</v>
      </c>
      <c r="I57" s="31" t="s">
        <v>26</v>
      </c>
      <c r="J57" s="31" t="s">
        <v>26</v>
      </c>
      <c r="K57" s="31">
        <v>7</v>
      </c>
      <c r="L57" s="38"/>
      <c r="M57" s="38"/>
      <c r="N57" s="38"/>
      <c r="O57" s="38"/>
      <c r="P57" s="33">
        <v>8</v>
      </c>
      <c r="Q57" s="34">
        <f t="shared" si="0"/>
        <v>7.5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" customHeight="1">
      <c r="B58" s="26">
        <v>49</v>
      </c>
      <c r="C58" s="27" t="s">
        <v>707</v>
      </c>
      <c r="D58" s="28" t="s">
        <v>708</v>
      </c>
      <c r="E58" s="29" t="s">
        <v>543</v>
      </c>
      <c r="F58" s="30" t="s">
        <v>709</v>
      </c>
      <c r="G58" s="27" t="s">
        <v>90</v>
      </c>
      <c r="H58" s="31" t="s">
        <v>26</v>
      </c>
      <c r="I58" s="31" t="s">
        <v>26</v>
      </c>
      <c r="J58" s="31" t="s">
        <v>26</v>
      </c>
      <c r="K58" s="31">
        <v>7</v>
      </c>
      <c r="L58" s="38"/>
      <c r="M58" s="38"/>
      <c r="N58" s="38"/>
      <c r="O58" s="38"/>
      <c r="P58" s="33">
        <v>6</v>
      </c>
      <c r="Q58" s="34">
        <f t="shared" si="0"/>
        <v>6.5</v>
      </c>
      <c r="R58" s="35" t="str">
        <f t="shared" si="3"/>
        <v>C+</v>
      </c>
      <c r="S58" s="36" t="str">
        <f t="shared" si="1"/>
        <v>Trung bình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" customHeight="1">
      <c r="B59" s="26">
        <v>50</v>
      </c>
      <c r="C59" s="27" t="s">
        <v>710</v>
      </c>
      <c r="D59" s="28" t="s">
        <v>171</v>
      </c>
      <c r="E59" s="29" t="s">
        <v>384</v>
      </c>
      <c r="F59" s="30" t="s">
        <v>711</v>
      </c>
      <c r="G59" s="27" t="s">
        <v>90</v>
      </c>
      <c r="H59" s="31" t="s">
        <v>26</v>
      </c>
      <c r="I59" s="31" t="s">
        <v>26</v>
      </c>
      <c r="J59" s="31" t="s">
        <v>26</v>
      </c>
      <c r="K59" s="31">
        <v>6</v>
      </c>
      <c r="L59" s="38"/>
      <c r="M59" s="38"/>
      <c r="N59" s="38"/>
      <c r="O59" s="38"/>
      <c r="P59" s="33">
        <v>6</v>
      </c>
      <c r="Q59" s="34">
        <f t="shared" si="0"/>
        <v>6</v>
      </c>
      <c r="R59" s="35" t="str">
        <f t="shared" si="3"/>
        <v>C</v>
      </c>
      <c r="S59" s="36" t="str">
        <f t="shared" si="1"/>
        <v>Trung bình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" customHeight="1">
      <c r="B60" s="26">
        <v>51</v>
      </c>
      <c r="C60" s="27" t="s">
        <v>712</v>
      </c>
      <c r="D60" s="28" t="s">
        <v>487</v>
      </c>
      <c r="E60" s="29" t="s">
        <v>713</v>
      </c>
      <c r="F60" s="30" t="s">
        <v>714</v>
      </c>
      <c r="G60" s="27" t="s">
        <v>144</v>
      </c>
      <c r="H60" s="31" t="s">
        <v>26</v>
      </c>
      <c r="I60" s="31" t="s">
        <v>26</v>
      </c>
      <c r="J60" s="31" t="s">
        <v>26</v>
      </c>
      <c r="K60" s="31">
        <v>8</v>
      </c>
      <c r="L60" s="38"/>
      <c r="M60" s="38"/>
      <c r="N60" s="38"/>
      <c r="O60" s="38"/>
      <c r="P60" s="33">
        <v>8</v>
      </c>
      <c r="Q60" s="34">
        <f t="shared" si="0"/>
        <v>8</v>
      </c>
      <c r="R60" s="35" t="str">
        <f t="shared" si="3"/>
        <v>B+</v>
      </c>
      <c r="S60" s="36" t="str">
        <f t="shared" si="1"/>
        <v>Khá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" customHeight="1">
      <c r="B61" s="26">
        <v>52</v>
      </c>
      <c r="C61" s="27" t="s">
        <v>715</v>
      </c>
      <c r="D61" s="28" t="s">
        <v>104</v>
      </c>
      <c r="E61" s="29" t="s">
        <v>716</v>
      </c>
      <c r="F61" s="30" t="s">
        <v>717</v>
      </c>
      <c r="G61" s="27" t="s">
        <v>72</v>
      </c>
      <c r="H61" s="31" t="s">
        <v>26</v>
      </c>
      <c r="I61" s="31" t="s">
        <v>26</v>
      </c>
      <c r="J61" s="31" t="s">
        <v>26</v>
      </c>
      <c r="K61" s="31">
        <v>5</v>
      </c>
      <c r="L61" s="38"/>
      <c r="M61" s="38"/>
      <c r="N61" s="38"/>
      <c r="O61" s="38"/>
      <c r="P61" s="33">
        <v>6</v>
      </c>
      <c r="Q61" s="34">
        <f t="shared" si="0"/>
        <v>5.5</v>
      </c>
      <c r="R61" s="35" t="str">
        <f t="shared" si="3"/>
        <v>C</v>
      </c>
      <c r="S61" s="36" t="str">
        <f t="shared" si="1"/>
        <v>Trung bình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" customHeight="1">
      <c r="B62" s="26">
        <v>53</v>
      </c>
      <c r="C62" s="27" t="s">
        <v>718</v>
      </c>
      <c r="D62" s="28" t="s">
        <v>719</v>
      </c>
      <c r="E62" s="29" t="s">
        <v>720</v>
      </c>
      <c r="F62" s="30" t="s">
        <v>590</v>
      </c>
      <c r="G62" s="27" t="s">
        <v>72</v>
      </c>
      <c r="H62" s="31" t="s">
        <v>26</v>
      </c>
      <c r="I62" s="31" t="s">
        <v>26</v>
      </c>
      <c r="J62" s="31" t="s">
        <v>26</v>
      </c>
      <c r="K62" s="31">
        <v>8</v>
      </c>
      <c r="L62" s="38"/>
      <c r="M62" s="38"/>
      <c r="N62" s="38"/>
      <c r="O62" s="38"/>
      <c r="P62" s="33">
        <v>7.5</v>
      </c>
      <c r="Q62" s="34">
        <f t="shared" si="0"/>
        <v>7.8</v>
      </c>
      <c r="R62" s="35" t="str">
        <f t="shared" si="3"/>
        <v>B</v>
      </c>
      <c r="S62" s="36" t="str">
        <f t="shared" si="1"/>
        <v>Khá</v>
      </c>
      <c r="T62" s="37" t="str">
        <f t="shared" si="4"/>
        <v/>
      </c>
      <c r="U62" s="3"/>
      <c r="V62" s="91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" customHeight="1">
      <c r="B63" s="26">
        <v>54</v>
      </c>
      <c r="C63" s="27" t="s">
        <v>721</v>
      </c>
      <c r="D63" s="28" t="s">
        <v>487</v>
      </c>
      <c r="E63" s="29" t="s">
        <v>560</v>
      </c>
      <c r="F63" s="30" t="s">
        <v>722</v>
      </c>
      <c r="G63" s="27" t="s">
        <v>72</v>
      </c>
      <c r="H63" s="31" t="s">
        <v>26</v>
      </c>
      <c r="I63" s="31" t="s">
        <v>26</v>
      </c>
      <c r="J63" s="31" t="s">
        <v>26</v>
      </c>
      <c r="K63" s="31">
        <v>7</v>
      </c>
      <c r="L63" s="38"/>
      <c r="M63" s="38"/>
      <c r="N63" s="38"/>
      <c r="O63" s="38"/>
      <c r="P63" s="33">
        <v>7</v>
      </c>
      <c r="Q63" s="34">
        <f t="shared" si="0"/>
        <v>7</v>
      </c>
      <c r="R63" s="35" t="str">
        <f t="shared" si="3"/>
        <v>B</v>
      </c>
      <c r="S63" s="36" t="str">
        <f t="shared" si="1"/>
        <v>Khá</v>
      </c>
      <c r="T63" s="37" t="str">
        <f t="shared" si="4"/>
        <v/>
      </c>
      <c r="U63" s="3"/>
      <c r="V63" s="91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" customHeight="1">
      <c r="B64" s="26">
        <v>55</v>
      </c>
      <c r="C64" s="27" t="s">
        <v>723</v>
      </c>
      <c r="D64" s="28" t="s">
        <v>724</v>
      </c>
      <c r="E64" s="29" t="s">
        <v>560</v>
      </c>
      <c r="F64" s="30" t="s">
        <v>225</v>
      </c>
      <c r="G64" s="27" t="s">
        <v>72</v>
      </c>
      <c r="H64" s="31" t="s">
        <v>26</v>
      </c>
      <c r="I64" s="31" t="s">
        <v>26</v>
      </c>
      <c r="J64" s="31" t="s">
        <v>26</v>
      </c>
      <c r="K64" s="31">
        <v>7.5</v>
      </c>
      <c r="L64" s="38"/>
      <c r="M64" s="38"/>
      <c r="N64" s="38"/>
      <c r="O64" s="38"/>
      <c r="P64" s="33">
        <v>7</v>
      </c>
      <c r="Q64" s="34">
        <f t="shared" si="0"/>
        <v>7.3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3"/>
      <c r="V64" s="91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" customHeight="1">
      <c r="B65" s="26">
        <v>56</v>
      </c>
      <c r="C65" s="27" t="s">
        <v>725</v>
      </c>
      <c r="D65" s="28" t="s">
        <v>726</v>
      </c>
      <c r="E65" s="29" t="s">
        <v>408</v>
      </c>
      <c r="F65" s="30" t="s">
        <v>301</v>
      </c>
      <c r="G65" s="27" t="s">
        <v>85</v>
      </c>
      <c r="H65" s="31" t="s">
        <v>26</v>
      </c>
      <c r="I65" s="31" t="s">
        <v>26</v>
      </c>
      <c r="J65" s="31" t="s">
        <v>26</v>
      </c>
      <c r="K65" s="31">
        <v>6</v>
      </c>
      <c r="L65" s="38"/>
      <c r="M65" s="38"/>
      <c r="N65" s="38"/>
      <c r="O65" s="38"/>
      <c r="P65" s="33">
        <v>5</v>
      </c>
      <c r="Q65" s="34">
        <f t="shared" si="0"/>
        <v>5.5</v>
      </c>
      <c r="R65" s="35" t="str">
        <f t="shared" si="3"/>
        <v>C</v>
      </c>
      <c r="S65" s="36" t="str">
        <f t="shared" si="1"/>
        <v>Trung bình</v>
      </c>
      <c r="T65" s="37" t="str">
        <f t="shared" si="4"/>
        <v/>
      </c>
      <c r="U65" s="3"/>
      <c r="V65" s="91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" customHeight="1">
      <c r="B66" s="26">
        <v>57</v>
      </c>
      <c r="C66" s="27" t="s">
        <v>727</v>
      </c>
      <c r="D66" s="28" t="s">
        <v>460</v>
      </c>
      <c r="E66" s="29" t="s">
        <v>728</v>
      </c>
      <c r="F66" s="30" t="s">
        <v>180</v>
      </c>
      <c r="G66" s="27" t="s">
        <v>102</v>
      </c>
      <c r="H66" s="31" t="s">
        <v>26</v>
      </c>
      <c r="I66" s="31" t="s">
        <v>26</v>
      </c>
      <c r="J66" s="31" t="s">
        <v>26</v>
      </c>
      <c r="K66" s="31">
        <v>7</v>
      </c>
      <c r="L66" s="38"/>
      <c r="M66" s="38"/>
      <c r="N66" s="38"/>
      <c r="O66" s="38"/>
      <c r="P66" s="33">
        <v>6</v>
      </c>
      <c r="Q66" s="34">
        <f t="shared" si="0"/>
        <v>6.5</v>
      </c>
      <c r="R66" s="35" t="str">
        <f t="shared" si="3"/>
        <v>C+</v>
      </c>
      <c r="S66" s="36" t="str">
        <f t="shared" si="1"/>
        <v>Trung bình</v>
      </c>
      <c r="T66" s="37" t="str">
        <f t="shared" si="4"/>
        <v/>
      </c>
      <c r="U66" s="3"/>
      <c r="V66" s="91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" customHeight="1">
      <c r="B67" s="26">
        <v>58</v>
      </c>
      <c r="C67" s="27" t="s">
        <v>729</v>
      </c>
      <c r="D67" s="28" t="s">
        <v>92</v>
      </c>
      <c r="E67" s="29" t="s">
        <v>730</v>
      </c>
      <c r="F67" s="30" t="s">
        <v>731</v>
      </c>
      <c r="G67" s="27" t="s">
        <v>90</v>
      </c>
      <c r="H67" s="31" t="s">
        <v>26</v>
      </c>
      <c r="I67" s="31" t="s">
        <v>26</v>
      </c>
      <c r="J67" s="31" t="s">
        <v>26</v>
      </c>
      <c r="K67" s="31">
        <v>7</v>
      </c>
      <c r="L67" s="38"/>
      <c r="M67" s="38"/>
      <c r="N67" s="38"/>
      <c r="O67" s="38"/>
      <c r="P67" s="33">
        <v>7</v>
      </c>
      <c r="Q67" s="34">
        <f t="shared" si="0"/>
        <v>7</v>
      </c>
      <c r="R67" s="35" t="str">
        <f t="shared" si="3"/>
        <v>B</v>
      </c>
      <c r="S67" s="36" t="str">
        <f t="shared" si="1"/>
        <v>Khá</v>
      </c>
      <c r="T67" s="37" t="str">
        <f t="shared" si="4"/>
        <v/>
      </c>
      <c r="U67" s="3"/>
      <c r="V67" s="91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" customHeight="1">
      <c r="B68" s="94">
        <v>59</v>
      </c>
      <c r="C68" s="95" t="s">
        <v>732</v>
      </c>
      <c r="D68" s="96" t="s">
        <v>733</v>
      </c>
      <c r="E68" s="97" t="s">
        <v>212</v>
      </c>
      <c r="F68" s="98" t="s">
        <v>734</v>
      </c>
      <c r="G68" s="95" t="s">
        <v>735</v>
      </c>
      <c r="H68" s="99" t="s">
        <v>26</v>
      </c>
      <c r="I68" s="99" t="s">
        <v>26</v>
      </c>
      <c r="J68" s="99" t="s">
        <v>26</v>
      </c>
      <c r="K68" s="99">
        <v>7</v>
      </c>
      <c r="L68" s="100"/>
      <c r="M68" s="100"/>
      <c r="N68" s="100"/>
      <c r="O68" s="100"/>
      <c r="P68" s="101">
        <v>6</v>
      </c>
      <c r="Q68" s="102">
        <f>ROUND(SUMPRODUCT(H68:P68,$H$9:$P$9)/100,0)</f>
        <v>7</v>
      </c>
      <c r="R68" s="103" t="str">
        <f t="shared" si="3"/>
        <v>B</v>
      </c>
      <c r="S68" s="104" t="str">
        <f t="shared" si="1"/>
        <v>Khá</v>
      </c>
      <c r="T68" s="105" t="str">
        <f t="shared" si="4"/>
        <v/>
      </c>
      <c r="U68" s="3"/>
      <c r="V68" s="91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7.5" customHeight="1">
      <c r="A69" s="2"/>
      <c r="B69" s="39"/>
      <c r="C69" s="40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t="16.5">
      <c r="A70" s="2"/>
      <c r="B70" s="131" t="s">
        <v>27</v>
      </c>
      <c r="C70" s="131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customHeight="1">
      <c r="A71" s="2"/>
      <c r="B71" s="45" t="s">
        <v>28</v>
      </c>
      <c r="C71" s="45"/>
      <c r="D71" s="46">
        <f>+$Y$8</f>
        <v>59</v>
      </c>
      <c r="E71" s="47" t="s">
        <v>29</v>
      </c>
      <c r="F71" s="47"/>
      <c r="G71" s="126" t="s">
        <v>30</v>
      </c>
      <c r="H71" s="126"/>
      <c r="I71" s="126"/>
      <c r="J71" s="126"/>
      <c r="K71" s="126"/>
      <c r="L71" s="126"/>
      <c r="M71" s="126"/>
      <c r="N71" s="126"/>
      <c r="O71" s="126"/>
      <c r="P71" s="48">
        <f>$Y$8 -COUNTIF($T$9:$T$258,"Vắng") -COUNTIF($T$9:$T$258,"Vắng có phép") - COUNTIF($T$9:$T$258,"Đình chỉ thi") - COUNTIF($T$9:$T$258,"Không đủ ĐKDT")</f>
        <v>58</v>
      </c>
      <c r="Q71" s="48"/>
      <c r="R71" s="49"/>
      <c r="S71" s="50"/>
      <c r="T71" s="50" t="s">
        <v>29</v>
      </c>
      <c r="U71" s="3"/>
    </row>
    <row r="72" spans="1:38" ht="16.5" customHeight="1">
      <c r="A72" s="2"/>
      <c r="B72" s="45" t="s">
        <v>31</v>
      </c>
      <c r="C72" s="45"/>
      <c r="D72" s="46">
        <f>+$AJ$8</f>
        <v>58</v>
      </c>
      <c r="E72" s="47" t="s">
        <v>29</v>
      </c>
      <c r="F72" s="47"/>
      <c r="G72" s="126" t="s">
        <v>32</v>
      </c>
      <c r="H72" s="126"/>
      <c r="I72" s="126"/>
      <c r="J72" s="126"/>
      <c r="K72" s="126"/>
      <c r="L72" s="126"/>
      <c r="M72" s="126"/>
      <c r="N72" s="126"/>
      <c r="O72" s="126"/>
      <c r="P72" s="51">
        <f>COUNTIF($T$9:$T$134,"Vắng")</f>
        <v>0</v>
      </c>
      <c r="Q72" s="51"/>
      <c r="R72" s="52"/>
      <c r="S72" s="50"/>
      <c r="T72" s="50" t="s">
        <v>29</v>
      </c>
      <c r="U72" s="3"/>
    </row>
    <row r="73" spans="1:38" ht="16.5" customHeight="1">
      <c r="A73" s="2"/>
      <c r="B73" s="45" t="s">
        <v>52</v>
      </c>
      <c r="C73" s="45"/>
      <c r="D73" s="85">
        <f>COUNTIF(V10:V68,"Học lại")</f>
        <v>1</v>
      </c>
      <c r="E73" s="47" t="s">
        <v>29</v>
      </c>
      <c r="F73" s="47"/>
      <c r="G73" s="126" t="s">
        <v>53</v>
      </c>
      <c r="H73" s="126"/>
      <c r="I73" s="126"/>
      <c r="J73" s="126"/>
      <c r="K73" s="126"/>
      <c r="L73" s="126"/>
      <c r="M73" s="126"/>
      <c r="N73" s="126"/>
      <c r="O73" s="126"/>
      <c r="P73" s="48">
        <f>COUNTIF($T$9:$T$134,"Vắng có phép")</f>
        <v>0</v>
      </c>
      <c r="Q73" s="48"/>
      <c r="R73" s="49"/>
      <c r="S73" s="50"/>
      <c r="T73" s="50" t="s">
        <v>29</v>
      </c>
      <c r="U73" s="3"/>
    </row>
    <row r="74" spans="1:38" ht="3" customHeight="1">
      <c r="A74" s="2"/>
      <c r="B74" s="39"/>
      <c r="C74" s="4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>
      <c r="B75" s="86" t="s">
        <v>33</v>
      </c>
      <c r="C75" s="86"/>
      <c r="D75" s="87">
        <f>COUNTIF(V10:V68,"Thi lại")</f>
        <v>0</v>
      </c>
      <c r="E75" s="88" t="s">
        <v>29</v>
      </c>
      <c r="F75" s="3"/>
      <c r="G75" s="3"/>
      <c r="H75" s="3"/>
      <c r="I75" s="3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3"/>
    </row>
    <row r="76" spans="1:38">
      <c r="B76" s="86"/>
      <c r="C76" s="86"/>
      <c r="D76" s="87"/>
      <c r="E76" s="88"/>
      <c r="F76" s="3"/>
      <c r="G76" s="3"/>
      <c r="H76" s="3"/>
      <c r="I76" s="3"/>
      <c r="J76" s="132" t="s">
        <v>889</v>
      </c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3"/>
    </row>
    <row r="77" spans="1:38">
      <c r="A77" s="53"/>
      <c r="B77" s="133" t="s">
        <v>34</v>
      </c>
      <c r="C77" s="133"/>
      <c r="D77" s="133"/>
      <c r="E77" s="133"/>
      <c r="F77" s="133"/>
      <c r="G77" s="133"/>
      <c r="H77" s="133"/>
      <c r="I77" s="54"/>
      <c r="J77" s="134" t="s">
        <v>35</v>
      </c>
      <c r="K77" s="134"/>
      <c r="L77" s="134"/>
      <c r="M77" s="134"/>
      <c r="N77" s="134"/>
      <c r="O77" s="134"/>
      <c r="P77" s="134"/>
      <c r="Q77" s="134"/>
      <c r="R77" s="134"/>
      <c r="S77" s="134"/>
      <c r="T77" s="134"/>
      <c r="U77" s="3"/>
    </row>
    <row r="78" spans="1:38" ht="4.5" customHeight="1">
      <c r="A78" s="2"/>
      <c r="B78" s="39"/>
      <c r="C78" s="55"/>
      <c r="D78" s="55"/>
      <c r="E78" s="56"/>
      <c r="F78" s="56"/>
      <c r="G78" s="56"/>
      <c r="H78" s="57"/>
      <c r="I78" s="58"/>
      <c r="J78" s="58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38" s="2" customFormat="1">
      <c r="B79" s="133" t="s">
        <v>36</v>
      </c>
      <c r="C79" s="133"/>
      <c r="D79" s="135" t="s">
        <v>37</v>
      </c>
      <c r="E79" s="135"/>
      <c r="F79" s="135"/>
      <c r="G79" s="135"/>
      <c r="H79" s="135"/>
      <c r="I79" s="58"/>
      <c r="J79" s="58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9.7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18" customHeight="1">
      <c r="A85" s="1"/>
      <c r="B85" s="137" t="s">
        <v>38</v>
      </c>
      <c r="C85" s="137"/>
      <c r="D85" s="137" t="s">
        <v>55</v>
      </c>
      <c r="E85" s="137"/>
      <c r="F85" s="137"/>
      <c r="G85" s="137"/>
      <c r="H85" s="137"/>
      <c r="I85" s="137"/>
      <c r="J85" s="137" t="s">
        <v>39</v>
      </c>
      <c r="K85" s="137"/>
      <c r="L85" s="137"/>
      <c r="M85" s="137"/>
      <c r="N85" s="137"/>
      <c r="O85" s="137"/>
      <c r="P85" s="137"/>
      <c r="Q85" s="137"/>
      <c r="R85" s="137"/>
      <c r="S85" s="137"/>
      <c r="T85" s="137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4.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36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ht="38.25" hidden="1" customHeight="1">
      <c r="B88" s="138" t="s">
        <v>50</v>
      </c>
      <c r="C88" s="133"/>
      <c r="D88" s="133"/>
      <c r="E88" s="133"/>
      <c r="F88" s="133"/>
      <c r="G88" s="133"/>
      <c r="H88" s="138" t="s">
        <v>51</v>
      </c>
      <c r="I88" s="138"/>
      <c r="J88" s="138"/>
      <c r="K88" s="138"/>
      <c r="L88" s="138"/>
      <c r="M88" s="138"/>
      <c r="N88" s="139" t="s">
        <v>884</v>
      </c>
      <c r="O88" s="139"/>
      <c r="P88" s="139"/>
      <c r="Q88" s="139"/>
      <c r="R88" s="139"/>
      <c r="S88" s="139"/>
      <c r="T88" s="139"/>
    </row>
    <row r="89" spans="1:38" hidden="1">
      <c r="B89" s="39"/>
      <c r="C89" s="55"/>
      <c r="D89" s="55"/>
      <c r="E89" s="56"/>
      <c r="F89" s="56"/>
      <c r="G89" s="56"/>
      <c r="H89" s="57"/>
      <c r="I89" s="58"/>
      <c r="J89" s="58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38" hidden="1">
      <c r="B90" s="133" t="s">
        <v>36</v>
      </c>
      <c r="C90" s="133"/>
      <c r="D90" s="135" t="s">
        <v>37</v>
      </c>
      <c r="E90" s="135"/>
      <c r="F90" s="135"/>
      <c r="G90" s="135"/>
      <c r="H90" s="135"/>
      <c r="I90" s="58"/>
      <c r="J90" s="58"/>
      <c r="K90" s="44"/>
      <c r="L90" s="44"/>
      <c r="M90" s="44"/>
      <c r="N90" s="44"/>
      <c r="O90" s="44"/>
      <c r="P90" s="44"/>
      <c r="Q90" s="44"/>
      <c r="R90" s="44"/>
      <c r="S90" s="44"/>
      <c r="T90" s="44"/>
    </row>
    <row r="91" spans="1:38" hidden="1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38" hidden="1"/>
    <row r="93" spans="1:38" hidden="1"/>
    <row r="94" spans="1:38" hidden="1"/>
    <row r="95" spans="1:38" hidden="1"/>
    <row r="96" spans="1:38" hidden="1">
      <c r="B96" s="136"/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 t="s">
        <v>885</v>
      </c>
      <c r="O96" s="136"/>
      <c r="P96" s="136"/>
      <c r="Q96" s="136"/>
      <c r="R96" s="136"/>
      <c r="S96" s="136"/>
      <c r="T96" s="136"/>
    </row>
    <row r="97" hidden="1"/>
  </sheetData>
  <sheetProtection formatCells="0" formatColumns="0" formatRows="0" insertColumns="0" insertRows="0" insertHyperlinks="0" deleteColumns="0" deleteRows="0" sort="0" autoFilter="0" pivotTables="0"/>
  <autoFilter ref="A8:AL68">
    <filterColumn colId="3" showButton="0"/>
    <filterColumn colId="12"/>
  </autoFilter>
  <mergeCells count="58">
    <mergeCell ref="N96:T96"/>
    <mergeCell ref="B85:C85"/>
    <mergeCell ref="D85:I85"/>
    <mergeCell ref="J85:T85"/>
    <mergeCell ref="B88:G88"/>
    <mergeCell ref="H88:M88"/>
    <mergeCell ref="N88:T88"/>
    <mergeCell ref="B90:C90"/>
    <mergeCell ref="D90:H90"/>
    <mergeCell ref="B96:D96"/>
    <mergeCell ref="E96:G96"/>
    <mergeCell ref="H96:M96"/>
    <mergeCell ref="J75:T75"/>
    <mergeCell ref="J76:T76"/>
    <mergeCell ref="B77:H77"/>
    <mergeCell ref="J77:T77"/>
    <mergeCell ref="B79:C79"/>
    <mergeCell ref="D79:H79"/>
    <mergeCell ref="G73:O73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70:C70"/>
    <mergeCell ref="G71:O71"/>
    <mergeCell ref="G72:O72"/>
    <mergeCell ref="Z4:AC6"/>
    <mergeCell ref="AD4:AE6"/>
    <mergeCell ref="AF4:AG6"/>
    <mergeCell ref="AH4:AI6"/>
    <mergeCell ref="AJ4:AK6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B1:G1"/>
    <mergeCell ref="H1:T1"/>
    <mergeCell ref="B2:G2"/>
    <mergeCell ref="H2:T2"/>
    <mergeCell ref="W4:W7"/>
  </mergeCells>
  <conditionalFormatting sqref="H10:P68">
    <cfRule type="cellIs" dxfId="7" priority="2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73 V10:W68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98"/>
  <sheetViews>
    <sheetView tabSelected="1" workbookViewId="0">
      <pane ySplit="3" topLeftCell="A4" activePane="bottomLeft" state="frozen"/>
      <selection sqref="A1:A1048576"/>
      <selection pane="bottomLeft" activeCell="A10" sqref="A10:XFD69"/>
    </sheetView>
  </sheetViews>
  <sheetFormatPr defaultRowHeight="15.75"/>
  <cols>
    <col min="1" max="1" width="2.7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886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3"/>
    </row>
    <row r="2" spans="2:38" ht="25.5" customHeight="1">
      <c r="B2" s="108" t="s">
        <v>1</v>
      </c>
      <c r="C2" s="108"/>
      <c r="D2" s="108"/>
      <c r="E2" s="108"/>
      <c r="F2" s="108"/>
      <c r="G2" s="108"/>
      <c r="H2" s="109" t="s">
        <v>54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56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881</v>
      </c>
      <c r="Q4" s="123"/>
      <c r="R4" s="123"/>
      <c r="S4" s="123"/>
      <c r="T4" s="123"/>
      <c r="W4" s="110" t="s">
        <v>46</v>
      </c>
      <c r="X4" s="110" t="s">
        <v>8</v>
      </c>
      <c r="Y4" s="110" t="s">
        <v>45</v>
      </c>
      <c r="Z4" s="110" t="s">
        <v>44</v>
      </c>
      <c r="AA4" s="110"/>
      <c r="AB4" s="110"/>
      <c r="AC4" s="110"/>
      <c r="AD4" s="110" t="s">
        <v>43</v>
      </c>
      <c r="AE4" s="110"/>
      <c r="AF4" s="110" t="s">
        <v>41</v>
      </c>
      <c r="AG4" s="110"/>
      <c r="AH4" s="110" t="s">
        <v>42</v>
      </c>
      <c r="AI4" s="110"/>
      <c r="AJ4" s="110" t="s">
        <v>40</v>
      </c>
      <c r="AK4" s="110"/>
      <c r="AL4" s="83"/>
    </row>
    <row r="5" spans="2:38" ht="17.25" customHeight="1">
      <c r="B5" s="119" t="s">
        <v>3</v>
      </c>
      <c r="C5" s="119"/>
      <c r="D5" s="8"/>
      <c r="G5" s="120" t="s">
        <v>57</v>
      </c>
      <c r="H5" s="120"/>
      <c r="I5" s="120"/>
      <c r="J5" s="120"/>
      <c r="K5" s="120"/>
      <c r="L5" s="120"/>
      <c r="M5" s="120"/>
      <c r="N5" s="120"/>
      <c r="O5" s="120"/>
      <c r="P5" s="120" t="s">
        <v>58</v>
      </c>
      <c r="Q5" s="120"/>
      <c r="R5" s="120"/>
      <c r="S5" s="120"/>
      <c r="T5" s="12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44.25" customHeight="1">
      <c r="B7" s="111" t="s">
        <v>4</v>
      </c>
      <c r="C7" s="113" t="s">
        <v>5</v>
      </c>
      <c r="D7" s="115" t="s">
        <v>6</v>
      </c>
      <c r="E7" s="116"/>
      <c r="F7" s="111" t="s">
        <v>7</v>
      </c>
      <c r="G7" s="111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7" t="s">
        <v>47</v>
      </c>
      <c r="N7" s="128"/>
      <c r="O7" s="125" t="s">
        <v>14</v>
      </c>
      <c r="P7" s="125" t="s">
        <v>15</v>
      </c>
      <c r="Q7" s="111" t="s">
        <v>16</v>
      </c>
      <c r="R7" s="125" t="s">
        <v>17</v>
      </c>
      <c r="S7" s="111" t="s">
        <v>18</v>
      </c>
      <c r="T7" s="111" t="s">
        <v>19</v>
      </c>
      <c r="W7" s="110"/>
      <c r="X7" s="110"/>
      <c r="Y7" s="110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12"/>
      <c r="C8" s="114"/>
      <c r="D8" s="117"/>
      <c r="E8" s="118"/>
      <c r="F8" s="112"/>
      <c r="G8" s="112"/>
      <c r="H8" s="129"/>
      <c r="I8" s="129"/>
      <c r="J8" s="129"/>
      <c r="K8" s="129"/>
      <c r="L8" s="125"/>
      <c r="M8" s="93" t="s">
        <v>48</v>
      </c>
      <c r="N8" s="93" t="s">
        <v>49</v>
      </c>
      <c r="O8" s="125"/>
      <c r="P8" s="125"/>
      <c r="Q8" s="124"/>
      <c r="R8" s="125"/>
      <c r="S8" s="112"/>
      <c r="T8" s="124"/>
      <c r="V8" s="90"/>
      <c r="W8" s="67" t="str">
        <f>+D4</f>
        <v>Chuyên đề (VT)</v>
      </c>
      <c r="X8" s="68" t="str">
        <f>+P4</f>
        <v>Nhóm: TEL1404-03</v>
      </c>
      <c r="Y8" s="69">
        <f>+$AH$8+$AJ$8+$AF$8</f>
        <v>60</v>
      </c>
      <c r="Z8" s="63">
        <f>COUNTIF($S$9:$S$129,"Khiển trách")</f>
        <v>0</v>
      </c>
      <c r="AA8" s="63">
        <f>COUNTIF($S$9:$S$129,"Cảnh cáo")</f>
        <v>0</v>
      </c>
      <c r="AB8" s="63">
        <f>COUNTIF($S$9:$S$129,"Đình chỉ thi")</f>
        <v>0</v>
      </c>
      <c r="AC8" s="70">
        <f>+($Z$8+$AA$8+$AB$8)/$Y$8*100%</f>
        <v>0</v>
      </c>
      <c r="AD8" s="63">
        <f>SUM(COUNTIF($S$9:$S$127,"Vắng"),COUNTIF($S$9:$S$127,"Vắng có phép"))</f>
        <v>0</v>
      </c>
      <c r="AE8" s="71">
        <f>+$AD$8/$Y$8</f>
        <v>0</v>
      </c>
      <c r="AF8" s="72">
        <f>COUNTIF($V$9:$V$127,"Thi lại")</f>
        <v>0</v>
      </c>
      <c r="AG8" s="71">
        <f>+$AF$8/$Y$8</f>
        <v>0</v>
      </c>
      <c r="AH8" s="72">
        <f>COUNTIF($V$9:$V$128,"Học lại")</f>
        <v>3</v>
      </c>
      <c r="AI8" s="71">
        <f>+$AH$8/$Y$8</f>
        <v>0.05</v>
      </c>
      <c r="AJ8" s="63">
        <f>COUNTIF($V$10:$V$128,"Đạt")</f>
        <v>57</v>
      </c>
      <c r="AK8" s="70">
        <f>+$AJ$8/$Y$8</f>
        <v>0.95</v>
      </c>
      <c r="AL8" s="82"/>
    </row>
    <row r="9" spans="2:38" ht="14.25" customHeight="1">
      <c r="B9" s="127" t="s">
        <v>25</v>
      </c>
      <c r="C9" s="130"/>
      <c r="D9" s="130"/>
      <c r="E9" s="130"/>
      <c r="F9" s="130"/>
      <c r="G9" s="128"/>
      <c r="H9" s="10"/>
      <c r="I9" s="10"/>
      <c r="J9" s="11"/>
      <c r="K9" s="10">
        <v>50</v>
      </c>
      <c r="L9" s="12"/>
      <c r="M9" s="13"/>
      <c r="N9" s="13"/>
      <c r="O9" s="13"/>
      <c r="P9" s="60">
        <f>100-(H9+I9+J9+K9)</f>
        <v>50</v>
      </c>
      <c r="Q9" s="112"/>
      <c r="R9" s="14"/>
      <c r="S9" s="14"/>
      <c r="T9" s="11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6.5" customHeight="1">
      <c r="B10" s="15">
        <v>1</v>
      </c>
      <c r="C10" s="16" t="s">
        <v>422</v>
      </c>
      <c r="D10" s="17" t="s">
        <v>423</v>
      </c>
      <c r="E10" s="18" t="s">
        <v>61</v>
      </c>
      <c r="F10" s="19" t="s">
        <v>76</v>
      </c>
      <c r="G10" s="16" t="s">
        <v>90</v>
      </c>
      <c r="H10" s="20" t="s">
        <v>26</v>
      </c>
      <c r="I10" s="20" t="s">
        <v>26</v>
      </c>
      <c r="J10" s="20" t="s">
        <v>26</v>
      </c>
      <c r="K10" s="20">
        <v>9</v>
      </c>
      <c r="L10" s="21"/>
      <c r="M10" s="21"/>
      <c r="N10" s="21"/>
      <c r="O10" s="21"/>
      <c r="P10" s="22">
        <v>9</v>
      </c>
      <c r="Q10" s="23">
        <f t="shared" ref="Q10:Q69" si="0">ROUND(SUMPRODUCT(H10:P10,$H$9:$P$9)/100,1)</f>
        <v>9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A+</v>
      </c>
      <c r="S10" s="24" t="str">
        <f t="shared" ref="S10:S69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6.5" customHeight="1">
      <c r="B11" s="26">
        <v>2</v>
      </c>
      <c r="C11" s="27" t="s">
        <v>424</v>
      </c>
      <c r="D11" s="28" t="s">
        <v>425</v>
      </c>
      <c r="E11" s="29" t="s">
        <v>61</v>
      </c>
      <c r="F11" s="30" t="s">
        <v>194</v>
      </c>
      <c r="G11" s="27" t="s">
        <v>67</v>
      </c>
      <c r="H11" s="31" t="s">
        <v>26</v>
      </c>
      <c r="I11" s="31" t="s">
        <v>26</v>
      </c>
      <c r="J11" s="31" t="s">
        <v>26</v>
      </c>
      <c r="K11" s="31">
        <v>7</v>
      </c>
      <c r="L11" s="32"/>
      <c r="M11" s="32"/>
      <c r="N11" s="32"/>
      <c r="O11" s="32"/>
      <c r="P11" s="33">
        <v>7</v>
      </c>
      <c r="Q11" s="34">
        <f t="shared" si="0"/>
        <v>7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36" t="str">
        <f t="shared" si="1"/>
        <v>Khá</v>
      </c>
      <c r="T11" s="37" t="str">
        <f>+IF(OR($H11=0,$I11=0,$J11=0,$K11=0),"Không đủ ĐKDT","")</f>
        <v/>
      </c>
      <c r="U11" s="3"/>
      <c r="V11" s="91" t="str">
        <f t="shared" ref="V11:V69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6.5" customHeight="1">
      <c r="B12" s="26">
        <v>3</v>
      </c>
      <c r="C12" s="27" t="s">
        <v>426</v>
      </c>
      <c r="D12" s="28" t="s">
        <v>427</v>
      </c>
      <c r="E12" s="29" t="s">
        <v>61</v>
      </c>
      <c r="F12" s="30" t="s">
        <v>428</v>
      </c>
      <c r="G12" s="27" t="s">
        <v>67</v>
      </c>
      <c r="H12" s="31" t="s">
        <v>26</v>
      </c>
      <c r="I12" s="31" t="s">
        <v>26</v>
      </c>
      <c r="J12" s="31" t="s">
        <v>26</v>
      </c>
      <c r="K12" s="31">
        <v>6</v>
      </c>
      <c r="L12" s="38"/>
      <c r="M12" s="38"/>
      <c r="N12" s="38"/>
      <c r="O12" s="38"/>
      <c r="P12" s="33">
        <v>6</v>
      </c>
      <c r="Q12" s="34">
        <f t="shared" si="0"/>
        <v>6</v>
      </c>
      <c r="R12" s="35" t="str">
        <f t="shared" ref="R12:R69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1"/>
        <v>Trung bình</v>
      </c>
      <c r="T12" s="37" t="str">
        <f t="shared" ref="T12:T69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6.5" customHeight="1">
      <c r="B13" s="26">
        <v>4</v>
      </c>
      <c r="C13" s="27" t="s">
        <v>429</v>
      </c>
      <c r="D13" s="28" t="s">
        <v>336</v>
      </c>
      <c r="E13" s="29" t="s">
        <v>61</v>
      </c>
      <c r="F13" s="30" t="s">
        <v>430</v>
      </c>
      <c r="G13" s="27" t="s">
        <v>63</v>
      </c>
      <c r="H13" s="31" t="s">
        <v>26</v>
      </c>
      <c r="I13" s="31" t="s">
        <v>26</v>
      </c>
      <c r="J13" s="31" t="s">
        <v>26</v>
      </c>
      <c r="K13" s="31">
        <v>7</v>
      </c>
      <c r="L13" s="38"/>
      <c r="M13" s="38"/>
      <c r="N13" s="38"/>
      <c r="O13" s="38"/>
      <c r="P13" s="33">
        <v>7</v>
      </c>
      <c r="Q13" s="34">
        <f t="shared" si="0"/>
        <v>7</v>
      </c>
      <c r="R13" s="35" t="str">
        <f t="shared" si="3"/>
        <v>B</v>
      </c>
      <c r="S13" s="36" t="str">
        <f t="shared" si="1"/>
        <v>Khá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6.5" customHeight="1">
      <c r="B14" s="26">
        <v>5</v>
      </c>
      <c r="C14" s="27" t="s">
        <v>431</v>
      </c>
      <c r="D14" s="28" t="s">
        <v>432</v>
      </c>
      <c r="E14" s="29" t="s">
        <v>70</v>
      </c>
      <c r="F14" s="30" t="s">
        <v>359</v>
      </c>
      <c r="G14" s="27" t="s">
        <v>63</v>
      </c>
      <c r="H14" s="31" t="s">
        <v>26</v>
      </c>
      <c r="I14" s="31" t="s">
        <v>26</v>
      </c>
      <c r="J14" s="31" t="s">
        <v>26</v>
      </c>
      <c r="K14" s="31">
        <v>8</v>
      </c>
      <c r="L14" s="38"/>
      <c r="M14" s="38"/>
      <c r="N14" s="38"/>
      <c r="O14" s="38"/>
      <c r="P14" s="33">
        <v>8</v>
      </c>
      <c r="Q14" s="34">
        <f t="shared" si="0"/>
        <v>8</v>
      </c>
      <c r="R14" s="35" t="str">
        <f t="shared" si="3"/>
        <v>B+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6.5" customHeight="1">
      <c r="B15" s="26">
        <v>6</v>
      </c>
      <c r="C15" s="27" t="s">
        <v>433</v>
      </c>
      <c r="D15" s="28" t="s">
        <v>434</v>
      </c>
      <c r="E15" s="29" t="s">
        <v>435</v>
      </c>
      <c r="F15" s="30" t="s">
        <v>436</v>
      </c>
      <c r="G15" s="27" t="s">
        <v>72</v>
      </c>
      <c r="H15" s="31" t="s">
        <v>26</v>
      </c>
      <c r="I15" s="31" t="s">
        <v>26</v>
      </c>
      <c r="J15" s="31" t="s">
        <v>26</v>
      </c>
      <c r="K15" s="31">
        <v>7</v>
      </c>
      <c r="L15" s="38"/>
      <c r="M15" s="38"/>
      <c r="N15" s="38"/>
      <c r="O15" s="38"/>
      <c r="P15" s="33">
        <v>7</v>
      </c>
      <c r="Q15" s="34">
        <f t="shared" si="0"/>
        <v>7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6.5" customHeight="1">
      <c r="B16" s="26">
        <v>7</v>
      </c>
      <c r="C16" s="27" t="s">
        <v>437</v>
      </c>
      <c r="D16" s="28" t="s">
        <v>438</v>
      </c>
      <c r="E16" s="29" t="s">
        <v>75</v>
      </c>
      <c r="F16" s="30" t="s">
        <v>439</v>
      </c>
      <c r="G16" s="27" t="s">
        <v>67</v>
      </c>
      <c r="H16" s="31" t="s">
        <v>26</v>
      </c>
      <c r="I16" s="31" t="s">
        <v>26</v>
      </c>
      <c r="J16" s="31" t="s">
        <v>26</v>
      </c>
      <c r="K16" s="31">
        <v>8</v>
      </c>
      <c r="L16" s="38"/>
      <c r="M16" s="38"/>
      <c r="N16" s="38"/>
      <c r="O16" s="38"/>
      <c r="P16" s="33">
        <v>8</v>
      </c>
      <c r="Q16" s="34">
        <f t="shared" si="0"/>
        <v>8</v>
      </c>
      <c r="R16" s="35" t="str">
        <f t="shared" si="3"/>
        <v>B+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6.5" customHeight="1">
      <c r="B17" s="26">
        <v>8</v>
      </c>
      <c r="C17" s="27" t="s">
        <v>440</v>
      </c>
      <c r="D17" s="28" t="s">
        <v>188</v>
      </c>
      <c r="E17" s="29" t="s">
        <v>83</v>
      </c>
      <c r="F17" s="30" t="s">
        <v>441</v>
      </c>
      <c r="G17" s="27" t="s">
        <v>90</v>
      </c>
      <c r="H17" s="31" t="s">
        <v>26</v>
      </c>
      <c r="I17" s="31" t="s">
        <v>26</v>
      </c>
      <c r="J17" s="31" t="s">
        <v>26</v>
      </c>
      <c r="K17" s="31">
        <v>6</v>
      </c>
      <c r="L17" s="38"/>
      <c r="M17" s="38"/>
      <c r="N17" s="38"/>
      <c r="O17" s="38"/>
      <c r="P17" s="33">
        <v>6</v>
      </c>
      <c r="Q17" s="34">
        <f t="shared" si="0"/>
        <v>6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6.5" customHeight="1">
      <c r="B18" s="26">
        <v>9</v>
      </c>
      <c r="C18" s="27" t="s">
        <v>442</v>
      </c>
      <c r="D18" s="28" t="s">
        <v>443</v>
      </c>
      <c r="E18" s="29" t="s">
        <v>83</v>
      </c>
      <c r="F18" s="30" t="s">
        <v>444</v>
      </c>
      <c r="G18" s="27" t="s">
        <v>144</v>
      </c>
      <c r="H18" s="31" t="s">
        <v>26</v>
      </c>
      <c r="I18" s="31" t="s">
        <v>26</v>
      </c>
      <c r="J18" s="31" t="s">
        <v>26</v>
      </c>
      <c r="K18" s="31">
        <v>7</v>
      </c>
      <c r="L18" s="38"/>
      <c r="M18" s="38"/>
      <c r="N18" s="38"/>
      <c r="O18" s="38"/>
      <c r="P18" s="33">
        <v>7</v>
      </c>
      <c r="Q18" s="34">
        <f t="shared" si="0"/>
        <v>7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6.5" customHeight="1">
      <c r="B19" s="26">
        <v>10</v>
      </c>
      <c r="C19" s="27" t="s">
        <v>445</v>
      </c>
      <c r="D19" s="28" t="s">
        <v>446</v>
      </c>
      <c r="E19" s="29" t="s">
        <v>93</v>
      </c>
      <c r="F19" s="30" t="s">
        <v>447</v>
      </c>
      <c r="G19" s="27" t="s">
        <v>102</v>
      </c>
      <c r="H19" s="31" t="s">
        <v>26</v>
      </c>
      <c r="I19" s="31" t="s">
        <v>26</v>
      </c>
      <c r="J19" s="31" t="s">
        <v>26</v>
      </c>
      <c r="K19" s="31">
        <v>9</v>
      </c>
      <c r="L19" s="38"/>
      <c r="M19" s="38"/>
      <c r="N19" s="38"/>
      <c r="O19" s="38"/>
      <c r="P19" s="33">
        <v>9</v>
      </c>
      <c r="Q19" s="34">
        <f t="shared" si="0"/>
        <v>9</v>
      </c>
      <c r="R19" s="35" t="str">
        <f t="shared" si="3"/>
        <v>A+</v>
      </c>
      <c r="S19" s="36" t="str">
        <f t="shared" si="1"/>
        <v>Giỏi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6.5" customHeight="1">
      <c r="B20" s="26">
        <v>11</v>
      </c>
      <c r="C20" s="27" t="s">
        <v>448</v>
      </c>
      <c r="D20" s="28" t="s">
        <v>449</v>
      </c>
      <c r="E20" s="29" t="s">
        <v>93</v>
      </c>
      <c r="F20" s="30" t="s">
        <v>450</v>
      </c>
      <c r="G20" s="27" t="s">
        <v>144</v>
      </c>
      <c r="H20" s="31" t="s">
        <v>26</v>
      </c>
      <c r="I20" s="31" t="s">
        <v>26</v>
      </c>
      <c r="J20" s="31" t="s">
        <v>26</v>
      </c>
      <c r="K20" s="31">
        <v>10</v>
      </c>
      <c r="L20" s="38"/>
      <c r="M20" s="38"/>
      <c r="N20" s="38"/>
      <c r="O20" s="38"/>
      <c r="P20" s="33">
        <v>10</v>
      </c>
      <c r="Q20" s="34">
        <f t="shared" si="0"/>
        <v>10</v>
      </c>
      <c r="R20" s="35" t="str">
        <f t="shared" si="3"/>
        <v>A+</v>
      </c>
      <c r="S20" s="36" t="str">
        <f t="shared" si="1"/>
        <v>Giỏi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6.5" customHeight="1">
      <c r="B21" s="26">
        <v>12</v>
      </c>
      <c r="C21" s="27" t="s">
        <v>451</v>
      </c>
      <c r="D21" s="28" t="s">
        <v>452</v>
      </c>
      <c r="E21" s="29" t="s">
        <v>453</v>
      </c>
      <c r="F21" s="30" t="s">
        <v>288</v>
      </c>
      <c r="G21" s="27" t="s">
        <v>67</v>
      </c>
      <c r="H21" s="31" t="s">
        <v>26</v>
      </c>
      <c r="I21" s="31" t="s">
        <v>26</v>
      </c>
      <c r="J21" s="31" t="s">
        <v>26</v>
      </c>
      <c r="K21" s="31">
        <v>8</v>
      </c>
      <c r="L21" s="38"/>
      <c r="M21" s="38"/>
      <c r="N21" s="38"/>
      <c r="O21" s="38"/>
      <c r="P21" s="33">
        <v>8</v>
      </c>
      <c r="Q21" s="34">
        <f t="shared" si="0"/>
        <v>8</v>
      </c>
      <c r="R21" s="35" t="str">
        <f t="shared" si="3"/>
        <v>B+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6.5" customHeight="1">
      <c r="B22" s="26">
        <v>13</v>
      </c>
      <c r="C22" s="27" t="s">
        <v>454</v>
      </c>
      <c r="D22" s="28" t="s">
        <v>370</v>
      </c>
      <c r="E22" s="29" t="s">
        <v>455</v>
      </c>
      <c r="F22" s="30" t="s">
        <v>456</v>
      </c>
      <c r="G22" s="27" t="s">
        <v>67</v>
      </c>
      <c r="H22" s="31" t="s">
        <v>26</v>
      </c>
      <c r="I22" s="31" t="s">
        <v>26</v>
      </c>
      <c r="J22" s="31" t="s">
        <v>26</v>
      </c>
      <c r="K22" s="31">
        <v>6</v>
      </c>
      <c r="L22" s="38"/>
      <c r="M22" s="38"/>
      <c r="N22" s="38"/>
      <c r="O22" s="38"/>
      <c r="P22" s="33">
        <v>7</v>
      </c>
      <c r="Q22" s="34">
        <f t="shared" si="0"/>
        <v>6.5</v>
      </c>
      <c r="R22" s="35" t="str">
        <f t="shared" si="3"/>
        <v>C+</v>
      </c>
      <c r="S22" s="36" t="str">
        <f t="shared" si="1"/>
        <v>Trung bình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6.5" customHeight="1">
      <c r="B23" s="26">
        <v>14</v>
      </c>
      <c r="C23" s="27" t="s">
        <v>457</v>
      </c>
      <c r="D23" s="28" t="s">
        <v>458</v>
      </c>
      <c r="E23" s="29" t="s">
        <v>455</v>
      </c>
      <c r="F23" s="30" t="s">
        <v>183</v>
      </c>
      <c r="G23" s="27" t="s">
        <v>144</v>
      </c>
      <c r="H23" s="31" t="s">
        <v>26</v>
      </c>
      <c r="I23" s="31" t="s">
        <v>26</v>
      </c>
      <c r="J23" s="31" t="s">
        <v>26</v>
      </c>
      <c r="K23" s="31">
        <v>10</v>
      </c>
      <c r="L23" s="38"/>
      <c r="M23" s="38"/>
      <c r="N23" s="38"/>
      <c r="O23" s="38"/>
      <c r="P23" s="33">
        <v>10</v>
      </c>
      <c r="Q23" s="34">
        <f t="shared" si="0"/>
        <v>10</v>
      </c>
      <c r="R23" s="35" t="str">
        <f t="shared" si="3"/>
        <v>A+</v>
      </c>
      <c r="S23" s="36" t="str">
        <f t="shared" si="1"/>
        <v>Giỏi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6.5" customHeight="1">
      <c r="B24" s="26">
        <v>15</v>
      </c>
      <c r="C24" s="27" t="s">
        <v>459</v>
      </c>
      <c r="D24" s="28" t="s">
        <v>460</v>
      </c>
      <c r="E24" s="29" t="s">
        <v>123</v>
      </c>
      <c r="F24" s="30" t="s">
        <v>346</v>
      </c>
      <c r="G24" s="27" t="s">
        <v>67</v>
      </c>
      <c r="H24" s="31" t="s">
        <v>26</v>
      </c>
      <c r="I24" s="31" t="s">
        <v>26</v>
      </c>
      <c r="J24" s="31" t="s">
        <v>26</v>
      </c>
      <c r="K24" s="31">
        <v>7</v>
      </c>
      <c r="L24" s="38"/>
      <c r="M24" s="38"/>
      <c r="N24" s="38"/>
      <c r="O24" s="38"/>
      <c r="P24" s="33">
        <v>7</v>
      </c>
      <c r="Q24" s="34">
        <f t="shared" si="0"/>
        <v>7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6.5" customHeight="1">
      <c r="B25" s="26">
        <v>16</v>
      </c>
      <c r="C25" s="27" t="s">
        <v>461</v>
      </c>
      <c r="D25" s="28" t="s">
        <v>462</v>
      </c>
      <c r="E25" s="29" t="s">
        <v>463</v>
      </c>
      <c r="F25" s="30" t="s">
        <v>464</v>
      </c>
      <c r="G25" s="27" t="s">
        <v>67</v>
      </c>
      <c r="H25" s="31" t="s">
        <v>26</v>
      </c>
      <c r="I25" s="31" t="s">
        <v>26</v>
      </c>
      <c r="J25" s="31" t="s">
        <v>26</v>
      </c>
      <c r="K25" s="31">
        <v>8</v>
      </c>
      <c r="L25" s="38"/>
      <c r="M25" s="38"/>
      <c r="N25" s="38"/>
      <c r="O25" s="38"/>
      <c r="P25" s="33">
        <v>8</v>
      </c>
      <c r="Q25" s="34">
        <f t="shared" si="0"/>
        <v>8</v>
      </c>
      <c r="R25" s="35" t="str">
        <f t="shared" si="3"/>
        <v>B+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6.5" customHeight="1">
      <c r="B26" s="26">
        <v>17</v>
      </c>
      <c r="C26" s="27" t="s">
        <v>465</v>
      </c>
      <c r="D26" s="28" t="s">
        <v>466</v>
      </c>
      <c r="E26" s="29" t="s">
        <v>467</v>
      </c>
      <c r="F26" s="30" t="s">
        <v>468</v>
      </c>
      <c r="G26" s="27" t="s">
        <v>63</v>
      </c>
      <c r="H26" s="31" t="s">
        <v>26</v>
      </c>
      <c r="I26" s="31" t="s">
        <v>26</v>
      </c>
      <c r="J26" s="31" t="s">
        <v>26</v>
      </c>
      <c r="K26" s="31">
        <v>7</v>
      </c>
      <c r="L26" s="38"/>
      <c r="M26" s="38"/>
      <c r="N26" s="38"/>
      <c r="O26" s="38"/>
      <c r="P26" s="33">
        <v>8</v>
      </c>
      <c r="Q26" s="34">
        <f t="shared" si="0"/>
        <v>7.5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6.5" customHeight="1">
      <c r="B27" s="26">
        <v>18</v>
      </c>
      <c r="C27" s="27" t="s">
        <v>469</v>
      </c>
      <c r="D27" s="28" t="s">
        <v>350</v>
      </c>
      <c r="E27" s="29" t="s">
        <v>138</v>
      </c>
      <c r="F27" s="30" t="s">
        <v>470</v>
      </c>
      <c r="G27" s="27" t="s">
        <v>102</v>
      </c>
      <c r="H27" s="31" t="s">
        <v>26</v>
      </c>
      <c r="I27" s="31" t="s">
        <v>26</v>
      </c>
      <c r="J27" s="31" t="s">
        <v>26</v>
      </c>
      <c r="K27" s="31">
        <v>9</v>
      </c>
      <c r="L27" s="38"/>
      <c r="M27" s="38"/>
      <c r="N27" s="38"/>
      <c r="O27" s="38"/>
      <c r="P27" s="33">
        <v>9</v>
      </c>
      <c r="Q27" s="34">
        <f t="shared" si="0"/>
        <v>9</v>
      </c>
      <c r="R27" s="35" t="str">
        <f t="shared" si="3"/>
        <v>A+</v>
      </c>
      <c r="S27" s="36" t="str">
        <f t="shared" si="1"/>
        <v>Giỏi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6.5" customHeight="1">
      <c r="B28" s="26">
        <v>19</v>
      </c>
      <c r="C28" s="27" t="s">
        <v>471</v>
      </c>
      <c r="D28" s="28" t="s">
        <v>472</v>
      </c>
      <c r="E28" s="29" t="s">
        <v>142</v>
      </c>
      <c r="F28" s="30" t="s">
        <v>473</v>
      </c>
      <c r="G28" s="27" t="s">
        <v>90</v>
      </c>
      <c r="H28" s="31" t="s">
        <v>26</v>
      </c>
      <c r="I28" s="31" t="s">
        <v>26</v>
      </c>
      <c r="J28" s="31" t="s">
        <v>26</v>
      </c>
      <c r="K28" s="31">
        <v>8</v>
      </c>
      <c r="L28" s="38"/>
      <c r="M28" s="38"/>
      <c r="N28" s="38"/>
      <c r="O28" s="38"/>
      <c r="P28" s="33">
        <v>8</v>
      </c>
      <c r="Q28" s="34">
        <f t="shared" si="0"/>
        <v>8</v>
      </c>
      <c r="R28" s="35" t="str">
        <f t="shared" si="3"/>
        <v>B+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6.5" customHeight="1">
      <c r="B29" s="26">
        <v>20</v>
      </c>
      <c r="C29" s="27" t="s">
        <v>474</v>
      </c>
      <c r="D29" s="28" t="s">
        <v>192</v>
      </c>
      <c r="E29" s="29" t="s">
        <v>147</v>
      </c>
      <c r="F29" s="30" t="s">
        <v>475</v>
      </c>
      <c r="G29" s="27" t="s">
        <v>63</v>
      </c>
      <c r="H29" s="31" t="s">
        <v>26</v>
      </c>
      <c r="I29" s="31" t="s">
        <v>26</v>
      </c>
      <c r="J29" s="31" t="s">
        <v>26</v>
      </c>
      <c r="K29" s="31">
        <v>8</v>
      </c>
      <c r="L29" s="38"/>
      <c r="M29" s="38"/>
      <c r="N29" s="38"/>
      <c r="O29" s="38"/>
      <c r="P29" s="33">
        <v>8</v>
      </c>
      <c r="Q29" s="34">
        <f t="shared" si="0"/>
        <v>8</v>
      </c>
      <c r="R29" s="35" t="str">
        <f t="shared" si="3"/>
        <v>B+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6.5" customHeight="1">
      <c r="B30" s="26">
        <v>21</v>
      </c>
      <c r="C30" s="27" t="s">
        <v>476</v>
      </c>
      <c r="D30" s="28" t="s">
        <v>119</v>
      </c>
      <c r="E30" s="29" t="s">
        <v>477</v>
      </c>
      <c r="F30" s="30" t="s">
        <v>243</v>
      </c>
      <c r="G30" s="27" t="s">
        <v>63</v>
      </c>
      <c r="H30" s="31" t="s">
        <v>26</v>
      </c>
      <c r="I30" s="31" t="s">
        <v>26</v>
      </c>
      <c r="J30" s="31" t="s">
        <v>26</v>
      </c>
      <c r="K30" s="31">
        <v>9</v>
      </c>
      <c r="L30" s="38"/>
      <c r="M30" s="38"/>
      <c r="N30" s="38"/>
      <c r="O30" s="38"/>
      <c r="P30" s="33">
        <v>9</v>
      </c>
      <c r="Q30" s="34">
        <f t="shared" si="0"/>
        <v>9</v>
      </c>
      <c r="R30" s="35" t="str">
        <f t="shared" si="3"/>
        <v>A+</v>
      </c>
      <c r="S30" s="36" t="str">
        <f t="shared" si="1"/>
        <v>Giỏi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6.5" customHeight="1">
      <c r="B31" s="26">
        <v>22</v>
      </c>
      <c r="C31" s="27" t="s">
        <v>478</v>
      </c>
      <c r="D31" s="28" t="s">
        <v>479</v>
      </c>
      <c r="E31" s="29" t="s">
        <v>480</v>
      </c>
      <c r="F31" s="30" t="s">
        <v>409</v>
      </c>
      <c r="G31" s="27" t="s">
        <v>144</v>
      </c>
      <c r="H31" s="31" t="s">
        <v>26</v>
      </c>
      <c r="I31" s="31" t="s">
        <v>26</v>
      </c>
      <c r="J31" s="31" t="s">
        <v>26</v>
      </c>
      <c r="K31" s="31">
        <v>10</v>
      </c>
      <c r="L31" s="38"/>
      <c r="M31" s="38"/>
      <c r="N31" s="38"/>
      <c r="O31" s="38"/>
      <c r="P31" s="33">
        <v>10</v>
      </c>
      <c r="Q31" s="34">
        <f t="shared" si="0"/>
        <v>10</v>
      </c>
      <c r="R31" s="35" t="str">
        <f t="shared" si="3"/>
        <v>A+</v>
      </c>
      <c r="S31" s="36" t="str">
        <f t="shared" si="1"/>
        <v>Giỏi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6.5" customHeight="1">
      <c r="B32" s="26">
        <v>23</v>
      </c>
      <c r="C32" s="27" t="s">
        <v>481</v>
      </c>
      <c r="D32" s="28" t="s">
        <v>482</v>
      </c>
      <c r="E32" s="29" t="s">
        <v>307</v>
      </c>
      <c r="F32" s="30" t="s">
        <v>483</v>
      </c>
      <c r="G32" s="27" t="s">
        <v>67</v>
      </c>
      <c r="H32" s="31" t="s">
        <v>26</v>
      </c>
      <c r="I32" s="31" t="s">
        <v>26</v>
      </c>
      <c r="J32" s="31" t="s">
        <v>26</v>
      </c>
      <c r="K32" s="31">
        <v>8</v>
      </c>
      <c r="L32" s="38"/>
      <c r="M32" s="38"/>
      <c r="N32" s="38"/>
      <c r="O32" s="38"/>
      <c r="P32" s="33">
        <v>8</v>
      </c>
      <c r="Q32" s="34">
        <f t="shared" si="0"/>
        <v>8</v>
      </c>
      <c r="R32" s="35" t="str">
        <f t="shared" si="3"/>
        <v>B+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6.5" customHeight="1">
      <c r="B33" s="26">
        <v>24</v>
      </c>
      <c r="C33" s="27" t="s">
        <v>484</v>
      </c>
      <c r="D33" s="28" t="s">
        <v>485</v>
      </c>
      <c r="E33" s="29" t="s">
        <v>158</v>
      </c>
      <c r="F33" s="30" t="s">
        <v>483</v>
      </c>
      <c r="G33" s="27" t="s">
        <v>63</v>
      </c>
      <c r="H33" s="31" t="s">
        <v>26</v>
      </c>
      <c r="I33" s="31" t="s">
        <v>26</v>
      </c>
      <c r="J33" s="31" t="s">
        <v>26</v>
      </c>
      <c r="K33" s="31">
        <v>9</v>
      </c>
      <c r="L33" s="38"/>
      <c r="M33" s="38"/>
      <c r="N33" s="38"/>
      <c r="O33" s="38"/>
      <c r="P33" s="33">
        <v>9</v>
      </c>
      <c r="Q33" s="34">
        <f t="shared" si="0"/>
        <v>9</v>
      </c>
      <c r="R33" s="35" t="str">
        <f t="shared" si="3"/>
        <v>A+</v>
      </c>
      <c r="S33" s="36" t="str">
        <f t="shared" si="1"/>
        <v>Giỏi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6.5" customHeight="1">
      <c r="B34" s="26">
        <v>25</v>
      </c>
      <c r="C34" s="27" t="s">
        <v>486</v>
      </c>
      <c r="D34" s="28" t="s">
        <v>487</v>
      </c>
      <c r="E34" s="29" t="s">
        <v>158</v>
      </c>
      <c r="F34" s="30" t="s">
        <v>488</v>
      </c>
      <c r="G34" s="27" t="s">
        <v>144</v>
      </c>
      <c r="H34" s="31" t="s">
        <v>26</v>
      </c>
      <c r="I34" s="31" t="s">
        <v>26</v>
      </c>
      <c r="J34" s="31" t="s">
        <v>26</v>
      </c>
      <c r="K34" s="31">
        <v>8</v>
      </c>
      <c r="L34" s="38"/>
      <c r="M34" s="38"/>
      <c r="N34" s="38"/>
      <c r="O34" s="38"/>
      <c r="P34" s="33">
        <v>8</v>
      </c>
      <c r="Q34" s="34">
        <f t="shared" si="0"/>
        <v>8</v>
      </c>
      <c r="R34" s="35" t="str">
        <f t="shared" si="3"/>
        <v>B+</v>
      </c>
      <c r="S34" s="36" t="str">
        <f t="shared" si="1"/>
        <v>Khá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6.5" customHeight="1">
      <c r="B35" s="26">
        <v>26</v>
      </c>
      <c r="C35" s="27" t="s">
        <v>489</v>
      </c>
      <c r="D35" s="28" t="s">
        <v>490</v>
      </c>
      <c r="E35" s="29" t="s">
        <v>324</v>
      </c>
      <c r="F35" s="30" t="s">
        <v>491</v>
      </c>
      <c r="G35" s="27" t="s">
        <v>63</v>
      </c>
      <c r="H35" s="31" t="s">
        <v>26</v>
      </c>
      <c r="I35" s="31" t="s">
        <v>26</v>
      </c>
      <c r="J35" s="31" t="s">
        <v>26</v>
      </c>
      <c r="K35" s="31">
        <v>9</v>
      </c>
      <c r="L35" s="38"/>
      <c r="M35" s="38"/>
      <c r="N35" s="38"/>
      <c r="O35" s="38"/>
      <c r="P35" s="33">
        <v>9</v>
      </c>
      <c r="Q35" s="34">
        <f t="shared" si="0"/>
        <v>9</v>
      </c>
      <c r="R35" s="35" t="str">
        <f t="shared" si="3"/>
        <v>A+</v>
      </c>
      <c r="S35" s="36" t="str">
        <f t="shared" si="1"/>
        <v>Giỏi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6.5" customHeight="1">
      <c r="B36" s="26">
        <v>27</v>
      </c>
      <c r="C36" s="27" t="s">
        <v>492</v>
      </c>
      <c r="D36" s="28" t="s">
        <v>146</v>
      </c>
      <c r="E36" s="29" t="s">
        <v>493</v>
      </c>
      <c r="F36" s="30" t="s">
        <v>494</v>
      </c>
      <c r="G36" s="27" t="s">
        <v>90</v>
      </c>
      <c r="H36" s="31" t="s">
        <v>26</v>
      </c>
      <c r="I36" s="31" t="s">
        <v>26</v>
      </c>
      <c r="J36" s="31" t="s">
        <v>26</v>
      </c>
      <c r="K36" s="31">
        <v>8</v>
      </c>
      <c r="L36" s="38"/>
      <c r="M36" s="38"/>
      <c r="N36" s="38"/>
      <c r="O36" s="38"/>
      <c r="P36" s="33">
        <v>8</v>
      </c>
      <c r="Q36" s="34">
        <f t="shared" si="0"/>
        <v>8</v>
      </c>
      <c r="R36" s="35" t="str">
        <f t="shared" si="3"/>
        <v>B+</v>
      </c>
      <c r="S36" s="36" t="str">
        <f t="shared" si="1"/>
        <v>Khá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6.5" customHeight="1">
      <c r="B37" s="26">
        <v>28</v>
      </c>
      <c r="C37" s="27" t="s">
        <v>495</v>
      </c>
      <c r="D37" s="28" t="s">
        <v>364</v>
      </c>
      <c r="E37" s="29" t="s">
        <v>168</v>
      </c>
      <c r="F37" s="30" t="s">
        <v>496</v>
      </c>
      <c r="G37" s="27" t="s">
        <v>144</v>
      </c>
      <c r="H37" s="31" t="s">
        <v>26</v>
      </c>
      <c r="I37" s="31" t="s">
        <v>26</v>
      </c>
      <c r="J37" s="31" t="s">
        <v>26</v>
      </c>
      <c r="K37" s="31">
        <v>9</v>
      </c>
      <c r="L37" s="38"/>
      <c r="M37" s="38"/>
      <c r="N37" s="38"/>
      <c r="O37" s="38"/>
      <c r="P37" s="33">
        <v>9</v>
      </c>
      <c r="Q37" s="34">
        <f t="shared" si="0"/>
        <v>9</v>
      </c>
      <c r="R37" s="35" t="str">
        <f t="shared" si="3"/>
        <v>A+</v>
      </c>
      <c r="S37" s="36" t="str">
        <f t="shared" si="1"/>
        <v>Giỏi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6.5" customHeight="1">
      <c r="B38" s="26">
        <v>29</v>
      </c>
      <c r="C38" s="27" t="s">
        <v>497</v>
      </c>
      <c r="D38" s="28" t="s">
        <v>498</v>
      </c>
      <c r="E38" s="29" t="s">
        <v>172</v>
      </c>
      <c r="F38" s="30" t="s">
        <v>499</v>
      </c>
      <c r="G38" s="27" t="s">
        <v>90</v>
      </c>
      <c r="H38" s="31" t="s">
        <v>26</v>
      </c>
      <c r="I38" s="31" t="s">
        <v>26</v>
      </c>
      <c r="J38" s="31" t="s">
        <v>26</v>
      </c>
      <c r="K38" s="31">
        <v>9</v>
      </c>
      <c r="L38" s="38"/>
      <c r="M38" s="38"/>
      <c r="N38" s="38"/>
      <c r="O38" s="38"/>
      <c r="P38" s="33">
        <v>8</v>
      </c>
      <c r="Q38" s="34">
        <f t="shared" si="0"/>
        <v>8.5</v>
      </c>
      <c r="R38" s="35" t="str">
        <f t="shared" si="3"/>
        <v>A</v>
      </c>
      <c r="S38" s="36" t="str">
        <f t="shared" si="1"/>
        <v>Giỏi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6.5" customHeight="1">
      <c r="B39" s="26">
        <v>30</v>
      </c>
      <c r="C39" s="27" t="s">
        <v>500</v>
      </c>
      <c r="D39" s="28" t="s">
        <v>501</v>
      </c>
      <c r="E39" s="29" t="s">
        <v>172</v>
      </c>
      <c r="F39" s="30" t="s">
        <v>502</v>
      </c>
      <c r="G39" s="27" t="s">
        <v>90</v>
      </c>
      <c r="H39" s="31" t="s">
        <v>26</v>
      </c>
      <c r="I39" s="31" t="s">
        <v>26</v>
      </c>
      <c r="J39" s="31" t="s">
        <v>26</v>
      </c>
      <c r="K39" s="31">
        <v>9</v>
      </c>
      <c r="L39" s="38"/>
      <c r="M39" s="38"/>
      <c r="N39" s="38"/>
      <c r="O39" s="38"/>
      <c r="P39" s="33">
        <v>9</v>
      </c>
      <c r="Q39" s="34">
        <f t="shared" si="0"/>
        <v>9</v>
      </c>
      <c r="R39" s="35" t="str">
        <f t="shared" si="3"/>
        <v>A+</v>
      </c>
      <c r="S39" s="36" t="str">
        <f t="shared" si="1"/>
        <v>Giỏi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6.5" customHeight="1">
      <c r="B40" s="26">
        <v>31</v>
      </c>
      <c r="C40" s="27" t="s">
        <v>503</v>
      </c>
      <c r="D40" s="28" t="s">
        <v>504</v>
      </c>
      <c r="E40" s="29" t="s">
        <v>172</v>
      </c>
      <c r="F40" s="30" t="s">
        <v>505</v>
      </c>
      <c r="G40" s="27" t="s">
        <v>90</v>
      </c>
      <c r="H40" s="31" t="s">
        <v>26</v>
      </c>
      <c r="I40" s="31" t="s">
        <v>26</v>
      </c>
      <c r="J40" s="31" t="s">
        <v>26</v>
      </c>
      <c r="K40" s="31">
        <v>6</v>
      </c>
      <c r="L40" s="38"/>
      <c r="M40" s="38"/>
      <c r="N40" s="38"/>
      <c r="O40" s="38"/>
      <c r="P40" s="33">
        <v>6</v>
      </c>
      <c r="Q40" s="34">
        <f t="shared" si="0"/>
        <v>6</v>
      </c>
      <c r="R40" s="35" t="str">
        <f t="shared" si="3"/>
        <v>C</v>
      </c>
      <c r="S40" s="36" t="str">
        <f t="shared" si="1"/>
        <v>Trung bình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6.5" customHeight="1">
      <c r="B41" s="26">
        <v>32</v>
      </c>
      <c r="C41" s="27" t="s">
        <v>506</v>
      </c>
      <c r="D41" s="28" t="s">
        <v>507</v>
      </c>
      <c r="E41" s="29" t="s">
        <v>508</v>
      </c>
      <c r="F41" s="30" t="s">
        <v>450</v>
      </c>
      <c r="G41" s="27" t="s">
        <v>72</v>
      </c>
      <c r="H41" s="31" t="s">
        <v>26</v>
      </c>
      <c r="I41" s="31" t="s">
        <v>26</v>
      </c>
      <c r="J41" s="31" t="s">
        <v>26</v>
      </c>
      <c r="K41" s="31">
        <v>7</v>
      </c>
      <c r="L41" s="38"/>
      <c r="M41" s="38"/>
      <c r="N41" s="38"/>
      <c r="O41" s="38"/>
      <c r="P41" s="33">
        <v>7</v>
      </c>
      <c r="Q41" s="34">
        <f t="shared" si="0"/>
        <v>7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6.5" customHeight="1">
      <c r="B42" s="26">
        <v>33</v>
      </c>
      <c r="C42" s="27" t="s">
        <v>509</v>
      </c>
      <c r="D42" s="28" t="s">
        <v>119</v>
      </c>
      <c r="E42" s="29" t="s">
        <v>510</v>
      </c>
      <c r="F42" s="30" t="s">
        <v>511</v>
      </c>
      <c r="G42" s="27" t="s">
        <v>63</v>
      </c>
      <c r="H42" s="31" t="s">
        <v>26</v>
      </c>
      <c r="I42" s="31" t="s">
        <v>26</v>
      </c>
      <c r="J42" s="31" t="s">
        <v>26</v>
      </c>
      <c r="K42" s="31">
        <v>8</v>
      </c>
      <c r="L42" s="38"/>
      <c r="M42" s="38"/>
      <c r="N42" s="38"/>
      <c r="O42" s="38"/>
      <c r="P42" s="33">
        <v>8</v>
      </c>
      <c r="Q42" s="34">
        <f t="shared" si="0"/>
        <v>8</v>
      </c>
      <c r="R42" s="35" t="str">
        <f t="shared" si="3"/>
        <v>B+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6.5" customHeight="1">
      <c r="B43" s="26">
        <v>34</v>
      </c>
      <c r="C43" s="27" t="s">
        <v>512</v>
      </c>
      <c r="D43" s="28" t="s">
        <v>513</v>
      </c>
      <c r="E43" s="29" t="s">
        <v>339</v>
      </c>
      <c r="F43" s="30" t="s">
        <v>375</v>
      </c>
      <c r="G43" s="27" t="s">
        <v>72</v>
      </c>
      <c r="H43" s="31" t="s">
        <v>26</v>
      </c>
      <c r="I43" s="31" t="s">
        <v>26</v>
      </c>
      <c r="J43" s="31" t="s">
        <v>26</v>
      </c>
      <c r="K43" s="31">
        <v>8</v>
      </c>
      <c r="L43" s="38"/>
      <c r="M43" s="38"/>
      <c r="N43" s="38"/>
      <c r="O43" s="38"/>
      <c r="P43" s="33">
        <v>8</v>
      </c>
      <c r="Q43" s="34">
        <f t="shared" si="0"/>
        <v>8</v>
      </c>
      <c r="R43" s="35" t="str">
        <f t="shared" si="3"/>
        <v>B+</v>
      </c>
      <c r="S43" s="36" t="str">
        <f t="shared" si="1"/>
        <v>Khá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6.5" customHeight="1">
      <c r="B44" s="26">
        <v>35</v>
      </c>
      <c r="C44" s="27" t="s">
        <v>514</v>
      </c>
      <c r="D44" s="28" t="s">
        <v>515</v>
      </c>
      <c r="E44" s="29" t="s">
        <v>186</v>
      </c>
      <c r="F44" s="30" t="s">
        <v>516</v>
      </c>
      <c r="G44" s="27" t="s">
        <v>90</v>
      </c>
      <c r="H44" s="31" t="s">
        <v>26</v>
      </c>
      <c r="I44" s="31" t="s">
        <v>26</v>
      </c>
      <c r="J44" s="31" t="s">
        <v>26</v>
      </c>
      <c r="K44" s="31">
        <v>8</v>
      </c>
      <c r="L44" s="38"/>
      <c r="M44" s="38"/>
      <c r="N44" s="38"/>
      <c r="O44" s="38"/>
      <c r="P44" s="33">
        <v>9</v>
      </c>
      <c r="Q44" s="34">
        <f t="shared" si="0"/>
        <v>8.5</v>
      </c>
      <c r="R44" s="35" t="str">
        <f t="shared" si="3"/>
        <v>A</v>
      </c>
      <c r="S44" s="36" t="str">
        <f t="shared" si="1"/>
        <v>Giỏi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6.5" customHeight="1">
      <c r="B45" s="26">
        <v>36</v>
      </c>
      <c r="C45" s="27" t="s">
        <v>517</v>
      </c>
      <c r="D45" s="28" t="s">
        <v>518</v>
      </c>
      <c r="E45" s="29" t="s">
        <v>519</v>
      </c>
      <c r="F45" s="30" t="s">
        <v>520</v>
      </c>
      <c r="G45" s="27" t="s">
        <v>90</v>
      </c>
      <c r="H45" s="31" t="s">
        <v>26</v>
      </c>
      <c r="I45" s="31" t="s">
        <v>26</v>
      </c>
      <c r="J45" s="31" t="s">
        <v>26</v>
      </c>
      <c r="K45" s="31">
        <v>7</v>
      </c>
      <c r="L45" s="38"/>
      <c r="M45" s="38"/>
      <c r="N45" s="38"/>
      <c r="O45" s="38"/>
      <c r="P45" s="33">
        <v>7</v>
      </c>
      <c r="Q45" s="34">
        <f t="shared" si="0"/>
        <v>7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6.5" customHeight="1">
      <c r="B46" s="26">
        <v>37</v>
      </c>
      <c r="C46" s="27" t="s">
        <v>521</v>
      </c>
      <c r="D46" s="28" t="s">
        <v>361</v>
      </c>
      <c r="E46" s="29" t="s">
        <v>519</v>
      </c>
      <c r="F46" s="30" t="s">
        <v>522</v>
      </c>
      <c r="G46" s="27" t="s">
        <v>67</v>
      </c>
      <c r="H46" s="31" t="s">
        <v>26</v>
      </c>
      <c r="I46" s="31" t="s">
        <v>26</v>
      </c>
      <c r="J46" s="31" t="s">
        <v>26</v>
      </c>
      <c r="K46" s="31">
        <v>8</v>
      </c>
      <c r="L46" s="38"/>
      <c r="M46" s="38"/>
      <c r="N46" s="38"/>
      <c r="O46" s="38"/>
      <c r="P46" s="33">
        <v>8</v>
      </c>
      <c r="Q46" s="34">
        <f t="shared" si="0"/>
        <v>8</v>
      </c>
      <c r="R46" s="35" t="str">
        <f t="shared" si="3"/>
        <v>B+</v>
      </c>
      <c r="S46" s="36" t="str">
        <f t="shared" si="1"/>
        <v>Khá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6.5" customHeight="1">
      <c r="B47" s="26">
        <v>38</v>
      </c>
      <c r="C47" s="27" t="s">
        <v>523</v>
      </c>
      <c r="D47" s="28" t="s">
        <v>133</v>
      </c>
      <c r="E47" s="29" t="s">
        <v>197</v>
      </c>
      <c r="F47" s="30" t="s">
        <v>524</v>
      </c>
      <c r="G47" s="27" t="s">
        <v>90</v>
      </c>
      <c r="H47" s="31" t="s">
        <v>26</v>
      </c>
      <c r="I47" s="31" t="s">
        <v>26</v>
      </c>
      <c r="J47" s="31" t="s">
        <v>26</v>
      </c>
      <c r="K47" s="31">
        <v>8</v>
      </c>
      <c r="L47" s="38"/>
      <c r="M47" s="38"/>
      <c r="N47" s="38"/>
      <c r="O47" s="38"/>
      <c r="P47" s="33">
        <v>9</v>
      </c>
      <c r="Q47" s="34">
        <f t="shared" si="0"/>
        <v>8.5</v>
      </c>
      <c r="R47" s="35" t="str">
        <f t="shared" si="3"/>
        <v>A</v>
      </c>
      <c r="S47" s="36" t="str">
        <f t="shared" si="1"/>
        <v>Giỏi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6.5" customHeight="1">
      <c r="B48" s="26">
        <v>39</v>
      </c>
      <c r="C48" s="27" t="s">
        <v>525</v>
      </c>
      <c r="D48" s="28" t="s">
        <v>526</v>
      </c>
      <c r="E48" s="29" t="s">
        <v>201</v>
      </c>
      <c r="F48" s="30" t="s">
        <v>527</v>
      </c>
      <c r="G48" s="27" t="s">
        <v>90</v>
      </c>
      <c r="H48" s="31" t="s">
        <v>26</v>
      </c>
      <c r="I48" s="31" t="s">
        <v>26</v>
      </c>
      <c r="J48" s="31" t="s">
        <v>26</v>
      </c>
      <c r="K48" s="31">
        <v>9</v>
      </c>
      <c r="L48" s="38"/>
      <c r="M48" s="38"/>
      <c r="N48" s="38"/>
      <c r="O48" s="38"/>
      <c r="P48" s="33">
        <v>9</v>
      </c>
      <c r="Q48" s="34">
        <f t="shared" si="0"/>
        <v>9</v>
      </c>
      <c r="R48" s="35" t="str">
        <f t="shared" si="3"/>
        <v>A+</v>
      </c>
      <c r="S48" s="36" t="str">
        <f t="shared" si="1"/>
        <v>Giỏi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6.5" customHeight="1">
      <c r="B49" s="26">
        <v>40</v>
      </c>
      <c r="C49" s="27" t="s">
        <v>528</v>
      </c>
      <c r="D49" s="28" t="s">
        <v>460</v>
      </c>
      <c r="E49" s="29" t="s">
        <v>201</v>
      </c>
      <c r="F49" s="30" t="s">
        <v>529</v>
      </c>
      <c r="G49" s="27" t="s">
        <v>63</v>
      </c>
      <c r="H49" s="31" t="s">
        <v>26</v>
      </c>
      <c r="I49" s="31" t="s">
        <v>26</v>
      </c>
      <c r="J49" s="31" t="s">
        <v>26</v>
      </c>
      <c r="K49" s="31">
        <v>8</v>
      </c>
      <c r="L49" s="38"/>
      <c r="M49" s="38"/>
      <c r="N49" s="38"/>
      <c r="O49" s="38"/>
      <c r="P49" s="33">
        <v>8</v>
      </c>
      <c r="Q49" s="34">
        <f t="shared" si="0"/>
        <v>8</v>
      </c>
      <c r="R49" s="35" t="str">
        <f t="shared" si="3"/>
        <v>B+</v>
      </c>
      <c r="S49" s="36" t="str">
        <f t="shared" si="1"/>
        <v>Khá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6.5" customHeight="1">
      <c r="B50" s="26">
        <v>41</v>
      </c>
      <c r="C50" s="27" t="s">
        <v>530</v>
      </c>
      <c r="D50" s="28" t="s">
        <v>153</v>
      </c>
      <c r="E50" s="29" t="s">
        <v>212</v>
      </c>
      <c r="F50" s="30" t="s">
        <v>531</v>
      </c>
      <c r="G50" s="27" t="s">
        <v>144</v>
      </c>
      <c r="H50" s="31" t="s">
        <v>26</v>
      </c>
      <c r="I50" s="31" t="s">
        <v>26</v>
      </c>
      <c r="J50" s="31" t="s">
        <v>26</v>
      </c>
      <c r="K50" s="31">
        <v>6</v>
      </c>
      <c r="L50" s="38"/>
      <c r="M50" s="38"/>
      <c r="N50" s="38"/>
      <c r="O50" s="38"/>
      <c r="P50" s="33">
        <v>6</v>
      </c>
      <c r="Q50" s="34">
        <f t="shared" si="0"/>
        <v>6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6.5" customHeight="1">
      <c r="B51" s="26">
        <v>42</v>
      </c>
      <c r="C51" s="27" t="s">
        <v>532</v>
      </c>
      <c r="D51" s="28" t="s">
        <v>533</v>
      </c>
      <c r="E51" s="29" t="s">
        <v>534</v>
      </c>
      <c r="F51" s="30" t="s">
        <v>255</v>
      </c>
      <c r="G51" s="27" t="s">
        <v>102</v>
      </c>
      <c r="H51" s="31" t="s">
        <v>26</v>
      </c>
      <c r="I51" s="31" t="s">
        <v>26</v>
      </c>
      <c r="J51" s="31" t="s">
        <v>26</v>
      </c>
      <c r="K51" s="31">
        <v>9</v>
      </c>
      <c r="L51" s="38"/>
      <c r="M51" s="38"/>
      <c r="N51" s="38"/>
      <c r="O51" s="38"/>
      <c r="P51" s="33">
        <v>9</v>
      </c>
      <c r="Q51" s="34">
        <f t="shared" si="0"/>
        <v>9</v>
      </c>
      <c r="R51" s="35" t="str">
        <f t="shared" si="3"/>
        <v>A+</v>
      </c>
      <c r="S51" s="36" t="str">
        <f t="shared" si="1"/>
        <v>Giỏi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6.5" customHeight="1">
      <c r="B52" s="26">
        <v>43</v>
      </c>
      <c r="C52" s="27" t="s">
        <v>535</v>
      </c>
      <c r="D52" s="28" t="s">
        <v>536</v>
      </c>
      <c r="E52" s="29" t="s">
        <v>537</v>
      </c>
      <c r="F52" s="30" t="s">
        <v>538</v>
      </c>
      <c r="G52" s="27" t="s">
        <v>102</v>
      </c>
      <c r="H52" s="31" t="s">
        <v>26</v>
      </c>
      <c r="I52" s="31" t="s">
        <v>26</v>
      </c>
      <c r="J52" s="31" t="s">
        <v>26</v>
      </c>
      <c r="K52" s="31">
        <v>9</v>
      </c>
      <c r="L52" s="38"/>
      <c r="M52" s="38"/>
      <c r="N52" s="38"/>
      <c r="O52" s="38"/>
      <c r="P52" s="33">
        <v>9</v>
      </c>
      <c r="Q52" s="34">
        <f t="shared" si="0"/>
        <v>9</v>
      </c>
      <c r="R52" s="35" t="str">
        <f t="shared" si="3"/>
        <v>A+</v>
      </c>
      <c r="S52" s="36" t="str">
        <f t="shared" si="1"/>
        <v>Giỏi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6.5" customHeight="1">
      <c r="B53" s="26">
        <v>44</v>
      </c>
      <c r="C53" s="27" t="s">
        <v>539</v>
      </c>
      <c r="D53" s="28" t="s">
        <v>60</v>
      </c>
      <c r="E53" s="29" t="s">
        <v>540</v>
      </c>
      <c r="F53" s="30" t="s">
        <v>541</v>
      </c>
      <c r="G53" s="27" t="s">
        <v>67</v>
      </c>
      <c r="H53" s="31" t="s">
        <v>26</v>
      </c>
      <c r="I53" s="31" t="s">
        <v>26</v>
      </c>
      <c r="J53" s="31" t="s">
        <v>26</v>
      </c>
      <c r="K53" s="31">
        <v>9</v>
      </c>
      <c r="L53" s="38"/>
      <c r="M53" s="38"/>
      <c r="N53" s="38"/>
      <c r="O53" s="38"/>
      <c r="P53" s="33">
        <v>9</v>
      </c>
      <c r="Q53" s="34">
        <f t="shared" si="0"/>
        <v>9</v>
      </c>
      <c r="R53" s="35" t="str">
        <f t="shared" si="3"/>
        <v>A+</v>
      </c>
      <c r="S53" s="36" t="str">
        <f t="shared" si="1"/>
        <v>Giỏi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6.5" customHeight="1">
      <c r="B54" s="26">
        <v>45</v>
      </c>
      <c r="C54" s="27" t="s">
        <v>542</v>
      </c>
      <c r="D54" s="28" t="s">
        <v>425</v>
      </c>
      <c r="E54" s="29" t="s">
        <v>543</v>
      </c>
      <c r="F54" s="30" t="s">
        <v>148</v>
      </c>
      <c r="G54" s="27" t="s">
        <v>144</v>
      </c>
      <c r="H54" s="31" t="s">
        <v>26</v>
      </c>
      <c r="I54" s="31" t="s">
        <v>26</v>
      </c>
      <c r="J54" s="31" t="s">
        <v>26</v>
      </c>
      <c r="K54" s="31">
        <v>6</v>
      </c>
      <c r="L54" s="38"/>
      <c r="M54" s="38"/>
      <c r="N54" s="38"/>
      <c r="O54" s="38"/>
      <c r="P54" s="33">
        <v>7</v>
      </c>
      <c r="Q54" s="34">
        <f t="shared" si="0"/>
        <v>6.5</v>
      </c>
      <c r="R54" s="35" t="str">
        <f t="shared" si="3"/>
        <v>C+</v>
      </c>
      <c r="S54" s="36" t="str">
        <f t="shared" si="1"/>
        <v>Trung bình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6.5" customHeight="1">
      <c r="B55" s="26">
        <v>46</v>
      </c>
      <c r="C55" s="27" t="s">
        <v>544</v>
      </c>
      <c r="D55" s="28" t="s">
        <v>545</v>
      </c>
      <c r="E55" s="29" t="s">
        <v>543</v>
      </c>
      <c r="F55" s="30" t="s">
        <v>546</v>
      </c>
      <c r="G55" s="27" t="s">
        <v>144</v>
      </c>
      <c r="H55" s="31" t="s">
        <v>26</v>
      </c>
      <c r="I55" s="31" t="s">
        <v>26</v>
      </c>
      <c r="J55" s="31" t="s">
        <v>26</v>
      </c>
      <c r="K55" s="31">
        <v>6</v>
      </c>
      <c r="L55" s="38"/>
      <c r="M55" s="38"/>
      <c r="N55" s="38"/>
      <c r="O55" s="38"/>
      <c r="P55" s="33">
        <v>7</v>
      </c>
      <c r="Q55" s="34">
        <f t="shared" si="0"/>
        <v>6.5</v>
      </c>
      <c r="R55" s="35" t="str">
        <f t="shared" si="3"/>
        <v>C+</v>
      </c>
      <c r="S55" s="36" t="str">
        <f t="shared" si="1"/>
        <v>Trung bình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6.5" customHeight="1">
      <c r="B56" s="26">
        <v>47</v>
      </c>
      <c r="C56" s="27" t="s">
        <v>547</v>
      </c>
      <c r="D56" s="28" t="s">
        <v>548</v>
      </c>
      <c r="E56" s="29" t="s">
        <v>220</v>
      </c>
      <c r="F56" s="30" t="s">
        <v>549</v>
      </c>
      <c r="G56" s="27" t="s">
        <v>90</v>
      </c>
      <c r="H56" s="31" t="s">
        <v>26</v>
      </c>
      <c r="I56" s="31" t="s">
        <v>26</v>
      </c>
      <c r="J56" s="31" t="s">
        <v>26</v>
      </c>
      <c r="K56" s="31">
        <v>7</v>
      </c>
      <c r="L56" s="38"/>
      <c r="M56" s="38"/>
      <c r="N56" s="38"/>
      <c r="O56" s="38"/>
      <c r="P56" s="33">
        <v>7</v>
      </c>
      <c r="Q56" s="34">
        <f t="shared" si="0"/>
        <v>7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6.5" customHeight="1">
      <c r="B57" s="26">
        <v>48</v>
      </c>
      <c r="C57" s="27" t="s">
        <v>550</v>
      </c>
      <c r="D57" s="28" t="s">
        <v>526</v>
      </c>
      <c r="E57" s="29" t="s">
        <v>224</v>
      </c>
      <c r="F57" s="30" t="s">
        <v>551</v>
      </c>
      <c r="G57" s="27" t="s">
        <v>90</v>
      </c>
      <c r="H57" s="31" t="s">
        <v>26</v>
      </c>
      <c r="I57" s="31" t="s">
        <v>26</v>
      </c>
      <c r="J57" s="31" t="s">
        <v>26</v>
      </c>
      <c r="K57" s="31">
        <v>7</v>
      </c>
      <c r="L57" s="38"/>
      <c r="M57" s="38"/>
      <c r="N57" s="38"/>
      <c r="O57" s="38"/>
      <c r="P57" s="33">
        <v>7</v>
      </c>
      <c r="Q57" s="34">
        <f t="shared" si="0"/>
        <v>7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6.5" customHeight="1">
      <c r="B58" s="26">
        <v>49</v>
      </c>
      <c r="C58" s="27" t="s">
        <v>552</v>
      </c>
      <c r="D58" s="28" t="s">
        <v>553</v>
      </c>
      <c r="E58" s="29" t="s">
        <v>554</v>
      </c>
      <c r="F58" s="30" t="s">
        <v>555</v>
      </c>
      <c r="G58" s="27" t="s">
        <v>90</v>
      </c>
      <c r="H58" s="31" t="s">
        <v>26</v>
      </c>
      <c r="I58" s="31" t="s">
        <v>26</v>
      </c>
      <c r="J58" s="31" t="s">
        <v>26</v>
      </c>
      <c r="K58" s="31">
        <v>7</v>
      </c>
      <c r="L58" s="38"/>
      <c r="M58" s="38"/>
      <c r="N58" s="38"/>
      <c r="O58" s="38"/>
      <c r="P58" s="33">
        <v>8</v>
      </c>
      <c r="Q58" s="34">
        <f t="shared" si="0"/>
        <v>7.5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6.5" customHeight="1">
      <c r="B59" s="26">
        <v>50</v>
      </c>
      <c r="C59" s="27" t="s">
        <v>556</v>
      </c>
      <c r="D59" s="28" t="s">
        <v>557</v>
      </c>
      <c r="E59" s="29" t="s">
        <v>404</v>
      </c>
      <c r="F59" s="30" t="s">
        <v>558</v>
      </c>
      <c r="G59" s="27" t="s">
        <v>67</v>
      </c>
      <c r="H59" s="31" t="s">
        <v>26</v>
      </c>
      <c r="I59" s="31" t="s">
        <v>26</v>
      </c>
      <c r="J59" s="31" t="s">
        <v>26</v>
      </c>
      <c r="K59" s="31">
        <v>0</v>
      </c>
      <c r="L59" s="38"/>
      <c r="M59" s="38"/>
      <c r="N59" s="38"/>
      <c r="O59" s="38"/>
      <c r="P59" s="33">
        <v>0</v>
      </c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>Không đủ ĐKDT</v>
      </c>
      <c r="U59" s="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6.5" customHeight="1">
      <c r="B60" s="26">
        <v>51</v>
      </c>
      <c r="C60" s="27" t="s">
        <v>559</v>
      </c>
      <c r="D60" s="28" t="s">
        <v>487</v>
      </c>
      <c r="E60" s="29" t="s">
        <v>560</v>
      </c>
      <c r="F60" s="30" t="s">
        <v>151</v>
      </c>
      <c r="G60" s="27" t="s">
        <v>90</v>
      </c>
      <c r="H60" s="31" t="s">
        <v>26</v>
      </c>
      <c r="I60" s="31" t="s">
        <v>26</v>
      </c>
      <c r="J60" s="31" t="s">
        <v>26</v>
      </c>
      <c r="K60" s="31">
        <v>7</v>
      </c>
      <c r="L60" s="38"/>
      <c r="M60" s="38"/>
      <c r="N60" s="38"/>
      <c r="O60" s="38"/>
      <c r="P60" s="33">
        <v>7</v>
      </c>
      <c r="Q60" s="34">
        <f t="shared" si="0"/>
        <v>7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6.5" customHeight="1">
      <c r="B61" s="26">
        <v>52</v>
      </c>
      <c r="C61" s="27" t="s">
        <v>561</v>
      </c>
      <c r="D61" s="28" t="s">
        <v>313</v>
      </c>
      <c r="E61" s="29" t="s">
        <v>560</v>
      </c>
      <c r="F61" s="30" t="s">
        <v>562</v>
      </c>
      <c r="G61" s="27" t="s">
        <v>67</v>
      </c>
      <c r="H61" s="31" t="s">
        <v>26</v>
      </c>
      <c r="I61" s="31" t="s">
        <v>26</v>
      </c>
      <c r="J61" s="31" t="s">
        <v>26</v>
      </c>
      <c r="K61" s="31">
        <v>9</v>
      </c>
      <c r="L61" s="38"/>
      <c r="M61" s="38"/>
      <c r="N61" s="38"/>
      <c r="O61" s="38"/>
      <c r="P61" s="33">
        <v>9</v>
      </c>
      <c r="Q61" s="34">
        <f t="shared" si="0"/>
        <v>9</v>
      </c>
      <c r="R61" s="35" t="str">
        <f t="shared" si="3"/>
        <v>A+</v>
      </c>
      <c r="S61" s="36" t="str">
        <f t="shared" si="1"/>
        <v>Giỏi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6.5" customHeight="1">
      <c r="B62" s="26">
        <v>53</v>
      </c>
      <c r="C62" s="27" t="s">
        <v>563</v>
      </c>
      <c r="D62" s="28" t="s">
        <v>564</v>
      </c>
      <c r="E62" s="29" t="s">
        <v>236</v>
      </c>
      <c r="F62" s="30" t="s">
        <v>565</v>
      </c>
      <c r="G62" s="27" t="s">
        <v>90</v>
      </c>
      <c r="H62" s="31" t="s">
        <v>26</v>
      </c>
      <c r="I62" s="31" t="s">
        <v>26</v>
      </c>
      <c r="J62" s="31" t="s">
        <v>26</v>
      </c>
      <c r="K62" s="31">
        <v>10</v>
      </c>
      <c r="L62" s="38"/>
      <c r="M62" s="38"/>
      <c r="N62" s="38"/>
      <c r="O62" s="38"/>
      <c r="P62" s="33">
        <v>10</v>
      </c>
      <c r="Q62" s="34">
        <f t="shared" si="0"/>
        <v>10</v>
      </c>
      <c r="R62" s="35" t="str">
        <f t="shared" si="3"/>
        <v>A+</v>
      </c>
      <c r="S62" s="36" t="str">
        <f t="shared" si="1"/>
        <v>Giỏi</v>
      </c>
      <c r="T62" s="37" t="str">
        <f t="shared" si="4"/>
        <v/>
      </c>
      <c r="U62" s="3"/>
      <c r="V62" s="91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6.5" customHeight="1">
      <c r="B63" s="26">
        <v>54</v>
      </c>
      <c r="C63" s="27" t="s">
        <v>566</v>
      </c>
      <c r="D63" s="28" t="s">
        <v>567</v>
      </c>
      <c r="E63" s="29" t="s">
        <v>408</v>
      </c>
      <c r="F63" s="30" t="s">
        <v>565</v>
      </c>
      <c r="G63" s="27" t="s">
        <v>90</v>
      </c>
      <c r="H63" s="31" t="s">
        <v>26</v>
      </c>
      <c r="I63" s="31" t="s">
        <v>26</v>
      </c>
      <c r="J63" s="31" t="s">
        <v>26</v>
      </c>
      <c r="K63" s="31">
        <v>7</v>
      </c>
      <c r="L63" s="38"/>
      <c r="M63" s="38"/>
      <c r="N63" s="38"/>
      <c r="O63" s="38"/>
      <c r="P63" s="33">
        <v>8</v>
      </c>
      <c r="Q63" s="34">
        <f t="shared" si="0"/>
        <v>7.5</v>
      </c>
      <c r="R63" s="35" t="str">
        <f t="shared" si="3"/>
        <v>B</v>
      </c>
      <c r="S63" s="36" t="str">
        <f t="shared" si="1"/>
        <v>Khá</v>
      </c>
      <c r="T63" s="37" t="str">
        <f t="shared" si="4"/>
        <v/>
      </c>
      <c r="U63" s="3"/>
      <c r="V63" s="91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6.5" customHeight="1">
      <c r="B64" s="26">
        <v>55</v>
      </c>
      <c r="C64" s="27" t="s">
        <v>568</v>
      </c>
      <c r="D64" s="28" t="s">
        <v>569</v>
      </c>
      <c r="E64" s="29" t="s">
        <v>408</v>
      </c>
      <c r="F64" s="30" t="s">
        <v>570</v>
      </c>
      <c r="G64" s="27" t="s">
        <v>144</v>
      </c>
      <c r="H64" s="31" t="s">
        <v>26</v>
      </c>
      <c r="I64" s="31" t="s">
        <v>26</v>
      </c>
      <c r="J64" s="31" t="s">
        <v>26</v>
      </c>
      <c r="K64" s="31">
        <v>9</v>
      </c>
      <c r="L64" s="38"/>
      <c r="M64" s="38"/>
      <c r="N64" s="38"/>
      <c r="O64" s="38"/>
      <c r="P64" s="33">
        <v>9</v>
      </c>
      <c r="Q64" s="34">
        <f t="shared" si="0"/>
        <v>9</v>
      </c>
      <c r="R64" s="35" t="str">
        <f t="shared" si="3"/>
        <v>A+</v>
      </c>
      <c r="S64" s="36" t="str">
        <f t="shared" si="1"/>
        <v>Giỏi</v>
      </c>
      <c r="T64" s="37" t="str">
        <f t="shared" si="4"/>
        <v/>
      </c>
      <c r="U64" s="3"/>
      <c r="V64" s="91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6.5" customHeight="1">
      <c r="B65" s="26">
        <v>56</v>
      </c>
      <c r="C65" s="27" t="s">
        <v>571</v>
      </c>
      <c r="D65" s="28" t="s">
        <v>239</v>
      </c>
      <c r="E65" s="29" t="s">
        <v>408</v>
      </c>
      <c r="F65" s="30" t="s">
        <v>572</v>
      </c>
      <c r="G65" s="27" t="s">
        <v>63</v>
      </c>
      <c r="H65" s="31" t="s">
        <v>26</v>
      </c>
      <c r="I65" s="31" t="s">
        <v>26</v>
      </c>
      <c r="J65" s="31" t="s">
        <v>26</v>
      </c>
      <c r="K65" s="31">
        <v>8</v>
      </c>
      <c r="L65" s="38"/>
      <c r="M65" s="38"/>
      <c r="N65" s="38"/>
      <c r="O65" s="38"/>
      <c r="P65" s="33">
        <v>8</v>
      </c>
      <c r="Q65" s="34">
        <f t="shared" si="0"/>
        <v>8</v>
      </c>
      <c r="R65" s="35" t="str">
        <f t="shared" si="3"/>
        <v>B+</v>
      </c>
      <c r="S65" s="36" t="str">
        <f t="shared" si="1"/>
        <v>Khá</v>
      </c>
      <c r="T65" s="37" t="str">
        <f t="shared" si="4"/>
        <v/>
      </c>
      <c r="U65" s="3"/>
      <c r="V65" s="91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6.5" customHeight="1">
      <c r="B66" s="26">
        <v>57</v>
      </c>
      <c r="C66" s="27" t="s">
        <v>573</v>
      </c>
      <c r="D66" s="28" t="s">
        <v>119</v>
      </c>
      <c r="E66" s="29" t="s">
        <v>574</v>
      </c>
      <c r="F66" s="30" t="s">
        <v>575</v>
      </c>
      <c r="G66" s="27" t="s">
        <v>67</v>
      </c>
      <c r="H66" s="31" t="s">
        <v>26</v>
      </c>
      <c r="I66" s="31" t="s">
        <v>26</v>
      </c>
      <c r="J66" s="31" t="s">
        <v>26</v>
      </c>
      <c r="K66" s="31">
        <v>8</v>
      </c>
      <c r="L66" s="38"/>
      <c r="M66" s="38"/>
      <c r="N66" s="38"/>
      <c r="O66" s="38"/>
      <c r="P66" s="33">
        <v>8</v>
      </c>
      <c r="Q66" s="34">
        <f t="shared" si="0"/>
        <v>8</v>
      </c>
      <c r="R66" s="35" t="str">
        <f t="shared" si="3"/>
        <v>B+</v>
      </c>
      <c r="S66" s="36" t="str">
        <f t="shared" si="1"/>
        <v>Khá</v>
      </c>
      <c r="T66" s="37" t="str">
        <f t="shared" si="4"/>
        <v/>
      </c>
      <c r="U66" s="3"/>
      <c r="V66" s="91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6.5" customHeight="1">
      <c r="B67" s="26">
        <v>58</v>
      </c>
      <c r="C67" s="27" t="s">
        <v>576</v>
      </c>
      <c r="D67" s="28" t="s">
        <v>577</v>
      </c>
      <c r="E67" s="29" t="s">
        <v>246</v>
      </c>
      <c r="F67" s="30" t="s">
        <v>578</v>
      </c>
      <c r="G67" s="27" t="s">
        <v>85</v>
      </c>
      <c r="H67" s="31" t="s">
        <v>26</v>
      </c>
      <c r="I67" s="31" t="s">
        <v>26</v>
      </c>
      <c r="J67" s="31" t="s">
        <v>26</v>
      </c>
      <c r="K67" s="31">
        <v>6</v>
      </c>
      <c r="L67" s="38"/>
      <c r="M67" s="38"/>
      <c r="N67" s="38"/>
      <c r="O67" s="38"/>
      <c r="P67" s="33">
        <v>6</v>
      </c>
      <c r="Q67" s="34">
        <f t="shared" si="0"/>
        <v>6</v>
      </c>
      <c r="R67" s="35" t="str">
        <f t="shared" si="3"/>
        <v>C</v>
      </c>
      <c r="S67" s="36" t="str">
        <f t="shared" si="1"/>
        <v>Trung bình</v>
      </c>
      <c r="T67" s="37" t="str">
        <f t="shared" si="4"/>
        <v/>
      </c>
      <c r="U67" s="3"/>
      <c r="V67" s="91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6.5" customHeight="1">
      <c r="B68" s="26">
        <v>59</v>
      </c>
      <c r="C68" s="27" t="s">
        <v>579</v>
      </c>
      <c r="D68" s="28" t="s">
        <v>580</v>
      </c>
      <c r="E68" s="29" t="s">
        <v>540</v>
      </c>
      <c r="F68" s="30" t="s">
        <v>581</v>
      </c>
      <c r="G68" s="27" t="s">
        <v>582</v>
      </c>
      <c r="H68" s="31" t="s">
        <v>26</v>
      </c>
      <c r="I68" s="31" t="s">
        <v>26</v>
      </c>
      <c r="J68" s="31" t="s">
        <v>26</v>
      </c>
      <c r="K68" s="31">
        <v>0</v>
      </c>
      <c r="L68" s="38"/>
      <c r="M68" s="38"/>
      <c r="N68" s="38"/>
      <c r="O68" s="38"/>
      <c r="P68" s="33">
        <v>0</v>
      </c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>Không đủ ĐKDT</v>
      </c>
      <c r="U68" s="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6.5" customHeight="1">
      <c r="B69" s="94">
        <v>60</v>
      </c>
      <c r="C69" s="95" t="s">
        <v>583</v>
      </c>
      <c r="D69" s="96" t="s">
        <v>584</v>
      </c>
      <c r="E69" s="97" t="s">
        <v>232</v>
      </c>
      <c r="F69" s="98" t="s">
        <v>585</v>
      </c>
      <c r="G69" s="95" t="s">
        <v>582</v>
      </c>
      <c r="H69" s="99" t="s">
        <v>26</v>
      </c>
      <c r="I69" s="99" t="s">
        <v>26</v>
      </c>
      <c r="J69" s="99" t="s">
        <v>26</v>
      </c>
      <c r="K69" s="99">
        <v>0</v>
      </c>
      <c r="L69" s="100"/>
      <c r="M69" s="100"/>
      <c r="N69" s="100"/>
      <c r="O69" s="100"/>
      <c r="P69" s="101">
        <v>0</v>
      </c>
      <c r="Q69" s="102">
        <f t="shared" si="0"/>
        <v>0</v>
      </c>
      <c r="R69" s="103" t="str">
        <f t="shared" si="3"/>
        <v>F</v>
      </c>
      <c r="S69" s="104" t="str">
        <f t="shared" si="1"/>
        <v>Kém</v>
      </c>
      <c r="T69" s="105" t="str">
        <f t="shared" si="4"/>
        <v>Không đủ ĐKDT</v>
      </c>
      <c r="U69" s="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7.5" customHeight="1">
      <c r="A70" s="2"/>
      <c r="B70" s="39"/>
      <c r="C70" s="4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>
      <c r="A71" s="2"/>
      <c r="B71" s="131" t="s">
        <v>27</v>
      </c>
      <c r="C71" s="131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customHeight="1">
      <c r="A72" s="2"/>
      <c r="B72" s="45" t="s">
        <v>28</v>
      </c>
      <c r="C72" s="45"/>
      <c r="D72" s="46">
        <f>+$Y$8</f>
        <v>60</v>
      </c>
      <c r="E72" s="47" t="s">
        <v>29</v>
      </c>
      <c r="F72" s="47"/>
      <c r="G72" s="126" t="s">
        <v>30</v>
      </c>
      <c r="H72" s="126"/>
      <c r="I72" s="126"/>
      <c r="J72" s="126"/>
      <c r="K72" s="126"/>
      <c r="L72" s="126"/>
      <c r="M72" s="126"/>
      <c r="N72" s="126"/>
      <c r="O72" s="126"/>
      <c r="P72" s="48">
        <f>$Y$8 -COUNTIF($T$9:$T$259,"Vắng") -COUNTIF($T$9:$T$259,"Vắng có phép") - COUNTIF($T$9:$T$259,"Đình chỉ thi") - COUNTIF($T$9:$T$259,"Không đủ ĐKDT")</f>
        <v>57</v>
      </c>
      <c r="Q72" s="48"/>
      <c r="R72" s="49"/>
      <c r="S72" s="50"/>
      <c r="T72" s="50" t="s">
        <v>29</v>
      </c>
      <c r="U72" s="3"/>
    </row>
    <row r="73" spans="1:38" ht="16.5" customHeight="1">
      <c r="A73" s="2"/>
      <c r="B73" s="45" t="s">
        <v>31</v>
      </c>
      <c r="C73" s="45"/>
      <c r="D73" s="46">
        <f>+$AJ$8</f>
        <v>57</v>
      </c>
      <c r="E73" s="47" t="s">
        <v>29</v>
      </c>
      <c r="F73" s="47"/>
      <c r="G73" s="126" t="s">
        <v>32</v>
      </c>
      <c r="H73" s="126"/>
      <c r="I73" s="126"/>
      <c r="J73" s="126"/>
      <c r="K73" s="126"/>
      <c r="L73" s="126"/>
      <c r="M73" s="126"/>
      <c r="N73" s="126"/>
      <c r="O73" s="126"/>
      <c r="P73" s="51">
        <f>COUNTIF($T$9:$T$135,"Vắng")</f>
        <v>0</v>
      </c>
      <c r="Q73" s="51"/>
      <c r="R73" s="52"/>
      <c r="S73" s="50"/>
      <c r="T73" s="50" t="s">
        <v>29</v>
      </c>
      <c r="U73" s="3"/>
    </row>
    <row r="74" spans="1:38" ht="16.5" customHeight="1">
      <c r="A74" s="2"/>
      <c r="B74" s="45" t="s">
        <v>52</v>
      </c>
      <c r="C74" s="45"/>
      <c r="D74" s="85">
        <f>COUNTIF(V10:V69,"Học lại")</f>
        <v>3</v>
      </c>
      <c r="E74" s="47" t="s">
        <v>29</v>
      </c>
      <c r="F74" s="47"/>
      <c r="G74" s="126" t="s">
        <v>53</v>
      </c>
      <c r="H74" s="126"/>
      <c r="I74" s="126"/>
      <c r="J74" s="126"/>
      <c r="K74" s="126"/>
      <c r="L74" s="126"/>
      <c r="M74" s="126"/>
      <c r="N74" s="126"/>
      <c r="O74" s="126"/>
      <c r="P74" s="48">
        <f>COUNTIF($T$9:$T$135,"Vắng có phép")</f>
        <v>0</v>
      </c>
      <c r="Q74" s="48"/>
      <c r="R74" s="49"/>
      <c r="S74" s="50"/>
      <c r="T74" s="50" t="s">
        <v>29</v>
      </c>
      <c r="U74" s="3"/>
    </row>
    <row r="75" spans="1:38" ht="3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>
      <c r="B76" s="86" t="s">
        <v>33</v>
      </c>
      <c r="C76" s="86"/>
      <c r="D76" s="87">
        <f>COUNTIF(V10:V69,"Thi lại")</f>
        <v>0</v>
      </c>
      <c r="E76" s="88" t="s">
        <v>29</v>
      </c>
      <c r="F76" s="3"/>
      <c r="G76" s="3"/>
      <c r="H76" s="3"/>
      <c r="I76" s="3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3"/>
    </row>
    <row r="77" spans="1:38">
      <c r="B77" s="86"/>
      <c r="C77" s="86"/>
      <c r="D77" s="87"/>
      <c r="E77" s="88"/>
      <c r="F77" s="3"/>
      <c r="G77" s="3"/>
      <c r="H77" s="3"/>
      <c r="I77" s="3"/>
      <c r="J77" s="132" t="s">
        <v>890</v>
      </c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3"/>
    </row>
    <row r="78" spans="1:38">
      <c r="A78" s="53"/>
      <c r="B78" s="133" t="s">
        <v>34</v>
      </c>
      <c r="C78" s="133"/>
      <c r="D78" s="133"/>
      <c r="E78" s="133"/>
      <c r="F78" s="133"/>
      <c r="G78" s="133"/>
      <c r="H78" s="133"/>
      <c r="I78" s="54"/>
      <c r="J78" s="134" t="s">
        <v>35</v>
      </c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3"/>
    </row>
    <row r="79" spans="1:38" ht="4.5" customHeight="1">
      <c r="A79" s="2"/>
      <c r="B79" s="39"/>
      <c r="C79" s="55"/>
      <c r="D79" s="55"/>
      <c r="E79" s="56"/>
      <c r="F79" s="56"/>
      <c r="G79" s="56"/>
      <c r="H79" s="57"/>
      <c r="I79" s="58"/>
      <c r="J79" s="58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38" s="2" customFormat="1">
      <c r="B80" s="133" t="s">
        <v>36</v>
      </c>
      <c r="C80" s="133"/>
      <c r="D80" s="135" t="s">
        <v>37</v>
      </c>
      <c r="E80" s="135"/>
      <c r="F80" s="135"/>
      <c r="G80" s="135"/>
      <c r="H80" s="135"/>
      <c r="I80" s="58"/>
      <c r="J80" s="58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9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3.7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18" customHeight="1">
      <c r="A86" s="1"/>
      <c r="B86" s="137" t="s">
        <v>38</v>
      </c>
      <c r="C86" s="137"/>
      <c r="D86" s="137" t="s">
        <v>55</v>
      </c>
      <c r="E86" s="137"/>
      <c r="F86" s="137"/>
      <c r="G86" s="137"/>
      <c r="H86" s="137"/>
      <c r="I86" s="137"/>
      <c r="J86" s="137" t="s">
        <v>39</v>
      </c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4.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36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ht="38.25" hidden="1" customHeight="1">
      <c r="B89" s="138" t="s">
        <v>50</v>
      </c>
      <c r="C89" s="133"/>
      <c r="D89" s="133"/>
      <c r="E89" s="133"/>
      <c r="F89" s="133"/>
      <c r="G89" s="133"/>
      <c r="H89" s="138" t="s">
        <v>51</v>
      </c>
      <c r="I89" s="138"/>
      <c r="J89" s="138"/>
      <c r="K89" s="138"/>
      <c r="L89" s="138"/>
      <c r="M89" s="138"/>
      <c r="N89" s="139" t="s">
        <v>884</v>
      </c>
      <c r="O89" s="139"/>
      <c r="P89" s="139"/>
      <c r="Q89" s="139"/>
      <c r="R89" s="139"/>
      <c r="S89" s="139"/>
      <c r="T89" s="139"/>
    </row>
    <row r="90" spans="1:38" hidden="1">
      <c r="B90" s="39"/>
      <c r="C90" s="55"/>
      <c r="D90" s="55"/>
      <c r="E90" s="56"/>
      <c r="F90" s="56"/>
      <c r="G90" s="56"/>
      <c r="H90" s="57"/>
      <c r="I90" s="58"/>
      <c r="J90" s="58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38" hidden="1">
      <c r="B91" s="133" t="s">
        <v>36</v>
      </c>
      <c r="C91" s="133"/>
      <c r="D91" s="135" t="s">
        <v>37</v>
      </c>
      <c r="E91" s="135"/>
      <c r="F91" s="135"/>
      <c r="G91" s="135"/>
      <c r="H91" s="135"/>
      <c r="I91" s="58"/>
      <c r="J91" s="58"/>
      <c r="K91" s="44"/>
      <c r="L91" s="44"/>
      <c r="M91" s="44"/>
      <c r="N91" s="44"/>
      <c r="O91" s="44"/>
      <c r="P91" s="44"/>
      <c r="Q91" s="44"/>
      <c r="R91" s="44"/>
      <c r="S91" s="44"/>
      <c r="T91" s="44"/>
    </row>
    <row r="92" spans="1:38" hidden="1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38" hidden="1"/>
    <row r="94" spans="1:38" hidden="1"/>
    <row r="95" spans="1:38" hidden="1"/>
    <row r="96" spans="1:38" hidden="1"/>
    <row r="97" spans="2:20" hidden="1">
      <c r="B97" s="136"/>
      <c r="C97" s="136"/>
      <c r="D97" s="136"/>
      <c r="E97" s="136"/>
      <c r="F97" s="136"/>
      <c r="G97" s="136"/>
      <c r="H97" s="136"/>
      <c r="I97" s="136"/>
      <c r="J97" s="136"/>
      <c r="K97" s="136"/>
      <c r="L97" s="136"/>
      <c r="M97" s="136"/>
      <c r="N97" s="136" t="s">
        <v>885</v>
      </c>
      <c r="O97" s="136"/>
      <c r="P97" s="136"/>
      <c r="Q97" s="136"/>
      <c r="R97" s="136"/>
      <c r="S97" s="136"/>
      <c r="T97" s="136"/>
    </row>
    <row r="98" spans="2:20" hidden="1"/>
  </sheetData>
  <sheetProtection formatCells="0" formatColumns="0" formatRows="0" insertColumns="0" insertRows="0" insertHyperlinks="0" deleteColumns="0" deleteRows="0" sort="0" autoFilter="0" pivotTables="0"/>
  <autoFilter ref="A8:AL69">
    <filterColumn colId="3" showButton="0"/>
    <filterColumn colId="12"/>
  </autoFilter>
  <mergeCells count="58">
    <mergeCell ref="N97:T97"/>
    <mergeCell ref="B86:C86"/>
    <mergeCell ref="D86:I86"/>
    <mergeCell ref="J86:T86"/>
    <mergeCell ref="B89:G89"/>
    <mergeCell ref="H89:M89"/>
    <mergeCell ref="N89:T89"/>
    <mergeCell ref="B91:C91"/>
    <mergeCell ref="D91:H91"/>
    <mergeCell ref="B97:D97"/>
    <mergeCell ref="E97:G97"/>
    <mergeCell ref="H97:M97"/>
    <mergeCell ref="J76:T76"/>
    <mergeCell ref="J77:T77"/>
    <mergeCell ref="B78:H78"/>
    <mergeCell ref="J78:T78"/>
    <mergeCell ref="B80:C80"/>
    <mergeCell ref="D80:H80"/>
    <mergeCell ref="G74:O74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71:C71"/>
    <mergeCell ref="G72:O72"/>
    <mergeCell ref="G73:O73"/>
    <mergeCell ref="Z4:AC6"/>
    <mergeCell ref="AD4:AE6"/>
    <mergeCell ref="AF4:AG6"/>
    <mergeCell ref="AH4:AI6"/>
    <mergeCell ref="AJ4:AK6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B1:G1"/>
    <mergeCell ref="H1:T1"/>
    <mergeCell ref="B2:G2"/>
    <mergeCell ref="H2:T2"/>
    <mergeCell ref="W4:W7"/>
  </mergeCells>
  <conditionalFormatting sqref="H10:P69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74 V10:W69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96"/>
  <sheetViews>
    <sheetView workbookViewId="0">
      <pane ySplit="3" topLeftCell="A4" activePane="bottomLeft" state="frozen"/>
      <selection sqref="A1:A1048576"/>
      <selection pane="bottomLeft" activeCell="K10" sqref="K10"/>
    </sheetView>
  </sheetViews>
  <sheetFormatPr defaultRowHeight="15.75"/>
  <cols>
    <col min="1" max="1" width="2.7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886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3"/>
    </row>
    <row r="2" spans="2:38" ht="25.5" customHeight="1">
      <c r="B2" s="108" t="s">
        <v>1</v>
      </c>
      <c r="C2" s="108"/>
      <c r="D2" s="108"/>
      <c r="E2" s="108"/>
      <c r="F2" s="108"/>
      <c r="G2" s="108"/>
      <c r="H2" s="109" t="s">
        <v>54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56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882</v>
      </c>
      <c r="Q4" s="123"/>
      <c r="R4" s="123"/>
      <c r="S4" s="123"/>
      <c r="T4" s="123"/>
      <c r="W4" s="110" t="s">
        <v>46</v>
      </c>
      <c r="X4" s="110" t="s">
        <v>8</v>
      </c>
      <c r="Y4" s="110" t="s">
        <v>45</v>
      </c>
      <c r="Z4" s="110" t="s">
        <v>44</v>
      </c>
      <c r="AA4" s="110"/>
      <c r="AB4" s="110"/>
      <c r="AC4" s="110"/>
      <c r="AD4" s="110" t="s">
        <v>43</v>
      </c>
      <c r="AE4" s="110"/>
      <c r="AF4" s="110" t="s">
        <v>41</v>
      </c>
      <c r="AG4" s="110"/>
      <c r="AH4" s="110" t="s">
        <v>42</v>
      </c>
      <c r="AI4" s="110"/>
      <c r="AJ4" s="110" t="s">
        <v>40</v>
      </c>
      <c r="AK4" s="110"/>
      <c r="AL4" s="83"/>
    </row>
    <row r="5" spans="2:38" ht="17.25" customHeight="1">
      <c r="B5" s="119" t="s">
        <v>3</v>
      </c>
      <c r="C5" s="119"/>
      <c r="D5" s="8"/>
      <c r="G5" s="120" t="s">
        <v>57</v>
      </c>
      <c r="H5" s="120"/>
      <c r="I5" s="120"/>
      <c r="J5" s="120"/>
      <c r="K5" s="120"/>
      <c r="L5" s="120"/>
      <c r="M5" s="120"/>
      <c r="N5" s="120"/>
      <c r="O5" s="120"/>
      <c r="P5" s="120" t="s">
        <v>58</v>
      </c>
      <c r="Q5" s="120"/>
      <c r="R5" s="120"/>
      <c r="S5" s="120"/>
      <c r="T5" s="12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44.25" customHeight="1">
      <c r="B7" s="111" t="s">
        <v>4</v>
      </c>
      <c r="C7" s="113" t="s">
        <v>5</v>
      </c>
      <c r="D7" s="115" t="s">
        <v>6</v>
      </c>
      <c r="E7" s="116"/>
      <c r="F7" s="111" t="s">
        <v>7</v>
      </c>
      <c r="G7" s="111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7" t="s">
        <v>47</v>
      </c>
      <c r="N7" s="128"/>
      <c r="O7" s="125" t="s">
        <v>14</v>
      </c>
      <c r="P7" s="125" t="s">
        <v>15</v>
      </c>
      <c r="Q7" s="111" t="s">
        <v>16</v>
      </c>
      <c r="R7" s="125" t="s">
        <v>17</v>
      </c>
      <c r="S7" s="111" t="s">
        <v>18</v>
      </c>
      <c r="T7" s="111" t="s">
        <v>19</v>
      </c>
      <c r="W7" s="110"/>
      <c r="X7" s="110"/>
      <c r="Y7" s="110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12"/>
      <c r="C8" s="114"/>
      <c r="D8" s="117"/>
      <c r="E8" s="118"/>
      <c r="F8" s="112"/>
      <c r="G8" s="112"/>
      <c r="H8" s="129"/>
      <c r="I8" s="129"/>
      <c r="J8" s="129"/>
      <c r="K8" s="129"/>
      <c r="L8" s="125"/>
      <c r="M8" s="93" t="s">
        <v>48</v>
      </c>
      <c r="N8" s="93" t="s">
        <v>49</v>
      </c>
      <c r="O8" s="125"/>
      <c r="P8" s="125"/>
      <c r="Q8" s="124"/>
      <c r="R8" s="125"/>
      <c r="S8" s="112"/>
      <c r="T8" s="124"/>
      <c r="V8" s="90"/>
      <c r="W8" s="67" t="str">
        <f>+D4</f>
        <v>Chuyên đề (VT)</v>
      </c>
      <c r="X8" s="68" t="str">
        <f>+P4</f>
        <v>Nhóm: TEL1404-02</v>
      </c>
      <c r="Y8" s="69">
        <f>+$AH$8+$AJ$8+$AF$8</f>
        <v>58</v>
      </c>
      <c r="Z8" s="63">
        <f>COUNTIF($S$9:$S$127,"Khiển trách")</f>
        <v>0</v>
      </c>
      <c r="AA8" s="63">
        <f>COUNTIF($S$9:$S$127,"Cảnh cáo")</f>
        <v>0</v>
      </c>
      <c r="AB8" s="63">
        <f>COUNTIF($S$9:$S$127,"Đình chỉ thi")</f>
        <v>0</v>
      </c>
      <c r="AC8" s="70">
        <f>+($Z$8+$AA$8+$AB$8)/$Y$8*100%</f>
        <v>0</v>
      </c>
      <c r="AD8" s="63">
        <f>SUM(COUNTIF($S$9:$S$125,"Vắng"),COUNTIF($S$9:$S$125,"Vắng có phép"))</f>
        <v>0</v>
      </c>
      <c r="AE8" s="71">
        <f>+$AD$8/$Y$8</f>
        <v>0</v>
      </c>
      <c r="AF8" s="72">
        <f>COUNTIF($V$9:$V$125,"Thi lại")</f>
        <v>0</v>
      </c>
      <c r="AG8" s="71">
        <f>+$AF$8/$Y$8</f>
        <v>0</v>
      </c>
      <c r="AH8" s="72">
        <f>COUNTIF($V$9:$V$126,"Học lại")</f>
        <v>0</v>
      </c>
      <c r="AI8" s="71">
        <f>+$AH$8/$Y$8</f>
        <v>0</v>
      </c>
      <c r="AJ8" s="63">
        <f>COUNTIF($V$10:$V$126,"Đạt")</f>
        <v>58</v>
      </c>
      <c r="AK8" s="70">
        <f>+$AJ$8/$Y$8</f>
        <v>1</v>
      </c>
      <c r="AL8" s="82"/>
    </row>
    <row r="9" spans="2:38" ht="14.25" customHeight="1">
      <c r="B9" s="127" t="s">
        <v>25</v>
      </c>
      <c r="C9" s="130"/>
      <c r="D9" s="130"/>
      <c r="E9" s="130"/>
      <c r="F9" s="130"/>
      <c r="G9" s="128"/>
      <c r="H9" s="10"/>
      <c r="I9" s="10"/>
      <c r="J9" s="11"/>
      <c r="K9" s="10">
        <v>50</v>
      </c>
      <c r="L9" s="12"/>
      <c r="M9" s="13"/>
      <c r="N9" s="13"/>
      <c r="O9" s="13"/>
      <c r="P9" s="60">
        <f>100-(H9+I9+J9+K9)</f>
        <v>50</v>
      </c>
      <c r="Q9" s="112"/>
      <c r="R9" s="14"/>
      <c r="S9" s="14"/>
      <c r="T9" s="11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8.75" customHeight="1">
      <c r="B10" s="15">
        <v>1</v>
      </c>
      <c r="C10" s="16" t="s">
        <v>248</v>
      </c>
      <c r="D10" s="17" t="s">
        <v>249</v>
      </c>
      <c r="E10" s="18" t="s">
        <v>250</v>
      </c>
      <c r="F10" s="19" t="s">
        <v>251</v>
      </c>
      <c r="G10" s="16" t="s">
        <v>85</v>
      </c>
      <c r="H10" s="20" t="s">
        <v>26</v>
      </c>
      <c r="I10" s="20" t="s">
        <v>26</v>
      </c>
      <c r="J10" s="20" t="s">
        <v>26</v>
      </c>
      <c r="K10" s="20">
        <v>6</v>
      </c>
      <c r="L10" s="21"/>
      <c r="M10" s="21"/>
      <c r="N10" s="21"/>
      <c r="O10" s="21"/>
      <c r="P10" s="22">
        <v>8</v>
      </c>
      <c r="Q10" s="23">
        <f t="shared" ref="Q10:Q67" si="0">ROUND(SUMPRODUCT(H10:P10,$H$9:$P$9)/100,1)</f>
        <v>7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4" t="str">
        <f t="shared" ref="S10:S67" si="1">IF($Q10&lt;4,"Kém",IF(AND($Q10&gt;=4,$Q10&lt;=5.4),"Trung bình yếu",IF(AND($Q10&gt;=5.5,$Q10&lt;=6.9),"Trung bình",IF(AND($Q10&gt;=7,$Q10&lt;=8.4),"Khá",IF(AND($Q10&gt;=8.5,$Q10&lt;=10),"Giỏi","")))))</f>
        <v>Khá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26">
        <v>2</v>
      </c>
      <c r="C11" s="27" t="s">
        <v>252</v>
      </c>
      <c r="D11" s="28" t="s">
        <v>253</v>
      </c>
      <c r="E11" s="29" t="s">
        <v>254</v>
      </c>
      <c r="F11" s="30" t="s">
        <v>255</v>
      </c>
      <c r="G11" s="27" t="s">
        <v>144</v>
      </c>
      <c r="H11" s="31" t="s">
        <v>26</v>
      </c>
      <c r="I11" s="31" t="s">
        <v>26</v>
      </c>
      <c r="J11" s="31" t="s">
        <v>26</v>
      </c>
      <c r="K11" s="31">
        <v>9</v>
      </c>
      <c r="L11" s="32"/>
      <c r="M11" s="32"/>
      <c r="N11" s="32"/>
      <c r="O11" s="32"/>
      <c r="P11" s="33">
        <v>9</v>
      </c>
      <c r="Q11" s="34">
        <f t="shared" si="0"/>
        <v>9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36" t="str">
        <f t="shared" si="1"/>
        <v>Giỏi</v>
      </c>
      <c r="T11" s="37" t="str">
        <f>+IF(OR($H11=0,$I11=0,$J11=0,$K11=0),"Không đủ ĐKDT","")</f>
        <v/>
      </c>
      <c r="U11" s="3"/>
      <c r="V11" s="91" t="str">
        <f t="shared" ref="V11:V67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8.75" customHeight="1">
      <c r="B12" s="26">
        <v>3</v>
      </c>
      <c r="C12" s="27" t="s">
        <v>256</v>
      </c>
      <c r="D12" s="28" t="s">
        <v>92</v>
      </c>
      <c r="E12" s="29" t="s">
        <v>257</v>
      </c>
      <c r="F12" s="30" t="s">
        <v>258</v>
      </c>
      <c r="G12" s="27" t="s">
        <v>144</v>
      </c>
      <c r="H12" s="31" t="s">
        <v>26</v>
      </c>
      <c r="I12" s="31" t="s">
        <v>26</v>
      </c>
      <c r="J12" s="31" t="s">
        <v>26</v>
      </c>
      <c r="K12" s="31">
        <v>9</v>
      </c>
      <c r="L12" s="38"/>
      <c r="M12" s="38"/>
      <c r="N12" s="38"/>
      <c r="O12" s="38"/>
      <c r="P12" s="33">
        <v>9</v>
      </c>
      <c r="Q12" s="34">
        <f t="shared" si="0"/>
        <v>9</v>
      </c>
      <c r="R12" s="35" t="str">
        <f t="shared" ref="R12:R67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A+</v>
      </c>
      <c r="S12" s="36" t="str">
        <f t="shared" si="1"/>
        <v>Giỏi</v>
      </c>
      <c r="T12" s="37" t="str">
        <f t="shared" ref="T12:T67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8.75" customHeight="1">
      <c r="B13" s="26">
        <v>4</v>
      </c>
      <c r="C13" s="27" t="s">
        <v>259</v>
      </c>
      <c r="D13" s="28" t="s">
        <v>260</v>
      </c>
      <c r="E13" s="29" t="s">
        <v>79</v>
      </c>
      <c r="F13" s="30" t="s">
        <v>261</v>
      </c>
      <c r="G13" s="27" t="s">
        <v>144</v>
      </c>
      <c r="H13" s="31" t="s">
        <v>26</v>
      </c>
      <c r="I13" s="31" t="s">
        <v>26</v>
      </c>
      <c r="J13" s="31" t="s">
        <v>26</v>
      </c>
      <c r="K13" s="31">
        <v>8</v>
      </c>
      <c r="L13" s="38"/>
      <c r="M13" s="38"/>
      <c r="N13" s="38"/>
      <c r="O13" s="38"/>
      <c r="P13" s="33">
        <v>8</v>
      </c>
      <c r="Q13" s="34">
        <f t="shared" si="0"/>
        <v>8</v>
      </c>
      <c r="R13" s="35" t="str">
        <f t="shared" si="3"/>
        <v>B+</v>
      </c>
      <c r="S13" s="36" t="str">
        <f t="shared" si="1"/>
        <v>Khá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8.75" customHeight="1">
      <c r="B14" s="26">
        <v>5</v>
      </c>
      <c r="C14" s="27" t="s">
        <v>262</v>
      </c>
      <c r="D14" s="28" t="s">
        <v>263</v>
      </c>
      <c r="E14" s="29" t="s">
        <v>79</v>
      </c>
      <c r="F14" s="30" t="s">
        <v>264</v>
      </c>
      <c r="G14" s="27" t="s">
        <v>67</v>
      </c>
      <c r="H14" s="31" t="s">
        <v>26</v>
      </c>
      <c r="I14" s="31" t="s">
        <v>26</v>
      </c>
      <c r="J14" s="31" t="s">
        <v>26</v>
      </c>
      <c r="K14" s="31">
        <v>9</v>
      </c>
      <c r="L14" s="38"/>
      <c r="M14" s="38"/>
      <c r="N14" s="38"/>
      <c r="O14" s="38"/>
      <c r="P14" s="33">
        <v>9</v>
      </c>
      <c r="Q14" s="34">
        <f t="shared" si="0"/>
        <v>9</v>
      </c>
      <c r="R14" s="35" t="str">
        <f t="shared" si="3"/>
        <v>A+</v>
      </c>
      <c r="S14" s="36" t="str">
        <f t="shared" si="1"/>
        <v>Giỏi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6</v>
      </c>
      <c r="C15" s="27" t="s">
        <v>265</v>
      </c>
      <c r="D15" s="28" t="s">
        <v>92</v>
      </c>
      <c r="E15" s="29" t="s">
        <v>266</v>
      </c>
      <c r="F15" s="30" t="s">
        <v>109</v>
      </c>
      <c r="G15" s="27" t="s">
        <v>102</v>
      </c>
      <c r="H15" s="31" t="s">
        <v>26</v>
      </c>
      <c r="I15" s="31" t="s">
        <v>26</v>
      </c>
      <c r="J15" s="31" t="s">
        <v>26</v>
      </c>
      <c r="K15" s="31">
        <v>8</v>
      </c>
      <c r="L15" s="38"/>
      <c r="M15" s="38"/>
      <c r="N15" s="38"/>
      <c r="O15" s="38"/>
      <c r="P15" s="33">
        <v>8</v>
      </c>
      <c r="Q15" s="34">
        <f t="shared" si="0"/>
        <v>8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7</v>
      </c>
      <c r="C16" s="27" t="s">
        <v>267</v>
      </c>
      <c r="D16" s="28" t="s">
        <v>253</v>
      </c>
      <c r="E16" s="29" t="s">
        <v>268</v>
      </c>
      <c r="F16" s="30" t="s">
        <v>269</v>
      </c>
      <c r="G16" s="27" t="s">
        <v>102</v>
      </c>
      <c r="H16" s="31" t="s">
        <v>26</v>
      </c>
      <c r="I16" s="31" t="s">
        <v>26</v>
      </c>
      <c r="J16" s="31" t="s">
        <v>26</v>
      </c>
      <c r="K16" s="31">
        <v>8</v>
      </c>
      <c r="L16" s="38"/>
      <c r="M16" s="38"/>
      <c r="N16" s="38"/>
      <c r="O16" s="38"/>
      <c r="P16" s="33">
        <v>8</v>
      </c>
      <c r="Q16" s="34">
        <f t="shared" si="0"/>
        <v>8</v>
      </c>
      <c r="R16" s="35" t="str">
        <f t="shared" si="3"/>
        <v>B+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8</v>
      </c>
      <c r="C17" s="27" t="s">
        <v>270</v>
      </c>
      <c r="D17" s="28" t="s">
        <v>271</v>
      </c>
      <c r="E17" s="29" t="s">
        <v>83</v>
      </c>
      <c r="F17" s="30" t="s">
        <v>131</v>
      </c>
      <c r="G17" s="27" t="s">
        <v>144</v>
      </c>
      <c r="H17" s="31" t="s">
        <v>26</v>
      </c>
      <c r="I17" s="31" t="s">
        <v>26</v>
      </c>
      <c r="J17" s="31" t="s">
        <v>26</v>
      </c>
      <c r="K17" s="31">
        <v>8</v>
      </c>
      <c r="L17" s="38"/>
      <c r="M17" s="38"/>
      <c r="N17" s="38"/>
      <c r="O17" s="38"/>
      <c r="P17" s="33">
        <v>8</v>
      </c>
      <c r="Q17" s="34">
        <f t="shared" si="0"/>
        <v>8</v>
      </c>
      <c r="R17" s="35" t="str">
        <f t="shared" si="3"/>
        <v>B+</v>
      </c>
      <c r="S17" s="36" t="str">
        <f t="shared" si="1"/>
        <v>Khá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9</v>
      </c>
      <c r="C18" s="27" t="s">
        <v>272</v>
      </c>
      <c r="D18" s="28" t="s">
        <v>78</v>
      </c>
      <c r="E18" s="29" t="s">
        <v>273</v>
      </c>
      <c r="F18" s="30" t="s">
        <v>274</v>
      </c>
      <c r="G18" s="27" t="s">
        <v>144</v>
      </c>
      <c r="H18" s="31" t="s">
        <v>26</v>
      </c>
      <c r="I18" s="31" t="s">
        <v>26</v>
      </c>
      <c r="J18" s="31" t="s">
        <v>26</v>
      </c>
      <c r="K18" s="31">
        <v>9</v>
      </c>
      <c r="L18" s="38"/>
      <c r="M18" s="38"/>
      <c r="N18" s="38"/>
      <c r="O18" s="38"/>
      <c r="P18" s="33">
        <v>9</v>
      </c>
      <c r="Q18" s="34">
        <f t="shared" si="0"/>
        <v>9</v>
      </c>
      <c r="R18" s="35" t="str">
        <f t="shared" si="3"/>
        <v>A+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10</v>
      </c>
      <c r="C19" s="27" t="s">
        <v>275</v>
      </c>
      <c r="D19" s="28" t="s">
        <v>276</v>
      </c>
      <c r="E19" s="29" t="s">
        <v>100</v>
      </c>
      <c r="F19" s="30" t="s">
        <v>274</v>
      </c>
      <c r="G19" s="27" t="s">
        <v>67</v>
      </c>
      <c r="H19" s="31" t="s">
        <v>26</v>
      </c>
      <c r="I19" s="31" t="s">
        <v>26</v>
      </c>
      <c r="J19" s="31" t="s">
        <v>26</v>
      </c>
      <c r="K19" s="31">
        <v>9</v>
      </c>
      <c r="L19" s="38"/>
      <c r="M19" s="38"/>
      <c r="N19" s="38"/>
      <c r="O19" s="38"/>
      <c r="P19" s="33">
        <v>9</v>
      </c>
      <c r="Q19" s="34">
        <f t="shared" si="0"/>
        <v>9</v>
      </c>
      <c r="R19" s="35" t="str">
        <f t="shared" si="3"/>
        <v>A+</v>
      </c>
      <c r="S19" s="36" t="str">
        <f t="shared" si="1"/>
        <v>Giỏi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11</v>
      </c>
      <c r="C20" s="27" t="s">
        <v>277</v>
      </c>
      <c r="D20" s="28" t="s">
        <v>278</v>
      </c>
      <c r="E20" s="29" t="s">
        <v>100</v>
      </c>
      <c r="F20" s="30" t="s">
        <v>279</v>
      </c>
      <c r="G20" s="27" t="s">
        <v>72</v>
      </c>
      <c r="H20" s="31" t="s">
        <v>26</v>
      </c>
      <c r="I20" s="31" t="s">
        <v>26</v>
      </c>
      <c r="J20" s="31" t="s">
        <v>26</v>
      </c>
      <c r="K20" s="31">
        <v>8</v>
      </c>
      <c r="L20" s="38"/>
      <c r="M20" s="38"/>
      <c r="N20" s="38"/>
      <c r="O20" s="38"/>
      <c r="P20" s="33">
        <v>8</v>
      </c>
      <c r="Q20" s="34">
        <f t="shared" si="0"/>
        <v>8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12</v>
      </c>
      <c r="C21" s="27" t="s">
        <v>280</v>
      </c>
      <c r="D21" s="28" t="s">
        <v>281</v>
      </c>
      <c r="E21" s="29" t="s">
        <v>112</v>
      </c>
      <c r="F21" s="30" t="s">
        <v>282</v>
      </c>
      <c r="G21" s="27" t="s">
        <v>63</v>
      </c>
      <c r="H21" s="31" t="s">
        <v>26</v>
      </c>
      <c r="I21" s="31" t="s">
        <v>26</v>
      </c>
      <c r="J21" s="31" t="s">
        <v>26</v>
      </c>
      <c r="K21" s="31">
        <v>9</v>
      </c>
      <c r="L21" s="38"/>
      <c r="M21" s="38"/>
      <c r="N21" s="38"/>
      <c r="O21" s="38"/>
      <c r="P21" s="33">
        <v>9</v>
      </c>
      <c r="Q21" s="34">
        <f t="shared" si="0"/>
        <v>9</v>
      </c>
      <c r="R21" s="35" t="str">
        <f t="shared" si="3"/>
        <v>A+</v>
      </c>
      <c r="S21" s="36" t="str">
        <f t="shared" si="1"/>
        <v>Giỏi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13</v>
      </c>
      <c r="C22" s="27" t="s">
        <v>283</v>
      </c>
      <c r="D22" s="28" t="s">
        <v>284</v>
      </c>
      <c r="E22" s="29" t="s">
        <v>112</v>
      </c>
      <c r="F22" s="30" t="s">
        <v>285</v>
      </c>
      <c r="G22" s="27" t="s">
        <v>102</v>
      </c>
      <c r="H22" s="31" t="s">
        <v>26</v>
      </c>
      <c r="I22" s="31" t="s">
        <v>26</v>
      </c>
      <c r="J22" s="31" t="s">
        <v>26</v>
      </c>
      <c r="K22" s="31">
        <v>8</v>
      </c>
      <c r="L22" s="38"/>
      <c r="M22" s="38"/>
      <c r="N22" s="38"/>
      <c r="O22" s="38"/>
      <c r="P22" s="33">
        <v>8</v>
      </c>
      <c r="Q22" s="34">
        <f t="shared" si="0"/>
        <v>8</v>
      </c>
      <c r="R22" s="35" t="str">
        <f t="shared" si="3"/>
        <v>B+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14</v>
      </c>
      <c r="C23" s="27" t="s">
        <v>286</v>
      </c>
      <c r="D23" s="28" t="s">
        <v>287</v>
      </c>
      <c r="E23" s="29" t="s">
        <v>123</v>
      </c>
      <c r="F23" s="30" t="s">
        <v>288</v>
      </c>
      <c r="G23" s="27" t="s">
        <v>144</v>
      </c>
      <c r="H23" s="31" t="s">
        <v>26</v>
      </c>
      <c r="I23" s="31" t="s">
        <v>26</v>
      </c>
      <c r="J23" s="31" t="s">
        <v>26</v>
      </c>
      <c r="K23" s="31">
        <v>9</v>
      </c>
      <c r="L23" s="38"/>
      <c r="M23" s="38"/>
      <c r="N23" s="38"/>
      <c r="O23" s="38"/>
      <c r="P23" s="33">
        <v>9</v>
      </c>
      <c r="Q23" s="34">
        <f t="shared" si="0"/>
        <v>9</v>
      </c>
      <c r="R23" s="35" t="str">
        <f t="shared" si="3"/>
        <v>A+</v>
      </c>
      <c r="S23" s="36" t="str">
        <f t="shared" si="1"/>
        <v>Giỏi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15</v>
      </c>
      <c r="C24" s="27" t="s">
        <v>289</v>
      </c>
      <c r="D24" s="28" t="s">
        <v>290</v>
      </c>
      <c r="E24" s="29" t="s">
        <v>127</v>
      </c>
      <c r="F24" s="30" t="s">
        <v>291</v>
      </c>
      <c r="G24" s="27" t="s">
        <v>67</v>
      </c>
      <c r="H24" s="31" t="s">
        <v>26</v>
      </c>
      <c r="I24" s="31" t="s">
        <v>26</v>
      </c>
      <c r="J24" s="31" t="s">
        <v>26</v>
      </c>
      <c r="K24" s="31">
        <v>7</v>
      </c>
      <c r="L24" s="38"/>
      <c r="M24" s="38"/>
      <c r="N24" s="38"/>
      <c r="O24" s="38"/>
      <c r="P24" s="33">
        <v>9</v>
      </c>
      <c r="Q24" s="34">
        <f t="shared" si="0"/>
        <v>8</v>
      </c>
      <c r="R24" s="35" t="str">
        <f t="shared" si="3"/>
        <v>B+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16</v>
      </c>
      <c r="C25" s="27" t="s">
        <v>292</v>
      </c>
      <c r="D25" s="28" t="s">
        <v>293</v>
      </c>
      <c r="E25" s="29" t="s">
        <v>138</v>
      </c>
      <c r="F25" s="30" t="s">
        <v>294</v>
      </c>
      <c r="G25" s="27" t="s">
        <v>72</v>
      </c>
      <c r="H25" s="31" t="s">
        <v>26</v>
      </c>
      <c r="I25" s="31" t="s">
        <v>26</v>
      </c>
      <c r="J25" s="31" t="s">
        <v>26</v>
      </c>
      <c r="K25" s="31">
        <v>7</v>
      </c>
      <c r="L25" s="38"/>
      <c r="M25" s="38"/>
      <c r="N25" s="38"/>
      <c r="O25" s="38"/>
      <c r="P25" s="33">
        <v>9</v>
      </c>
      <c r="Q25" s="34">
        <f t="shared" si="0"/>
        <v>8</v>
      </c>
      <c r="R25" s="35" t="str">
        <f t="shared" si="3"/>
        <v>B+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17</v>
      </c>
      <c r="C26" s="27" t="s">
        <v>295</v>
      </c>
      <c r="D26" s="28" t="s">
        <v>296</v>
      </c>
      <c r="E26" s="29" t="s">
        <v>138</v>
      </c>
      <c r="F26" s="30" t="s">
        <v>297</v>
      </c>
      <c r="G26" s="27" t="s">
        <v>63</v>
      </c>
      <c r="H26" s="31" t="s">
        <v>26</v>
      </c>
      <c r="I26" s="31" t="s">
        <v>26</v>
      </c>
      <c r="J26" s="31" t="s">
        <v>26</v>
      </c>
      <c r="K26" s="31">
        <v>9</v>
      </c>
      <c r="L26" s="38"/>
      <c r="M26" s="38"/>
      <c r="N26" s="38"/>
      <c r="O26" s="38"/>
      <c r="P26" s="33">
        <v>9</v>
      </c>
      <c r="Q26" s="34">
        <f t="shared" si="0"/>
        <v>9</v>
      </c>
      <c r="R26" s="35" t="str">
        <f t="shared" si="3"/>
        <v>A+</v>
      </c>
      <c r="S26" s="36" t="str">
        <f t="shared" si="1"/>
        <v>Giỏi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18</v>
      </c>
      <c r="C27" s="27" t="s">
        <v>298</v>
      </c>
      <c r="D27" s="28" t="s">
        <v>299</v>
      </c>
      <c r="E27" s="29" t="s">
        <v>300</v>
      </c>
      <c r="F27" s="30" t="s">
        <v>301</v>
      </c>
      <c r="G27" s="27" t="s">
        <v>72</v>
      </c>
      <c r="H27" s="31" t="s">
        <v>26</v>
      </c>
      <c r="I27" s="31" t="s">
        <v>26</v>
      </c>
      <c r="J27" s="31" t="s">
        <v>26</v>
      </c>
      <c r="K27" s="31">
        <v>8</v>
      </c>
      <c r="L27" s="38"/>
      <c r="M27" s="38"/>
      <c r="N27" s="38"/>
      <c r="O27" s="38"/>
      <c r="P27" s="33">
        <v>8</v>
      </c>
      <c r="Q27" s="34">
        <f t="shared" si="0"/>
        <v>8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19</v>
      </c>
      <c r="C28" s="27" t="s">
        <v>302</v>
      </c>
      <c r="D28" s="28" t="s">
        <v>303</v>
      </c>
      <c r="E28" s="29" t="s">
        <v>147</v>
      </c>
      <c r="F28" s="30" t="s">
        <v>304</v>
      </c>
      <c r="G28" s="27" t="s">
        <v>67</v>
      </c>
      <c r="H28" s="31" t="s">
        <v>26</v>
      </c>
      <c r="I28" s="31" t="s">
        <v>26</v>
      </c>
      <c r="J28" s="31" t="s">
        <v>26</v>
      </c>
      <c r="K28" s="31">
        <v>8</v>
      </c>
      <c r="L28" s="38"/>
      <c r="M28" s="38"/>
      <c r="N28" s="38"/>
      <c r="O28" s="38"/>
      <c r="P28" s="33">
        <v>8</v>
      </c>
      <c r="Q28" s="34">
        <f t="shared" si="0"/>
        <v>8</v>
      </c>
      <c r="R28" s="35" t="str">
        <f t="shared" si="3"/>
        <v>B+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20</v>
      </c>
      <c r="C29" s="27" t="s">
        <v>305</v>
      </c>
      <c r="D29" s="28" t="s">
        <v>306</v>
      </c>
      <c r="E29" s="29" t="s">
        <v>307</v>
      </c>
      <c r="F29" s="30" t="s">
        <v>308</v>
      </c>
      <c r="G29" s="27" t="s">
        <v>67</v>
      </c>
      <c r="H29" s="31" t="s">
        <v>26</v>
      </c>
      <c r="I29" s="31" t="s">
        <v>26</v>
      </c>
      <c r="J29" s="31" t="s">
        <v>26</v>
      </c>
      <c r="K29" s="31">
        <v>9</v>
      </c>
      <c r="L29" s="38"/>
      <c r="M29" s="38"/>
      <c r="N29" s="38"/>
      <c r="O29" s="38"/>
      <c r="P29" s="33">
        <v>9</v>
      </c>
      <c r="Q29" s="34">
        <f t="shared" si="0"/>
        <v>9</v>
      </c>
      <c r="R29" s="35" t="str">
        <f t="shared" si="3"/>
        <v>A+</v>
      </c>
      <c r="S29" s="36" t="str">
        <f t="shared" si="1"/>
        <v>Giỏi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21</v>
      </c>
      <c r="C30" s="27" t="s">
        <v>309</v>
      </c>
      <c r="D30" s="28" t="s">
        <v>310</v>
      </c>
      <c r="E30" s="29" t="s">
        <v>307</v>
      </c>
      <c r="F30" s="30" t="s">
        <v>311</v>
      </c>
      <c r="G30" s="27" t="s">
        <v>63</v>
      </c>
      <c r="H30" s="31" t="s">
        <v>26</v>
      </c>
      <c r="I30" s="31" t="s">
        <v>26</v>
      </c>
      <c r="J30" s="31" t="s">
        <v>26</v>
      </c>
      <c r="K30" s="31">
        <v>8</v>
      </c>
      <c r="L30" s="38"/>
      <c r="M30" s="38"/>
      <c r="N30" s="38"/>
      <c r="O30" s="38"/>
      <c r="P30" s="33">
        <v>8</v>
      </c>
      <c r="Q30" s="34">
        <f t="shared" si="0"/>
        <v>8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22</v>
      </c>
      <c r="C31" s="27" t="s">
        <v>312</v>
      </c>
      <c r="D31" s="28" t="s">
        <v>313</v>
      </c>
      <c r="E31" s="29" t="s">
        <v>307</v>
      </c>
      <c r="F31" s="30" t="s">
        <v>314</v>
      </c>
      <c r="G31" s="27" t="s">
        <v>85</v>
      </c>
      <c r="H31" s="31" t="s">
        <v>26</v>
      </c>
      <c r="I31" s="31" t="s">
        <v>26</v>
      </c>
      <c r="J31" s="31" t="s">
        <v>26</v>
      </c>
      <c r="K31" s="31">
        <v>6</v>
      </c>
      <c r="L31" s="38"/>
      <c r="M31" s="38"/>
      <c r="N31" s="38"/>
      <c r="O31" s="38"/>
      <c r="P31" s="33">
        <v>8</v>
      </c>
      <c r="Q31" s="34">
        <f t="shared" si="0"/>
        <v>7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23</v>
      </c>
      <c r="C32" s="27" t="s">
        <v>315</v>
      </c>
      <c r="D32" s="28" t="s">
        <v>219</v>
      </c>
      <c r="E32" s="29" t="s">
        <v>316</v>
      </c>
      <c r="F32" s="30" t="s">
        <v>317</v>
      </c>
      <c r="G32" s="27" t="s">
        <v>102</v>
      </c>
      <c r="H32" s="31" t="s">
        <v>26</v>
      </c>
      <c r="I32" s="31" t="s">
        <v>26</v>
      </c>
      <c r="J32" s="31" t="s">
        <v>26</v>
      </c>
      <c r="K32" s="31">
        <v>7</v>
      </c>
      <c r="L32" s="38"/>
      <c r="M32" s="38"/>
      <c r="N32" s="38"/>
      <c r="O32" s="38"/>
      <c r="P32" s="33">
        <v>9</v>
      </c>
      <c r="Q32" s="34">
        <f t="shared" si="0"/>
        <v>8</v>
      </c>
      <c r="R32" s="35" t="str">
        <f t="shared" si="3"/>
        <v>B+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24</v>
      </c>
      <c r="C33" s="27" t="s">
        <v>318</v>
      </c>
      <c r="D33" s="28" t="s">
        <v>319</v>
      </c>
      <c r="E33" s="29" t="s">
        <v>316</v>
      </c>
      <c r="F33" s="30" t="s">
        <v>209</v>
      </c>
      <c r="G33" s="27" t="s">
        <v>102</v>
      </c>
      <c r="H33" s="31" t="s">
        <v>26</v>
      </c>
      <c r="I33" s="31" t="s">
        <v>26</v>
      </c>
      <c r="J33" s="31" t="s">
        <v>26</v>
      </c>
      <c r="K33" s="31">
        <v>7</v>
      </c>
      <c r="L33" s="38"/>
      <c r="M33" s="38"/>
      <c r="N33" s="38"/>
      <c r="O33" s="38"/>
      <c r="P33" s="33">
        <v>9</v>
      </c>
      <c r="Q33" s="34">
        <f t="shared" si="0"/>
        <v>8</v>
      </c>
      <c r="R33" s="35" t="str">
        <f t="shared" si="3"/>
        <v>B+</v>
      </c>
      <c r="S33" s="36" t="str">
        <f t="shared" si="1"/>
        <v>Khá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25</v>
      </c>
      <c r="C34" s="27" t="s">
        <v>320</v>
      </c>
      <c r="D34" s="28" t="s">
        <v>321</v>
      </c>
      <c r="E34" s="29" t="s">
        <v>322</v>
      </c>
      <c r="F34" s="30" t="s">
        <v>135</v>
      </c>
      <c r="G34" s="27" t="s">
        <v>63</v>
      </c>
      <c r="H34" s="31" t="s">
        <v>26</v>
      </c>
      <c r="I34" s="31" t="s">
        <v>26</v>
      </c>
      <c r="J34" s="31" t="s">
        <v>26</v>
      </c>
      <c r="K34" s="31">
        <v>7</v>
      </c>
      <c r="L34" s="38"/>
      <c r="M34" s="38"/>
      <c r="N34" s="38"/>
      <c r="O34" s="38"/>
      <c r="P34" s="33">
        <v>9</v>
      </c>
      <c r="Q34" s="34">
        <f t="shared" si="0"/>
        <v>8</v>
      </c>
      <c r="R34" s="35" t="str">
        <f t="shared" si="3"/>
        <v>B+</v>
      </c>
      <c r="S34" s="36" t="str">
        <f t="shared" si="1"/>
        <v>Khá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26</v>
      </c>
      <c r="C35" s="27" t="s">
        <v>323</v>
      </c>
      <c r="D35" s="28" t="s">
        <v>188</v>
      </c>
      <c r="E35" s="29" t="s">
        <v>324</v>
      </c>
      <c r="F35" s="30" t="s">
        <v>325</v>
      </c>
      <c r="G35" s="27" t="s">
        <v>63</v>
      </c>
      <c r="H35" s="31" t="s">
        <v>26</v>
      </c>
      <c r="I35" s="31" t="s">
        <v>26</v>
      </c>
      <c r="J35" s="31" t="s">
        <v>26</v>
      </c>
      <c r="K35" s="31">
        <v>8</v>
      </c>
      <c r="L35" s="38"/>
      <c r="M35" s="38"/>
      <c r="N35" s="38"/>
      <c r="O35" s="38"/>
      <c r="P35" s="33">
        <v>8</v>
      </c>
      <c r="Q35" s="34">
        <f t="shared" si="0"/>
        <v>8</v>
      </c>
      <c r="R35" s="35" t="str">
        <f t="shared" si="3"/>
        <v>B+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27</v>
      </c>
      <c r="C36" s="27" t="s">
        <v>326</v>
      </c>
      <c r="D36" s="28" t="s">
        <v>327</v>
      </c>
      <c r="E36" s="29" t="s">
        <v>328</v>
      </c>
      <c r="F36" s="30" t="s">
        <v>329</v>
      </c>
      <c r="G36" s="27" t="s">
        <v>144</v>
      </c>
      <c r="H36" s="31" t="s">
        <v>26</v>
      </c>
      <c r="I36" s="31" t="s">
        <v>26</v>
      </c>
      <c r="J36" s="31" t="s">
        <v>26</v>
      </c>
      <c r="K36" s="31">
        <v>9</v>
      </c>
      <c r="L36" s="38"/>
      <c r="M36" s="38"/>
      <c r="N36" s="38"/>
      <c r="O36" s="38"/>
      <c r="P36" s="33">
        <v>9</v>
      </c>
      <c r="Q36" s="34">
        <f t="shared" si="0"/>
        <v>9</v>
      </c>
      <c r="R36" s="35" t="str">
        <f t="shared" si="3"/>
        <v>A+</v>
      </c>
      <c r="S36" s="36" t="str">
        <f t="shared" si="1"/>
        <v>Giỏi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28</v>
      </c>
      <c r="C37" s="27" t="s">
        <v>330</v>
      </c>
      <c r="D37" s="28" t="s">
        <v>171</v>
      </c>
      <c r="E37" s="29" t="s">
        <v>161</v>
      </c>
      <c r="F37" s="30" t="s">
        <v>331</v>
      </c>
      <c r="G37" s="27" t="s">
        <v>102</v>
      </c>
      <c r="H37" s="31" t="s">
        <v>26</v>
      </c>
      <c r="I37" s="31" t="s">
        <v>26</v>
      </c>
      <c r="J37" s="31" t="s">
        <v>26</v>
      </c>
      <c r="K37" s="31">
        <v>8</v>
      </c>
      <c r="L37" s="38"/>
      <c r="M37" s="38"/>
      <c r="N37" s="38"/>
      <c r="O37" s="38"/>
      <c r="P37" s="33">
        <v>8</v>
      </c>
      <c r="Q37" s="34">
        <f t="shared" si="0"/>
        <v>8</v>
      </c>
      <c r="R37" s="35" t="str">
        <f t="shared" si="3"/>
        <v>B+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29</v>
      </c>
      <c r="C38" s="27" t="s">
        <v>332</v>
      </c>
      <c r="D38" s="28" t="s">
        <v>333</v>
      </c>
      <c r="E38" s="29" t="s">
        <v>172</v>
      </c>
      <c r="F38" s="30" t="s">
        <v>334</v>
      </c>
      <c r="G38" s="27" t="s">
        <v>102</v>
      </c>
      <c r="H38" s="31" t="s">
        <v>26</v>
      </c>
      <c r="I38" s="31" t="s">
        <v>26</v>
      </c>
      <c r="J38" s="31" t="s">
        <v>26</v>
      </c>
      <c r="K38" s="31">
        <v>8</v>
      </c>
      <c r="L38" s="38"/>
      <c r="M38" s="38"/>
      <c r="N38" s="38"/>
      <c r="O38" s="38"/>
      <c r="P38" s="33">
        <v>8</v>
      </c>
      <c r="Q38" s="34">
        <f t="shared" si="0"/>
        <v>8</v>
      </c>
      <c r="R38" s="35" t="str">
        <f t="shared" si="3"/>
        <v>B+</v>
      </c>
      <c r="S38" s="36" t="str">
        <f t="shared" si="1"/>
        <v>Khá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30</v>
      </c>
      <c r="C39" s="27" t="s">
        <v>335</v>
      </c>
      <c r="D39" s="28" t="s">
        <v>336</v>
      </c>
      <c r="E39" s="29" t="s">
        <v>172</v>
      </c>
      <c r="F39" s="30" t="s">
        <v>135</v>
      </c>
      <c r="G39" s="27" t="s">
        <v>102</v>
      </c>
      <c r="H39" s="31" t="s">
        <v>26</v>
      </c>
      <c r="I39" s="31" t="s">
        <v>26</v>
      </c>
      <c r="J39" s="31" t="s">
        <v>26</v>
      </c>
      <c r="K39" s="31">
        <v>9</v>
      </c>
      <c r="L39" s="38"/>
      <c r="M39" s="38"/>
      <c r="N39" s="38"/>
      <c r="O39" s="38"/>
      <c r="P39" s="33">
        <v>9</v>
      </c>
      <c r="Q39" s="34">
        <f t="shared" si="0"/>
        <v>9</v>
      </c>
      <c r="R39" s="35" t="str">
        <f t="shared" si="3"/>
        <v>A+</v>
      </c>
      <c r="S39" s="36" t="str">
        <f t="shared" si="1"/>
        <v>Giỏi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31</v>
      </c>
      <c r="C40" s="27" t="s">
        <v>337</v>
      </c>
      <c r="D40" s="28" t="s">
        <v>338</v>
      </c>
      <c r="E40" s="29" t="s">
        <v>339</v>
      </c>
      <c r="F40" s="30" t="s">
        <v>340</v>
      </c>
      <c r="G40" s="27" t="s">
        <v>144</v>
      </c>
      <c r="H40" s="31" t="s">
        <v>26</v>
      </c>
      <c r="I40" s="31" t="s">
        <v>26</v>
      </c>
      <c r="J40" s="31" t="s">
        <v>26</v>
      </c>
      <c r="K40" s="31">
        <v>9</v>
      </c>
      <c r="L40" s="38"/>
      <c r="M40" s="38"/>
      <c r="N40" s="38"/>
      <c r="O40" s="38"/>
      <c r="P40" s="33">
        <v>9</v>
      </c>
      <c r="Q40" s="34">
        <f t="shared" si="0"/>
        <v>9</v>
      </c>
      <c r="R40" s="35" t="str">
        <f t="shared" si="3"/>
        <v>A+</v>
      </c>
      <c r="S40" s="36" t="str">
        <f t="shared" si="1"/>
        <v>Giỏi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32</v>
      </c>
      <c r="C41" s="27" t="s">
        <v>341</v>
      </c>
      <c r="D41" s="28" t="s">
        <v>342</v>
      </c>
      <c r="E41" s="29" t="s">
        <v>343</v>
      </c>
      <c r="F41" s="30" t="s">
        <v>237</v>
      </c>
      <c r="G41" s="27" t="s">
        <v>67</v>
      </c>
      <c r="H41" s="31" t="s">
        <v>26</v>
      </c>
      <c r="I41" s="31" t="s">
        <v>26</v>
      </c>
      <c r="J41" s="31" t="s">
        <v>26</v>
      </c>
      <c r="K41" s="31">
        <v>8</v>
      </c>
      <c r="L41" s="38"/>
      <c r="M41" s="38"/>
      <c r="N41" s="38"/>
      <c r="O41" s="38"/>
      <c r="P41" s="33">
        <v>8</v>
      </c>
      <c r="Q41" s="34">
        <f t="shared" si="0"/>
        <v>8</v>
      </c>
      <c r="R41" s="35" t="str">
        <f t="shared" si="3"/>
        <v>B+</v>
      </c>
      <c r="S41" s="36" t="str">
        <f t="shared" si="1"/>
        <v>Khá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33</v>
      </c>
      <c r="C42" s="27" t="s">
        <v>344</v>
      </c>
      <c r="D42" s="28" t="s">
        <v>153</v>
      </c>
      <c r="E42" s="29" t="s">
        <v>345</v>
      </c>
      <c r="F42" s="30" t="s">
        <v>346</v>
      </c>
      <c r="G42" s="27" t="s">
        <v>63</v>
      </c>
      <c r="H42" s="31" t="s">
        <v>26</v>
      </c>
      <c r="I42" s="31" t="s">
        <v>26</v>
      </c>
      <c r="J42" s="31" t="s">
        <v>26</v>
      </c>
      <c r="K42" s="31">
        <v>8</v>
      </c>
      <c r="L42" s="38"/>
      <c r="M42" s="38"/>
      <c r="N42" s="38"/>
      <c r="O42" s="38"/>
      <c r="P42" s="33">
        <v>8</v>
      </c>
      <c r="Q42" s="34">
        <f t="shared" si="0"/>
        <v>8</v>
      </c>
      <c r="R42" s="35" t="str">
        <f t="shared" si="3"/>
        <v>B+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34</v>
      </c>
      <c r="C43" s="27" t="s">
        <v>347</v>
      </c>
      <c r="D43" s="28" t="s">
        <v>160</v>
      </c>
      <c r="E43" s="29" t="s">
        <v>193</v>
      </c>
      <c r="F43" s="30" t="s">
        <v>348</v>
      </c>
      <c r="G43" s="27" t="s">
        <v>144</v>
      </c>
      <c r="H43" s="31" t="s">
        <v>26</v>
      </c>
      <c r="I43" s="31" t="s">
        <v>26</v>
      </c>
      <c r="J43" s="31" t="s">
        <v>26</v>
      </c>
      <c r="K43" s="31">
        <v>9</v>
      </c>
      <c r="L43" s="38"/>
      <c r="M43" s="38"/>
      <c r="N43" s="38"/>
      <c r="O43" s="38"/>
      <c r="P43" s="33">
        <v>9</v>
      </c>
      <c r="Q43" s="34">
        <f t="shared" si="0"/>
        <v>9</v>
      </c>
      <c r="R43" s="35" t="str">
        <f t="shared" si="3"/>
        <v>A+</v>
      </c>
      <c r="S43" s="36" t="str">
        <f t="shared" si="1"/>
        <v>Giỏi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35</v>
      </c>
      <c r="C44" s="27" t="s">
        <v>349</v>
      </c>
      <c r="D44" s="28" t="s">
        <v>350</v>
      </c>
      <c r="E44" s="29" t="s">
        <v>201</v>
      </c>
      <c r="F44" s="30" t="s">
        <v>351</v>
      </c>
      <c r="G44" s="27" t="s">
        <v>72</v>
      </c>
      <c r="H44" s="31" t="s">
        <v>26</v>
      </c>
      <c r="I44" s="31" t="s">
        <v>26</v>
      </c>
      <c r="J44" s="31" t="s">
        <v>26</v>
      </c>
      <c r="K44" s="31">
        <v>8</v>
      </c>
      <c r="L44" s="38"/>
      <c r="M44" s="38"/>
      <c r="N44" s="38"/>
      <c r="O44" s="38"/>
      <c r="P44" s="33">
        <v>8</v>
      </c>
      <c r="Q44" s="34">
        <f t="shared" si="0"/>
        <v>8</v>
      </c>
      <c r="R44" s="35" t="str">
        <f t="shared" si="3"/>
        <v>B+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36</v>
      </c>
      <c r="C45" s="27" t="s">
        <v>352</v>
      </c>
      <c r="D45" s="28" t="s">
        <v>353</v>
      </c>
      <c r="E45" s="29" t="s">
        <v>354</v>
      </c>
      <c r="F45" s="30" t="s">
        <v>325</v>
      </c>
      <c r="G45" s="27" t="s">
        <v>67</v>
      </c>
      <c r="H45" s="31" t="s">
        <v>26</v>
      </c>
      <c r="I45" s="31" t="s">
        <v>26</v>
      </c>
      <c r="J45" s="31" t="s">
        <v>26</v>
      </c>
      <c r="K45" s="31">
        <v>8</v>
      </c>
      <c r="L45" s="38"/>
      <c r="M45" s="38"/>
      <c r="N45" s="38"/>
      <c r="O45" s="38"/>
      <c r="P45" s="33">
        <v>8</v>
      </c>
      <c r="Q45" s="34">
        <f t="shared" si="0"/>
        <v>8</v>
      </c>
      <c r="R45" s="35" t="str">
        <f t="shared" si="3"/>
        <v>B+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37</v>
      </c>
      <c r="C46" s="27" t="s">
        <v>355</v>
      </c>
      <c r="D46" s="28" t="s">
        <v>356</v>
      </c>
      <c r="E46" s="29" t="s">
        <v>212</v>
      </c>
      <c r="F46" s="30" t="s">
        <v>357</v>
      </c>
      <c r="G46" s="27" t="s">
        <v>102</v>
      </c>
      <c r="H46" s="31" t="s">
        <v>26</v>
      </c>
      <c r="I46" s="31" t="s">
        <v>26</v>
      </c>
      <c r="J46" s="31" t="s">
        <v>26</v>
      </c>
      <c r="K46" s="31">
        <v>8</v>
      </c>
      <c r="L46" s="38"/>
      <c r="M46" s="38"/>
      <c r="N46" s="38"/>
      <c r="O46" s="38"/>
      <c r="P46" s="33">
        <v>8</v>
      </c>
      <c r="Q46" s="34">
        <f t="shared" si="0"/>
        <v>8</v>
      </c>
      <c r="R46" s="35" t="str">
        <f t="shared" si="3"/>
        <v>B+</v>
      </c>
      <c r="S46" s="36" t="str">
        <f t="shared" si="1"/>
        <v>Khá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38</v>
      </c>
      <c r="C47" s="27" t="s">
        <v>358</v>
      </c>
      <c r="D47" s="28" t="s">
        <v>92</v>
      </c>
      <c r="E47" s="29" t="s">
        <v>212</v>
      </c>
      <c r="F47" s="30" t="s">
        <v>359</v>
      </c>
      <c r="G47" s="27" t="s">
        <v>67</v>
      </c>
      <c r="H47" s="31" t="s">
        <v>26</v>
      </c>
      <c r="I47" s="31" t="s">
        <v>26</v>
      </c>
      <c r="J47" s="31" t="s">
        <v>26</v>
      </c>
      <c r="K47" s="31">
        <v>9</v>
      </c>
      <c r="L47" s="38"/>
      <c r="M47" s="38"/>
      <c r="N47" s="38"/>
      <c r="O47" s="38"/>
      <c r="P47" s="33">
        <v>9</v>
      </c>
      <c r="Q47" s="34">
        <f t="shared" si="0"/>
        <v>9</v>
      </c>
      <c r="R47" s="35" t="str">
        <f t="shared" si="3"/>
        <v>A+</v>
      </c>
      <c r="S47" s="36" t="str">
        <f t="shared" si="1"/>
        <v>Giỏi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39</v>
      </c>
      <c r="C48" s="27" t="s">
        <v>360</v>
      </c>
      <c r="D48" s="28" t="s">
        <v>361</v>
      </c>
      <c r="E48" s="29" t="s">
        <v>216</v>
      </c>
      <c r="F48" s="30" t="s">
        <v>362</v>
      </c>
      <c r="G48" s="27" t="s">
        <v>102</v>
      </c>
      <c r="H48" s="31" t="s">
        <v>26</v>
      </c>
      <c r="I48" s="31" t="s">
        <v>26</v>
      </c>
      <c r="J48" s="31" t="s">
        <v>26</v>
      </c>
      <c r="K48" s="31">
        <v>8</v>
      </c>
      <c r="L48" s="38"/>
      <c r="M48" s="38"/>
      <c r="N48" s="38"/>
      <c r="O48" s="38"/>
      <c r="P48" s="33">
        <v>8</v>
      </c>
      <c r="Q48" s="34">
        <f t="shared" si="0"/>
        <v>8</v>
      </c>
      <c r="R48" s="35" t="str">
        <f t="shared" si="3"/>
        <v>B+</v>
      </c>
      <c r="S48" s="36" t="str">
        <f t="shared" si="1"/>
        <v>Khá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40</v>
      </c>
      <c r="C49" s="27" t="s">
        <v>363</v>
      </c>
      <c r="D49" s="28" t="s">
        <v>364</v>
      </c>
      <c r="E49" s="29" t="s">
        <v>216</v>
      </c>
      <c r="F49" s="30" t="s">
        <v>365</v>
      </c>
      <c r="G49" s="27" t="s">
        <v>72</v>
      </c>
      <c r="H49" s="31" t="s">
        <v>26</v>
      </c>
      <c r="I49" s="31" t="s">
        <v>26</v>
      </c>
      <c r="J49" s="31" t="s">
        <v>26</v>
      </c>
      <c r="K49" s="31">
        <v>8</v>
      </c>
      <c r="L49" s="38"/>
      <c r="M49" s="38"/>
      <c r="N49" s="38"/>
      <c r="O49" s="38"/>
      <c r="P49" s="33">
        <v>8</v>
      </c>
      <c r="Q49" s="34">
        <f t="shared" si="0"/>
        <v>8</v>
      </c>
      <c r="R49" s="35" t="str">
        <f t="shared" si="3"/>
        <v>B+</v>
      </c>
      <c r="S49" s="36" t="str">
        <f t="shared" si="1"/>
        <v>Khá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41</v>
      </c>
      <c r="C50" s="27" t="s">
        <v>366</v>
      </c>
      <c r="D50" s="28" t="s">
        <v>92</v>
      </c>
      <c r="E50" s="29" t="s">
        <v>367</v>
      </c>
      <c r="F50" s="30" t="s">
        <v>368</v>
      </c>
      <c r="G50" s="27" t="s">
        <v>102</v>
      </c>
      <c r="H50" s="31" t="s">
        <v>26</v>
      </c>
      <c r="I50" s="31" t="s">
        <v>26</v>
      </c>
      <c r="J50" s="31" t="s">
        <v>26</v>
      </c>
      <c r="K50" s="31">
        <v>8</v>
      </c>
      <c r="L50" s="38"/>
      <c r="M50" s="38"/>
      <c r="N50" s="38"/>
      <c r="O50" s="38"/>
      <c r="P50" s="33">
        <v>8</v>
      </c>
      <c r="Q50" s="34">
        <f t="shared" si="0"/>
        <v>8</v>
      </c>
      <c r="R50" s="35" t="str">
        <f t="shared" si="3"/>
        <v>B+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42</v>
      </c>
      <c r="C51" s="27" t="s">
        <v>369</v>
      </c>
      <c r="D51" s="28" t="s">
        <v>370</v>
      </c>
      <c r="E51" s="29" t="s">
        <v>371</v>
      </c>
      <c r="F51" s="30" t="s">
        <v>372</v>
      </c>
      <c r="G51" s="27" t="s">
        <v>102</v>
      </c>
      <c r="H51" s="31" t="s">
        <v>26</v>
      </c>
      <c r="I51" s="31" t="s">
        <v>26</v>
      </c>
      <c r="J51" s="31" t="s">
        <v>26</v>
      </c>
      <c r="K51" s="31">
        <v>8</v>
      </c>
      <c r="L51" s="38"/>
      <c r="M51" s="38"/>
      <c r="N51" s="38"/>
      <c r="O51" s="38"/>
      <c r="P51" s="33">
        <v>8</v>
      </c>
      <c r="Q51" s="34">
        <f t="shared" si="0"/>
        <v>8</v>
      </c>
      <c r="R51" s="35" t="str">
        <f t="shared" si="3"/>
        <v>B+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43</v>
      </c>
      <c r="C52" s="27" t="s">
        <v>373</v>
      </c>
      <c r="D52" s="28" t="s">
        <v>374</v>
      </c>
      <c r="E52" s="29" t="s">
        <v>371</v>
      </c>
      <c r="F52" s="30" t="s">
        <v>375</v>
      </c>
      <c r="G52" s="27" t="s">
        <v>144</v>
      </c>
      <c r="H52" s="31" t="s">
        <v>26</v>
      </c>
      <c r="I52" s="31" t="s">
        <v>26</v>
      </c>
      <c r="J52" s="31" t="s">
        <v>26</v>
      </c>
      <c r="K52" s="31">
        <v>9</v>
      </c>
      <c r="L52" s="38"/>
      <c r="M52" s="38"/>
      <c r="N52" s="38"/>
      <c r="O52" s="38"/>
      <c r="P52" s="33">
        <v>9</v>
      </c>
      <c r="Q52" s="34">
        <f t="shared" si="0"/>
        <v>9</v>
      </c>
      <c r="R52" s="35" t="str">
        <f t="shared" si="3"/>
        <v>A+</v>
      </c>
      <c r="S52" s="36" t="str">
        <f t="shared" si="1"/>
        <v>Giỏi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44</v>
      </c>
      <c r="C53" s="27" t="s">
        <v>376</v>
      </c>
      <c r="D53" s="28" t="s">
        <v>377</v>
      </c>
      <c r="E53" s="29" t="s">
        <v>371</v>
      </c>
      <c r="F53" s="30" t="s">
        <v>378</v>
      </c>
      <c r="G53" s="27" t="s">
        <v>102</v>
      </c>
      <c r="H53" s="31" t="s">
        <v>26</v>
      </c>
      <c r="I53" s="31" t="s">
        <v>26</v>
      </c>
      <c r="J53" s="31" t="s">
        <v>26</v>
      </c>
      <c r="K53" s="31">
        <v>9</v>
      </c>
      <c r="L53" s="38"/>
      <c r="M53" s="38"/>
      <c r="N53" s="38"/>
      <c r="O53" s="38"/>
      <c r="P53" s="33">
        <v>9</v>
      </c>
      <c r="Q53" s="34">
        <f t="shared" si="0"/>
        <v>9</v>
      </c>
      <c r="R53" s="35" t="str">
        <f t="shared" si="3"/>
        <v>A+</v>
      </c>
      <c r="S53" s="36" t="str">
        <f t="shared" si="1"/>
        <v>Giỏi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45</v>
      </c>
      <c r="C54" s="27" t="s">
        <v>379</v>
      </c>
      <c r="D54" s="28" t="s">
        <v>96</v>
      </c>
      <c r="E54" s="29" t="s">
        <v>380</v>
      </c>
      <c r="F54" s="30" t="s">
        <v>381</v>
      </c>
      <c r="G54" s="27" t="s">
        <v>67</v>
      </c>
      <c r="H54" s="31" t="s">
        <v>26</v>
      </c>
      <c r="I54" s="31" t="s">
        <v>26</v>
      </c>
      <c r="J54" s="31" t="s">
        <v>26</v>
      </c>
      <c r="K54" s="31">
        <v>8</v>
      </c>
      <c r="L54" s="38"/>
      <c r="M54" s="38"/>
      <c r="N54" s="38"/>
      <c r="O54" s="38"/>
      <c r="P54" s="33">
        <v>8</v>
      </c>
      <c r="Q54" s="34">
        <f t="shared" si="0"/>
        <v>8</v>
      </c>
      <c r="R54" s="35" t="str">
        <f t="shared" si="3"/>
        <v>B+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46</v>
      </c>
      <c r="C55" s="27" t="s">
        <v>382</v>
      </c>
      <c r="D55" s="28" t="s">
        <v>383</v>
      </c>
      <c r="E55" s="29" t="s">
        <v>384</v>
      </c>
      <c r="F55" s="30" t="s">
        <v>385</v>
      </c>
      <c r="G55" s="27" t="s">
        <v>90</v>
      </c>
      <c r="H55" s="31" t="s">
        <v>26</v>
      </c>
      <c r="I55" s="31" t="s">
        <v>26</v>
      </c>
      <c r="J55" s="31" t="s">
        <v>26</v>
      </c>
      <c r="K55" s="31">
        <v>8</v>
      </c>
      <c r="L55" s="38"/>
      <c r="M55" s="38"/>
      <c r="N55" s="38"/>
      <c r="O55" s="38"/>
      <c r="P55" s="33">
        <v>8</v>
      </c>
      <c r="Q55" s="34">
        <f t="shared" si="0"/>
        <v>8</v>
      </c>
      <c r="R55" s="35" t="str">
        <f t="shared" si="3"/>
        <v>B+</v>
      </c>
      <c r="S55" s="36" t="str">
        <f t="shared" si="1"/>
        <v>Khá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47</v>
      </c>
      <c r="C56" s="27" t="s">
        <v>386</v>
      </c>
      <c r="D56" s="28" t="s">
        <v>387</v>
      </c>
      <c r="E56" s="29" t="s">
        <v>224</v>
      </c>
      <c r="F56" s="30" t="s">
        <v>388</v>
      </c>
      <c r="G56" s="27" t="s">
        <v>63</v>
      </c>
      <c r="H56" s="31" t="s">
        <v>26</v>
      </c>
      <c r="I56" s="31" t="s">
        <v>26</v>
      </c>
      <c r="J56" s="31" t="s">
        <v>26</v>
      </c>
      <c r="K56" s="31">
        <v>8</v>
      </c>
      <c r="L56" s="38"/>
      <c r="M56" s="38"/>
      <c r="N56" s="38"/>
      <c r="O56" s="38"/>
      <c r="P56" s="33">
        <v>8</v>
      </c>
      <c r="Q56" s="34">
        <f t="shared" si="0"/>
        <v>8</v>
      </c>
      <c r="R56" s="35" t="str">
        <f t="shared" si="3"/>
        <v>B+</v>
      </c>
      <c r="S56" s="36" t="str">
        <f t="shared" si="1"/>
        <v>Khá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48</v>
      </c>
      <c r="C57" s="27" t="s">
        <v>389</v>
      </c>
      <c r="D57" s="28" t="s">
        <v>390</v>
      </c>
      <c r="E57" s="29" t="s">
        <v>391</v>
      </c>
      <c r="F57" s="30" t="s">
        <v>247</v>
      </c>
      <c r="G57" s="27" t="s">
        <v>67</v>
      </c>
      <c r="H57" s="31" t="s">
        <v>26</v>
      </c>
      <c r="I57" s="31" t="s">
        <v>26</v>
      </c>
      <c r="J57" s="31" t="s">
        <v>26</v>
      </c>
      <c r="K57" s="31">
        <v>8</v>
      </c>
      <c r="L57" s="38"/>
      <c r="M57" s="38"/>
      <c r="N57" s="38"/>
      <c r="O57" s="38"/>
      <c r="P57" s="33">
        <v>8</v>
      </c>
      <c r="Q57" s="34">
        <f t="shared" si="0"/>
        <v>8</v>
      </c>
      <c r="R57" s="35" t="str">
        <f t="shared" si="3"/>
        <v>B+</v>
      </c>
      <c r="S57" s="36" t="str">
        <f t="shared" si="1"/>
        <v>Khá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49</v>
      </c>
      <c r="C58" s="27" t="s">
        <v>392</v>
      </c>
      <c r="D58" s="28" t="s">
        <v>393</v>
      </c>
      <c r="E58" s="29" t="s">
        <v>394</v>
      </c>
      <c r="F58" s="30" t="s">
        <v>395</v>
      </c>
      <c r="G58" s="27" t="s">
        <v>144</v>
      </c>
      <c r="H58" s="31" t="s">
        <v>26</v>
      </c>
      <c r="I58" s="31" t="s">
        <v>26</v>
      </c>
      <c r="J58" s="31" t="s">
        <v>26</v>
      </c>
      <c r="K58" s="31">
        <v>9</v>
      </c>
      <c r="L58" s="38"/>
      <c r="M58" s="38"/>
      <c r="N58" s="38"/>
      <c r="O58" s="38"/>
      <c r="P58" s="33">
        <v>9</v>
      </c>
      <c r="Q58" s="34">
        <f t="shared" si="0"/>
        <v>9</v>
      </c>
      <c r="R58" s="35" t="str">
        <f t="shared" si="3"/>
        <v>A+</v>
      </c>
      <c r="S58" s="36" t="str">
        <f t="shared" si="1"/>
        <v>Giỏi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50</v>
      </c>
      <c r="C59" s="27" t="s">
        <v>396</v>
      </c>
      <c r="D59" s="28" t="s">
        <v>133</v>
      </c>
      <c r="E59" s="29" t="s">
        <v>394</v>
      </c>
      <c r="F59" s="30" t="s">
        <v>397</v>
      </c>
      <c r="G59" s="27" t="s">
        <v>67</v>
      </c>
      <c r="H59" s="31" t="s">
        <v>26</v>
      </c>
      <c r="I59" s="31" t="s">
        <v>26</v>
      </c>
      <c r="J59" s="31" t="s">
        <v>26</v>
      </c>
      <c r="K59" s="31">
        <v>8</v>
      </c>
      <c r="L59" s="38"/>
      <c r="M59" s="38"/>
      <c r="N59" s="38"/>
      <c r="O59" s="38"/>
      <c r="P59" s="33">
        <v>8</v>
      </c>
      <c r="Q59" s="34">
        <f t="shared" si="0"/>
        <v>8</v>
      </c>
      <c r="R59" s="35" t="str">
        <f t="shared" si="3"/>
        <v>B+</v>
      </c>
      <c r="S59" s="36" t="str">
        <f t="shared" si="1"/>
        <v>Khá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51</v>
      </c>
      <c r="C60" s="27" t="s">
        <v>398</v>
      </c>
      <c r="D60" s="28" t="s">
        <v>399</v>
      </c>
      <c r="E60" s="29" t="s">
        <v>232</v>
      </c>
      <c r="F60" s="30" t="s">
        <v>400</v>
      </c>
      <c r="G60" s="27" t="s">
        <v>102</v>
      </c>
      <c r="H60" s="31" t="s">
        <v>26</v>
      </c>
      <c r="I60" s="31" t="s">
        <v>26</v>
      </c>
      <c r="J60" s="31" t="s">
        <v>26</v>
      </c>
      <c r="K60" s="31">
        <v>9</v>
      </c>
      <c r="L60" s="38"/>
      <c r="M60" s="38"/>
      <c r="N60" s="38"/>
      <c r="O60" s="38"/>
      <c r="P60" s="33">
        <v>9</v>
      </c>
      <c r="Q60" s="34">
        <f t="shared" si="0"/>
        <v>9</v>
      </c>
      <c r="R60" s="35" t="str">
        <f t="shared" si="3"/>
        <v>A+</v>
      </c>
      <c r="S60" s="36" t="str">
        <f t="shared" si="1"/>
        <v>Giỏi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52</v>
      </c>
      <c r="C61" s="27" t="s">
        <v>401</v>
      </c>
      <c r="D61" s="28" t="s">
        <v>399</v>
      </c>
      <c r="E61" s="29" t="s">
        <v>232</v>
      </c>
      <c r="F61" s="30" t="s">
        <v>71</v>
      </c>
      <c r="G61" s="27" t="s">
        <v>90</v>
      </c>
      <c r="H61" s="31" t="s">
        <v>26</v>
      </c>
      <c r="I61" s="31" t="s">
        <v>26</v>
      </c>
      <c r="J61" s="31" t="s">
        <v>26</v>
      </c>
      <c r="K61" s="31">
        <v>8</v>
      </c>
      <c r="L61" s="38"/>
      <c r="M61" s="38"/>
      <c r="N61" s="38"/>
      <c r="O61" s="38"/>
      <c r="P61" s="33">
        <v>8</v>
      </c>
      <c r="Q61" s="34">
        <f t="shared" si="0"/>
        <v>8</v>
      </c>
      <c r="R61" s="35" t="str">
        <f t="shared" si="3"/>
        <v>B+</v>
      </c>
      <c r="S61" s="36" t="str">
        <f t="shared" si="1"/>
        <v>Khá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53</v>
      </c>
      <c r="C62" s="27" t="s">
        <v>402</v>
      </c>
      <c r="D62" s="28" t="s">
        <v>403</v>
      </c>
      <c r="E62" s="29" t="s">
        <v>404</v>
      </c>
      <c r="F62" s="30" t="s">
        <v>405</v>
      </c>
      <c r="G62" s="27" t="s">
        <v>72</v>
      </c>
      <c r="H62" s="31" t="s">
        <v>26</v>
      </c>
      <c r="I62" s="31" t="s">
        <v>26</v>
      </c>
      <c r="J62" s="31" t="s">
        <v>26</v>
      </c>
      <c r="K62" s="31">
        <v>8</v>
      </c>
      <c r="L62" s="38"/>
      <c r="M62" s="38"/>
      <c r="N62" s="38"/>
      <c r="O62" s="38"/>
      <c r="P62" s="33">
        <v>8</v>
      </c>
      <c r="Q62" s="34">
        <f t="shared" si="0"/>
        <v>8</v>
      </c>
      <c r="R62" s="35" t="str">
        <f t="shared" si="3"/>
        <v>B+</v>
      </c>
      <c r="S62" s="36" t="str">
        <f t="shared" si="1"/>
        <v>Khá</v>
      </c>
      <c r="T62" s="37" t="str">
        <f t="shared" si="4"/>
        <v/>
      </c>
      <c r="U62" s="3"/>
      <c r="V62" s="91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54</v>
      </c>
      <c r="C63" s="27" t="s">
        <v>406</v>
      </c>
      <c r="D63" s="28" t="s">
        <v>407</v>
      </c>
      <c r="E63" s="29" t="s">
        <v>408</v>
      </c>
      <c r="F63" s="30" t="s">
        <v>409</v>
      </c>
      <c r="G63" s="27" t="s">
        <v>63</v>
      </c>
      <c r="H63" s="31" t="s">
        <v>26</v>
      </c>
      <c r="I63" s="31" t="s">
        <v>26</v>
      </c>
      <c r="J63" s="31" t="s">
        <v>26</v>
      </c>
      <c r="K63" s="31">
        <v>8</v>
      </c>
      <c r="L63" s="38"/>
      <c r="M63" s="38"/>
      <c r="N63" s="38"/>
      <c r="O63" s="38"/>
      <c r="P63" s="33">
        <v>8</v>
      </c>
      <c r="Q63" s="34">
        <f t="shared" si="0"/>
        <v>8</v>
      </c>
      <c r="R63" s="35" t="str">
        <f t="shared" si="3"/>
        <v>B+</v>
      </c>
      <c r="S63" s="36" t="str">
        <f t="shared" si="1"/>
        <v>Khá</v>
      </c>
      <c r="T63" s="37" t="str">
        <f t="shared" si="4"/>
        <v/>
      </c>
      <c r="U63" s="3"/>
      <c r="V63" s="91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55</v>
      </c>
      <c r="C64" s="27" t="s">
        <v>410</v>
      </c>
      <c r="D64" s="28" t="s">
        <v>411</v>
      </c>
      <c r="E64" s="29" t="s">
        <v>408</v>
      </c>
      <c r="F64" s="30" t="s">
        <v>412</v>
      </c>
      <c r="G64" s="27" t="s">
        <v>67</v>
      </c>
      <c r="H64" s="31" t="s">
        <v>26</v>
      </c>
      <c r="I64" s="31" t="s">
        <v>26</v>
      </c>
      <c r="J64" s="31" t="s">
        <v>26</v>
      </c>
      <c r="K64" s="31">
        <v>9</v>
      </c>
      <c r="L64" s="38"/>
      <c r="M64" s="38"/>
      <c r="N64" s="38"/>
      <c r="O64" s="38"/>
      <c r="P64" s="33">
        <v>9</v>
      </c>
      <c r="Q64" s="34">
        <f t="shared" si="0"/>
        <v>9</v>
      </c>
      <c r="R64" s="35" t="str">
        <f t="shared" si="3"/>
        <v>A+</v>
      </c>
      <c r="S64" s="36" t="str">
        <f t="shared" si="1"/>
        <v>Giỏi</v>
      </c>
      <c r="T64" s="37" t="str">
        <f t="shared" si="4"/>
        <v/>
      </c>
      <c r="U64" s="3"/>
      <c r="V64" s="91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56</v>
      </c>
      <c r="C65" s="27" t="s">
        <v>413</v>
      </c>
      <c r="D65" s="28" t="s">
        <v>414</v>
      </c>
      <c r="E65" s="29" t="s">
        <v>415</v>
      </c>
      <c r="F65" s="30" t="s">
        <v>416</v>
      </c>
      <c r="G65" s="27" t="s">
        <v>102</v>
      </c>
      <c r="H65" s="31" t="s">
        <v>26</v>
      </c>
      <c r="I65" s="31" t="s">
        <v>26</v>
      </c>
      <c r="J65" s="31" t="s">
        <v>26</v>
      </c>
      <c r="K65" s="31">
        <v>7</v>
      </c>
      <c r="L65" s="38"/>
      <c r="M65" s="38"/>
      <c r="N65" s="38"/>
      <c r="O65" s="38"/>
      <c r="P65" s="33">
        <v>9</v>
      </c>
      <c r="Q65" s="34">
        <f t="shared" si="0"/>
        <v>8</v>
      </c>
      <c r="R65" s="35" t="str">
        <f t="shared" si="3"/>
        <v>B+</v>
      </c>
      <c r="S65" s="36" t="str">
        <f t="shared" si="1"/>
        <v>Khá</v>
      </c>
      <c r="T65" s="37" t="str">
        <f t="shared" si="4"/>
        <v/>
      </c>
      <c r="U65" s="3"/>
      <c r="V65" s="91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57</v>
      </c>
      <c r="C66" s="27" t="s">
        <v>417</v>
      </c>
      <c r="D66" s="28" t="s">
        <v>418</v>
      </c>
      <c r="E66" s="29" t="s">
        <v>246</v>
      </c>
      <c r="F66" s="30" t="s">
        <v>243</v>
      </c>
      <c r="G66" s="27" t="s">
        <v>90</v>
      </c>
      <c r="H66" s="31" t="s">
        <v>26</v>
      </c>
      <c r="I66" s="31" t="s">
        <v>26</v>
      </c>
      <c r="J66" s="31" t="s">
        <v>26</v>
      </c>
      <c r="K66" s="31">
        <v>8</v>
      </c>
      <c r="L66" s="38"/>
      <c r="M66" s="38"/>
      <c r="N66" s="38"/>
      <c r="O66" s="38"/>
      <c r="P66" s="33">
        <v>8</v>
      </c>
      <c r="Q66" s="34">
        <f t="shared" si="0"/>
        <v>8</v>
      </c>
      <c r="R66" s="35" t="str">
        <f t="shared" si="3"/>
        <v>B+</v>
      </c>
      <c r="S66" s="36" t="str">
        <f t="shared" si="1"/>
        <v>Khá</v>
      </c>
      <c r="T66" s="37" t="str">
        <f t="shared" si="4"/>
        <v/>
      </c>
      <c r="U66" s="3"/>
      <c r="V66" s="91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94">
        <v>58</v>
      </c>
      <c r="C67" s="95" t="s">
        <v>419</v>
      </c>
      <c r="D67" s="96" t="s">
        <v>119</v>
      </c>
      <c r="E67" s="97" t="s">
        <v>420</v>
      </c>
      <c r="F67" s="98" t="s">
        <v>421</v>
      </c>
      <c r="G67" s="95" t="s">
        <v>63</v>
      </c>
      <c r="H67" s="99" t="s">
        <v>26</v>
      </c>
      <c r="I67" s="99" t="s">
        <v>26</v>
      </c>
      <c r="J67" s="99" t="s">
        <v>26</v>
      </c>
      <c r="K67" s="99">
        <v>8</v>
      </c>
      <c r="L67" s="100"/>
      <c r="M67" s="100"/>
      <c r="N67" s="100"/>
      <c r="O67" s="100"/>
      <c r="P67" s="101">
        <v>8</v>
      </c>
      <c r="Q67" s="102">
        <f t="shared" si="0"/>
        <v>8</v>
      </c>
      <c r="R67" s="103" t="str">
        <f t="shared" si="3"/>
        <v>B+</v>
      </c>
      <c r="S67" s="104" t="str">
        <f t="shared" si="1"/>
        <v>Khá</v>
      </c>
      <c r="T67" s="105" t="str">
        <f t="shared" si="4"/>
        <v/>
      </c>
      <c r="U67" s="3"/>
      <c r="V67" s="91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7.5" customHeight="1">
      <c r="A68" s="2"/>
      <c r="B68" s="39"/>
      <c r="C68" s="40"/>
      <c r="D68" s="40"/>
      <c r="E68" s="41"/>
      <c r="F68" s="41"/>
      <c r="G68" s="41"/>
      <c r="H68" s="42"/>
      <c r="I68" s="43"/>
      <c r="J68" s="43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3"/>
    </row>
    <row r="69" spans="1:38" ht="16.5">
      <c r="A69" s="2"/>
      <c r="B69" s="131" t="s">
        <v>27</v>
      </c>
      <c r="C69" s="131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t="16.5" customHeight="1">
      <c r="A70" s="2"/>
      <c r="B70" s="45" t="s">
        <v>28</v>
      </c>
      <c r="C70" s="45"/>
      <c r="D70" s="46">
        <f>+$Y$8</f>
        <v>58</v>
      </c>
      <c r="E70" s="47" t="s">
        <v>29</v>
      </c>
      <c r="F70" s="47"/>
      <c r="G70" s="126" t="s">
        <v>30</v>
      </c>
      <c r="H70" s="126"/>
      <c r="I70" s="126"/>
      <c r="J70" s="126"/>
      <c r="K70" s="126"/>
      <c r="L70" s="126"/>
      <c r="M70" s="126"/>
      <c r="N70" s="126"/>
      <c r="O70" s="126"/>
      <c r="P70" s="48">
        <f>$Y$8 -COUNTIF($T$9:$T$257,"Vắng") -COUNTIF($T$9:$T$257,"Vắng có phép") - COUNTIF($T$9:$T$257,"Đình chỉ thi") - COUNTIF($T$9:$T$257,"Không đủ ĐKDT")</f>
        <v>58</v>
      </c>
      <c r="Q70" s="48"/>
      <c r="R70" s="49"/>
      <c r="S70" s="50"/>
      <c r="T70" s="50" t="s">
        <v>29</v>
      </c>
      <c r="U70" s="3"/>
    </row>
    <row r="71" spans="1:38" ht="16.5" customHeight="1">
      <c r="A71" s="2"/>
      <c r="B71" s="45" t="s">
        <v>31</v>
      </c>
      <c r="C71" s="45"/>
      <c r="D71" s="46">
        <f>+$AJ$8</f>
        <v>58</v>
      </c>
      <c r="E71" s="47" t="s">
        <v>29</v>
      </c>
      <c r="F71" s="47"/>
      <c r="G71" s="126" t="s">
        <v>32</v>
      </c>
      <c r="H71" s="126"/>
      <c r="I71" s="126"/>
      <c r="J71" s="126"/>
      <c r="K71" s="126"/>
      <c r="L71" s="126"/>
      <c r="M71" s="126"/>
      <c r="N71" s="126"/>
      <c r="O71" s="126"/>
      <c r="P71" s="51">
        <f>COUNTIF($T$9:$T$133,"Vắng")</f>
        <v>0</v>
      </c>
      <c r="Q71" s="51"/>
      <c r="R71" s="52"/>
      <c r="S71" s="50"/>
      <c r="T71" s="50" t="s">
        <v>29</v>
      </c>
      <c r="U71" s="3"/>
    </row>
    <row r="72" spans="1:38" ht="16.5" customHeight="1">
      <c r="A72" s="2"/>
      <c r="B72" s="45" t="s">
        <v>52</v>
      </c>
      <c r="C72" s="45"/>
      <c r="D72" s="85">
        <f>COUNTIF(V10:V67,"Học lại")</f>
        <v>0</v>
      </c>
      <c r="E72" s="47" t="s">
        <v>29</v>
      </c>
      <c r="F72" s="47"/>
      <c r="G72" s="126" t="s">
        <v>53</v>
      </c>
      <c r="H72" s="126"/>
      <c r="I72" s="126"/>
      <c r="J72" s="126"/>
      <c r="K72" s="126"/>
      <c r="L72" s="126"/>
      <c r="M72" s="126"/>
      <c r="N72" s="126"/>
      <c r="O72" s="126"/>
      <c r="P72" s="48">
        <f>COUNTIF($T$9:$T$133,"Vắng có phép")</f>
        <v>0</v>
      </c>
      <c r="Q72" s="48"/>
      <c r="R72" s="49"/>
      <c r="S72" s="50"/>
      <c r="T72" s="50" t="s">
        <v>29</v>
      </c>
      <c r="U72" s="3"/>
    </row>
    <row r="73" spans="1:38" ht="3" customHeight="1">
      <c r="A73" s="2"/>
      <c r="B73" s="39"/>
      <c r="C73" s="40"/>
      <c r="D73" s="40"/>
      <c r="E73" s="41"/>
      <c r="F73" s="41"/>
      <c r="G73" s="41"/>
      <c r="H73" s="42"/>
      <c r="I73" s="43"/>
      <c r="J73" s="43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3"/>
    </row>
    <row r="74" spans="1:38">
      <c r="B74" s="86" t="s">
        <v>33</v>
      </c>
      <c r="C74" s="86"/>
      <c r="D74" s="87">
        <f>COUNTIF(V10:V67,"Thi lại")</f>
        <v>0</v>
      </c>
      <c r="E74" s="88" t="s">
        <v>29</v>
      </c>
      <c r="F74" s="3"/>
      <c r="G74" s="3"/>
      <c r="H74" s="3"/>
      <c r="I74" s="3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3"/>
    </row>
    <row r="75" spans="1:38">
      <c r="B75" s="86"/>
      <c r="C75" s="86"/>
      <c r="D75" s="87"/>
      <c r="E75" s="88"/>
      <c r="F75" s="3"/>
      <c r="G75" s="3"/>
      <c r="H75" s="3"/>
      <c r="I75" s="3"/>
      <c r="J75" s="132" t="s">
        <v>889</v>
      </c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3"/>
    </row>
    <row r="76" spans="1:38">
      <c r="A76" s="53"/>
      <c r="B76" s="133" t="s">
        <v>34</v>
      </c>
      <c r="C76" s="133"/>
      <c r="D76" s="133"/>
      <c r="E76" s="133"/>
      <c r="F76" s="133"/>
      <c r="G76" s="133"/>
      <c r="H76" s="133"/>
      <c r="I76" s="54"/>
      <c r="J76" s="134" t="s">
        <v>35</v>
      </c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3"/>
    </row>
    <row r="77" spans="1:38" ht="4.5" customHeight="1">
      <c r="A77" s="2"/>
      <c r="B77" s="39"/>
      <c r="C77" s="55"/>
      <c r="D77" s="55"/>
      <c r="E77" s="56"/>
      <c r="F77" s="56"/>
      <c r="G77" s="56"/>
      <c r="H77" s="57"/>
      <c r="I77" s="58"/>
      <c r="J77" s="58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38" s="2" customFormat="1">
      <c r="B78" s="133" t="s">
        <v>36</v>
      </c>
      <c r="C78" s="133"/>
      <c r="D78" s="135" t="s">
        <v>37</v>
      </c>
      <c r="E78" s="135"/>
      <c r="F78" s="135"/>
      <c r="G78" s="135"/>
      <c r="H78" s="135"/>
      <c r="I78" s="58"/>
      <c r="J78" s="58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9.75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3.7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18" customHeight="1">
      <c r="A84" s="1"/>
      <c r="B84" s="137" t="s">
        <v>38</v>
      </c>
      <c r="C84" s="137"/>
      <c r="D84" s="137" t="s">
        <v>55</v>
      </c>
      <c r="E84" s="137"/>
      <c r="F84" s="137"/>
      <c r="G84" s="137"/>
      <c r="H84" s="137"/>
      <c r="I84" s="137"/>
      <c r="J84" s="137" t="s">
        <v>39</v>
      </c>
      <c r="K84" s="137"/>
      <c r="L84" s="137"/>
      <c r="M84" s="137"/>
      <c r="N84" s="137"/>
      <c r="O84" s="137"/>
      <c r="P84" s="137"/>
      <c r="Q84" s="137"/>
      <c r="R84" s="137"/>
      <c r="S84" s="137"/>
      <c r="T84" s="137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4.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36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ht="38.25" hidden="1" customHeight="1">
      <c r="B87" s="138" t="s">
        <v>50</v>
      </c>
      <c r="C87" s="133"/>
      <c r="D87" s="133"/>
      <c r="E87" s="133"/>
      <c r="F87" s="133"/>
      <c r="G87" s="133"/>
      <c r="H87" s="138" t="s">
        <v>51</v>
      </c>
      <c r="I87" s="138"/>
      <c r="J87" s="138"/>
      <c r="K87" s="138"/>
      <c r="L87" s="138"/>
      <c r="M87" s="138"/>
      <c r="N87" s="139" t="s">
        <v>884</v>
      </c>
      <c r="O87" s="139"/>
      <c r="P87" s="139"/>
      <c r="Q87" s="139"/>
      <c r="R87" s="139"/>
      <c r="S87" s="139"/>
      <c r="T87" s="139"/>
    </row>
    <row r="88" spans="1:38" hidden="1">
      <c r="B88" s="39"/>
      <c r="C88" s="55"/>
      <c r="D88" s="55"/>
      <c r="E88" s="56"/>
      <c r="F88" s="56"/>
      <c r="G88" s="56"/>
      <c r="H88" s="57"/>
      <c r="I88" s="58"/>
      <c r="J88" s="58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38" hidden="1">
      <c r="B89" s="133" t="s">
        <v>36</v>
      </c>
      <c r="C89" s="133"/>
      <c r="D89" s="135" t="s">
        <v>37</v>
      </c>
      <c r="E89" s="135"/>
      <c r="F89" s="135"/>
      <c r="G89" s="135"/>
      <c r="H89" s="135"/>
      <c r="I89" s="58"/>
      <c r="J89" s="58"/>
      <c r="K89" s="44"/>
      <c r="L89" s="44"/>
      <c r="M89" s="44"/>
      <c r="N89" s="44"/>
      <c r="O89" s="44"/>
      <c r="P89" s="44"/>
      <c r="Q89" s="44"/>
      <c r="R89" s="44"/>
      <c r="S89" s="44"/>
      <c r="T89" s="44"/>
    </row>
    <row r="90" spans="1:38" hidden="1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38" hidden="1"/>
    <row r="92" spans="1:38" hidden="1"/>
    <row r="93" spans="1:38" hidden="1"/>
    <row r="94" spans="1:38" hidden="1"/>
    <row r="95" spans="1:38" hidden="1">
      <c r="B95" s="136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36" t="s">
        <v>885</v>
      </c>
      <c r="O95" s="136"/>
      <c r="P95" s="136"/>
      <c r="Q95" s="136"/>
      <c r="R95" s="136"/>
      <c r="S95" s="136"/>
      <c r="T95" s="136"/>
    </row>
    <row r="96" spans="1:38" hidden="1"/>
  </sheetData>
  <sheetProtection formatCells="0" formatColumns="0" formatRows="0" insertColumns="0" insertRows="0" insertHyperlinks="0" deleteColumns="0" deleteRows="0" sort="0" autoFilter="0" pivotTables="0"/>
  <autoFilter ref="A8:AL67">
    <filterColumn colId="3" showButton="0"/>
    <filterColumn colId="12"/>
  </autoFilter>
  <mergeCells count="58">
    <mergeCell ref="N95:T95"/>
    <mergeCell ref="B84:C84"/>
    <mergeCell ref="D84:I84"/>
    <mergeCell ref="J84:T84"/>
    <mergeCell ref="B87:G87"/>
    <mergeCell ref="H87:M87"/>
    <mergeCell ref="N87:T87"/>
    <mergeCell ref="B89:C89"/>
    <mergeCell ref="D89:H89"/>
    <mergeCell ref="B95:D95"/>
    <mergeCell ref="E95:G95"/>
    <mergeCell ref="H95:M95"/>
    <mergeCell ref="J74:T74"/>
    <mergeCell ref="J75:T75"/>
    <mergeCell ref="B76:H76"/>
    <mergeCell ref="J76:T76"/>
    <mergeCell ref="B78:C78"/>
    <mergeCell ref="D78:H78"/>
    <mergeCell ref="G72:O72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69:C69"/>
    <mergeCell ref="G70:O70"/>
    <mergeCell ref="G71:O71"/>
    <mergeCell ref="Z4:AC6"/>
    <mergeCell ref="AD4:AE6"/>
    <mergeCell ref="AF4:AG6"/>
    <mergeCell ref="AH4:AI6"/>
    <mergeCell ref="AJ4:AK6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B1:G1"/>
    <mergeCell ref="H1:T1"/>
    <mergeCell ref="B2:G2"/>
    <mergeCell ref="H2:T2"/>
    <mergeCell ref="W4:W7"/>
  </mergeCells>
  <conditionalFormatting sqref="H10:P67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72 V10:W67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87"/>
  <sheetViews>
    <sheetView workbookViewId="0">
      <pane ySplit="3" topLeftCell="A4" activePane="bottomLeft" state="frozen"/>
      <selection activeCell="P5" sqref="P5:T5"/>
      <selection pane="bottomLeft" activeCell="P59" sqref="P59"/>
    </sheetView>
  </sheetViews>
  <sheetFormatPr defaultRowHeight="15.75"/>
  <cols>
    <col min="1" max="1" width="2.7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886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3"/>
    </row>
    <row r="2" spans="2:38" ht="25.5" customHeight="1">
      <c r="B2" s="108" t="s">
        <v>1</v>
      </c>
      <c r="C2" s="108"/>
      <c r="D2" s="108"/>
      <c r="E2" s="108"/>
      <c r="F2" s="108"/>
      <c r="G2" s="108"/>
      <c r="H2" s="109" t="s">
        <v>54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56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883</v>
      </c>
      <c r="Q4" s="123"/>
      <c r="R4" s="123"/>
      <c r="S4" s="123"/>
      <c r="T4" s="123"/>
      <c r="W4" s="110" t="s">
        <v>46</v>
      </c>
      <c r="X4" s="110" t="s">
        <v>8</v>
      </c>
      <c r="Y4" s="110" t="s">
        <v>45</v>
      </c>
      <c r="Z4" s="110" t="s">
        <v>44</v>
      </c>
      <c r="AA4" s="110"/>
      <c r="AB4" s="110"/>
      <c r="AC4" s="110"/>
      <c r="AD4" s="110" t="s">
        <v>43</v>
      </c>
      <c r="AE4" s="110"/>
      <c r="AF4" s="110" t="s">
        <v>41</v>
      </c>
      <c r="AG4" s="110"/>
      <c r="AH4" s="110" t="s">
        <v>42</v>
      </c>
      <c r="AI4" s="110"/>
      <c r="AJ4" s="110" t="s">
        <v>40</v>
      </c>
      <c r="AK4" s="110"/>
      <c r="AL4" s="83"/>
    </row>
    <row r="5" spans="2:38" ht="17.25" customHeight="1">
      <c r="B5" s="119" t="s">
        <v>3</v>
      </c>
      <c r="C5" s="119"/>
      <c r="D5" s="8"/>
      <c r="G5" s="120" t="s">
        <v>57</v>
      </c>
      <c r="H5" s="120"/>
      <c r="I5" s="120"/>
      <c r="J5" s="120"/>
      <c r="K5" s="120"/>
      <c r="L5" s="120"/>
      <c r="M5" s="120"/>
      <c r="N5" s="120"/>
      <c r="O5" s="120"/>
      <c r="P5" s="120" t="s">
        <v>58</v>
      </c>
      <c r="Q5" s="120"/>
      <c r="R5" s="120"/>
      <c r="S5" s="120"/>
      <c r="T5" s="12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44.25" customHeight="1">
      <c r="B7" s="111" t="s">
        <v>4</v>
      </c>
      <c r="C7" s="113" t="s">
        <v>5</v>
      </c>
      <c r="D7" s="115" t="s">
        <v>6</v>
      </c>
      <c r="E7" s="116"/>
      <c r="F7" s="111" t="s">
        <v>7</v>
      </c>
      <c r="G7" s="111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7" t="s">
        <v>47</v>
      </c>
      <c r="N7" s="128"/>
      <c r="O7" s="125" t="s">
        <v>14</v>
      </c>
      <c r="P7" s="125" t="s">
        <v>15</v>
      </c>
      <c r="Q7" s="111" t="s">
        <v>16</v>
      </c>
      <c r="R7" s="125" t="s">
        <v>17</v>
      </c>
      <c r="S7" s="111" t="s">
        <v>18</v>
      </c>
      <c r="T7" s="111" t="s">
        <v>19</v>
      </c>
      <c r="W7" s="110"/>
      <c r="X7" s="110"/>
      <c r="Y7" s="110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12"/>
      <c r="C8" s="114"/>
      <c r="D8" s="117"/>
      <c r="E8" s="118"/>
      <c r="F8" s="112"/>
      <c r="G8" s="112"/>
      <c r="H8" s="129"/>
      <c r="I8" s="129"/>
      <c r="J8" s="129"/>
      <c r="K8" s="129"/>
      <c r="L8" s="125"/>
      <c r="M8" s="79" t="s">
        <v>48</v>
      </c>
      <c r="N8" s="79" t="s">
        <v>49</v>
      </c>
      <c r="O8" s="125"/>
      <c r="P8" s="125"/>
      <c r="Q8" s="124"/>
      <c r="R8" s="125"/>
      <c r="S8" s="112"/>
      <c r="T8" s="124"/>
      <c r="V8" s="90"/>
      <c r="W8" s="67" t="str">
        <f>+D4</f>
        <v>Chuyên đề (VT)</v>
      </c>
      <c r="X8" s="68" t="str">
        <f>+P4</f>
        <v>Nhóm: TEL1404-01</v>
      </c>
      <c r="Y8" s="69">
        <f>+$AH$8+$AJ$8+$AF$8</f>
        <v>49</v>
      </c>
      <c r="Z8" s="63">
        <f>COUNTIF($S$9:$S$118,"Khiển trách")</f>
        <v>0</v>
      </c>
      <c r="AA8" s="63">
        <f>COUNTIF($S$9:$S$118,"Cảnh cáo")</f>
        <v>0</v>
      </c>
      <c r="AB8" s="63">
        <f>COUNTIF($S$9:$S$118,"Đình chỉ thi")</f>
        <v>0</v>
      </c>
      <c r="AC8" s="70">
        <f>+($Z$8+$AA$8+$AB$8)/$Y$8*100%</f>
        <v>0</v>
      </c>
      <c r="AD8" s="63">
        <f>SUM(COUNTIF($S$9:$S$116,"Vắng"),COUNTIF($S$9:$S$116,"Vắng có phép"))</f>
        <v>0</v>
      </c>
      <c r="AE8" s="71">
        <f>+$AD$8/$Y$8</f>
        <v>0</v>
      </c>
      <c r="AF8" s="72">
        <f>COUNTIF($V$9:$V$116,"Thi lại")</f>
        <v>0</v>
      </c>
      <c r="AG8" s="71">
        <f>+$AF$8/$Y$8</f>
        <v>0</v>
      </c>
      <c r="AH8" s="72">
        <f>COUNTIF($V$9:$V$117,"Học lại")</f>
        <v>4</v>
      </c>
      <c r="AI8" s="71">
        <f>+$AH$8/$Y$8</f>
        <v>8.1632653061224483E-2</v>
      </c>
      <c r="AJ8" s="63">
        <f>COUNTIF($V$10:$V$117,"Đạt")</f>
        <v>45</v>
      </c>
      <c r="AK8" s="70">
        <f>+$AJ$8/$Y$8</f>
        <v>0.91836734693877553</v>
      </c>
      <c r="AL8" s="82"/>
    </row>
    <row r="9" spans="2:38" ht="14.25" customHeight="1">
      <c r="B9" s="127" t="s">
        <v>25</v>
      </c>
      <c r="C9" s="130"/>
      <c r="D9" s="130"/>
      <c r="E9" s="130"/>
      <c r="F9" s="130"/>
      <c r="G9" s="128"/>
      <c r="H9" s="10"/>
      <c r="I9" s="10"/>
      <c r="J9" s="11"/>
      <c r="K9" s="10">
        <v>50</v>
      </c>
      <c r="L9" s="12"/>
      <c r="M9" s="13"/>
      <c r="N9" s="13"/>
      <c r="O9" s="13"/>
      <c r="P9" s="60">
        <f>100-(H9+I9+J9+K9)</f>
        <v>50</v>
      </c>
      <c r="Q9" s="112"/>
      <c r="R9" s="14"/>
      <c r="S9" s="14"/>
      <c r="T9" s="11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8.75" customHeight="1">
      <c r="B10" s="15">
        <v>1</v>
      </c>
      <c r="C10" s="16" t="s">
        <v>59</v>
      </c>
      <c r="D10" s="17" t="s">
        <v>60</v>
      </c>
      <c r="E10" s="18" t="s">
        <v>61</v>
      </c>
      <c r="F10" s="19" t="s">
        <v>62</v>
      </c>
      <c r="G10" s="16" t="s">
        <v>63</v>
      </c>
      <c r="H10" s="20" t="s">
        <v>26</v>
      </c>
      <c r="I10" s="20" t="s">
        <v>26</v>
      </c>
      <c r="J10" s="20" t="s">
        <v>26</v>
      </c>
      <c r="K10" s="20">
        <v>6</v>
      </c>
      <c r="L10" s="21"/>
      <c r="M10" s="21"/>
      <c r="N10" s="21"/>
      <c r="O10" s="21"/>
      <c r="P10" s="22">
        <v>7</v>
      </c>
      <c r="Q10" s="23">
        <f t="shared" ref="Q10:Q41" si="0">ROUND(SUMPRODUCT(H10:P10,$H$9:$P$9)/100,1)</f>
        <v>6.5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4" t="str">
        <f t="shared" ref="S10:S58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26">
        <v>2</v>
      </c>
      <c r="C11" s="27" t="s">
        <v>64</v>
      </c>
      <c r="D11" s="28" t="s">
        <v>65</v>
      </c>
      <c r="E11" s="29" t="s">
        <v>61</v>
      </c>
      <c r="F11" s="30" t="s">
        <v>66</v>
      </c>
      <c r="G11" s="27" t="s">
        <v>67</v>
      </c>
      <c r="H11" s="31" t="s">
        <v>26</v>
      </c>
      <c r="I11" s="31" t="s">
        <v>26</v>
      </c>
      <c r="J11" s="31" t="s">
        <v>26</v>
      </c>
      <c r="K11" s="31">
        <v>7</v>
      </c>
      <c r="L11" s="32"/>
      <c r="M11" s="32"/>
      <c r="N11" s="32"/>
      <c r="O11" s="32"/>
      <c r="P11" s="33">
        <v>7</v>
      </c>
      <c r="Q11" s="34">
        <f t="shared" si="0"/>
        <v>7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36" t="str">
        <f t="shared" si="1"/>
        <v>Khá</v>
      </c>
      <c r="T11" s="37" t="str">
        <f>+IF(OR($H11=0,$I11=0,$J11=0,$K11=0),"Không đủ ĐKDT","")</f>
        <v/>
      </c>
      <c r="U11" s="3"/>
      <c r="V11" s="91" t="str">
        <f t="shared" ref="V11:V5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8.75" customHeight="1">
      <c r="B12" s="26">
        <v>3</v>
      </c>
      <c r="C12" s="27" t="s">
        <v>68</v>
      </c>
      <c r="D12" s="28" t="s">
        <v>69</v>
      </c>
      <c r="E12" s="29" t="s">
        <v>70</v>
      </c>
      <c r="F12" s="30" t="s">
        <v>71</v>
      </c>
      <c r="G12" s="27" t="s">
        <v>72</v>
      </c>
      <c r="H12" s="31" t="s">
        <v>26</v>
      </c>
      <c r="I12" s="31" t="s">
        <v>26</v>
      </c>
      <c r="J12" s="31" t="s">
        <v>26</v>
      </c>
      <c r="K12" s="31">
        <v>6</v>
      </c>
      <c r="L12" s="38"/>
      <c r="M12" s="38"/>
      <c r="N12" s="38"/>
      <c r="O12" s="38"/>
      <c r="P12" s="33">
        <v>5</v>
      </c>
      <c r="Q12" s="34">
        <f t="shared" si="0"/>
        <v>5.5</v>
      </c>
      <c r="R12" s="35" t="str">
        <f t="shared" ref="R12:R58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1"/>
        <v>Trung bình</v>
      </c>
      <c r="T12" s="37" t="str">
        <f t="shared" ref="T12:T58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80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8.75" customHeight="1">
      <c r="B13" s="26">
        <v>4</v>
      </c>
      <c r="C13" s="27" t="s">
        <v>73</v>
      </c>
      <c r="D13" s="28" t="s">
        <v>74</v>
      </c>
      <c r="E13" s="29" t="s">
        <v>75</v>
      </c>
      <c r="F13" s="30" t="s">
        <v>76</v>
      </c>
      <c r="G13" s="27" t="s">
        <v>63</v>
      </c>
      <c r="H13" s="31" t="s">
        <v>26</v>
      </c>
      <c r="I13" s="31" t="s">
        <v>26</v>
      </c>
      <c r="J13" s="31" t="s">
        <v>26</v>
      </c>
      <c r="K13" s="31">
        <v>7</v>
      </c>
      <c r="L13" s="38"/>
      <c r="M13" s="38"/>
      <c r="N13" s="38"/>
      <c r="O13" s="38"/>
      <c r="P13" s="33">
        <v>8</v>
      </c>
      <c r="Q13" s="34">
        <f t="shared" si="0"/>
        <v>7.5</v>
      </c>
      <c r="R13" s="35" t="str">
        <f t="shared" si="3"/>
        <v>B</v>
      </c>
      <c r="S13" s="36" t="str">
        <f t="shared" si="1"/>
        <v>Khá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8.75" customHeight="1">
      <c r="B14" s="26">
        <v>5</v>
      </c>
      <c r="C14" s="27" t="s">
        <v>77</v>
      </c>
      <c r="D14" s="28" t="s">
        <v>78</v>
      </c>
      <c r="E14" s="29" t="s">
        <v>79</v>
      </c>
      <c r="F14" s="30" t="s">
        <v>80</v>
      </c>
      <c r="G14" s="27" t="s">
        <v>72</v>
      </c>
      <c r="H14" s="31" t="s">
        <v>26</v>
      </c>
      <c r="I14" s="31" t="s">
        <v>26</v>
      </c>
      <c r="J14" s="31" t="s">
        <v>26</v>
      </c>
      <c r="K14" s="31">
        <v>7</v>
      </c>
      <c r="L14" s="38"/>
      <c r="M14" s="38"/>
      <c r="N14" s="38"/>
      <c r="O14" s="38"/>
      <c r="P14" s="33">
        <v>8</v>
      </c>
      <c r="Q14" s="34">
        <f t="shared" si="0"/>
        <v>7.5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6</v>
      </c>
      <c r="C15" s="27" t="s">
        <v>81</v>
      </c>
      <c r="D15" s="28" t="s">
        <v>82</v>
      </c>
      <c r="E15" s="29" t="s">
        <v>83</v>
      </c>
      <c r="F15" s="30" t="s">
        <v>84</v>
      </c>
      <c r="G15" s="27" t="s">
        <v>85</v>
      </c>
      <c r="H15" s="31" t="s">
        <v>26</v>
      </c>
      <c r="I15" s="31" t="s">
        <v>26</v>
      </c>
      <c r="J15" s="31" t="s">
        <v>26</v>
      </c>
      <c r="K15" s="31">
        <v>5</v>
      </c>
      <c r="L15" s="38"/>
      <c r="M15" s="38"/>
      <c r="N15" s="38"/>
      <c r="O15" s="38"/>
      <c r="P15" s="33">
        <v>0</v>
      </c>
      <c r="Q15" s="34">
        <f t="shared" si="0"/>
        <v>2.5</v>
      </c>
      <c r="R15" s="35" t="str">
        <f t="shared" si="3"/>
        <v>F</v>
      </c>
      <c r="S15" s="36" t="str">
        <f t="shared" si="1"/>
        <v>Kém</v>
      </c>
      <c r="T15" s="37" t="s">
        <v>43</v>
      </c>
      <c r="U15" s="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7</v>
      </c>
      <c r="C16" s="27" t="s">
        <v>86</v>
      </c>
      <c r="D16" s="28" t="s">
        <v>87</v>
      </c>
      <c r="E16" s="29" t="s">
        <v>88</v>
      </c>
      <c r="F16" s="30" t="s">
        <v>89</v>
      </c>
      <c r="G16" s="27" t="s">
        <v>90</v>
      </c>
      <c r="H16" s="31" t="s">
        <v>26</v>
      </c>
      <c r="I16" s="31" t="s">
        <v>26</v>
      </c>
      <c r="J16" s="31" t="s">
        <v>26</v>
      </c>
      <c r="K16" s="31">
        <v>8</v>
      </c>
      <c r="L16" s="38"/>
      <c r="M16" s="38"/>
      <c r="N16" s="38"/>
      <c r="O16" s="38"/>
      <c r="P16" s="33">
        <v>9</v>
      </c>
      <c r="Q16" s="34">
        <f t="shared" si="0"/>
        <v>8.5</v>
      </c>
      <c r="R16" s="35" t="str">
        <f t="shared" si="3"/>
        <v>A</v>
      </c>
      <c r="S16" s="36" t="str">
        <f t="shared" si="1"/>
        <v>Giỏi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8</v>
      </c>
      <c r="C17" s="27" t="s">
        <v>91</v>
      </c>
      <c r="D17" s="28" t="s">
        <v>92</v>
      </c>
      <c r="E17" s="29" t="s">
        <v>93</v>
      </c>
      <c r="F17" s="30" t="s">
        <v>94</v>
      </c>
      <c r="G17" s="27" t="s">
        <v>90</v>
      </c>
      <c r="H17" s="31" t="s">
        <v>26</v>
      </c>
      <c r="I17" s="31" t="s">
        <v>26</v>
      </c>
      <c r="J17" s="31" t="s">
        <v>26</v>
      </c>
      <c r="K17" s="31">
        <v>7</v>
      </c>
      <c r="L17" s="38"/>
      <c r="M17" s="38"/>
      <c r="N17" s="38"/>
      <c r="O17" s="38"/>
      <c r="P17" s="33">
        <v>8</v>
      </c>
      <c r="Q17" s="34">
        <f t="shared" si="0"/>
        <v>7.5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9</v>
      </c>
      <c r="C18" s="27" t="s">
        <v>95</v>
      </c>
      <c r="D18" s="28" t="s">
        <v>96</v>
      </c>
      <c r="E18" s="29" t="s">
        <v>97</v>
      </c>
      <c r="F18" s="30" t="s">
        <v>98</v>
      </c>
      <c r="G18" s="27" t="s">
        <v>85</v>
      </c>
      <c r="H18" s="31" t="s">
        <v>26</v>
      </c>
      <c r="I18" s="31" t="s">
        <v>26</v>
      </c>
      <c r="J18" s="31" t="s">
        <v>26</v>
      </c>
      <c r="K18" s="31">
        <v>7</v>
      </c>
      <c r="L18" s="38"/>
      <c r="M18" s="38"/>
      <c r="N18" s="38"/>
      <c r="O18" s="38"/>
      <c r="P18" s="33">
        <v>6</v>
      </c>
      <c r="Q18" s="34">
        <f t="shared" si="0"/>
        <v>6.5</v>
      </c>
      <c r="R18" s="35" t="str">
        <f t="shared" si="3"/>
        <v>C+</v>
      </c>
      <c r="S18" s="36" t="str">
        <f t="shared" si="1"/>
        <v>Trung bình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10</v>
      </c>
      <c r="C19" s="27" t="s">
        <v>99</v>
      </c>
      <c r="D19" s="28" t="s">
        <v>92</v>
      </c>
      <c r="E19" s="29" t="s">
        <v>100</v>
      </c>
      <c r="F19" s="30" t="s">
        <v>101</v>
      </c>
      <c r="G19" s="27" t="s">
        <v>102</v>
      </c>
      <c r="H19" s="31" t="s">
        <v>26</v>
      </c>
      <c r="I19" s="31" t="s">
        <v>26</v>
      </c>
      <c r="J19" s="31" t="s">
        <v>26</v>
      </c>
      <c r="K19" s="31">
        <v>5</v>
      </c>
      <c r="L19" s="38"/>
      <c r="M19" s="38"/>
      <c r="N19" s="38"/>
      <c r="O19" s="38"/>
      <c r="P19" s="33">
        <v>4</v>
      </c>
      <c r="Q19" s="34">
        <f t="shared" si="0"/>
        <v>4.5</v>
      </c>
      <c r="R19" s="35" t="str">
        <f t="shared" si="3"/>
        <v>D</v>
      </c>
      <c r="S19" s="36" t="str">
        <f t="shared" si="1"/>
        <v>Trung bình yếu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11</v>
      </c>
      <c r="C20" s="27" t="s">
        <v>103</v>
      </c>
      <c r="D20" s="28" t="s">
        <v>104</v>
      </c>
      <c r="E20" s="29" t="s">
        <v>105</v>
      </c>
      <c r="F20" s="30" t="s">
        <v>106</v>
      </c>
      <c r="G20" s="27" t="s">
        <v>90</v>
      </c>
      <c r="H20" s="31" t="s">
        <v>26</v>
      </c>
      <c r="I20" s="31" t="s">
        <v>26</v>
      </c>
      <c r="J20" s="31" t="s">
        <v>26</v>
      </c>
      <c r="K20" s="31">
        <v>7</v>
      </c>
      <c r="L20" s="38"/>
      <c r="M20" s="38"/>
      <c r="N20" s="38"/>
      <c r="O20" s="38"/>
      <c r="P20" s="33">
        <v>8</v>
      </c>
      <c r="Q20" s="34">
        <f t="shared" si="0"/>
        <v>7.5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12</v>
      </c>
      <c r="C21" s="27" t="s">
        <v>107</v>
      </c>
      <c r="D21" s="28" t="s">
        <v>108</v>
      </c>
      <c r="E21" s="29" t="s">
        <v>105</v>
      </c>
      <c r="F21" s="30" t="s">
        <v>109</v>
      </c>
      <c r="G21" s="27" t="s">
        <v>67</v>
      </c>
      <c r="H21" s="31" t="s">
        <v>26</v>
      </c>
      <c r="I21" s="31" t="s">
        <v>26</v>
      </c>
      <c r="J21" s="31" t="s">
        <v>26</v>
      </c>
      <c r="K21" s="31">
        <v>7</v>
      </c>
      <c r="L21" s="38"/>
      <c r="M21" s="38"/>
      <c r="N21" s="38"/>
      <c r="O21" s="38"/>
      <c r="P21" s="33">
        <v>7</v>
      </c>
      <c r="Q21" s="34">
        <f t="shared" si="0"/>
        <v>7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13</v>
      </c>
      <c r="C22" s="27" t="s">
        <v>110</v>
      </c>
      <c r="D22" s="28" t="s">
        <v>111</v>
      </c>
      <c r="E22" s="29" t="s">
        <v>112</v>
      </c>
      <c r="F22" s="30" t="s">
        <v>113</v>
      </c>
      <c r="G22" s="27" t="s">
        <v>72</v>
      </c>
      <c r="H22" s="31" t="s">
        <v>26</v>
      </c>
      <c r="I22" s="31" t="s">
        <v>26</v>
      </c>
      <c r="J22" s="31" t="s">
        <v>26</v>
      </c>
      <c r="K22" s="31">
        <v>5</v>
      </c>
      <c r="L22" s="38"/>
      <c r="M22" s="38"/>
      <c r="N22" s="38"/>
      <c r="O22" s="38"/>
      <c r="P22" s="33">
        <v>5</v>
      </c>
      <c r="Q22" s="34">
        <f t="shared" si="0"/>
        <v>5</v>
      </c>
      <c r="R22" s="35" t="str">
        <f t="shared" si="3"/>
        <v>D+</v>
      </c>
      <c r="S22" s="36" t="str">
        <f t="shared" si="1"/>
        <v>Trung bình yếu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14</v>
      </c>
      <c r="C23" s="27" t="s">
        <v>114</v>
      </c>
      <c r="D23" s="28" t="s">
        <v>115</v>
      </c>
      <c r="E23" s="29" t="s">
        <v>116</v>
      </c>
      <c r="F23" s="30" t="s">
        <v>117</v>
      </c>
      <c r="G23" s="27" t="s">
        <v>85</v>
      </c>
      <c r="H23" s="31" t="s">
        <v>26</v>
      </c>
      <c r="I23" s="31" t="s">
        <v>26</v>
      </c>
      <c r="J23" s="31" t="s">
        <v>26</v>
      </c>
      <c r="K23" s="31">
        <v>7</v>
      </c>
      <c r="L23" s="38"/>
      <c r="M23" s="38"/>
      <c r="N23" s="38"/>
      <c r="O23" s="38"/>
      <c r="P23" s="33">
        <v>7</v>
      </c>
      <c r="Q23" s="34">
        <f t="shared" si="0"/>
        <v>7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15</v>
      </c>
      <c r="C24" s="27" t="s">
        <v>118</v>
      </c>
      <c r="D24" s="28" t="s">
        <v>119</v>
      </c>
      <c r="E24" s="29" t="s">
        <v>120</v>
      </c>
      <c r="F24" s="30" t="s">
        <v>121</v>
      </c>
      <c r="G24" s="27" t="s">
        <v>63</v>
      </c>
      <c r="H24" s="31" t="s">
        <v>26</v>
      </c>
      <c r="I24" s="31" t="s">
        <v>26</v>
      </c>
      <c r="J24" s="31" t="s">
        <v>26</v>
      </c>
      <c r="K24" s="31">
        <v>8</v>
      </c>
      <c r="L24" s="38"/>
      <c r="M24" s="38"/>
      <c r="N24" s="38"/>
      <c r="O24" s="38"/>
      <c r="P24" s="33">
        <v>9</v>
      </c>
      <c r="Q24" s="34">
        <f t="shared" si="0"/>
        <v>8.5</v>
      </c>
      <c r="R24" s="35" t="str">
        <f t="shared" si="3"/>
        <v>A</v>
      </c>
      <c r="S24" s="36" t="str">
        <f t="shared" si="1"/>
        <v>Giỏi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16</v>
      </c>
      <c r="C25" s="27" t="s">
        <v>122</v>
      </c>
      <c r="D25" s="28" t="s">
        <v>92</v>
      </c>
      <c r="E25" s="29" t="s">
        <v>123</v>
      </c>
      <c r="F25" s="30" t="s">
        <v>124</v>
      </c>
      <c r="G25" s="27" t="s">
        <v>63</v>
      </c>
      <c r="H25" s="31" t="s">
        <v>26</v>
      </c>
      <c r="I25" s="31" t="s">
        <v>26</v>
      </c>
      <c r="J25" s="31" t="s">
        <v>26</v>
      </c>
      <c r="K25" s="31">
        <v>7</v>
      </c>
      <c r="L25" s="38"/>
      <c r="M25" s="38"/>
      <c r="N25" s="38"/>
      <c r="O25" s="38"/>
      <c r="P25" s="33">
        <v>7</v>
      </c>
      <c r="Q25" s="34">
        <f t="shared" si="0"/>
        <v>7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17</v>
      </c>
      <c r="C26" s="27" t="s">
        <v>125</v>
      </c>
      <c r="D26" s="28" t="s">
        <v>126</v>
      </c>
      <c r="E26" s="29" t="s">
        <v>127</v>
      </c>
      <c r="F26" s="30" t="s">
        <v>128</v>
      </c>
      <c r="G26" s="27" t="s">
        <v>72</v>
      </c>
      <c r="H26" s="31" t="s">
        <v>26</v>
      </c>
      <c r="I26" s="31" t="s">
        <v>26</v>
      </c>
      <c r="J26" s="31" t="s">
        <v>26</v>
      </c>
      <c r="K26" s="31">
        <v>5</v>
      </c>
      <c r="L26" s="38"/>
      <c r="M26" s="38"/>
      <c r="N26" s="38"/>
      <c r="O26" s="38"/>
      <c r="P26" s="33">
        <v>5</v>
      </c>
      <c r="Q26" s="34">
        <f t="shared" si="0"/>
        <v>5</v>
      </c>
      <c r="R26" s="35" t="str">
        <f t="shared" si="3"/>
        <v>D+</v>
      </c>
      <c r="S26" s="36" t="str">
        <f t="shared" si="1"/>
        <v>Trung bình yếu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18</v>
      </c>
      <c r="C27" s="27" t="s">
        <v>129</v>
      </c>
      <c r="D27" s="28" t="s">
        <v>130</v>
      </c>
      <c r="E27" s="29" t="s">
        <v>127</v>
      </c>
      <c r="F27" s="30" t="s">
        <v>131</v>
      </c>
      <c r="G27" s="27" t="s">
        <v>67</v>
      </c>
      <c r="H27" s="31" t="s">
        <v>26</v>
      </c>
      <c r="I27" s="31" t="s">
        <v>26</v>
      </c>
      <c r="J27" s="31" t="s">
        <v>26</v>
      </c>
      <c r="K27" s="31">
        <v>8</v>
      </c>
      <c r="L27" s="38"/>
      <c r="M27" s="38"/>
      <c r="N27" s="38"/>
      <c r="O27" s="38"/>
      <c r="P27" s="33">
        <v>9</v>
      </c>
      <c r="Q27" s="34">
        <f t="shared" si="0"/>
        <v>8.5</v>
      </c>
      <c r="R27" s="35" t="str">
        <f t="shared" si="3"/>
        <v>A</v>
      </c>
      <c r="S27" s="36" t="str">
        <f t="shared" si="1"/>
        <v>Giỏi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19</v>
      </c>
      <c r="C28" s="27" t="s">
        <v>132</v>
      </c>
      <c r="D28" s="28" t="s">
        <v>133</v>
      </c>
      <c r="E28" s="29" t="s">
        <v>134</v>
      </c>
      <c r="F28" s="30" t="s">
        <v>135</v>
      </c>
      <c r="G28" s="27" t="s">
        <v>85</v>
      </c>
      <c r="H28" s="31" t="s">
        <v>26</v>
      </c>
      <c r="I28" s="31" t="s">
        <v>26</v>
      </c>
      <c r="J28" s="31" t="s">
        <v>26</v>
      </c>
      <c r="K28" s="31">
        <v>7</v>
      </c>
      <c r="L28" s="38"/>
      <c r="M28" s="38"/>
      <c r="N28" s="38"/>
      <c r="O28" s="38"/>
      <c r="P28" s="33">
        <v>8</v>
      </c>
      <c r="Q28" s="34">
        <f t="shared" si="0"/>
        <v>7.5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20</v>
      </c>
      <c r="C29" s="27" t="s">
        <v>136</v>
      </c>
      <c r="D29" s="28" t="s">
        <v>137</v>
      </c>
      <c r="E29" s="29" t="s">
        <v>138</v>
      </c>
      <c r="F29" s="30" t="s">
        <v>139</v>
      </c>
      <c r="G29" s="27" t="s">
        <v>102</v>
      </c>
      <c r="H29" s="31" t="s">
        <v>26</v>
      </c>
      <c r="I29" s="31" t="s">
        <v>26</v>
      </c>
      <c r="J29" s="31" t="s">
        <v>26</v>
      </c>
      <c r="K29" s="31">
        <v>6</v>
      </c>
      <c r="L29" s="38"/>
      <c r="M29" s="38"/>
      <c r="N29" s="38"/>
      <c r="O29" s="38"/>
      <c r="P29" s="33">
        <v>7</v>
      </c>
      <c r="Q29" s="34">
        <f t="shared" si="0"/>
        <v>6.5</v>
      </c>
      <c r="R29" s="35" t="str">
        <f t="shared" si="3"/>
        <v>C+</v>
      </c>
      <c r="S29" s="36" t="str">
        <f t="shared" si="1"/>
        <v>Trung bình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21</v>
      </c>
      <c r="C30" s="27" t="s">
        <v>140</v>
      </c>
      <c r="D30" s="28" t="s">
        <v>141</v>
      </c>
      <c r="E30" s="29" t="s">
        <v>142</v>
      </c>
      <c r="F30" s="30" t="s">
        <v>143</v>
      </c>
      <c r="G30" s="27" t="s">
        <v>144</v>
      </c>
      <c r="H30" s="31" t="s">
        <v>26</v>
      </c>
      <c r="I30" s="31" t="s">
        <v>26</v>
      </c>
      <c r="J30" s="31" t="s">
        <v>26</v>
      </c>
      <c r="K30" s="31">
        <v>7</v>
      </c>
      <c r="L30" s="38"/>
      <c r="M30" s="38"/>
      <c r="N30" s="38"/>
      <c r="O30" s="38"/>
      <c r="P30" s="33">
        <v>8</v>
      </c>
      <c r="Q30" s="34">
        <f t="shared" si="0"/>
        <v>7.5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22</v>
      </c>
      <c r="C31" s="27" t="s">
        <v>145</v>
      </c>
      <c r="D31" s="28" t="s">
        <v>146</v>
      </c>
      <c r="E31" s="29" t="s">
        <v>147</v>
      </c>
      <c r="F31" s="30" t="s">
        <v>148</v>
      </c>
      <c r="G31" s="27" t="s">
        <v>85</v>
      </c>
      <c r="H31" s="31" t="s">
        <v>26</v>
      </c>
      <c r="I31" s="31" t="s">
        <v>26</v>
      </c>
      <c r="J31" s="31" t="s">
        <v>26</v>
      </c>
      <c r="K31" s="31">
        <v>7</v>
      </c>
      <c r="L31" s="38"/>
      <c r="M31" s="38"/>
      <c r="N31" s="38"/>
      <c r="O31" s="38"/>
      <c r="P31" s="33">
        <v>6</v>
      </c>
      <c r="Q31" s="34">
        <f t="shared" si="0"/>
        <v>6.5</v>
      </c>
      <c r="R31" s="35" t="str">
        <f t="shared" si="3"/>
        <v>C+</v>
      </c>
      <c r="S31" s="36" t="str">
        <f t="shared" si="1"/>
        <v>Trung bình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23</v>
      </c>
      <c r="C32" s="27" t="s">
        <v>149</v>
      </c>
      <c r="D32" s="28" t="s">
        <v>92</v>
      </c>
      <c r="E32" s="29" t="s">
        <v>150</v>
      </c>
      <c r="F32" s="30" t="s">
        <v>151</v>
      </c>
      <c r="G32" s="27" t="s">
        <v>144</v>
      </c>
      <c r="H32" s="31" t="s">
        <v>26</v>
      </c>
      <c r="I32" s="31" t="s">
        <v>26</v>
      </c>
      <c r="J32" s="31" t="s">
        <v>26</v>
      </c>
      <c r="K32" s="31">
        <v>8</v>
      </c>
      <c r="L32" s="38"/>
      <c r="M32" s="38"/>
      <c r="N32" s="38"/>
      <c r="O32" s="38"/>
      <c r="P32" s="33">
        <v>8</v>
      </c>
      <c r="Q32" s="34">
        <f t="shared" si="0"/>
        <v>8</v>
      </c>
      <c r="R32" s="35" t="str">
        <f t="shared" si="3"/>
        <v>B+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24</v>
      </c>
      <c r="C33" s="27" t="s">
        <v>152</v>
      </c>
      <c r="D33" s="28" t="s">
        <v>153</v>
      </c>
      <c r="E33" s="29" t="s">
        <v>154</v>
      </c>
      <c r="F33" s="30" t="s">
        <v>155</v>
      </c>
      <c r="G33" s="27" t="s">
        <v>90</v>
      </c>
      <c r="H33" s="31" t="s">
        <v>26</v>
      </c>
      <c r="I33" s="31" t="s">
        <v>26</v>
      </c>
      <c r="J33" s="31" t="s">
        <v>26</v>
      </c>
      <c r="K33" s="31">
        <v>6</v>
      </c>
      <c r="L33" s="38"/>
      <c r="M33" s="38"/>
      <c r="N33" s="38"/>
      <c r="O33" s="38"/>
      <c r="P33" s="33">
        <v>6</v>
      </c>
      <c r="Q33" s="34">
        <f t="shared" si="0"/>
        <v>6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25</v>
      </c>
      <c r="C34" s="27" t="s">
        <v>156</v>
      </c>
      <c r="D34" s="28" t="s">
        <v>157</v>
      </c>
      <c r="E34" s="29" t="s">
        <v>158</v>
      </c>
      <c r="F34" s="30" t="s">
        <v>143</v>
      </c>
      <c r="G34" s="27" t="s">
        <v>102</v>
      </c>
      <c r="H34" s="31" t="s">
        <v>26</v>
      </c>
      <c r="I34" s="31" t="s">
        <v>26</v>
      </c>
      <c r="J34" s="31" t="s">
        <v>26</v>
      </c>
      <c r="K34" s="31">
        <v>5</v>
      </c>
      <c r="L34" s="38"/>
      <c r="M34" s="38"/>
      <c r="N34" s="38"/>
      <c r="O34" s="38"/>
      <c r="P34" s="33">
        <v>4</v>
      </c>
      <c r="Q34" s="34">
        <f t="shared" si="0"/>
        <v>4.5</v>
      </c>
      <c r="R34" s="35" t="str">
        <f t="shared" si="3"/>
        <v>D</v>
      </c>
      <c r="S34" s="36" t="str">
        <f t="shared" si="1"/>
        <v>Trung bình yếu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26</v>
      </c>
      <c r="C35" s="27" t="s">
        <v>159</v>
      </c>
      <c r="D35" s="28" t="s">
        <v>160</v>
      </c>
      <c r="E35" s="29" t="s">
        <v>161</v>
      </c>
      <c r="F35" s="30" t="s">
        <v>162</v>
      </c>
      <c r="G35" s="27" t="s">
        <v>144</v>
      </c>
      <c r="H35" s="31" t="s">
        <v>26</v>
      </c>
      <c r="I35" s="31" t="s">
        <v>26</v>
      </c>
      <c r="J35" s="31" t="s">
        <v>26</v>
      </c>
      <c r="K35" s="31">
        <v>8</v>
      </c>
      <c r="L35" s="38"/>
      <c r="M35" s="38"/>
      <c r="N35" s="38"/>
      <c r="O35" s="38"/>
      <c r="P35" s="33">
        <v>9</v>
      </c>
      <c r="Q35" s="34">
        <f t="shared" si="0"/>
        <v>8.5</v>
      </c>
      <c r="R35" s="35" t="str">
        <f t="shared" si="3"/>
        <v>A</v>
      </c>
      <c r="S35" s="36" t="str">
        <f t="shared" si="1"/>
        <v>Giỏi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27</v>
      </c>
      <c r="C36" s="27" t="s">
        <v>163</v>
      </c>
      <c r="D36" s="28" t="s">
        <v>164</v>
      </c>
      <c r="E36" s="29" t="s">
        <v>165</v>
      </c>
      <c r="F36" s="30" t="s">
        <v>166</v>
      </c>
      <c r="G36" s="27" t="s">
        <v>102</v>
      </c>
      <c r="H36" s="31" t="s">
        <v>26</v>
      </c>
      <c r="I36" s="31" t="s">
        <v>26</v>
      </c>
      <c r="J36" s="31" t="s">
        <v>26</v>
      </c>
      <c r="K36" s="31">
        <v>5</v>
      </c>
      <c r="L36" s="38"/>
      <c r="M36" s="38"/>
      <c r="N36" s="38"/>
      <c r="O36" s="38"/>
      <c r="P36" s="33">
        <v>2</v>
      </c>
      <c r="Q36" s="34">
        <f t="shared" si="0"/>
        <v>3.5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28</v>
      </c>
      <c r="C37" s="27" t="s">
        <v>167</v>
      </c>
      <c r="D37" s="28" t="s">
        <v>60</v>
      </c>
      <c r="E37" s="29" t="s">
        <v>168</v>
      </c>
      <c r="F37" s="30" t="s">
        <v>169</v>
      </c>
      <c r="G37" s="27" t="s">
        <v>85</v>
      </c>
      <c r="H37" s="31" t="s">
        <v>26</v>
      </c>
      <c r="I37" s="31" t="s">
        <v>26</v>
      </c>
      <c r="J37" s="31" t="s">
        <v>26</v>
      </c>
      <c r="K37" s="31">
        <v>6</v>
      </c>
      <c r="L37" s="38"/>
      <c r="M37" s="38"/>
      <c r="N37" s="38"/>
      <c r="O37" s="38"/>
      <c r="P37" s="33">
        <v>3</v>
      </c>
      <c r="Q37" s="34">
        <f t="shared" si="0"/>
        <v>4.5</v>
      </c>
      <c r="R37" s="35" t="str">
        <f t="shared" si="3"/>
        <v>D</v>
      </c>
      <c r="S37" s="36" t="str">
        <f t="shared" si="1"/>
        <v>Trung bình yếu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29</v>
      </c>
      <c r="C38" s="27" t="s">
        <v>170</v>
      </c>
      <c r="D38" s="28" t="s">
        <v>171</v>
      </c>
      <c r="E38" s="29" t="s">
        <v>172</v>
      </c>
      <c r="F38" s="30" t="s">
        <v>173</v>
      </c>
      <c r="G38" s="27" t="s">
        <v>144</v>
      </c>
      <c r="H38" s="31" t="s">
        <v>26</v>
      </c>
      <c r="I38" s="31" t="s">
        <v>26</v>
      </c>
      <c r="J38" s="31" t="s">
        <v>26</v>
      </c>
      <c r="K38" s="31">
        <v>7</v>
      </c>
      <c r="L38" s="38"/>
      <c r="M38" s="38"/>
      <c r="N38" s="38"/>
      <c r="O38" s="38"/>
      <c r="P38" s="33">
        <v>7</v>
      </c>
      <c r="Q38" s="34">
        <f t="shared" si="0"/>
        <v>7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30</v>
      </c>
      <c r="C39" s="27" t="s">
        <v>174</v>
      </c>
      <c r="D39" s="28" t="s">
        <v>175</v>
      </c>
      <c r="E39" s="29" t="s">
        <v>176</v>
      </c>
      <c r="F39" s="30" t="s">
        <v>177</v>
      </c>
      <c r="G39" s="27" t="s">
        <v>102</v>
      </c>
      <c r="H39" s="31" t="s">
        <v>26</v>
      </c>
      <c r="I39" s="31" t="s">
        <v>26</v>
      </c>
      <c r="J39" s="31" t="s">
        <v>26</v>
      </c>
      <c r="K39" s="31">
        <v>8</v>
      </c>
      <c r="L39" s="38"/>
      <c r="M39" s="38"/>
      <c r="N39" s="38"/>
      <c r="O39" s="38"/>
      <c r="P39" s="33">
        <v>9</v>
      </c>
      <c r="Q39" s="34">
        <f t="shared" si="0"/>
        <v>8.5</v>
      </c>
      <c r="R39" s="35" t="str">
        <f t="shared" si="3"/>
        <v>A</v>
      </c>
      <c r="S39" s="36" t="str">
        <f t="shared" si="1"/>
        <v>Giỏi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31</v>
      </c>
      <c r="C40" s="27" t="s">
        <v>178</v>
      </c>
      <c r="D40" s="28" t="s">
        <v>60</v>
      </c>
      <c r="E40" s="29" t="s">
        <v>179</v>
      </c>
      <c r="F40" s="30" t="s">
        <v>180</v>
      </c>
      <c r="G40" s="27" t="s">
        <v>85</v>
      </c>
      <c r="H40" s="31" t="s">
        <v>26</v>
      </c>
      <c r="I40" s="31" t="s">
        <v>26</v>
      </c>
      <c r="J40" s="31" t="s">
        <v>26</v>
      </c>
      <c r="K40" s="31">
        <v>6</v>
      </c>
      <c r="L40" s="38"/>
      <c r="M40" s="38"/>
      <c r="N40" s="38"/>
      <c r="O40" s="38"/>
      <c r="P40" s="33">
        <v>3</v>
      </c>
      <c r="Q40" s="34">
        <f t="shared" si="0"/>
        <v>4.5</v>
      </c>
      <c r="R40" s="35" t="str">
        <f t="shared" si="3"/>
        <v>D</v>
      </c>
      <c r="S40" s="36" t="str">
        <f t="shared" si="1"/>
        <v>Trung bình yếu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32</v>
      </c>
      <c r="C41" s="27" t="s">
        <v>181</v>
      </c>
      <c r="D41" s="28" t="s">
        <v>182</v>
      </c>
      <c r="E41" s="29" t="s">
        <v>179</v>
      </c>
      <c r="F41" s="30" t="s">
        <v>183</v>
      </c>
      <c r="G41" s="27" t="s">
        <v>102</v>
      </c>
      <c r="H41" s="31" t="s">
        <v>26</v>
      </c>
      <c r="I41" s="31" t="s">
        <v>26</v>
      </c>
      <c r="J41" s="31" t="s">
        <v>26</v>
      </c>
      <c r="K41" s="31">
        <v>5</v>
      </c>
      <c r="L41" s="38"/>
      <c r="M41" s="38"/>
      <c r="N41" s="38"/>
      <c r="O41" s="38"/>
      <c r="P41" s="33">
        <v>4</v>
      </c>
      <c r="Q41" s="34">
        <f t="shared" si="0"/>
        <v>4.5</v>
      </c>
      <c r="R41" s="35" t="str">
        <f t="shared" si="3"/>
        <v>D</v>
      </c>
      <c r="S41" s="36" t="str">
        <f t="shared" si="1"/>
        <v>Trung bình yếu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33</v>
      </c>
      <c r="C42" s="27" t="s">
        <v>184</v>
      </c>
      <c r="D42" s="28" t="s">
        <v>185</v>
      </c>
      <c r="E42" s="29" t="s">
        <v>186</v>
      </c>
      <c r="F42" s="30" t="s">
        <v>106</v>
      </c>
      <c r="G42" s="27" t="s">
        <v>63</v>
      </c>
      <c r="H42" s="31" t="s">
        <v>26</v>
      </c>
      <c r="I42" s="31" t="s">
        <v>26</v>
      </c>
      <c r="J42" s="31" t="s">
        <v>26</v>
      </c>
      <c r="K42" s="31">
        <v>7</v>
      </c>
      <c r="L42" s="38"/>
      <c r="M42" s="38"/>
      <c r="N42" s="38"/>
      <c r="O42" s="38"/>
      <c r="P42" s="33">
        <v>8</v>
      </c>
      <c r="Q42" s="34">
        <f t="shared" ref="Q42:Q58" si="5">ROUND(SUMPRODUCT(H42:P42,$H$9:$P$9)/100,1)</f>
        <v>7.5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34</v>
      </c>
      <c r="C43" s="27" t="s">
        <v>187</v>
      </c>
      <c r="D43" s="28" t="s">
        <v>188</v>
      </c>
      <c r="E43" s="29" t="s">
        <v>189</v>
      </c>
      <c r="F43" s="30" t="s">
        <v>190</v>
      </c>
      <c r="G43" s="27" t="s">
        <v>102</v>
      </c>
      <c r="H43" s="31" t="s">
        <v>26</v>
      </c>
      <c r="I43" s="31" t="s">
        <v>26</v>
      </c>
      <c r="J43" s="31" t="s">
        <v>26</v>
      </c>
      <c r="K43" s="31">
        <v>6</v>
      </c>
      <c r="L43" s="38"/>
      <c r="M43" s="38"/>
      <c r="N43" s="38"/>
      <c r="O43" s="38"/>
      <c r="P43" s="33">
        <v>8</v>
      </c>
      <c r="Q43" s="34">
        <f t="shared" si="5"/>
        <v>7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35</v>
      </c>
      <c r="C44" s="27" t="s">
        <v>191</v>
      </c>
      <c r="D44" s="28" t="s">
        <v>192</v>
      </c>
      <c r="E44" s="29" t="s">
        <v>193</v>
      </c>
      <c r="F44" s="30" t="s">
        <v>194</v>
      </c>
      <c r="G44" s="27" t="s">
        <v>102</v>
      </c>
      <c r="H44" s="31" t="s">
        <v>26</v>
      </c>
      <c r="I44" s="31" t="s">
        <v>26</v>
      </c>
      <c r="J44" s="31" t="s">
        <v>26</v>
      </c>
      <c r="K44" s="31">
        <v>7</v>
      </c>
      <c r="L44" s="38"/>
      <c r="M44" s="38"/>
      <c r="N44" s="38"/>
      <c r="O44" s="38"/>
      <c r="P44" s="33">
        <v>8</v>
      </c>
      <c r="Q44" s="34">
        <f t="shared" si="5"/>
        <v>7.5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36</v>
      </c>
      <c r="C45" s="27" t="s">
        <v>195</v>
      </c>
      <c r="D45" s="28" t="s">
        <v>196</v>
      </c>
      <c r="E45" s="29" t="s">
        <v>197</v>
      </c>
      <c r="F45" s="30" t="s">
        <v>198</v>
      </c>
      <c r="G45" s="27" t="s">
        <v>144</v>
      </c>
      <c r="H45" s="31" t="s">
        <v>26</v>
      </c>
      <c r="I45" s="31" t="s">
        <v>26</v>
      </c>
      <c r="J45" s="31" t="s">
        <v>26</v>
      </c>
      <c r="K45" s="31">
        <v>5</v>
      </c>
      <c r="L45" s="38"/>
      <c r="M45" s="38"/>
      <c r="N45" s="38"/>
      <c r="O45" s="38"/>
      <c r="P45" s="33">
        <v>6</v>
      </c>
      <c r="Q45" s="34">
        <f t="shared" si="5"/>
        <v>5.5</v>
      </c>
      <c r="R45" s="35" t="str">
        <f t="shared" si="3"/>
        <v>C</v>
      </c>
      <c r="S45" s="36" t="str">
        <f t="shared" si="1"/>
        <v>Trung bình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37</v>
      </c>
      <c r="C46" s="27" t="s">
        <v>199</v>
      </c>
      <c r="D46" s="28" t="s">
        <v>200</v>
      </c>
      <c r="E46" s="29" t="s">
        <v>201</v>
      </c>
      <c r="F46" s="30" t="s">
        <v>202</v>
      </c>
      <c r="G46" s="27" t="s">
        <v>85</v>
      </c>
      <c r="H46" s="31" t="s">
        <v>26</v>
      </c>
      <c r="I46" s="31" t="s">
        <v>26</v>
      </c>
      <c r="J46" s="31" t="s">
        <v>26</v>
      </c>
      <c r="K46" s="31">
        <v>0</v>
      </c>
      <c r="L46" s="38"/>
      <c r="M46" s="38"/>
      <c r="N46" s="38"/>
      <c r="O46" s="38"/>
      <c r="P46" s="33"/>
      <c r="Q46" s="34">
        <f t="shared" si="5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>Không đủ ĐKDT</v>
      </c>
      <c r="U46" s="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38</v>
      </c>
      <c r="C47" s="27" t="s">
        <v>203</v>
      </c>
      <c r="D47" s="28" t="s">
        <v>204</v>
      </c>
      <c r="E47" s="29" t="s">
        <v>201</v>
      </c>
      <c r="F47" s="30" t="s">
        <v>205</v>
      </c>
      <c r="G47" s="27" t="s">
        <v>63</v>
      </c>
      <c r="H47" s="31" t="s">
        <v>26</v>
      </c>
      <c r="I47" s="31" t="s">
        <v>26</v>
      </c>
      <c r="J47" s="31" t="s">
        <v>26</v>
      </c>
      <c r="K47" s="31">
        <v>6</v>
      </c>
      <c r="L47" s="38"/>
      <c r="M47" s="38"/>
      <c r="N47" s="38"/>
      <c r="O47" s="38"/>
      <c r="P47" s="33">
        <v>7</v>
      </c>
      <c r="Q47" s="34">
        <f t="shared" si="5"/>
        <v>6.5</v>
      </c>
      <c r="R47" s="35" t="str">
        <f t="shared" si="3"/>
        <v>C+</v>
      </c>
      <c r="S47" s="36" t="str">
        <f t="shared" si="1"/>
        <v>Trung bình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39</v>
      </c>
      <c r="C48" s="27" t="s">
        <v>206</v>
      </c>
      <c r="D48" s="28" t="s">
        <v>207</v>
      </c>
      <c r="E48" s="29" t="s">
        <v>208</v>
      </c>
      <c r="F48" s="30" t="s">
        <v>209</v>
      </c>
      <c r="G48" s="27" t="s">
        <v>72</v>
      </c>
      <c r="H48" s="31" t="s">
        <v>26</v>
      </c>
      <c r="I48" s="31" t="s">
        <v>26</v>
      </c>
      <c r="J48" s="31" t="s">
        <v>26</v>
      </c>
      <c r="K48" s="31">
        <v>8</v>
      </c>
      <c r="L48" s="38"/>
      <c r="M48" s="38"/>
      <c r="N48" s="38"/>
      <c r="O48" s="38"/>
      <c r="P48" s="33">
        <v>8</v>
      </c>
      <c r="Q48" s="34">
        <f t="shared" si="5"/>
        <v>8</v>
      </c>
      <c r="R48" s="35" t="str">
        <f t="shared" si="3"/>
        <v>B+</v>
      </c>
      <c r="S48" s="36" t="str">
        <f t="shared" si="1"/>
        <v>Khá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40</v>
      </c>
      <c r="C49" s="27" t="s">
        <v>210</v>
      </c>
      <c r="D49" s="28" t="s">
        <v>211</v>
      </c>
      <c r="E49" s="29" t="s">
        <v>212</v>
      </c>
      <c r="F49" s="30" t="s">
        <v>213</v>
      </c>
      <c r="G49" s="27" t="s">
        <v>90</v>
      </c>
      <c r="H49" s="31" t="s">
        <v>26</v>
      </c>
      <c r="I49" s="31" t="s">
        <v>26</v>
      </c>
      <c r="J49" s="31" t="s">
        <v>26</v>
      </c>
      <c r="K49" s="31">
        <v>5</v>
      </c>
      <c r="L49" s="38"/>
      <c r="M49" s="38"/>
      <c r="N49" s="38"/>
      <c r="O49" s="38"/>
      <c r="P49" s="33">
        <v>5</v>
      </c>
      <c r="Q49" s="34">
        <f t="shared" si="5"/>
        <v>5</v>
      </c>
      <c r="R49" s="35" t="str">
        <f t="shared" si="3"/>
        <v>D+</v>
      </c>
      <c r="S49" s="36" t="str">
        <f t="shared" si="1"/>
        <v>Trung bình yếu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41</v>
      </c>
      <c r="C50" s="27" t="s">
        <v>214</v>
      </c>
      <c r="D50" s="28" t="s">
        <v>215</v>
      </c>
      <c r="E50" s="29" t="s">
        <v>216</v>
      </c>
      <c r="F50" s="30" t="s">
        <v>217</v>
      </c>
      <c r="G50" s="27" t="s">
        <v>63</v>
      </c>
      <c r="H50" s="31" t="s">
        <v>26</v>
      </c>
      <c r="I50" s="31" t="s">
        <v>26</v>
      </c>
      <c r="J50" s="31" t="s">
        <v>26</v>
      </c>
      <c r="K50" s="31">
        <v>6</v>
      </c>
      <c r="L50" s="38"/>
      <c r="M50" s="38"/>
      <c r="N50" s="38"/>
      <c r="O50" s="38"/>
      <c r="P50" s="33">
        <v>7</v>
      </c>
      <c r="Q50" s="34">
        <f t="shared" si="5"/>
        <v>6.5</v>
      </c>
      <c r="R50" s="35" t="str">
        <f t="shared" si="3"/>
        <v>C+</v>
      </c>
      <c r="S50" s="36" t="str">
        <f t="shared" si="1"/>
        <v>Trung bình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42</v>
      </c>
      <c r="C51" s="27" t="s">
        <v>218</v>
      </c>
      <c r="D51" s="28" t="s">
        <v>219</v>
      </c>
      <c r="E51" s="29" t="s">
        <v>220</v>
      </c>
      <c r="F51" s="30" t="s">
        <v>221</v>
      </c>
      <c r="G51" s="27" t="s">
        <v>72</v>
      </c>
      <c r="H51" s="31" t="s">
        <v>26</v>
      </c>
      <c r="I51" s="31" t="s">
        <v>26</v>
      </c>
      <c r="J51" s="31" t="s">
        <v>26</v>
      </c>
      <c r="K51" s="31">
        <v>7</v>
      </c>
      <c r="L51" s="38"/>
      <c r="M51" s="38"/>
      <c r="N51" s="38"/>
      <c r="O51" s="38"/>
      <c r="P51" s="33">
        <v>8</v>
      </c>
      <c r="Q51" s="34">
        <f t="shared" si="5"/>
        <v>7.5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43</v>
      </c>
      <c r="C52" s="27" t="s">
        <v>222</v>
      </c>
      <c r="D52" s="28" t="s">
        <v>223</v>
      </c>
      <c r="E52" s="29" t="s">
        <v>224</v>
      </c>
      <c r="F52" s="30" t="s">
        <v>225</v>
      </c>
      <c r="G52" s="27" t="s">
        <v>67</v>
      </c>
      <c r="H52" s="31" t="s">
        <v>26</v>
      </c>
      <c r="I52" s="31" t="s">
        <v>26</v>
      </c>
      <c r="J52" s="31" t="s">
        <v>26</v>
      </c>
      <c r="K52" s="31">
        <v>5</v>
      </c>
      <c r="L52" s="38"/>
      <c r="M52" s="38"/>
      <c r="N52" s="38"/>
      <c r="O52" s="38"/>
      <c r="P52" s="33">
        <v>5</v>
      </c>
      <c r="Q52" s="34">
        <f t="shared" si="5"/>
        <v>5</v>
      </c>
      <c r="R52" s="35" t="str">
        <f t="shared" si="3"/>
        <v>D+</v>
      </c>
      <c r="S52" s="36" t="str">
        <f t="shared" si="1"/>
        <v>Trung bình yếu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44</v>
      </c>
      <c r="C53" s="27" t="s">
        <v>226</v>
      </c>
      <c r="D53" s="28" t="s">
        <v>227</v>
      </c>
      <c r="E53" s="29" t="s">
        <v>228</v>
      </c>
      <c r="F53" s="30" t="s">
        <v>229</v>
      </c>
      <c r="G53" s="27" t="s">
        <v>72</v>
      </c>
      <c r="H53" s="31" t="s">
        <v>26</v>
      </c>
      <c r="I53" s="31" t="s">
        <v>26</v>
      </c>
      <c r="J53" s="31" t="s">
        <v>26</v>
      </c>
      <c r="K53" s="31">
        <v>6</v>
      </c>
      <c r="L53" s="38"/>
      <c r="M53" s="38"/>
      <c r="N53" s="38"/>
      <c r="O53" s="38"/>
      <c r="P53" s="33">
        <v>5</v>
      </c>
      <c r="Q53" s="34">
        <f t="shared" si="5"/>
        <v>5.5</v>
      </c>
      <c r="R53" s="35" t="str">
        <f t="shared" si="3"/>
        <v>C</v>
      </c>
      <c r="S53" s="36" t="str">
        <f t="shared" si="1"/>
        <v>Trung bình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45</v>
      </c>
      <c r="C54" s="27" t="s">
        <v>230</v>
      </c>
      <c r="D54" s="28" t="s">
        <v>231</v>
      </c>
      <c r="E54" s="29" t="s">
        <v>232</v>
      </c>
      <c r="F54" s="30" t="s">
        <v>233</v>
      </c>
      <c r="G54" s="27" t="s">
        <v>144</v>
      </c>
      <c r="H54" s="31" t="s">
        <v>26</v>
      </c>
      <c r="I54" s="31" t="s">
        <v>26</v>
      </c>
      <c r="J54" s="31" t="s">
        <v>26</v>
      </c>
      <c r="K54" s="31">
        <v>5</v>
      </c>
      <c r="L54" s="38"/>
      <c r="M54" s="38"/>
      <c r="N54" s="38"/>
      <c r="O54" s="38"/>
      <c r="P54" s="33">
        <v>6</v>
      </c>
      <c r="Q54" s="34">
        <f t="shared" si="5"/>
        <v>5.5</v>
      </c>
      <c r="R54" s="35" t="str">
        <f t="shared" si="3"/>
        <v>C</v>
      </c>
      <c r="S54" s="36" t="str">
        <f t="shared" si="1"/>
        <v>Trung bình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46</v>
      </c>
      <c r="C55" s="27" t="s">
        <v>234</v>
      </c>
      <c r="D55" s="28" t="s">
        <v>235</v>
      </c>
      <c r="E55" s="29" t="s">
        <v>236</v>
      </c>
      <c r="F55" s="30" t="s">
        <v>237</v>
      </c>
      <c r="G55" s="27" t="s">
        <v>63</v>
      </c>
      <c r="H55" s="31" t="s">
        <v>26</v>
      </c>
      <c r="I55" s="31" t="s">
        <v>26</v>
      </c>
      <c r="J55" s="31" t="s">
        <v>26</v>
      </c>
      <c r="K55" s="31">
        <v>7</v>
      </c>
      <c r="L55" s="38"/>
      <c r="M55" s="38"/>
      <c r="N55" s="38"/>
      <c r="O55" s="38"/>
      <c r="P55" s="33">
        <v>8</v>
      </c>
      <c r="Q55" s="34">
        <f t="shared" si="5"/>
        <v>7.5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47</v>
      </c>
      <c r="C56" s="27" t="s">
        <v>238</v>
      </c>
      <c r="D56" s="28" t="s">
        <v>239</v>
      </c>
      <c r="E56" s="29" t="s">
        <v>236</v>
      </c>
      <c r="F56" s="30" t="s">
        <v>240</v>
      </c>
      <c r="G56" s="27" t="s">
        <v>72</v>
      </c>
      <c r="H56" s="31" t="s">
        <v>26</v>
      </c>
      <c r="I56" s="31" t="s">
        <v>26</v>
      </c>
      <c r="J56" s="31" t="s">
        <v>26</v>
      </c>
      <c r="K56" s="31">
        <v>9</v>
      </c>
      <c r="L56" s="38"/>
      <c r="M56" s="38"/>
      <c r="N56" s="38"/>
      <c r="O56" s="38"/>
      <c r="P56" s="33">
        <v>9</v>
      </c>
      <c r="Q56" s="34">
        <f t="shared" si="5"/>
        <v>9</v>
      </c>
      <c r="R56" s="35" t="str">
        <f t="shared" si="3"/>
        <v>A+</v>
      </c>
      <c r="S56" s="36" t="str">
        <f t="shared" si="1"/>
        <v>Giỏi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48</v>
      </c>
      <c r="C57" s="27" t="s">
        <v>241</v>
      </c>
      <c r="D57" s="28" t="s">
        <v>242</v>
      </c>
      <c r="E57" s="29" t="s">
        <v>236</v>
      </c>
      <c r="F57" s="30" t="s">
        <v>243</v>
      </c>
      <c r="G57" s="27" t="s">
        <v>63</v>
      </c>
      <c r="H57" s="31" t="s">
        <v>26</v>
      </c>
      <c r="I57" s="31" t="s">
        <v>26</v>
      </c>
      <c r="J57" s="31" t="s">
        <v>26</v>
      </c>
      <c r="K57" s="31">
        <v>5</v>
      </c>
      <c r="L57" s="38"/>
      <c r="M57" s="38"/>
      <c r="N57" s="38"/>
      <c r="O57" s="38"/>
      <c r="P57" s="33">
        <v>6</v>
      </c>
      <c r="Q57" s="34">
        <f t="shared" si="5"/>
        <v>5.5</v>
      </c>
      <c r="R57" s="35" t="str">
        <f t="shared" si="3"/>
        <v>C</v>
      </c>
      <c r="S57" s="36" t="str">
        <f t="shared" si="1"/>
        <v>Trung bình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94">
        <v>49</v>
      </c>
      <c r="C58" s="95" t="s">
        <v>244</v>
      </c>
      <c r="D58" s="96" t="s">
        <v>245</v>
      </c>
      <c r="E58" s="97" t="s">
        <v>246</v>
      </c>
      <c r="F58" s="98" t="s">
        <v>247</v>
      </c>
      <c r="G58" s="95" t="s">
        <v>72</v>
      </c>
      <c r="H58" s="99" t="s">
        <v>26</v>
      </c>
      <c r="I58" s="99" t="s">
        <v>26</v>
      </c>
      <c r="J58" s="99" t="s">
        <v>26</v>
      </c>
      <c r="K58" s="99">
        <v>5</v>
      </c>
      <c r="L58" s="100"/>
      <c r="M58" s="100"/>
      <c r="N58" s="100"/>
      <c r="O58" s="100"/>
      <c r="P58" s="101">
        <v>2</v>
      </c>
      <c r="Q58" s="102">
        <f t="shared" si="5"/>
        <v>3.5</v>
      </c>
      <c r="R58" s="103" t="str">
        <f t="shared" si="3"/>
        <v>F</v>
      </c>
      <c r="S58" s="104" t="str">
        <f t="shared" si="1"/>
        <v>Kém</v>
      </c>
      <c r="T58" s="105" t="str">
        <f t="shared" si="4"/>
        <v/>
      </c>
      <c r="U58" s="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7.5" customHeight="1">
      <c r="A59" s="2"/>
      <c r="B59" s="39"/>
      <c r="C59" s="40"/>
      <c r="D59" s="40"/>
      <c r="E59" s="41"/>
      <c r="F59" s="41"/>
      <c r="G59" s="41"/>
      <c r="H59" s="42"/>
      <c r="I59" s="43"/>
      <c r="J59" s="43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3"/>
    </row>
    <row r="60" spans="1:38" ht="16.5">
      <c r="A60" s="2"/>
      <c r="B60" s="131" t="s">
        <v>27</v>
      </c>
      <c r="C60" s="131"/>
      <c r="D60" s="40"/>
      <c r="E60" s="41"/>
      <c r="F60" s="41"/>
      <c r="G60" s="41"/>
      <c r="H60" s="42"/>
      <c r="I60" s="43"/>
      <c r="J60" s="4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3"/>
    </row>
    <row r="61" spans="1:38" ht="16.5" customHeight="1">
      <c r="A61" s="2"/>
      <c r="B61" s="45" t="s">
        <v>28</v>
      </c>
      <c r="C61" s="45"/>
      <c r="D61" s="46">
        <f>+$Y$8</f>
        <v>49</v>
      </c>
      <c r="E61" s="47" t="s">
        <v>29</v>
      </c>
      <c r="F61" s="47"/>
      <c r="G61" s="126" t="s">
        <v>30</v>
      </c>
      <c r="H61" s="126"/>
      <c r="I61" s="126"/>
      <c r="J61" s="126"/>
      <c r="K61" s="126"/>
      <c r="L61" s="126"/>
      <c r="M61" s="126"/>
      <c r="N61" s="126"/>
      <c r="O61" s="126"/>
      <c r="P61" s="48">
        <f>$Y$8 -COUNTIF($T$9:$T$248,"Vắng") -COUNTIF($T$9:$T$248,"Vắng có phép") - COUNTIF($T$9:$T$248,"Đình chỉ thi") - COUNTIF($T$9:$T$248,"Không đủ ĐKDT")</f>
        <v>48</v>
      </c>
      <c r="Q61" s="48"/>
      <c r="R61" s="49"/>
      <c r="S61" s="50"/>
      <c r="T61" s="50" t="s">
        <v>29</v>
      </c>
      <c r="U61" s="3"/>
    </row>
    <row r="62" spans="1:38" ht="16.5" customHeight="1">
      <c r="A62" s="2"/>
      <c r="B62" s="45" t="s">
        <v>31</v>
      </c>
      <c r="C62" s="45"/>
      <c r="D62" s="46">
        <f>+$AJ$8</f>
        <v>45</v>
      </c>
      <c r="E62" s="47" t="s">
        <v>29</v>
      </c>
      <c r="F62" s="47"/>
      <c r="G62" s="126" t="s">
        <v>32</v>
      </c>
      <c r="H62" s="126"/>
      <c r="I62" s="126"/>
      <c r="J62" s="126"/>
      <c r="K62" s="126"/>
      <c r="L62" s="126"/>
      <c r="M62" s="126"/>
      <c r="N62" s="126"/>
      <c r="O62" s="126"/>
      <c r="P62" s="51">
        <f>COUNTIF($T$9:$T$124,"Vắng")</f>
        <v>0</v>
      </c>
      <c r="Q62" s="51"/>
      <c r="R62" s="52"/>
      <c r="S62" s="50"/>
      <c r="T62" s="50" t="s">
        <v>29</v>
      </c>
      <c r="U62" s="3"/>
    </row>
    <row r="63" spans="1:38" ht="16.5" customHeight="1">
      <c r="A63" s="2"/>
      <c r="B63" s="45" t="s">
        <v>52</v>
      </c>
      <c r="C63" s="45"/>
      <c r="D63" s="85">
        <f>COUNTIF(V10:V58,"Học lại")</f>
        <v>4</v>
      </c>
      <c r="E63" s="47" t="s">
        <v>29</v>
      </c>
      <c r="F63" s="47"/>
      <c r="G63" s="126" t="s">
        <v>53</v>
      </c>
      <c r="H63" s="126"/>
      <c r="I63" s="126"/>
      <c r="J63" s="126"/>
      <c r="K63" s="126"/>
      <c r="L63" s="126"/>
      <c r="M63" s="126"/>
      <c r="N63" s="126"/>
      <c r="O63" s="126"/>
      <c r="P63" s="48">
        <f>COUNTIF($T$9:$T$124,"Vắng có phép")</f>
        <v>0</v>
      </c>
      <c r="Q63" s="48"/>
      <c r="R63" s="49"/>
      <c r="S63" s="50"/>
      <c r="T63" s="50" t="s">
        <v>29</v>
      </c>
      <c r="U63" s="3"/>
    </row>
    <row r="64" spans="1:38" ht="3" customHeight="1">
      <c r="A64" s="2"/>
      <c r="B64" s="39"/>
      <c r="C64" s="40"/>
      <c r="D64" s="40"/>
      <c r="E64" s="41"/>
      <c r="F64" s="41"/>
      <c r="G64" s="41"/>
      <c r="H64" s="42"/>
      <c r="I64" s="43"/>
      <c r="J64" s="43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3"/>
    </row>
    <row r="65" spans="1:38">
      <c r="B65" s="86" t="s">
        <v>33</v>
      </c>
      <c r="C65" s="86"/>
      <c r="D65" s="87">
        <f>COUNTIF(V10:V58,"Thi lại")</f>
        <v>0</v>
      </c>
      <c r="E65" s="88" t="s">
        <v>29</v>
      </c>
      <c r="F65" s="3"/>
      <c r="G65" s="3"/>
      <c r="H65" s="3"/>
      <c r="I65" s="3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3"/>
    </row>
    <row r="66" spans="1:38">
      <c r="B66" s="86"/>
      <c r="C66" s="86"/>
      <c r="D66" s="87"/>
      <c r="E66" s="88"/>
      <c r="F66" s="3"/>
      <c r="G66" s="3"/>
      <c r="H66" s="3"/>
      <c r="I66" s="3"/>
      <c r="J66" s="132" t="s">
        <v>887</v>
      </c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3"/>
    </row>
    <row r="67" spans="1:38">
      <c r="A67" s="53"/>
      <c r="B67" s="133" t="s">
        <v>34</v>
      </c>
      <c r="C67" s="133"/>
      <c r="D67" s="133"/>
      <c r="E67" s="133"/>
      <c r="F67" s="133"/>
      <c r="G67" s="133"/>
      <c r="H67" s="133"/>
      <c r="I67" s="54"/>
      <c r="J67" s="134" t="s">
        <v>35</v>
      </c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3"/>
    </row>
    <row r="68" spans="1:38" ht="4.5" customHeight="1">
      <c r="A68" s="2"/>
      <c r="B68" s="39"/>
      <c r="C68" s="55"/>
      <c r="D68" s="55"/>
      <c r="E68" s="56"/>
      <c r="F68" s="56"/>
      <c r="G68" s="56"/>
      <c r="H68" s="57"/>
      <c r="I68" s="58"/>
      <c r="J68" s="58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38" s="2" customFormat="1">
      <c r="B69" s="133" t="s">
        <v>36</v>
      </c>
      <c r="C69" s="133"/>
      <c r="D69" s="135" t="s">
        <v>37</v>
      </c>
      <c r="E69" s="135"/>
      <c r="F69" s="135"/>
      <c r="G69" s="135"/>
      <c r="H69" s="135"/>
      <c r="I69" s="58"/>
      <c r="J69" s="58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  <c r="V69" s="62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t="9.7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3.7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18" customHeight="1">
      <c r="A75" s="1"/>
      <c r="B75" s="137" t="s">
        <v>38</v>
      </c>
      <c r="C75" s="137"/>
      <c r="D75" s="137" t="s">
        <v>55</v>
      </c>
      <c r="E75" s="137"/>
      <c r="F75" s="137"/>
      <c r="G75" s="137"/>
      <c r="H75" s="137"/>
      <c r="I75" s="137"/>
      <c r="J75" s="137" t="s">
        <v>39</v>
      </c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4.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36.75" hidden="1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ht="38.25" hidden="1" customHeight="1">
      <c r="B78" s="138" t="s">
        <v>50</v>
      </c>
      <c r="C78" s="133"/>
      <c r="D78" s="133"/>
      <c r="E78" s="133"/>
      <c r="F78" s="133"/>
      <c r="G78" s="133"/>
      <c r="H78" s="138" t="s">
        <v>51</v>
      </c>
      <c r="I78" s="138"/>
      <c r="J78" s="138"/>
      <c r="K78" s="138"/>
      <c r="L78" s="138"/>
      <c r="M78" s="138"/>
      <c r="N78" s="139" t="s">
        <v>884</v>
      </c>
      <c r="O78" s="139"/>
      <c r="P78" s="139"/>
      <c r="Q78" s="139"/>
      <c r="R78" s="139"/>
      <c r="S78" s="139"/>
      <c r="T78" s="139"/>
    </row>
    <row r="79" spans="1:38" hidden="1">
      <c r="B79" s="39"/>
      <c r="C79" s="55"/>
      <c r="D79" s="55"/>
      <c r="E79" s="56"/>
      <c r="F79" s="56"/>
      <c r="G79" s="56"/>
      <c r="H79" s="57"/>
      <c r="I79" s="58"/>
      <c r="J79" s="58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38" hidden="1">
      <c r="B80" s="133" t="s">
        <v>36</v>
      </c>
      <c r="C80" s="133"/>
      <c r="D80" s="135" t="s">
        <v>37</v>
      </c>
      <c r="E80" s="135"/>
      <c r="F80" s="135"/>
      <c r="G80" s="135"/>
      <c r="H80" s="135"/>
      <c r="I80" s="58"/>
      <c r="J80" s="58"/>
      <c r="K80" s="44"/>
      <c r="L80" s="44"/>
      <c r="M80" s="44"/>
      <c r="N80" s="44"/>
      <c r="O80" s="44"/>
      <c r="P80" s="44"/>
      <c r="Q80" s="44"/>
      <c r="R80" s="44"/>
      <c r="S80" s="44"/>
      <c r="T80" s="44"/>
    </row>
    <row r="81" spans="2:20" hidden="1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0" hidden="1"/>
    <row r="83" spans="2:20" hidden="1"/>
    <row r="84" spans="2:20" hidden="1"/>
    <row r="85" spans="2:20" hidden="1"/>
    <row r="86" spans="2:20" hidden="1">
      <c r="B86" s="136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 t="s">
        <v>885</v>
      </c>
      <c r="O86" s="136"/>
      <c r="P86" s="136"/>
      <c r="Q86" s="136"/>
      <c r="R86" s="136"/>
      <c r="S86" s="136"/>
      <c r="T86" s="136"/>
    </row>
    <row r="87" spans="2:20" hidden="1"/>
  </sheetData>
  <sheetProtection formatCells="0" formatColumns="0" formatRows="0" insertColumns="0" insertRows="0" insertHyperlinks="0" deleteColumns="0" deleteRows="0" sort="0" autoFilter="0" pivotTables="0"/>
  <autoFilter ref="A8:AL58">
    <filterColumn colId="3" showButton="0"/>
    <filterColumn colId="12"/>
  </autoFilter>
  <mergeCells count="58">
    <mergeCell ref="N86:T86"/>
    <mergeCell ref="H86:M86"/>
    <mergeCell ref="E86:G86"/>
    <mergeCell ref="B86:D86"/>
    <mergeCell ref="P4:T4"/>
    <mergeCell ref="B78:G78"/>
    <mergeCell ref="H78:M78"/>
    <mergeCell ref="N78:T78"/>
    <mergeCell ref="B75:C75"/>
    <mergeCell ref="D75:I75"/>
    <mergeCell ref="J75:T75"/>
    <mergeCell ref="B80:C80"/>
    <mergeCell ref="D80:H80"/>
    <mergeCell ref="J65:T65"/>
    <mergeCell ref="D4:O4"/>
    <mergeCell ref="P5:T5"/>
    <mergeCell ref="AJ4:AK6"/>
    <mergeCell ref="B67:H67"/>
    <mergeCell ref="J67:T67"/>
    <mergeCell ref="B69:C69"/>
    <mergeCell ref="D69:H69"/>
    <mergeCell ref="S7:S8"/>
    <mergeCell ref="T7:T9"/>
    <mergeCell ref="B9:G9"/>
    <mergeCell ref="B60:C60"/>
    <mergeCell ref="O7:O8"/>
    <mergeCell ref="P7:P8"/>
    <mergeCell ref="Q7:Q9"/>
    <mergeCell ref="R7:R8"/>
    <mergeCell ref="W4:W7"/>
    <mergeCell ref="Z4:AC6"/>
    <mergeCell ref="AD4:AE6"/>
    <mergeCell ref="AF4:AG6"/>
    <mergeCell ref="AH4:AI6"/>
    <mergeCell ref="X4:X7"/>
    <mergeCell ref="Y4:Y7"/>
    <mergeCell ref="B7:B8"/>
    <mergeCell ref="C7:C8"/>
    <mergeCell ref="D7:E8"/>
    <mergeCell ref="F7:F8"/>
    <mergeCell ref="I7:I8"/>
    <mergeCell ref="J7:J8"/>
    <mergeCell ref="K7:K8"/>
    <mergeCell ref="L7:L8"/>
    <mergeCell ref="H7:H8"/>
    <mergeCell ref="M7:N7"/>
    <mergeCell ref="G5:O5"/>
    <mergeCell ref="G7:G8"/>
    <mergeCell ref="J66:T66"/>
    <mergeCell ref="G61:O61"/>
    <mergeCell ref="G62:O62"/>
    <mergeCell ref="G63:O63"/>
    <mergeCell ref="B1:G1"/>
    <mergeCell ref="H1:T1"/>
    <mergeCell ref="B2:G2"/>
    <mergeCell ref="H2:T2"/>
    <mergeCell ref="B5:C5"/>
    <mergeCell ref="B4:C4"/>
  </mergeCells>
  <conditionalFormatting sqref="H10:P58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3 V10:W58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Nhom(5)</vt:lpstr>
      <vt:lpstr>Nhom(4)</vt:lpstr>
      <vt:lpstr>Nhom(3)</vt:lpstr>
      <vt:lpstr>Nhom(2)</vt:lpstr>
      <vt:lpstr>Nhom(1)</vt:lpstr>
      <vt:lpstr>'Nhom(1)'!Print_Titles</vt:lpstr>
      <vt:lpstr>'Nhom(2)'!Print_Titles</vt:lpstr>
      <vt:lpstr>'Nhom(3)'!Print_Titles</vt:lpstr>
      <vt:lpstr>'Nhom(4)'!Print_Titles</vt:lpstr>
      <vt:lpstr>'Nhom(5)'!Print_Titles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2016-07-13T08:34:35Z</cp:lastPrinted>
  <dcterms:created xsi:type="dcterms:W3CDTF">2015-04-17T02:48:53Z</dcterms:created>
  <dcterms:modified xsi:type="dcterms:W3CDTF">2016-07-13T08:34:39Z</dcterms:modified>
</cp:coreProperties>
</file>