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hom(1)" sheetId="2" r:id="rId1"/>
  </sheets>
  <definedNames>
    <definedName name="_xlnm._FilterDatabase" localSheetId="0" hidden="1">'Nhom(1)'!$A$8:$AL$68</definedName>
    <definedName name="_xlnm.Print_Titles" localSheetId="0">'Nhom(1)'!$4:$9</definedName>
  </definedNames>
  <calcPr calcId="124519"/>
</workbook>
</file>

<file path=xl/calcChain.xml><?xml version="1.0" encoding="utf-8"?>
<calcChain xmlns="http://schemas.openxmlformats.org/spreadsheetml/2006/main">
  <c r="T68" i="2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68" s="1"/>
  <c r="X8"/>
  <c r="W8"/>
  <c r="P73" l="1"/>
  <c r="V68"/>
  <c r="S68"/>
  <c r="R68"/>
  <c r="Q15"/>
  <c r="Q21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11"/>
  <c r="Q13"/>
  <c r="Q17"/>
  <c r="Q19"/>
  <c r="Q23"/>
  <c r="Q25"/>
  <c r="Q27"/>
  <c r="Q29"/>
  <c r="Q10"/>
  <c r="V10" s="1"/>
  <c r="Q12"/>
  <c r="Q14"/>
  <c r="Q16"/>
  <c r="Q18"/>
  <c r="V18" s="1"/>
  <c r="Q20"/>
  <c r="Q22"/>
  <c r="Q24"/>
  <c r="Q26"/>
  <c r="V26" s="1"/>
  <c r="Q28"/>
  <c r="Q30"/>
  <c r="Q32"/>
  <c r="Q34"/>
  <c r="V34" s="1"/>
  <c r="Q36"/>
  <c r="Q38"/>
  <c r="V38" s="1"/>
  <c r="Q40"/>
  <c r="Q42"/>
  <c r="V42" s="1"/>
  <c r="Q44"/>
  <c r="Q46"/>
  <c r="Q48"/>
  <c r="Q50"/>
  <c r="Q52"/>
  <c r="Q54"/>
  <c r="Q56"/>
  <c r="Q58"/>
  <c r="Q60"/>
  <c r="Q62"/>
  <c r="Q64"/>
  <c r="Q66"/>
  <c r="P72"/>
  <c r="S66" l="1"/>
  <c r="R66"/>
  <c r="S58"/>
  <c r="R58"/>
  <c r="S64"/>
  <c r="R64"/>
  <c r="S60"/>
  <c r="R60"/>
  <c r="S56"/>
  <c r="R56"/>
  <c r="S52"/>
  <c r="R52"/>
  <c r="S48"/>
  <c r="R48"/>
  <c r="S44"/>
  <c r="R44"/>
  <c r="S40"/>
  <c r="R40"/>
  <c r="S36"/>
  <c r="R36"/>
  <c r="S32"/>
  <c r="R32"/>
  <c r="S28"/>
  <c r="R28"/>
  <c r="S24"/>
  <c r="R24"/>
  <c r="S20"/>
  <c r="R20"/>
  <c r="S16"/>
  <c r="R16"/>
  <c r="S12"/>
  <c r="R12"/>
  <c r="S10"/>
  <c r="R10"/>
  <c r="R27"/>
  <c r="S27"/>
  <c r="V27"/>
  <c r="R23"/>
  <c r="S23"/>
  <c r="V23"/>
  <c r="R17"/>
  <c r="S17"/>
  <c r="V17"/>
  <c r="R11"/>
  <c r="S11"/>
  <c r="V11"/>
  <c r="R65"/>
  <c r="V65"/>
  <c r="S65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R33"/>
  <c r="V33"/>
  <c r="S33"/>
  <c r="R21"/>
  <c r="V21"/>
  <c r="S21"/>
  <c r="V28"/>
  <c r="V20"/>
  <c r="V64"/>
  <c r="V60"/>
  <c r="V56"/>
  <c r="V52"/>
  <c r="V48"/>
  <c r="V44"/>
  <c r="V12"/>
  <c r="S62"/>
  <c r="R62"/>
  <c r="S54"/>
  <c r="R54"/>
  <c r="S50"/>
  <c r="R50"/>
  <c r="S46"/>
  <c r="R46"/>
  <c r="S42"/>
  <c r="R42"/>
  <c r="S38"/>
  <c r="R38"/>
  <c r="S34"/>
  <c r="R34"/>
  <c r="S30"/>
  <c r="R30"/>
  <c r="S26"/>
  <c r="R26"/>
  <c r="S22"/>
  <c r="R22"/>
  <c r="S18"/>
  <c r="R18"/>
  <c r="S14"/>
  <c r="R14"/>
  <c r="R29"/>
  <c r="S29"/>
  <c r="V29"/>
  <c r="R25"/>
  <c r="S25"/>
  <c r="V25"/>
  <c r="R19"/>
  <c r="S19"/>
  <c r="V19"/>
  <c r="R13"/>
  <c r="S13"/>
  <c r="V13"/>
  <c r="R67"/>
  <c r="V67"/>
  <c r="S67"/>
  <c r="R63"/>
  <c r="V63"/>
  <c r="S63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R31"/>
  <c r="V31"/>
  <c r="S31"/>
  <c r="R15"/>
  <c r="V15"/>
  <c r="S15"/>
  <c r="V32"/>
  <c r="V24"/>
  <c r="V14"/>
  <c r="V66"/>
  <c r="V62"/>
  <c r="V58"/>
  <c r="V54"/>
  <c r="V50"/>
  <c r="V46"/>
  <c r="V40"/>
  <c r="V36"/>
  <c r="V30"/>
  <c r="V22"/>
  <c r="V16"/>
  <c r="AH8" l="1"/>
  <c r="AA8"/>
  <c r="AB8"/>
  <c r="AD8"/>
  <c r="Z8"/>
  <c r="D73"/>
  <c r="AF8"/>
  <c r="AJ8"/>
  <c r="D75"/>
  <c r="D72" l="1"/>
  <c r="Y8"/>
  <c r="P71" l="1"/>
  <c r="D71"/>
  <c r="AI8"/>
  <c r="AG8"/>
  <c r="AC8"/>
  <c r="AE8"/>
  <c r="AK8"/>
</calcChain>
</file>

<file path=xl/sharedStrings.xml><?xml version="1.0" encoding="utf-8"?>
<sst xmlns="http://schemas.openxmlformats.org/spreadsheetml/2006/main" count="491" uniqueCount="270">
  <si>
    <t>HỌC VIỆN CÔNG NGHỆ BƯU CHÍNH VIỄN THÔNG</t>
  </si>
  <si>
    <t>BẢNG ĐIỂM HỌC PHẦN</t>
  </si>
  <si>
    <t>TRUNG TÂM KHẢO THÍ VÀ ĐẢM BẢO CHẤT LƯỢNG GIÁO DỤC</t>
  </si>
  <si>
    <t>Thi lần 1 học II năm học 2015 - 2016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</si>
  <si>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</si>
  <si>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</si>
  <si>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</si>
  <si>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</si>
  <si>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</si>
  <si>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</si>
  <si>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</si>
  <si>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</si>
  <si>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</si>
  <si>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</si>
  <si>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</si>
  <si>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</si>
  <si>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</si>
  <si>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</si>
  <si>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</si>
  <si>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</si>
  <si>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</si>
  <si>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</si>
  <si>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</si>
  <si>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</si>
  <si>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</si>
  <si>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</si>
  <si>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</si>
  <si>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</si>
  <si>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</si>
  <si>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</si>
  <si>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</si>
  <si>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</si>
  <si>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</si>
  <si>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</si>
  <si>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</si>
  <si>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</si>
  <si>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</si>
  <si>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</si>
  <si>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</si>
  <si>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Phạm Thị</t>
  </si>
  <si>
    <t>Đức</t>
  </si>
  <si>
    <t>Dương</t>
  </si>
  <si>
    <t>10/09/94</t>
  </si>
  <si>
    <t>15/10/94</t>
  </si>
  <si>
    <t>Nguyễn Thúy</t>
  </si>
  <si>
    <t>Hoàng</t>
  </si>
  <si>
    <t>Nguyễn Văn</t>
  </si>
  <si>
    <t>Nguyễn Thị</t>
  </si>
  <si>
    <t>Hương</t>
  </si>
  <si>
    <t>Vũ Thị</t>
  </si>
  <si>
    <t>Long</t>
  </si>
  <si>
    <t>Minh</t>
  </si>
  <si>
    <t>Nga</t>
  </si>
  <si>
    <t>Thắm</t>
  </si>
  <si>
    <t>28/12/94</t>
  </si>
  <si>
    <t>Trần Văn</t>
  </si>
  <si>
    <t>13/08/94</t>
  </si>
  <si>
    <t>07/11/94</t>
  </si>
  <si>
    <t>Nguyễn Trọng</t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</si>
  <si>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</si>
  <si>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</si>
  <si>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</si>
  <si>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</si>
  <si>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</si>
  <si>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</si>
  <si>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</si>
  <si>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</si>
  <si>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</si>
  <si>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</si>
  <si>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</si>
  <si>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</si>
  <si>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</si>
  <si>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</si>
  <si>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Nguyễn Hoa Cương</t>
  </si>
  <si>
    <t>Nguyễn Xuân Trường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</si>
  <si>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</si>
  <si>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</si>
  <si>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Anh</t>
  </si>
  <si>
    <t>Hoàng Trung</t>
  </si>
  <si>
    <t>Hiếu</t>
  </si>
  <si>
    <t>Hoa</t>
  </si>
  <si>
    <t>19/02/94</t>
  </si>
  <si>
    <t>Hồng</t>
  </si>
  <si>
    <t>Huyền</t>
  </si>
  <si>
    <t>Mai</t>
  </si>
  <si>
    <t>Quang</t>
  </si>
  <si>
    <t>Toàn</t>
  </si>
  <si>
    <t>Nguyễn Thị Thu</t>
  </si>
  <si>
    <t>Trang</t>
  </si>
  <si>
    <t>08/09/94</t>
  </si>
  <si>
    <t>B12DCPT001</t>
  </si>
  <si>
    <t>Đào Ngọc</t>
  </si>
  <si>
    <t>An</t>
  </si>
  <si>
    <t>D12TTDPT</t>
  </si>
  <si>
    <t>B12DCPT108</t>
  </si>
  <si>
    <t>Hà Quốc</t>
  </si>
  <si>
    <t>28/08/94</t>
  </si>
  <si>
    <t>B12DCPT109</t>
  </si>
  <si>
    <t>Lê Thị Lan</t>
  </si>
  <si>
    <t>09/09/94</t>
  </si>
  <si>
    <t>B12DCPT110</t>
  </si>
  <si>
    <t>Nguyễn Thị Kim</t>
  </si>
  <si>
    <t>10/01/94</t>
  </si>
  <si>
    <t>B12DCPT111</t>
  </si>
  <si>
    <t>Nguyễn Việt</t>
  </si>
  <si>
    <t>28/09/94</t>
  </si>
  <si>
    <t>B12DCPT112</t>
  </si>
  <si>
    <t>Phan Ngọc</t>
  </si>
  <si>
    <t>11/01/94</t>
  </si>
  <si>
    <t>B12DCPT009</t>
  </si>
  <si>
    <t>Nguyễn Kim</t>
  </si>
  <si>
    <t>Điệp</t>
  </si>
  <si>
    <t>03/05/94</t>
  </si>
  <si>
    <t>B12DCPT118</t>
  </si>
  <si>
    <t>14/10/94</t>
  </si>
  <si>
    <t>B12DCPT058</t>
  </si>
  <si>
    <t>Hoàng Thùy</t>
  </si>
  <si>
    <t>Dung</t>
  </si>
  <si>
    <t>02/08/94</t>
  </si>
  <si>
    <t>B12DCPT010</t>
  </si>
  <si>
    <t>Lương Thị Phương</t>
  </si>
  <si>
    <t>B12DCPT013</t>
  </si>
  <si>
    <t>Vũ Thùy</t>
  </si>
  <si>
    <t>07/10/94</t>
  </si>
  <si>
    <t>B12DCPT121</t>
  </si>
  <si>
    <t>Nguyễn Thu</t>
  </si>
  <si>
    <t>Hà</t>
  </si>
  <si>
    <t>13/04/94</t>
  </si>
  <si>
    <t>B12DCPT122</t>
  </si>
  <si>
    <t>Vũ Ngọc</t>
  </si>
  <si>
    <t>08/10/93</t>
  </si>
  <si>
    <t>B12DCPT017</t>
  </si>
  <si>
    <t>Nguyễn Hoàng</t>
  </si>
  <si>
    <t>Hảo</t>
  </si>
  <si>
    <t>09/12/94</t>
  </si>
  <si>
    <t>B12DCPT061</t>
  </si>
  <si>
    <t>Hiền</t>
  </si>
  <si>
    <t>29/09/94</t>
  </si>
  <si>
    <t>B12DCPT130</t>
  </si>
  <si>
    <t>Lê</t>
  </si>
  <si>
    <t>04/08/93</t>
  </si>
  <si>
    <t>B12DCPT131</t>
  </si>
  <si>
    <t>Bùi Thị Kim</t>
  </si>
  <si>
    <t>B12DCPT063</t>
  </si>
  <si>
    <t>29/12/94</t>
  </si>
  <si>
    <t>B12DCPT026</t>
  </si>
  <si>
    <t>24/02/94</t>
  </si>
  <si>
    <t>B12DCPT064</t>
  </si>
  <si>
    <t>15/11/94</t>
  </si>
  <si>
    <t>B12DCPT136</t>
  </si>
  <si>
    <t>Đỗ Thị</t>
  </si>
  <si>
    <t>09/02/94</t>
  </si>
  <si>
    <t>B12DCPT029</t>
  </si>
  <si>
    <t>Nguyễn Ngọc</t>
  </si>
  <si>
    <t>21/10/94</t>
  </si>
  <si>
    <t>B12DCPT166</t>
  </si>
  <si>
    <t>Nguyễn Viết</t>
  </si>
  <si>
    <t>Kiên</t>
  </si>
  <si>
    <t>19/12/94</t>
  </si>
  <si>
    <t>B12DCPT032</t>
  </si>
  <si>
    <t>Liên</t>
  </si>
  <si>
    <t>02/11/94</t>
  </si>
  <si>
    <t>B12DCPT144</t>
  </si>
  <si>
    <t>Nguyễn Lê Nhật</t>
  </si>
  <si>
    <t>Linh</t>
  </si>
  <si>
    <t>10/08/94</t>
  </si>
  <si>
    <t>B12DCPT068</t>
  </si>
  <si>
    <t>Loan</t>
  </si>
  <si>
    <t>15/07/94</t>
  </si>
  <si>
    <t>B12DCPT168</t>
  </si>
  <si>
    <t>Vũ Hoàng</t>
  </si>
  <si>
    <t>01/07/94</t>
  </si>
  <si>
    <t>B12DCPT069</t>
  </si>
  <si>
    <t>Nguyễn Thành</t>
  </si>
  <si>
    <t>Luân</t>
  </si>
  <si>
    <t>25/06/93</t>
  </si>
  <si>
    <t>B12DCPT072</t>
  </si>
  <si>
    <t>17/09/94</t>
  </si>
  <si>
    <t>B12DCPT148</t>
  </si>
  <si>
    <t>Nguyễn Thị Trà</t>
  </si>
  <si>
    <t>Mi</t>
  </si>
  <si>
    <t>29/11/94</t>
  </si>
  <si>
    <t>B12DCPT073</t>
  </si>
  <si>
    <t>Nguyễn Nhật</t>
  </si>
  <si>
    <t>B12DCPT033</t>
  </si>
  <si>
    <t>Nguyễn Phương</t>
  </si>
  <si>
    <t>My</t>
  </si>
  <si>
    <t>01/03/94</t>
  </si>
  <si>
    <t>B12DCPT150</t>
  </si>
  <si>
    <t>Đặng Thu</t>
  </si>
  <si>
    <t>06/01/92</t>
  </si>
  <si>
    <t>B12DCPT075</t>
  </si>
  <si>
    <t>Đoàn Thanh</t>
  </si>
  <si>
    <t>B12DCPT152</t>
  </si>
  <si>
    <t>Ngân</t>
  </si>
  <si>
    <t>B12DCPT153</t>
  </si>
  <si>
    <t>Ngọc</t>
  </si>
  <si>
    <t>22/04/94</t>
  </si>
  <si>
    <t>B12DCPT035</t>
  </si>
  <si>
    <t>Tạ Thị</t>
  </si>
  <si>
    <t>Oanh</t>
  </si>
  <si>
    <t>14/03/94</t>
  </si>
  <si>
    <t>B12DCPT078</t>
  </si>
  <si>
    <t>Trần Thị Trung</t>
  </si>
  <si>
    <t>13/03/94</t>
  </si>
  <si>
    <t>B12DCPT079</t>
  </si>
  <si>
    <t>Nguyễn Thế</t>
  </si>
  <si>
    <t>Phúc</t>
  </si>
  <si>
    <t>01/10/94</t>
  </si>
  <si>
    <t>B12DCPT157</t>
  </si>
  <si>
    <t>Phạm Viết Hồng</t>
  </si>
  <si>
    <t>29/10/94</t>
  </si>
  <si>
    <t>B12DCPT158</t>
  </si>
  <si>
    <t>Phước</t>
  </si>
  <si>
    <t>06/05/94</t>
  </si>
  <si>
    <t>B12DCPT080</t>
  </si>
  <si>
    <t>22/12/94</t>
  </si>
  <si>
    <t>B12DCPT159</t>
  </si>
  <si>
    <t>01/09/94</t>
  </si>
  <si>
    <t>B12DCPT082</t>
  </si>
  <si>
    <t>Phí Đình</t>
  </si>
  <si>
    <t>Quyết</t>
  </si>
  <si>
    <t>17/03/94</t>
  </si>
  <si>
    <t>B12DCPT084</t>
  </si>
  <si>
    <t>Nguyễn Thanh</t>
  </si>
  <si>
    <t>Tâm</t>
  </si>
  <si>
    <t>B12DCPT086</t>
  </si>
  <si>
    <t>22/01/94</t>
  </si>
  <si>
    <t>B12DCPT169</t>
  </si>
  <si>
    <t>Hà Phương</t>
  </si>
  <si>
    <t>Thanh</t>
  </si>
  <si>
    <t>21/06/94</t>
  </si>
  <si>
    <t>B12DCPT041</t>
  </si>
  <si>
    <t>Đặng Thị</t>
  </si>
  <si>
    <t>Thảo</t>
  </si>
  <si>
    <t>04/03/94</t>
  </si>
  <si>
    <t>B12DCPT089</t>
  </si>
  <si>
    <t>Ngô Thị</t>
  </si>
  <si>
    <t>24/07/94</t>
  </si>
  <si>
    <t>B12DCPT042</t>
  </si>
  <si>
    <t>Nguyễn Hương</t>
  </si>
  <si>
    <t>16/11/94</t>
  </si>
  <si>
    <t>B12DCPT090</t>
  </si>
  <si>
    <t>Phạm Phương</t>
  </si>
  <si>
    <t>B12DCPT097</t>
  </si>
  <si>
    <t>28/12/93</t>
  </si>
  <si>
    <t>B12DCPT100</t>
  </si>
  <si>
    <t>Nguyễn Thị Linh</t>
  </si>
  <si>
    <t>20/07/94</t>
  </si>
  <si>
    <t>B12DCPT047</t>
  </si>
  <si>
    <t>Trần Thiên</t>
  </si>
  <si>
    <t>B12DCPT102</t>
  </si>
  <si>
    <t>Nguyễn Thị Mai</t>
  </si>
  <si>
    <t>Uyên</t>
  </si>
  <si>
    <t>07/04/94</t>
  </si>
  <si>
    <t>B12DCPT163</t>
  </si>
  <si>
    <t>Lê Thị Tường</t>
  </si>
  <si>
    <t>Vi</t>
  </si>
  <si>
    <t>03/12/94</t>
  </si>
  <si>
    <t>B12DCPT164</t>
  </si>
  <si>
    <t>Trần Bảo</t>
  </si>
  <si>
    <t>Yến</t>
  </si>
  <si>
    <t>06/08/94</t>
  </si>
  <si>
    <t>B12DCPT106</t>
  </si>
  <si>
    <t>Văn Thị Hải</t>
  </si>
  <si>
    <t>B12DCPT052</t>
  </si>
  <si>
    <t>Nhóm: CDT1474-01</t>
  </si>
  <si>
    <t>Ngày thi: 20/6/2016</t>
  </si>
  <si>
    <t>Truyền thông trên Internet</t>
  </si>
  <si>
    <t>Hà Nội, ngày 8 tháng 7 năm 2016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</si>
</sst>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3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/>
    <xf numFmtId="0" fontId="1" fillId="0" borderId="0"/>
    <xf numFmtId="0" fontId="25" fillId="0" borderId="0"/>
  </cellStyleXfs>
  <cellXfs count="140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1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protection locked="0"/>
    </xf>
    <xf numFmtId="0" fontId="12" fillId="0" borderId="0" xfId="1" applyFont="1" applyFill="1" applyAlignment="1" applyProtection="1"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12" fillId="0" borderId="0" xfId="3" applyFont="1" applyFill="1" applyAlignment="1" applyProtection="1">
      <alignment horizontal="center"/>
      <protection locked="0"/>
    </xf>
    <xf numFmtId="0" fontId="17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7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/>
      <protection locked="0"/>
    </xf>
    <xf numFmtId="0" fontId="12" fillId="0" borderId="5" xfId="0" applyFont="1" applyFill="1" applyBorder="1" applyAlignment="1" applyProtection="1">
      <alignment vertical="center" textRotation="90" wrapText="1"/>
      <protection locked="0"/>
    </xf>
    <xf numFmtId="0" fontId="12" fillId="0" borderId="11" xfId="0" applyFont="1" applyFill="1" applyBorder="1" applyAlignment="1" applyProtection="1">
      <alignment vertical="center" textRotation="90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20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5" fillId="3" borderId="0" xfId="0" applyFont="1" applyFill="1" applyBorder="1" applyProtection="1">
      <protection hidden="1"/>
    </xf>
    <xf numFmtId="0" fontId="5" fillId="0" borderId="0" xfId="0" applyFont="1" applyFill="1" applyBorder="1" applyProtection="1">
      <protection hidden="1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2" fillId="0" borderId="15" xfId="0" applyNumberFormat="1" applyFont="1" applyFill="1" applyBorder="1" applyAlignment="1">
      <alignment horizontal="center" vertical="center"/>
    </xf>
    <xf numFmtId="164" fontId="2" fillId="0" borderId="17" xfId="4" quotePrefix="1" applyNumberFormat="1" applyFont="1" applyBorder="1" applyAlignment="1" applyProtection="1">
      <alignment horizontal="center" vertical="center"/>
      <protection locked="0"/>
    </xf>
    <xf numFmtId="0" fontId="2" fillId="0" borderId="17" xfId="4" quotePrefix="1" applyFont="1" applyBorder="1" applyAlignment="1" applyProtection="1">
      <alignment horizontal="center" vertical="center"/>
      <protection locked="0"/>
    </xf>
    <xf numFmtId="165" fontId="2" fillId="0" borderId="15" xfId="0" applyNumberFormat="1" applyFont="1" applyFill="1" applyBorder="1" applyAlignment="1" applyProtection="1">
      <alignment horizontal="center" vertical="center"/>
      <protection locked="0"/>
    </xf>
    <xf numFmtId="165" fontId="20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Font="1" applyFill="1" applyBorder="1" applyAlignment="1" applyProtection="1">
      <alignment horizontal="center"/>
      <protection hidden="1"/>
    </xf>
    <xf numFmtId="165" fontId="2" fillId="0" borderId="15" xfId="0" quotePrefix="1" applyNumberFormat="1" applyFont="1" applyFill="1" applyBorder="1" applyAlignment="1" applyProtection="1">
      <alignment horizontal="center"/>
      <protection hidden="1"/>
    </xf>
    <xf numFmtId="0" fontId="2" fillId="0" borderId="15" xfId="0" applyFont="1" applyFill="1" applyBorder="1" applyAlignment="1" applyProtection="1">
      <alignment horizontal="center" vertical="center"/>
      <protection hidden="1"/>
    </xf>
    <xf numFmtId="0" fontId="2" fillId="0" borderId="17" xfId="4" applyFont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locked="0"/>
    </xf>
    <xf numFmtId="10" fontId="5" fillId="0" borderId="0" xfId="0" applyNumberFormat="1" applyFont="1" applyFill="1" applyBorder="1" applyAlignment="1" applyProtection="1">
      <alignment horizontal="center" vertical="center"/>
      <protection locked="0"/>
    </xf>
    <xf numFmtId="10" fontId="17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1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Protection="1">
      <protection locked="0"/>
    </xf>
    <xf numFmtId="0" fontId="2" fillId="0" borderId="18" xfId="1" applyFont="1" applyFill="1" applyBorder="1" applyAlignment="1" applyProtection="1">
      <alignment horizontal="center" vertical="center"/>
      <protection locked="0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14" fontId="2" fillId="0" borderId="18" xfId="0" applyNumberFormat="1" applyFont="1" applyFill="1" applyBorder="1" applyAlignment="1">
      <alignment horizontal="center" vertical="center"/>
    </xf>
    <xf numFmtId="164" fontId="2" fillId="0" borderId="20" xfId="4" quotePrefix="1" applyNumberFormat="1" applyFont="1" applyBorder="1" applyAlignment="1" applyProtection="1">
      <alignment horizontal="center" vertical="center"/>
      <protection locked="0"/>
    </xf>
    <xf numFmtId="0" fontId="2" fillId="0" borderId="20" xfId="4" applyFont="1" applyBorder="1" applyAlignment="1" applyProtection="1">
      <alignment horizontal="center" vertical="center"/>
      <protection locked="0"/>
    </xf>
    <xf numFmtId="165" fontId="2" fillId="0" borderId="18" xfId="0" applyNumberFormat="1" applyFont="1" applyFill="1" applyBorder="1" applyAlignment="1" applyProtection="1">
      <alignment horizontal="center" vertical="center"/>
      <protection locked="0"/>
    </xf>
    <xf numFmtId="165" fontId="20" fillId="0" borderId="18" xfId="0" applyNumberFormat="1" applyFont="1" applyFill="1" applyBorder="1" applyAlignment="1" applyProtection="1">
      <alignment horizontal="center" vertical="center"/>
      <protection hidden="1"/>
    </xf>
    <xf numFmtId="0" fontId="2" fillId="0" borderId="18" xfId="0" applyFont="1" applyFill="1" applyBorder="1" applyAlignment="1" applyProtection="1">
      <alignment horizontal="center"/>
      <protection hidden="1"/>
    </xf>
    <xf numFmtId="165" fontId="2" fillId="0" borderId="18" xfId="0" quotePrefix="1" applyNumberFormat="1" applyFont="1" applyFill="1" applyBorder="1" applyAlignment="1" applyProtection="1">
      <alignment horizontal="center"/>
      <protection hidden="1"/>
    </xf>
    <xf numFmtId="0" fontId="2" fillId="0" borderId="18" xfId="0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2" fillId="0" borderId="0" xfId="1" applyFont="1" applyFill="1" applyBorder="1" applyAlignment="1" applyProtection="1">
      <protection locked="0"/>
    </xf>
    <xf numFmtId="0" fontId="12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164" fontId="2" fillId="0" borderId="15" xfId="4" quotePrefix="1" applyNumberFormat="1" applyFont="1" applyBorder="1" applyAlignment="1" applyProtection="1">
      <alignment horizontal="center" vertical="center"/>
      <protection locked="0"/>
    </xf>
    <xf numFmtId="164" fontId="2" fillId="0" borderId="18" xfId="4" quotePrefix="1" applyNumberFormat="1" applyFont="1" applyBorder="1" applyAlignment="1" applyProtection="1">
      <alignment horizontal="center" vertical="center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2" fillId="0" borderId="0" xfId="1" applyFont="1" applyFill="1" applyAlignment="1" applyProtection="1">
      <alignment horizontal="right" vertical="center"/>
      <protection locked="0"/>
    </xf>
    <xf numFmtId="0" fontId="3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7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0" fontId="12" fillId="0" borderId="0" xfId="1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12" fillId="0" borderId="0" xfId="6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7"/>
  <sheetViews>
    <sheetView tabSelected="1" workbookViewId="0">
      <pane ySplit="3" topLeftCell="A4" activePane="bottomLeft" state="frozen"/>
      <selection activeCell="P4" sqref="P4:T4"/>
      <selection pane="bottomLeft" activeCell="D4" sqref="D4:O4"/>
    </sheetView>
  </sheetViews>
  <sheetFormatPr defaultRowHeight="15.75"/>
  <cols>
    <col min="1" max="1" width="2.25" style="4" customWidth="1"/>
    <col min="2" max="2" width="4" style="4" customWidth="1"/>
    <col min="3" max="3" width="10.625" style="4" customWidth="1"/>
    <col min="4" max="4" width="13.375" style="4" customWidth="1"/>
    <col min="5" max="5" width="10.25" style="4" customWidth="1"/>
    <col min="6" max="6" width="9.375" style="4" hidden="1" customWidth="1"/>
    <col min="7" max="7" width="11" style="4" customWidth="1"/>
    <col min="8" max="11" width="4.375" style="4" customWidth="1"/>
    <col min="12" max="12" width="3.25" style="4" hidden="1" customWidth="1"/>
    <col min="13" max="13" width="4.875" style="4" hidden="1" customWidth="1"/>
    <col min="14" max="14" width="7.25" style="4" hidden="1" customWidth="1"/>
    <col min="15" max="15" width="9" style="4" hidden="1" customWidth="1"/>
    <col min="16" max="16" width="4.25" style="4" customWidth="1"/>
    <col min="17" max="17" width="6.5" style="4" customWidth="1"/>
    <col min="18" max="18" width="6.5" style="4" hidden="1" customWidth="1"/>
    <col min="19" max="19" width="11.875" style="4" hidden="1" customWidth="1"/>
    <col min="20" max="20" width="13.375" style="4" customWidth="1"/>
    <col min="21" max="21" width="6.5" style="4" customWidth="1"/>
    <col min="22" max="22" width="6.5" style="2" customWidth="1"/>
    <col min="23" max="38" width="9" style="3"/>
    <col min="39" max="16384" width="9" style="4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1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"/>
    </row>
    <row r="2" spans="2:38" ht="25.5" customHeight="1">
      <c r="B2" s="108" t="s">
        <v>2</v>
      </c>
      <c r="C2" s="108"/>
      <c r="D2" s="108"/>
      <c r="E2" s="108"/>
      <c r="F2" s="108"/>
      <c r="G2" s="108"/>
      <c r="H2" s="109" t="s">
        <v>3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5"/>
      <c r="V2" s="6"/>
      <c r="AD2" s="2"/>
      <c r="AE2" s="7"/>
      <c r="AF2" s="2"/>
      <c r="AG2" s="2"/>
      <c r="AH2" s="2"/>
      <c r="AI2" s="7"/>
      <c r="AJ2" s="2"/>
    </row>
    <row r="3" spans="2:38" ht="4.5" customHeight="1">
      <c r="B3" s="8"/>
      <c r="C3" s="8"/>
      <c r="D3" s="8"/>
      <c r="E3" s="8"/>
      <c r="F3" s="8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5"/>
      <c r="V3" s="6"/>
      <c r="AE3" s="11"/>
      <c r="AI3" s="11"/>
    </row>
    <row r="4" spans="2:38" ht="18.75" customHeight="1">
      <c r="B4" s="110" t="s">
        <v>4</v>
      </c>
      <c r="C4" s="110"/>
      <c r="D4" s="111" t="s">
        <v>268</v>
      </c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2" t="s">
        <v>266</v>
      </c>
      <c r="Q4" s="112"/>
      <c r="R4" s="112"/>
      <c r="S4" s="112"/>
      <c r="T4" s="112"/>
      <c r="W4" s="121" t="s">
        <v>5</v>
      </c>
      <c r="X4" s="121" t="s">
        <v>6</v>
      </c>
      <c r="Y4" s="121" t="s">
        <v>7</v>
      </c>
      <c r="Z4" s="121" t="s">
        <v>8</v>
      </c>
      <c r="AA4" s="121"/>
      <c r="AB4" s="121"/>
      <c r="AC4" s="121"/>
      <c r="AD4" s="121" t="s">
        <v>9</v>
      </c>
      <c r="AE4" s="121"/>
      <c r="AF4" s="121" t="s">
        <v>10</v>
      </c>
      <c r="AG4" s="121"/>
      <c r="AH4" s="121" t="s">
        <v>11</v>
      </c>
      <c r="AI4" s="121"/>
      <c r="AJ4" s="121" t="s">
        <v>12</v>
      </c>
      <c r="AK4" s="121"/>
      <c r="AL4" s="12"/>
    </row>
    <row r="5" spans="2:38" ht="17.25" customHeight="1">
      <c r="B5" s="122" t="s">
        <v>13</v>
      </c>
      <c r="C5" s="122"/>
      <c r="D5" s="13"/>
      <c r="G5" s="123" t="s">
        <v>267</v>
      </c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"/>
    </row>
    <row r="6" spans="2:38" ht="5.25" customHeight="1"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5"/>
      <c r="Q6" s="1"/>
      <c r="R6" s="1"/>
      <c r="S6" s="1"/>
      <c r="T6" s="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"/>
    </row>
    <row r="7" spans="2:38" ht="35.25" customHeight="1">
      <c r="B7" s="113" t="s">
        <v>14</v>
      </c>
      <c r="C7" s="115" t="s">
        <v>15</v>
      </c>
      <c r="D7" s="117" t="s">
        <v>16</v>
      </c>
      <c r="E7" s="118"/>
      <c r="F7" s="113" t="s">
        <v>17</v>
      </c>
      <c r="G7" s="113" t="s">
        <v>6</v>
      </c>
      <c r="H7" s="124" t="s">
        <v>18</v>
      </c>
      <c r="I7" s="124" t="s">
        <v>19</v>
      </c>
      <c r="J7" s="124" t="s">
        <v>20</v>
      </c>
      <c r="K7" s="124" t="s">
        <v>21</v>
      </c>
      <c r="L7" s="125" t="s">
        <v>22</v>
      </c>
      <c r="M7" s="128" t="s">
        <v>23</v>
      </c>
      <c r="N7" s="129"/>
      <c r="O7" s="125" t="s">
        <v>24</v>
      </c>
      <c r="P7" s="125" t="s">
        <v>25</v>
      </c>
      <c r="Q7" s="113" t="s">
        <v>26</v>
      </c>
      <c r="R7" s="125" t="s">
        <v>27</v>
      </c>
      <c r="S7" s="113" t="s">
        <v>28</v>
      </c>
      <c r="T7" s="113" t="s">
        <v>29</v>
      </c>
      <c r="W7" s="121"/>
      <c r="X7" s="121"/>
      <c r="Y7" s="121"/>
      <c r="Z7" s="16" t="s">
        <v>30</v>
      </c>
      <c r="AA7" s="16" t="s">
        <v>31</v>
      </c>
      <c r="AB7" s="16" t="s">
        <v>32</v>
      </c>
      <c r="AC7" s="16" t="s">
        <v>33</v>
      </c>
      <c r="AD7" s="16" t="s">
        <v>34</v>
      </c>
      <c r="AE7" s="16" t="s">
        <v>33</v>
      </c>
      <c r="AF7" s="16" t="s">
        <v>34</v>
      </c>
      <c r="AG7" s="16" t="s">
        <v>33</v>
      </c>
      <c r="AH7" s="16" t="s">
        <v>34</v>
      </c>
      <c r="AI7" s="16" t="s">
        <v>33</v>
      </c>
      <c r="AJ7" s="16" t="s">
        <v>34</v>
      </c>
      <c r="AK7" s="17" t="s">
        <v>33</v>
      </c>
      <c r="AL7" s="18"/>
    </row>
    <row r="8" spans="2:38" ht="35.25" customHeight="1">
      <c r="B8" s="114"/>
      <c r="C8" s="116"/>
      <c r="D8" s="119"/>
      <c r="E8" s="120"/>
      <c r="F8" s="114"/>
      <c r="G8" s="114"/>
      <c r="H8" s="124"/>
      <c r="I8" s="124"/>
      <c r="J8" s="124"/>
      <c r="K8" s="124"/>
      <c r="L8" s="125"/>
      <c r="M8" s="104" t="s">
        <v>35</v>
      </c>
      <c r="N8" s="104" t="s">
        <v>36</v>
      </c>
      <c r="O8" s="125"/>
      <c r="P8" s="125"/>
      <c r="Q8" s="127"/>
      <c r="R8" s="125"/>
      <c r="S8" s="114"/>
      <c r="T8" s="127"/>
      <c r="V8" s="19"/>
      <c r="W8" s="20" t="str">
        <f>+D4</f>
        <v>Truyền thông trên Internet</v>
      </c>
      <c r="X8" s="21" t="str">
        <f>+P4</f>
        <v>Nhóm: CDT1474-01</v>
      </c>
      <c r="Y8" s="22">
        <f>+$AH$8+$AJ$8+$AF$8</f>
        <v>59</v>
      </c>
      <c r="Z8" s="7">
        <f>COUNTIF($S$9:$S$128,"Khiển trách")</f>
        <v>0</v>
      </c>
      <c r="AA8" s="7">
        <f>COUNTIF($S$9:$S$128,"Cảnh cáo")</f>
        <v>0</v>
      </c>
      <c r="AB8" s="7">
        <f>COUNTIF($S$9:$S$128,"Đình chỉ thi")</f>
        <v>0</v>
      </c>
      <c r="AC8" s="23">
        <f>+($Z$8+$AA$8+$AB$8)/$Y$8*100%</f>
        <v>0</v>
      </c>
      <c r="AD8" s="7">
        <f>SUM(COUNTIF($S$9:$S$126,"Vắng"),COUNTIF($S$9:$S$126,"Vắng có phép"))</f>
        <v>0</v>
      </c>
      <c r="AE8" s="24">
        <f>+$AD$8/$Y$8</f>
        <v>0</v>
      </c>
      <c r="AF8" s="25">
        <f>COUNTIF($V$9:$V$126,"Thi lại")</f>
        <v>0</v>
      </c>
      <c r="AG8" s="24">
        <f>+$AF$8/$Y$8</f>
        <v>0</v>
      </c>
      <c r="AH8" s="25">
        <f>COUNTIF($V$9:$V$127,"Học lại")</f>
        <v>2</v>
      </c>
      <c r="AI8" s="24">
        <f>+$AH$8/$Y$8</f>
        <v>3.3898305084745763E-2</v>
      </c>
      <c r="AJ8" s="7">
        <f>COUNTIF($V$10:$V$127,"Đạt")</f>
        <v>57</v>
      </c>
      <c r="AK8" s="23">
        <f>+$AJ$8/$Y$8</f>
        <v>0.96610169491525422</v>
      </c>
      <c r="AL8" s="26"/>
    </row>
    <row r="9" spans="2:38" ht="14.25" customHeight="1">
      <c r="B9" s="128" t="s">
        <v>37</v>
      </c>
      <c r="C9" s="130"/>
      <c r="D9" s="130"/>
      <c r="E9" s="130"/>
      <c r="F9" s="130"/>
      <c r="G9" s="129"/>
      <c r="H9" s="27">
        <v>10</v>
      </c>
      <c r="I9" s="27">
        <v>30</v>
      </c>
      <c r="J9" s="28"/>
      <c r="K9" s="27"/>
      <c r="L9" s="29"/>
      <c r="M9" s="30"/>
      <c r="N9" s="30"/>
      <c r="O9" s="30"/>
      <c r="P9" s="31">
        <f>100-(H9+I9+J9+K9)</f>
        <v>60</v>
      </c>
      <c r="Q9" s="114"/>
      <c r="R9" s="32"/>
      <c r="S9" s="32"/>
      <c r="T9" s="114"/>
      <c r="W9" s="2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12"/>
    </row>
    <row r="10" spans="2:38" ht="15.75" customHeight="1">
      <c r="B10" s="34">
        <v>1</v>
      </c>
      <c r="C10" s="35" t="s">
        <v>90</v>
      </c>
      <c r="D10" s="36" t="s">
        <v>91</v>
      </c>
      <c r="E10" s="37" t="s">
        <v>92</v>
      </c>
      <c r="F10" s="38" t="s">
        <v>43</v>
      </c>
      <c r="G10" s="35" t="s">
        <v>93</v>
      </c>
      <c r="H10" s="39">
        <v>10</v>
      </c>
      <c r="I10" s="39">
        <v>8</v>
      </c>
      <c r="J10" s="39" t="s">
        <v>38</v>
      </c>
      <c r="K10" s="39" t="s">
        <v>38</v>
      </c>
      <c r="L10" s="40"/>
      <c r="M10" s="40"/>
      <c r="N10" s="40"/>
      <c r="O10" s="40"/>
      <c r="P10" s="41">
        <v>9</v>
      </c>
      <c r="Q10" s="42">
        <f t="shared" ref="Q10:Q68" si="0">ROUND(SUMPRODUCT(H10:P10,$H$9:$P$9)/100,1)</f>
        <v>8.8000000000000007</v>
      </c>
      <c r="R10" s="43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43" t="str">
        <f t="shared" ref="S10:S68" si="1">IF($Q10&lt;4,"Kém",IF(AND($Q10&gt;=4,$Q10&lt;=5.4),"Trung bình yếu",IF(AND($Q10&gt;=5.5,$Q10&lt;=6.9),"Trung bình",IF(AND($Q10&gt;=7,$Q10&lt;=8.4),"Khá",IF(AND($Q10&gt;=8.5,$Q10&lt;=10),"Giỏi","")))))</f>
        <v>Giỏi</v>
      </c>
      <c r="T10" s="44" t="str">
        <f>+IF(OR($H10=0,$I10=0,$J10=0,$K10=0),"Không đủ ĐKDT","")</f>
        <v/>
      </c>
      <c r="U10" s="1"/>
      <c r="V10" s="4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46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12"/>
    </row>
    <row r="11" spans="2:38" ht="15.75" customHeight="1">
      <c r="B11" s="47">
        <v>2</v>
      </c>
      <c r="C11" s="48" t="s">
        <v>94</v>
      </c>
      <c r="D11" s="49" t="s">
        <v>95</v>
      </c>
      <c r="E11" s="50" t="s">
        <v>77</v>
      </c>
      <c r="F11" s="51" t="s">
        <v>96</v>
      </c>
      <c r="G11" s="48" t="s">
        <v>93</v>
      </c>
      <c r="H11" s="52">
        <v>9</v>
      </c>
      <c r="I11" s="52">
        <v>7</v>
      </c>
      <c r="J11" s="52" t="s">
        <v>38</v>
      </c>
      <c r="K11" s="52" t="s">
        <v>38</v>
      </c>
      <c r="L11" s="53"/>
      <c r="M11" s="53"/>
      <c r="N11" s="53"/>
      <c r="O11" s="53"/>
      <c r="P11" s="54">
        <v>8.5</v>
      </c>
      <c r="Q11" s="55">
        <f t="shared" si="0"/>
        <v>8.1</v>
      </c>
      <c r="R11" s="56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57" t="str">
        <f t="shared" si="1"/>
        <v>Khá</v>
      </c>
      <c r="T11" s="58" t="str">
        <f>+IF(OR($H11=0,$I11=0,$J11=0,$K11=0),"Không đủ ĐKDT","")</f>
        <v/>
      </c>
      <c r="U11" s="1"/>
      <c r="V11" s="45" t="str">
        <f t="shared" ref="V11:V6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46"/>
      <c r="X11" s="33"/>
      <c r="Y11" s="33"/>
      <c r="Z11" s="33"/>
      <c r="AA11" s="16"/>
      <c r="AB11" s="16"/>
      <c r="AC11" s="16"/>
      <c r="AD11" s="16"/>
      <c r="AE11" s="11"/>
      <c r="AF11" s="16"/>
      <c r="AG11" s="16"/>
      <c r="AH11" s="16"/>
      <c r="AI11" s="16"/>
      <c r="AJ11" s="16"/>
      <c r="AK11" s="16"/>
      <c r="AL11" s="18"/>
    </row>
    <row r="12" spans="2:38" ht="15.75" customHeight="1">
      <c r="B12" s="47">
        <v>3</v>
      </c>
      <c r="C12" s="48" t="s">
        <v>97</v>
      </c>
      <c r="D12" s="49" t="s">
        <v>98</v>
      </c>
      <c r="E12" s="50" t="s">
        <v>77</v>
      </c>
      <c r="F12" s="51" t="s">
        <v>99</v>
      </c>
      <c r="G12" s="48" t="s">
        <v>93</v>
      </c>
      <c r="H12" s="52">
        <v>10</v>
      </c>
      <c r="I12" s="52">
        <v>8</v>
      </c>
      <c r="J12" s="52" t="s">
        <v>38</v>
      </c>
      <c r="K12" s="52" t="s">
        <v>38</v>
      </c>
      <c r="L12" s="59"/>
      <c r="M12" s="59"/>
      <c r="N12" s="59"/>
      <c r="O12" s="59"/>
      <c r="P12" s="54">
        <v>8</v>
      </c>
      <c r="Q12" s="55">
        <f t="shared" si="0"/>
        <v>8.1999999999999993</v>
      </c>
      <c r="R12" s="56" t="str">
        <f t="shared" ref="R12:R68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57" t="str">
        <f t="shared" si="1"/>
        <v>Khá</v>
      </c>
      <c r="T12" s="58" t="str">
        <f t="shared" ref="T12:T68" si="4">+IF(OR($H12=0,$I12=0,$J12=0,$K12=0),"Không đủ ĐKDT","")</f>
        <v/>
      </c>
      <c r="U12" s="1"/>
      <c r="V12" s="45" t="str">
        <f t="shared" si="2"/>
        <v>Đạt</v>
      </c>
      <c r="W12" s="46"/>
      <c r="X12" s="60"/>
      <c r="Y12" s="60"/>
      <c r="Z12" s="105"/>
      <c r="AA12" s="11"/>
      <c r="AB12" s="11"/>
      <c r="AC12" s="11"/>
      <c r="AD12" s="61"/>
      <c r="AE12" s="11"/>
      <c r="AF12" s="62"/>
      <c r="AG12" s="63"/>
      <c r="AH12" s="62"/>
      <c r="AI12" s="63"/>
      <c r="AJ12" s="62"/>
      <c r="AK12" s="11"/>
      <c r="AL12" s="64"/>
    </row>
    <row r="13" spans="2:38" ht="15.75" customHeight="1">
      <c r="B13" s="47">
        <v>4</v>
      </c>
      <c r="C13" s="48" t="s">
        <v>100</v>
      </c>
      <c r="D13" s="49" t="s">
        <v>101</v>
      </c>
      <c r="E13" s="50" t="s">
        <v>77</v>
      </c>
      <c r="F13" s="51" t="s">
        <v>102</v>
      </c>
      <c r="G13" s="48" t="s">
        <v>93</v>
      </c>
      <c r="H13" s="52">
        <v>9</v>
      </c>
      <c r="I13" s="52">
        <v>8</v>
      </c>
      <c r="J13" s="52" t="s">
        <v>38</v>
      </c>
      <c r="K13" s="102" t="s">
        <v>38</v>
      </c>
      <c r="L13" s="59"/>
      <c r="M13" s="59"/>
      <c r="N13" s="59"/>
      <c r="O13" s="59"/>
      <c r="P13" s="54">
        <v>8</v>
      </c>
      <c r="Q13" s="55">
        <f t="shared" si="0"/>
        <v>8.1</v>
      </c>
      <c r="R13" s="56" t="str">
        <f t="shared" si="3"/>
        <v>B+</v>
      </c>
      <c r="S13" s="57" t="str">
        <f t="shared" si="1"/>
        <v>Khá</v>
      </c>
      <c r="T13" s="58" t="str">
        <f t="shared" si="4"/>
        <v/>
      </c>
      <c r="U13" s="1"/>
      <c r="V13" s="45" t="str">
        <f t="shared" si="2"/>
        <v>Đạt</v>
      </c>
      <c r="W13" s="46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5"/>
    </row>
    <row r="14" spans="2:38" ht="15.75" customHeight="1">
      <c r="B14" s="47">
        <v>5</v>
      </c>
      <c r="C14" s="48" t="s">
        <v>103</v>
      </c>
      <c r="D14" s="49" t="s">
        <v>104</v>
      </c>
      <c r="E14" s="50" t="s">
        <v>77</v>
      </c>
      <c r="F14" s="51" t="s">
        <v>105</v>
      </c>
      <c r="G14" s="48" t="s">
        <v>93</v>
      </c>
      <c r="H14" s="52">
        <v>10</v>
      </c>
      <c r="I14" s="52">
        <v>7</v>
      </c>
      <c r="J14" s="52" t="s">
        <v>38</v>
      </c>
      <c r="K14" s="102" t="s">
        <v>38</v>
      </c>
      <c r="L14" s="59"/>
      <c r="M14" s="59"/>
      <c r="N14" s="59"/>
      <c r="O14" s="59"/>
      <c r="P14" s="54">
        <v>8</v>
      </c>
      <c r="Q14" s="55">
        <f t="shared" si="0"/>
        <v>7.9</v>
      </c>
      <c r="R14" s="56" t="str">
        <f t="shared" si="3"/>
        <v>B</v>
      </c>
      <c r="S14" s="57" t="str">
        <f t="shared" si="1"/>
        <v>Khá</v>
      </c>
      <c r="T14" s="58" t="str">
        <f t="shared" si="4"/>
        <v/>
      </c>
      <c r="U14" s="1"/>
      <c r="V14" s="45" t="str">
        <f t="shared" si="2"/>
        <v>Đạt</v>
      </c>
      <c r="W14" s="46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5"/>
    </row>
    <row r="15" spans="2:38" ht="15.75" customHeight="1">
      <c r="B15" s="47">
        <v>6</v>
      </c>
      <c r="C15" s="48" t="s">
        <v>106</v>
      </c>
      <c r="D15" s="49" t="s">
        <v>107</v>
      </c>
      <c r="E15" s="50" t="s">
        <v>77</v>
      </c>
      <c r="F15" s="51" t="s">
        <v>108</v>
      </c>
      <c r="G15" s="48" t="s">
        <v>93</v>
      </c>
      <c r="H15" s="52">
        <v>9</v>
      </c>
      <c r="I15" s="52">
        <v>7</v>
      </c>
      <c r="J15" s="52" t="s">
        <v>38</v>
      </c>
      <c r="K15" s="102" t="s">
        <v>38</v>
      </c>
      <c r="L15" s="59"/>
      <c r="M15" s="59"/>
      <c r="N15" s="59"/>
      <c r="O15" s="59"/>
      <c r="P15" s="54">
        <v>7.5</v>
      </c>
      <c r="Q15" s="55">
        <f t="shared" si="0"/>
        <v>7.5</v>
      </c>
      <c r="R15" s="56" t="str">
        <f t="shared" si="3"/>
        <v>B</v>
      </c>
      <c r="S15" s="57" t="str">
        <f t="shared" si="1"/>
        <v>Khá</v>
      </c>
      <c r="T15" s="58" t="str">
        <f t="shared" si="4"/>
        <v/>
      </c>
      <c r="U15" s="1"/>
      <c r="V15" s="45" t="str">
        <f t="shared" si="2"/>
        <v>Đạt</v>
      </c>
      <c r="W15" s="46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5"/>
    </row>
    <row r="16" spans="2:38" ht="15.75" customHeight="1">
      <c r="B16" s="47">
        <v>7</v>
      </c>
      <c r="C16" s="48" t="s">
        <v>109</v>
      </c>
      <c r="D16" s="49" t="s">
        <v>110</v>
      </c>
      <c r="E16" s="50" t="s">
        <v>111</v>
      </c>
      <c r="F16" s="51" t="s">
        <v>112</v>
      </c>
      <c r="G16" s="48" t="s">
        <v>93</v>
      </c>
      <c r="H16" s="52">
        <v>9</v>
      </c>
      <c r="I16" s="52">
        <v>8</v>
      </c>
      <c r="J16" s="52" t="s">
        <v>38</v>
      </c>
      <c r="K16" s="102" t="s">
        <v>38</v>
      </c>
      <c r="L16" s="59"/>
      <c r="M16" s="59"/>
      <c r="N16" s="59"/>
      <c r="O16" s="59"/>
      <c r="P16" s="54">
        <v>7.5</v>
      </c>
      <c r="Q16" s="55">
        <f t="shared" si="0"/>
        <v>7.8</v>
      </c>
      <c r="R16" s="56" t="str">
        <f t="shared" si="3"/>
        <v>B</v>
      </c>
      <c r="S16" s="57" t="str">
        <f t="shared" si="1"/>
        <v>Khá</v>
      </c>
      <c r="T16" s="58" t="str">
        <f t="shared" si="4"/>
        <v/>
      </c>
      <c r="U16" s="1"/>
      <c r="V16" s="45" t="str">
        <f t="shared" si="2"/>
        <v>Đạt</v>
      </c>
      <c r="W16" s="46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5"/>
    </row>
    <row r="17" spans="2:38" ht="15.75" customHeight="1">
      <c r="B17" s="47">
        <v>8</v>
      </c>
      <c r="C17" s="48" t="s">
        <v>113</v>
      </c>
      <c r="D17" s="49" t="s">
        <v>78</v>
      </c>
      <c r="E17" s="50" t="s">
        <v>40</v>
      </c>
      <c r="F17" s="51" t="s">
        <v>114</v>
      </c>
      <c r="G17" s="48" t="s">
        <v>93</v>
      </c>
      <c r="H17" s="52">
        <v>9</v>
      </c>
      <c r="I17" s="52">
        <v>7</v>
      </c>
      <c r="J17" s="52" t="s">
        <v>38</v>
      </c>
      <c r="K17" s="102" t="s">
        <v>38</v>
      </c>
      <c r="L17" s="59"/>
      <c r="M17" s="59"/>
      <c r="N17" s="59"/>
      <c r="O17" s="59"/>
      <c r="P17" s="54">
        <v>7.5</v>
      </c>
      <c r="Q17" s="55">
        <f t="shared" si="0"/>
        <v>7.5</v>
      </c>
      <c r="R17" s="56" t="str">
        <f t="shared" si="3"/>
        <v>B</v>
      </c>
      <c r="S17" s="57" t="str">
        <f t="shared" si="1"/>
        <v>Khá</v>
      </c>
      <c r="T17" s="58" t="str">
        <f t="shared" si="4"/>
        <v/>
      </c>
      <c r="U17" s="1"/>
      <c r="V17" s="45" t="str">
        <f t="shared" si="2"/>
        <v>Đạt</v>
      </c>
      <c r="W17" s="46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5"/>
    </row>
    <row r="18" spans="2:38" ht="15.75" customHeight="1">
      <c r="B18" s="47">
        <v>9</v>
      </c>
      <c r="C18" s="48" t="s">
        <v>115</v>
      </c>
      <c r="D18" s="49" t="s">
        <v>116</v>
      </c>
      <c r="E18" s="50" t="s">
        <v>117</v>
      </c>
      <c r="F18" s="51" t="s">
        <v>118</v>
      </c>
      <c r="G18" s="48" t="s">
        <v>93</v>
      </c>
      <c r="H18" s="52">
        <v>10</v>
      </c>
      <c r="I18" s="52">
        <v>9</v>
      </c>
      <c r="J18" s="52" t="s">
        <v>38</v>
      </c>
      <c r="K18" s="102" t="s">
        <v>38</v>
      </c>
      <c r="L18" s="59"/>
      <c r="M18" s="59"/>
      <c r="N18" s="59"/>
      <c r="O18" s="59"/>
      <c r="P18" s="54">
        <v>9</v>
      </c>
      <c r="Q18" s="55">
        <f t="shared" si="0"/>
        <v>9.1</v>
      </c>
      <c r="R18" s="56" t="str">
        <f t="shared" si="3"/>
        <v>A+</v>
      </c>
      <c r="S18" s="57" t="str">
        <f t="shared" si="1"/>
        <v>Giỏi</v>
      </c>
      <c r="T18" s="58" t="str">
        <f t="shared" si="4"/>
        <v/>
      </c>
      <c r="U18" s="1"/>
      <c r="V18" s="45" t="str">
        <f t="shared" si="2"/>
        <v>Đạt</v>
      </c>
      <c r="W18" s="46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5"/>
    </row>
    <row r="19" spans="2:38" ht="15.75" customHeight="1">
      <c r="B19" s="47">
        <v>10</v>
      </c>
      <c r="C19" s="48" t="s">
        <v>119</v>
      </c>
      <c r="D19" s="49" t="s">
        <v>120</v>
      </c>
      <c r="E19" s="50" t="s">
        <v>117</v>
      </c>
      <c r="F19" s="51" t="s">
        <v>54</v>
      </c>
      <c r="G19" s="48" t="s">
        <v>93</v>
      </c>
      <c r="H19" s="52">
        <v>10</v>
      </c>
      <c r="I19" s="52">
        <v>7</v>
      </c>
      <c r="J19" s="52" t="s">
        <v>38</v>
      </c>
      <c r="K19" s="102" t="s">
        <v>38</v>
      </c>
      <c r="L19" s="59"/>
      <c r="M19" s="59"/>
      <c r="N19" s="59"/>
      <c r="O19" s="59"/>
      <c r="P19" s="54">
        <v>8.5</v>
      </c>
      <c r="Q19" s="55">
        <f t="shared" si="0"/>
        <v>8.1999999999999993</v>
      </c>
      <c r="R19" s="56" t="str">
        <f t="shared" si="3"/>
        <v>B+</v>
      </c>
      <c r="S19" s="57" t="str">
        <f t="shared" si="1"/>
        <v>Khá</v>
      </c>
      <c r="T19" s="58" t="str">
        <f t="shared" si="4"/>
        <v/>
      </c>
      <c r="U19" s="1"/>
      <c r="V19" s="45" t="str">
        <f t="shared" si="2"/>
        <v>Đạt</v>
      </c>
      <c r="W19" s="46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5"/>
    </row>
    <row r="20" spans="2:38" ht="15.75" customHeight="1">
      <c r="B20" s="47">
        <v>11</v>
      </c>
      <c r="C20" s="48" t="s">
        <v>121</v>
      </c>
      <c r="D20" s="49" t="s">
        <v>122</v>
      </c>
      <c r="E20" s="50" t="s">
        <v>41</v>
      </c>
      <c r="F20" s="51" t="s">
        <v>123</v>
      </c>
      <c r="G20" s="48" t="s">
        <v>93</v>
      </c>
      <c r="H20" s="52">
        <v>9</v>
      </c>
      <c r="I20" s="52">
        <v>6</v>
      </c>
      <c r="J20" s="52" t="s">
        <v>38</v>
      </c>
      <c r="K20" s="102" t="s">
        <v>38</v>
      </c>
      <c r="L20" s="59"/>
      <c r="M20" s="59"/>
      <c r="N20" s="59"/>
      <c r="O20" s="59"/>
      <c r="P20" s="54">
        <v>8</v>
      </c>
      <c r="Q20" s="55">
        <f t="shared" si="0"/>
        <v>7.5</v>
      </c>
      <c r="R20" s="56" t="str">
        <f t="shared" si="3"/>
        <v>B</v>
      </c>
      <c r="S20" s="57" t="str">
        <f t="shared" si="1"/>
        <v>Khá</v>
      </c>
      <c r="T20" s="58" t="str">
        <f t="shared" si="4"/>
        <v/>
      </c>
      <c r="U20" s="1"/>
      <c r="V20" s="45" t="str">
        <f t="shared" si="2"/>
        <v>Đạt</v>
      </c>
      <c r="W20" s="46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5"/>
    </row>
    <row r="21" spans="2:38" ht="15.75" customHeight="1">
      <c r="B21" s="47">
        <v>12</v>
      </c>
      <c r="C21" s="48" t="s">
        <v>124</v>
      </c>
      <c r="D21" s="49" t="s">
        <v>125</v>
      </c>
      <c r="E21" s="50" t="s">
        <v>126</v>
      </c>
      <c r="F21" s="51" t="s">
        <v>127</v>
      </c>
      <c r="G21" s="48" t="s">
        <v>93</v>
      </c>
      <c r="H21" s="52">
        <v>10</v>
      </c>
      <c r="I21" s="52">
        <v>7</v>
      </c>
      <c r="J21" s="52" t="s">
        <v>38</v>
      </c>
      <c r="K21" s="102" t="s">
        <v>38</v>
      </c>
      <c r="L21" s="59"/>
      <c r="M21" s="59"/>
      <c r="N21" s="59"/>
      <c r="O21" s="59"/>
      <c r="P21" s="54">
        <v>8</v>
      </c>
      <c r="Q21" s="55">
        <f t="shared" si="0"/>
        <v>7.9</v>
      </c>
      <c r="R21" s="56" t="str">
        <f t="shared" si="3"/>
        <v>B</v>
      </c>
      <c r="S21" s="57" t="str">
        <f t="shared" si="1"/>
        <v>Khá</v>
      </c>
      <c r="T21" s="58" t="str">
        <f t="shared" si="4"/>
        <v/>
      </c>
      <c r="U21" s="1"/>
      <c r="V21" s="45" t="str">
        <f t="shared" si="2"/>
        <v>Đạt</v>
      </c>
      <c r="W21" s="46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5"/>
    </row>
    <row r="22" spans="2:38" ht="15.75" customHeight="1">
      <c r="B22" s="47">
        <v>13</v>
      </c>
      <c r="C22" s="48" t="s">
        <v>128</v>
      </c>
      <c r="D22" s="49" t="s">
        <v>129</v>
      </c>
      <c r="E22" s="50" t="s">
        <v>126</v>
      </c>
      <c r="F22" s="51" t="s">
        <v>130</v>
      </c>
      <c r="G22" s="48" t="s">
        <v>93</v>
      </c>
      <c r="H22" s="52">
        <v>10</v>
      </c>
      <c r="I22" s="52">
        <v>7</v>
      </c>
      <c r="J22" s="52" t="s">
        <v>38</v>
      </c>
      <c r="K22" s="102" t="s">
        <v>38</v>
      </c>
      <c r="L22" s="59"/>
      <c r="M22" s="59"/>
      <c r="N22" s="59"/>
      <c r="O22" s="59"/>
      <c r="P22" s="54">
        <v>7</v>
      </c>
      <c r="Q22" s="55">
        <f t="shared" si="0"/>
        <v>7.3</v>
      </c>
      <c r="R22" s="56" t="str">
        <f t="shared" si="3"/>
        <v>B</v>
      </c>
      <c r="S22" s="57" t="str">
        <f t="shared" si="1"/>
        <v>Khá</v>
      </c>
      <c r="T22" s="58" t="str">
        <f t="shared" si="4"/>
        <v/>
      </c>
      <c r="U22" s="1"/>
      <c r="V22" s="45" t="str">
        <f t="shared" si="2"/>
        <v>Đạt</v>
      </c>
      <c r="W22" s="46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5"/>
    </row>
    <row r="23" spans="2:38" ht="15.75" customHeight="1">
      <c r="B23" s="47">
        <v>14</v>
      </c>
      <c r="C23" s="48" t="s">
        <v>131</v>
      </c>
      <c r="D23" s="49" t="s">
        <v>132</v>
      </c>
      <c r="E23" s="50" t="s">
        <v>133</v>
      </c>
      <c r="F23" s="51" t="s">
        <v>134</v>
      </c>
      <c r="G23" s="48" t="s">
        <v>93</v>
      </c>
      <c r="H23" s="52">
        <v>10</v>
      </c>
      <c r="I23" s="52">
        <v>8</v>
      </c>
      <c r="J23" s="52" t="s">
        <v>38</v>
      </c>
      <c r="K23" s="102" t="s">
        <v>38</v>
      </c>
      <c r="L23" s="59"/>
      <c r="M23" s="59"/>
      <c r="N23" s="59"/>
      <c r="O23" s="59"/>
      <c r="P23" s="54">
        <v>8.5</v>
      </c>
      <c r="Q23" s="55">
        <f t="shared" si="0"/>
        <v>8.5</v>
      </c>
      <c r="R23" s="56" t="str">
        <f t="shared" si="3"/>
        <v>A</v>
      </c>
      <c r="S23" s="57" t="str">
        <f t="shared" si="1"/>
        <v>Giỏi</v>
      </c>
      <c r="T23" s="58" t="str">
        <f t="shared" si="4"/>
        <v/>
      </c>
      <c r="U23" s="1"/>
      <c r="V23" s="45" t="str">
        <f t="shared" si="2"/>
        <v>Đạt</v>
      </c>
      <c r="W23" s="46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5"/>
    </row>
    <row r="24" spans="2:38" ht="15.75" customHeight="1">
      <c r="B24" s="47">
        <v>15</v>
      </c>
      <c r="C24" s="48" t="s">
        <v>135</v>
      </c>
      <c r="D24" s="49" t="s">
        <v>87</v>
      </c>
      <c r="E24" s="50" t="s">
        <v>136</v>
      </c>
      <c r="F24" s="51" t="s">
        <v>137</v>
      </c>
      <c r="G24" s="48" t="s">
        <v>93</v>
      </c>
      <c r="H24" s="52">
        <v>10</v>
      </c>
      <c r="I24" s="52">
        <v>8</v>
      </c>
      <c r="J24" s="52" t="s">
        <v>38</v>
      </c>
      <c r="K24" s="102" t="s">
        <v>38</v>
      </c>
      <c r="L24" s="59"/>
      <c r="M24" s="59"/>
      <c r="N24" s="59"/>
      <c r="O24" s="59"/>
      <c r="P24" s="54">
        <v>7.5</v>
      </c>
      <c r="Q24" s="55">
        <f t="shared" si="0"/>
        <v>7.9</v>
      </c>
      <c r="R24" s="56" t="str">
        <f t="shared" si="3"/>
        <v>B</v>
      </c>
      <c r="S24" s="57" t="str">
        <f t="shared" si="1"/>
        <v>Khá</v>
      </c>
      <c r="T24" s="58" t="str">
        <f t="shared" si="4"/>
        <v/>
      </c>
      <c r="U24" s="1"/>
      <c r="V24" s="45" t="str">
        <f t="shared" si="2"/>
        <v>Đạt</v>
      </c>
      <c r="W24" s="46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5"/>
    </row>
    <row r="25" spans="2:38" ht="15.75" customHeight="1">
      <c r="B25" s="47">
        <v>16</v>
      </c>
      <c r="C25" s="48" t="s">
        <v>138</v>
      </c>
      <c r="D25" s="49" t="s">
        <v>139</v>
      </c>
      <c r="E25" s="50" t="s">
        <v>79</v>
      </c>
      <c r="F25" s="51" t="s">
        <v>140</v>
      </c>
      <c r="G25" s="48" t="s">
        <v>93</v>
      </c>
      <c r="H25" s="52">
        <v>10</v>
      </c>
      <c r="I25" s="52">
        <v>8</v>
      </c>
      <c r="J25" s="52" t="s">
        <v>38</v>
      </c>
      <c r="K25" s="102" t="s">
        <v>38</v>
      </c>
      <c r="L25" s="59"/>
      <c r="M25" s="59"/>
      <c r="N25" s="59"/>
      <c r="O25" s="59"/>
      <c r="P25" s="54">
        <v>7.5</v>
      </c>
      <c r="Q25" s="55">
        <f t="shared" si="0"/>
        <v>7.9</v>
      </c>
      <c r="R25" s="56" t="str">
        <f t="shared" si="3"/>
        <v>B</v>
      </c>
      <c r="S25" s="57" t="str">
        <f t="shared" si="1"/>
        <v>Khá</v>
      </c>
      <c r="T25" s="58" t="str">
        <f t="shared" si="4"/>
        <v/>
      </c>
      <c r="U25" s="1"/>
      <c r="V25" s="45" t="str">
        <f t="shared" si="2"/>
        <v>Đạt</v>
      </c>
      <c r="W25" s="46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5"/>
    </row>
    <row r="26" spans="2:38" ht="15.75" customHeight="1">
      <c r="B26" s="47">
        <v>17</v>
      </c>
      <c r="C26" s="48" t="s">
        <v>141</v>
      </c>
      <c r="D26" s="49" t="s">
        <v>142</v>
      </c>
      <c r="E26" s="50" t="s">
        <v>80</v>
      </c>
      <c r="F26" s="51" t="s">
        <v>81</v>
      </c>
      <c r="G26" s="48" t="s">
        <v>93</v>
      </c>
      <c r="H26" s="52">
        <v>9</v>
      </c>
      <c r="I26" s="52">
        <v>8</v>
      </c>
      <c r="J26" s="52" t="s">
        <v>38</v>
      </c>
      <c r="K26" s="102" t="s">
        <v>38</v>
      </c>
      <c r="L26" s="59"/>
      <c r="M26" s="59"/>
      <c r="N26" s="59"/>
      <c r="O26" s="59"/>
      <c r="P26" s="54">
        <v>8.5</v>
      </c>
      <c r="Q26" s="55">
        <f t="shared" si="0"/>
        <v>8.4</v>
      </c>
      <c r="R26" s="56" t="str">
        <f t="shared" si="3"/>
        <v>B+</v>
      </c>
      <c r="S26" s="57" t="str">
        <f t="shared" si="1"/>
        <v>Khá</v>
      </c>
      <c r="T26" s="58" t="str">
        <f t="shared" si="4"/>
        <v/>
      </c>
      <c r="U26" s="1"/>
      <c r="V26" s="45" t="str">
        <f t="shared" si="2"/>
        <v>Đạt</v>
      </c>
      <c r="W26" s="46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5"/>
    </row>
    <row r="27" spans="2:38" ht="15.75" customHeight="1">
      <c r="B27" s="47">
        <v>18</v>
      </c>
      <c r="C27" s="48" t="s">
        <v>143</v>
      </c>
      <c r="D27" s="49" t="s">
        <v>58</v>
      </c>
      <c r="E27" s="50" t="s">
        <v>45</v>
      </c>
      <c r="F27" s="51" t="s">
        <v>144</v>
      </c>
      <c r="G27" s="48" t="s">
        <v>93</v>
      </c>
      <c r="H27" s="52">
        <v>10</v>
      </c>
      <c r="I27" s="52">
        <v>7</v>
      </c>
      <c r="J27" s="52" t="s">
        <v>38</v>
      </c>
      <c r="K27" s="102" t="s">
        <v>38</v>
      </c>
      <c r="L27" s="59"/>
      <c r="M27" s="59"/>
      <c r="N27" s="59"/>
      <c r="O27" s="59"/>
      <c r="P27" s="54">
        <v>7.5</v>
      </c>
      <c r="Q27" s="55">
        <f t="shared" si="0"/>
        <v>7.6</v>
      </c>
      <c r="R27" s="56" t="str">
        <f t="shared" si="3"/>
        <v>B</v>
      </c>
      <c r="S27" s="57" t="str">
        <f t="shared" si="1"/>
        <v>Khá</v>
      </c>
      <c r="T27" s="58" t="str">
        <f t="shared" si="4"/>
        <v/>
      </c>
      <c r="U27" s="1"/>
      <c r="V27" s="45" t="str">
        <f t="shared" si="2"/>
        <v>Đạt</v>
      </c>
      <c r="W27" s="46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5"/>
    </row>
    <row r="28" spans="2:38" ht="15.75" customHeight="1">
      <c r="B28" s="47">
        <v>19</v>
      </c>
      <c r="C28" s="48" t="s">
        <v>145</v>
      </c>
      <c r="D28" s="49" t="s">
        <v>104</v>
      </c>
      <c r="E28" s="50" t="s">
        <v>45</v>
      </c>
      <c r="F28" s="51" t="s">
        <v>146</v>
      </c>
      <c r="G28" s="48" t="s">
        <v>93</v>
      </c>
      <c r="H28" s="52">
        <v>10</v>
      </c>
      <c r="I28" s="52">
        <v>8</v>
      </c>
      <c r="J28" s="52" t="s">
        <v>38</v>
      </c>
      <c r="K28" s="102" t="s">
        <v>38</v>
      </c>
      <c r="L28" s="59"/>
      <c r="M28" s="59"/>
      <c r="N28" s="59"/>
      <c r="O28" s="59"/>
      <c r="P28" s="54">
        <v>8</v>
      </c>
      <c r="Q28" s="55">
        <f t="shared" si="0"/>
        <v>8.1999999999999993</v>
      </c>
      <c r="R28" s="56" t="str">
        <f t="shared" si="3"/>
        <v>B+</v>
      </c>
      <c r="S28" s="57" t="str">
        <f t="shared" si="1"/>
        <v>Khá</v>
      </c>
      <c r="T28" s="58" t="str">
        <f t="shared" si="4"/>
        <v/>
      </c>
      <c r="U28" s="1"/>
      <c r="V28" s="45" t="str">
        <f t="shared" si="2"/>
        <v>Đạt</v>
      </c>
      <c r="W28" s="46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5"/>
    </row>
    <row r="29" spans="2:38" ht="15.75" customHeight="1">
      <c r="B29" s="47">
        <v>20</v>
      </c>
      <c r="C29" s="48" t="s">
        <v>147</v>
      </c>
      <c r="D29" s="49" t="s">
        <v>87</v>
      </c>
      <c r="E29" s="50" t="s">
        <v>82</v>
      </c>
      <c r="F29" s="51" t="s">
        <v>148</v>
      </c>
      <c r="G29" s="48" t="s">
        <v>93</v>
      </c>
      <c r="H29" s="52">
        <v>10</v>
      </c>
      <c r="I29" s="52">
        <v>7</v>
      </c>
      <c r="J29" s="52" t="s">
        <v>38</v>
      </c>
      <c r="K29" s="102" t="s">
        <v>38</v>
      </c>
      <c r="L29" s="59"/>
      <c r="M29" s="59"/>
      <c r="N29" s="59"/>
      <c r="O29" s="59"/>
      <c r="P29" s="54">
        <v>7</v>
      </c>
      <c r="Q29" s="55">
        <f t="shared" si="0"/>
        <v>7.3</v>
      </c>
      <c r="R29" s="56" t="str">
        <f t="shared" si="3"/>
        <v>B</v>
      </c>
      <c r="S29" s="57" t="str">
        <f t="shared" si="1"/>
        <v>Khá</v>
      </c>
      <c r="T29" s="58" t="str">
        <f t="shared" si="4"/>
        <v/>
      </c>
      <c r="U29" s="1"/>
      <c r="V29" s="45" t="str">
        <f t="shared" si="2"/>
        <v>Đạt</v>
      </c>
      <c r="W29" s="46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5"/>
    </row>
    <row r="30" spans="2:38" ht="15.75" customHeight="1">
      <c r="B30" s="47">
        <v>21</v>
      </c>
      <c r="C30" s="48" t="s">
        <v>149</v>
      </c>
      <c r="D30" s="49" t="s">
        <v>150</v>
      </c>
      <c r="E30" s="50" t="s">
        <v>48</v>
      </c>
      <c r="F30" s="51" t="s">
        <v>151</v>
      </c>
      <c r="G30" s="48" t="s">
        <v>93</v>
      </c>
      <c r="H30" s="52">
        <v>10</v>
      </c>
      <c r="I30" s="52">
        <v>8</v>
      </c>
      <c r="J30" s="52" t="s">
        <v>38</v>
      </c>
      <c r="K30" s="102" t="s">
        <v>38</v>
      </c>
      <c r="L30" s="59"/>
      <c r="M30" s="59"/>
      <c r="N30" s="59"/>
      <c r="O30" s="59"/>
      <c r="P30" s="54">
        <v>9</v>
      </c>
      <c r="Q30" s="55">
        <f t="shared" si="0"/>
        <v>8.8000000000000007</v>
      </c>
      <c r="R30" s="56" t="str">
        <f t="shared" si="3"/>
        <v>A</v>
      </c>
      <c r="S30" s="57" t="str">
        <f t="shared" si="1"/>
        <v>Giỏi</v>
      </c>
      <c r="T30" s="58" t="str">
        <f t="shared" si="4"/>
        <v/>
      </c>
      <c r="U30" s="1"/>
      <c r="V30" s="45" t="str">
        <f t="shared" si="2"/>
        <v>Đạt</v>
      </c>
      <c r="W30" s="46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5"/>
    </row>
    <row r="31" spans="2:38" ht="15.75" customHeight="1">
      <c r="B31" s="47">
        <v>22</v>
      </c>
      <c r="C31" s="48" t="s">
        <v>152</v>
      </c>
      <c r="D31" s="49" t="s">
        <v>153</v>
      </c>
      <c r="E31" s="50" t="s">
        <v>83</v>
      </c>
      <c r="F31" s="51" t="s">
        <v>154</v>
      </c>
      <c r="G31" s="48" t="s">
        <v>93</v>
      </c>
      <c r="H31" s="52">
        <v>10</v>
      </c>
      <c r="I31" s="52">
        <v>8</v>
      </c>
      <c r="J31" s="52" t="s">
        <v>38</v>
      </c>
      <c r="K31" s="102" t="s">
        <v>38</v>
      </c>
      <c r="L31" s="59"/>
      <c r="M31" s="59"/>
      <c r="N31" s="59"/>
      <c r="O31" s="59"/>
      <c r="P31" s="54">
        <v>8</v>
      </c>
      <c r="Q31" s="55">
        <f t="shared" si="0"/>
        <v>8.1999999999999993</v>
      </c>
      <c r="R31" s="56" t="str">
        <f t="shared" si="3"/>
        <v>B+</v>
      </c>
      <c r="S31" s="57" t="str">
        <f t="shared" si="1"/>
        <v>Khá</v>
      </c>
      <c r="T31" s="58" t="str">
        <f t="shared" si="4"/>
        <v/>
      </c>
      <c r="U31" s="1"/>
      <c r="V31" s="45" t="str">
        <f t="shared" si="2"/>
        <v>Đạt</v>
      </c>
      <c r="W31" s="46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5"/>
    </row>
    <row r="32" spans="2:38" ht="15.75" customHeight="1">
      <c r="B32" s="47">
        <v>23</v>
      </c>
      <c r="C32" s="48" t="s">
        <v>155</v>
      </c>
      <c r="D32" s="49" t="s">
        <v>156</v>
      </c>
      <c r="E32" s="50" t="s">
        <v>157</v>
      </c>
      <c r="F32" s="51" t="s">
        <v>158</v>
      </c>
      <c r="G32" s="48" t="s">
        <v>93</v>
      </c>
      <c r="H32" s="52">
        <v>9</v>
      </c>
      <c r="I32" s="52">
        <v>7</v>
      </c>
      <c r="J32" s="52" t="s">
        <v>38</v>
      </c>
      <c r="K32" s="102" t="s">
        <v>38</v>
      </c>
      <c r="L32" s="59"/>
      <c r="M32" s="59"/>
      <c r="N32" s="59"/>
      <c r="O32" s="59"/>
      <c r="P32" s="54">
        <v>7.5</v>
      </c>
      <c r="Q32" s="55">
        <f t="shared" si="0"/>
        <v>7.5</v>
      </c>
      <c r="R32" s="56" t="str">
        <f t="shared" si="3"/>
        <v>B</v>
      </c>
      <c r="S32" s="57" t="str">
        <f t="shared" si="1"/>
        <v>Khá</v>
      </c>
      <c r="T32" s="58" t="str">
        <f t="shared" si="4"/>
        <v/>
      </c>
      <c r="U32" s="1"/>
      <c r="V32" s="45" t="str">
        <f t="shared" si="2"/>
        <v>Đạt</v>
      </c>
      <c r="W32" s="46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5"/>
    </row>
    <row r="33" spans="2:38" ht="15.75" customHeight="1">
      <c r="B33" s="47">
        <v>24</v>
      </c>
      <c r="C33" s="48" t="s">
        <v>159</v>
      </c>
      <c r="D33" s="49" t="s">
        <v>47</v>
      </c>
      <c r="E33" s="50" t="s">
        <v>160</v>
      </c>
      <c r="F33" s="51" t="s">
        <v>161</v>
      </c>
      <c r="G33" s="48" t="s">
        <v>93</v>
      </c>
      <c r="H33" s="52">
        <v>9</v>
      </c>
      <c r="I33" s="52">
        <v>7</v>
      </c>
      <c r="J33" s="52" t="s">
        <v>38</v>
      </c>
      <c r="K33" s="102" t="s">
        <v>38</v>
      </c>
      <c r="L33" s="59"/>
      <c r="M33" s="59"/>
      <c r="N33" s="59"/>
      <c r="O33" s="59"/>
      <c r="P33" s="54">
        <v>7.5</v>
      </c>
      <c r="Q33" s="55">
        <f t="shared" si="0"/>
        <v>7.5</v>
      </c>
      <c r="R33" s="56" t="str">
        <f t="shared" si="3"/>
        <v>B</v>
      </c>
      <c r="S33" s="57" t="str">
        <f t="shared" si="1"/>
        <v>Khá</v>
      </c>
      <c r="T33" s="58" t="str">
        <f t="shared" si="4"/>
        <v/>
      </c>
      <c r="U33" s="1"/>
      <c r="V33" s="45" t="str">
        <f t="shared" si="2"/>
        <v>Đạt</v>
      </c>
      <c r="W33" s="46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5"/>
    </row>
    <row r="34" spans="2:38" ht="15.75" customHeight="1">
      <c r="B34" s="47">
        <v>25</v>
      </c>
      <c r="C34" s="48" t="s">
        <v>162</v>
      </c>
      <c r="D34" s="49" t="s">
        <v>163</v>
      </c>
      <c r="E34" s="50" t="s">
        <v>164</v>
      </c>
      <c r="F34" s="51" t="s">
        <v>165</v>
      </c>
      <c r="G34" s="48" t="s">
        <v>93</v>
      </c>
      <c r="H34" s="52">
        <v>9</v>
      </c>
      <c r="I34" s="52">
        <v>7</v>
      </c>
      <c r="J34" s="52" t="s">
        <v>38</v>
      </c>
      <c r="K34" s="102" t="s">
        <v>38</v>
      </c>
      <c r="L34" s="59"/>
      <c r="M34" s="59"/>
      <c r="N34" s="59"/>
      <c r="O34" s="59"/>
      <c r="P34" s="54">
        <v>7.5</v>
      </c>
      <c r="Q34" s="55">
        <f t="shared" si="0"/>
        <v>7.5</v>
      </c>
      <c r="R34" s="56" t="str">
        <f t="shared" si="3"/>
        <v>B</v>
      </c>
      <c r="S34" s="57" t="str">
        <f t="shared" si="1"/>
        <v>Khá</v>
      </c>
      <c r="T34" s="58" t="str">
        <f t="shared" si="4"/>
        <v/>
      </c>
      <c r="U34" s="1"/>
      <c r="V34" s="45" t="str">
        <f t="shared" si="2"/>
        <v>Đạt</v>
      </c>
      <c r="W34" s="46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5"/>
    </row>
    <row r="35" spans="2:38" ht="15.75" customHeight="1">
      <c r="B35" s="47">
        <v>26</v>
      </c>
      <c r="C35" s="48" t="s">
        <v>166</v>
      </c>
      <c r="D35" s="49" t="s">
        <v>39</v>
      </c>
      <c r="E35" s="50" t="s">
        <v>167</v>
      </c>
      <c r="F35" s="51" t="s">
        <v>168</v>
      </c>
      <c r="G35" s="48" t="s">
        <v>93</v>
      </c>
      <c r="H35" s="52">
        <v>10</v>
      </c>
      <c r="I35" s="52">
        <v>8</v>
      </c>
      <c r="J35" s="52" t="s">
        <v>38</v>
      </c>
      <c r="K35" s="102" t="s">
        <v>38</v>
      </c>
      <c r="L35" s="59"/>
      <c r="M35" s="59"/>
      <c r="N35" s="59"/>
      <c r="O35" s="59"/>
      <c r="P35" s="54">
        <v>7</v>
      </c>
      <c r="Q35" s="55">
        <f t="shared" si="0"/>
        <v>7.6</v>
      </c>
      <c r="R35" s="56" t="str">
        <f t="shared" si="3"/>
        <v>B</v>
      </c>
      <c r="S35" s="57" t="str">
        <f t="shared" si="1"/>
        <v>Khá</v>
      </c>
      <c r="T35" s="58" t="str">
        <f t="shared" si="4"/>
        <v/>
      </c>
      <c r="U35" s="1"/>
      <c r="V35" s="45" t="str">
        <f t="shared" si="2"/>
        <v>Đạt</v>
      </c>
      <c r="W35" s="46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5"/>
    </row>
    <row r="36" spans="2:38" ht="15.75" customHeight="1">
      <c r="B36" s="47">
        <v>27</v>
      </c>
      <c r="C36" s="48" t="s">
        <v>169</v>
      </c>
      <c r="D36" s="49" t="s">
        <v>170</v>
      </c>
      <c r="E36" s="50" t="s">
        <v>50</v>
      </c>
      <c r="F36" s="51" t="s">
        <v>171</v>
      </c>
      <c r="G36" s="48" t="s">
        <v>93</v>
      </c>
      <c r="H36" s="52">
        <v>9</v>
      </c>
      <c r="I36" s="52">
        <v>7</v>
      </c>
      <c r="J36" s="52" t="s">
        <v>38</v>
      </c>
      <c r="K36" s="52" t="s">
        <v>38</v>
      </c>
      <c r="L36" s="59"/>
      <c r="M36" s="59"/>
      <c r="N36" s="59"/>
      <c r="O36" s="59"/>
      <c r="P36" s="54">
        <v>7.5</v>
      </c>
      <c r="Q36" s="55">
        <f t="shared" si="0"/>
        <v>7.5</v>
      </c>
      <c r="R36" s="56" t="str">
        <f t="shared" si="3"/>
        <v>B</v>
      </c>
      <c r="S36" s="57" t="str">
        <f t="shared" si="1"/>
        <v>Khá</v>
      </c>
      <c r="T36" s="58" t="str">
        <f t="shared" si="4"/>
        <v/>
      </c>
      <c r="U36" s="1"/>
      <c r="V36" s="45" t="str">
        <f t="shared" si="2"/>
        <v>Đạt</v>
      </c>
      <c r="W36" s="46"/>
      <c r="X36" s="60"/>
      <c r="Y36" s="60"/>
      <c r="Z36" s="105"/>
      <c r="AA36" s="11"/>
      <c r="AB36" s="11"/>
      <c r="AC36" s="11"/>
      <c r="AD36" s="61"/>
      <c r="AE36" s="11"/>
      <c r="AF36" s="62"/>
      <c r="AG36" s="63"/>
      <c r="AH36" s="62"/>
      <c r="AI36" s="63"/>
      <c r="AJ36" s="62"/>
      <c r="AK36" s="11"/>
      <c r="AL36" s="64"/>
    </row>
    <row r="37" spans="2:38" ht="15.75" customHeight="1">
      <c r="B37" s="47">
        <v>28</v>
      </c>
      <c r="C37" s="48" t="s">
        <v>172</v>
      </c>
      <c r="D37" s="49" t="s">
        <v>173</v>
      </c>
      <c r="E37" s="50" t="s">
        <v>174</v>
      </c>
      <c r="F37" s="51" t="s">
        <v>175</v>
      </c>
      <c r="G37" s="48" t="s">
        <v>93</v>
      </c>
      <c r="H37" s="52">
        <v>10</v>
      </c>
      <c r="I37" s="52">
        <v>6</v>
      </c>
      <c r="J37" s="52" t="s">
        <v>38</v>
      </c>
      <c r="K37" s="102" t="s">
        <v>38</v>
      </c>
      <c r="L37" s="59"/>
      <c r="M37" s="59"/>
      <c r="N37" s="59"/>
      <c r="O37" s="59"/>
      <c r="P37" s="54">
        <v>0</v>
      </c>
      <c r="Q37" s="55">
        <f t="shared" si="0"/>
        <v>2.8</v>
      </c>
      <c r="R37" s="56" t="str">
        <f t="shared" si="3"/>
        <v>F</v>
      </c>
      <c r="S37" s="57" t="str">
        <f t="shared" si="1"/>
        <v>Kém</v>
      </c>
      <c r="T37" s="58" t="str">
        <f t="shared" si="4"/>
        <v/>
      </c>
      <c r="U37" s="1"/>
      <c r="V37" s="45" t="str">
        <f t="shared" si="2"/>
        <v>Học lại</v>
      </c>
      <c r="W37" s="46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5"/>
    </row>
    <row r="38" spans="2:38" ht="15.75" customHeight="1">
      <c r="B38" s="47">
        <v>29</v>
      </c>
      <c r="C38" s="48" t="s">
        <v>176</v>
      </c>
      <c r="D38" s="49" t="s">
        <v>49</v>
      </c>
      <c r="E38" s="50" t="s">
        <v>84</v>
      </c>
      <c r="F38" s="51" t="s">
        <v>177</v>
      </c>
      <c r="G38" s="48" t="s">
        <v>93</v>
      </c>
      <c r="H38" s="52">
        <v>10</v>
      </c>
      <c r="I38" s="52">
        <v>6</v>
      </c>
      <c r="J38" s="52" t="s">
        <v>38</v>
      </c>
      <c r="K38" s="102" t="s">
        <v>38</v>
      </c>
      <c r="L38" s="59"/>
      <c r="M38" s="59"/>
      <c r="N38" s="59"/>
      <c r="O38" s="59"/>
      <c r="P38" s="54">
        <v>7.5</v>
      </c>
      <c r="Q38" s="55">
        <f t="shared" si="0"/>
        <v>7.3</v>
      </c>
      <c r="R38" s="56" t="str">
        <f t="shared" si="3"/>
        <v>B</v>
      </c>
      <c r="S38" s="57" t="str">
        <f t="shared" si="1"/>
        <v>Khá</v>
      </c>
      <c r="T38" s="58" t="str">
        <f t="shared" si="4"/>
        <v/>
      </c>
      <c r="U38" s="1"/>
      <c r="V38" s="45" t="str">
        <f t="shared" si="2"/>
        <v>Đạt</v>
      </c>
      <c r="W38" s="46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5"/>
    </row>
    <row r="39" spans="2:38" ht="15.75" customHeight="1">
      <c r="B39" s="47">
        <v>30</v>
      </c>
      <c r="C39" s="48" t="s">
        <v>178</v>
      </c>
      <c r="D39" s="49" t="s">
        <v>179</v>
      </c>
      <c r="E39" s="50" t="s">
        <v>180</v>
      </c>
      <c r="F39" s="51" t="s">
        <v>181</v>
      </c>
      <c r="G39" s="48" t="s">
        <v>93</v>
      </c>
      <c r="H39" s="52">
        <v>9</v>
      </c>
      <c r="I39" s="52">
        <v>7</v>
      </c>
      <c r="J39" s="52" t="s">
        <v>38</v>
      </c>
      <c r="K39" s="102" t="s">
        <v>38</v>
      </c>
      <c r="L39" s="59"/>
      <c r="M39" s="59"/>
      <c r="N39" s="59"/>
      <c r="O39" s="59"/>
      <c r="P39" s="54">
        <v>7.5</v>
      </c>
      <c r="Q39" s="55">
        <f t="shared" si="0"/>
        <v>7.5</v>
      </c>
      <c r="R39" s="56" t="str">
        <f t="shared" si="3"/>
        <v>B</v>
      </c>
      <c r="S39" s="57" t="str">
        <f t="shared" si="1"/>
        <v>Khá</v>
      </c>
      <c r="T39" s="58" t="str">
        <f t="shared" si="4"/>
        <v/>
      </c>
      <c r="U39" s="1"/>
      <c r="V39" s="45" t="str">
        <f t="shared" si="2"/>
        <v>Đạt</v>
      </c>
      <c r="W39" s="46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5"/>
    </row>
    <row r="40" spans="2:38" ht="15.75" customHeight="1">
      <c r="B40" s="47">
        <v>31</v>
      </c>
      <c r="C40" s="48" t="s">
        <v>182</v>
      </c>
      <c r="D40" s="49" t="s">
        <v>183</v>
      </c>
      <c r="E40" s="50" t="s">
        <v>51</v>
      </c>
      <c r="F40" s="51" t="s">
        <v>89</v>
      </c>
      <c r="G40" s="48" t="s">
        <v>93</v>
      </c>
      <c r="H40" s="52">
        <v>9</v>
      </c>
      <c r="I40" s="52">
        <v>8</v>
      </c>
      <c r="J40" s="52" t="s">
        <v>38</v>
      </c>
      <c r="K40" s="102" t="s">
        <v>38</v>
      </c>
      <c r="L40" s="59"/>
      <c r="M40" s="59"/>
      <c r="N40" s="59"/>
      <c r="O40" s="59"/>
      <c r="P40" s="54">
        <v>7.5</v>
      </c>
      <c r="Q40" s="55">
        <f t="shared" si="0"/>
        <v>7.8</v>
      </c>
      <c r="R40" s="56" t="str">
        <f t="shared" si="3"/>
        <v>B</v>
      </c>
      <c r="S40" s="57" t="str">
        <f t="shared" si="1"/>
        <v>Khá</v>
      </c>
      <c r="T40" s="58" t="str">
        <f t="shared" si="4"/>
        <v/>
      </c>
      <c r="U40" s="1"/>
      <c r="V40" s="45" t="str">
        <f t="shared" si="2"/>
        <v>Đạt</v>
      </c>
      <c r="W40" s="46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5"/>
    </row>
    <row r="41" spans="2:38" ht="15.75" customHeight="1">
      <c r="B41" s="47">
        <v>32</v>
      </c>
      <c r="C41" s="48" t="s">
        <v>184</v>
      </c>
      <c r="D41" s="49" t="s">
        <v>185</v>
      </c>
      <c r="E41" s="50" t="s">
        <v>186</v>
      </c>
      <c r="F41" s="51" t="s">
        <v>187</v>
      </c>
      <c r="G41" s="48" t="s">
        <v>93</v>
      </c>
      <c r="H41" s="52">
        <v>10</v>
      </c>
      <c r="I41" s="52">
        <v>9</v>
      </c>
      <c r="J41" s="52" t="s">
        <v>38</v>
      </c>
      <c r="K41" s="102" t="s">
        <v>38</v>
      </c>
      <c r="L41" s="59"/>
      <c r="M41" s="59"/>
      <c r="N41" s="59"/>
      <c r="O41" s="59"/>
      <c r="P41" s="54">
        <v>8.5</v>
      </c>
      <c r="Q41" s="55">
        <f t="shared" si="0"/>
        <v>8.8000000000000007</v>
      </c>
      <c r="R41" s="56" t="str">
        <f t="shared" si="3"/>
        <v>A</v>
      </c>
      <c r="S41" s="57" t="str">
        <f t="shared" si="1"/>
        <v>Giỏi</v>
      </c>
      <c r="T41" s="58" t="str">
        <f t="shared" si="4"/>
        <v/>
      </c>
      <c r="U41" s="1"/>
      <c r="V41" s="45" t="str">
        <f t="shared" si="2"/>
        <v>Đạt</v>
      </c>
      <c r="W41" s="46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5"/>
    </row>
    <row r="42" spans="2:38" ht="15.75" customHeight="1">
      <c r="B42" s="47">
        <v>33</v>
      </c>
      <c r="C42" s="48" t="s">
        <v>188</v>
      </c>
      <c r="D42" s="49" t="s">
        <v>189</v>
      </c>
      <c r="E42" s="50" t="s">
        <v>52</v>
      </c>
      <c r="F42" s="51" t="s">
        <v>190</v>
      </c>
      <c r="G42" s="48" t="s">
        <v>93</v>
      </c>
      <c r="H42" s="52">
        <v>10</v>
      </c>
      <c r="I42" s="52">
        <v>7</v>
      </c>
      <c r="J42" s="52" t="s">
        <v>38</v>
      </c>
      <c r="K42" s="102" t="s">
        <v>38</v>
      </c>
      <c r="L42" s="59"/>
      <c r="M42" s="59"/>
      <c r="N42" s="59"/>
      <c r="O42" s="59"/>
      <c r="P42" s="54">
        <v>8</v>
      </c>
      <c r="Q42" s="55">
        <f t="shared" si="0"/>
        <v>7.9</v>
      </c>
      <c r="R42" s="56" t="str">
        <f t="shared" si="3"/>
        <v>B</v>
      </c>
      <c r="S42" s="57" t="str">
        <f t="shared" si="1"/>
        <v>Khá</v>
      </c>
      <c r="T42" s="58" t="str">
        <f t="shared" si="4"/>
        <v/>
      </c>
      <c r="U42" s="1"/>
      <c r="V42" s="45" t="str">
        <f t="shared" si="2"/>
        <v>Đạt</v>
      </c>
      <c r="W42" s="46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5"/>
    </row>
    <row r="43" spans="2:38" ht="15.75" customHeight="1">
      <c r="B43" s="47">
        <v>34</v>
      </c>
      <c r="C43" s="48" t="s">
        <v>191</v>
      </c>
      <c r="D43" s="49" t="s">
        <v>192</v>
      </c>
      <c r="E43" s="50" t="s">
        <v>52</v>
      </c>
      <c r="F43" s="51" t="s">
        <v>112</v>
      </c>
      <c r="G43" s="48" t="s">
        <v>93</v>
      </c>
      <c r="H43" s="52">
        <v>10</v>
      </c>
      <c r="I43" s="52">
        <v>9</v>
      </c>
      <c r="J43" s="52" t="s">
        <v>38</v>
      </c>
      <c r="K43" s="102" t="s">
        <v>38</v>
      </c>
      <c r="L43" s="59"/>
      <c r="M43" s="59"/>
      <c r="N43" s="59"/>
      <c r="O43" s="59"/>
      <c r="P43" s="54">
        <v>8</v>
      </c>
      <c r="Q43" s="55">
        <f t="shared" si="0"/>
        <v>8.5</v>
      </c>
      <c r="R43" s="56" t="str">
        <f t="shared" si="3"/>
        <v>A</v>
      </c>
      <c r="S43" s="57" t="str">
        <f t="shared" si="1"/>
        <v>Giỏi</v>
      </c>
      <c r="T43" s="58" t="str">
        <f t="shared" si="4"/>
        <v/>
      </c>
      <c r="U43" s="1"/>
      <c r="V43" s="45" t="str">
        <f t="shared" si="2"/>
        <v>Đạt</v>
      </c>
      <c r="W43" s="46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5"/>
    </row>
    <row r="44" spans="2:38" ht="15.75" customHeight="1">
      <c r="B44" s="47">
        <v>35</v>
      </c>
      <c r="C44" s="48" t="s">
        <v>193</v>
      </c>
      <c r="D44" s="49" t="s">
        <v>47</v>
      </c>
      <c r="E44" s="50" t="s">
        <v>194</v>
      </c>
      <c r="F44" s="51" t="s">
        <v>57</v>
      </c>
      <c r="G44" s="48" t="s">
        <v>93</v>
      </c>
      <c r="H44" s="52">
        <v>9</v>
      </c>
      <c r="I44" s="52">
        <v>8</v>
      </c>
      <c r="J44" s="52" t="s">
        <v>38</v>
      </c>
      <c r="K44" s="102" t="s">
        <v>38</v>
      </c>
      <c r="L44" s="59"/>
      <c r="M44" s="59"/>
      <c r="N44" s="59"/>
      <c r="O44" s="59"/>
      <c r="P44" s="54">
        <v>8</v>
      </c>
      <c r="Q44" s="55">
        <f t="shared" si="0"/>
        <v>8.1</v>
      </c>
      <c r="R44" s="56" t="str">
        <f t="shared" si="3"/>
        <v>B+</v>
      </c>
      <c r="S44" s="57" t="str">
        <f t="shared" si="1"/>
        <v>Khá</v>
      </c>
      <c r="T44" s="58" t="str">
        <f t="shared" si="4"/>
        <v/>
      </c>
      <c r="U44" s="1"/>
      <c r="V44" s="45" t="str">
        <f t="shared" si="2"/>
        <v>Đạt</v>
      </c>
      <c r="W44" s="46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5"/>
    </row>
    <row r="45" spans="2:38" ht="15.75" customHeight="1">
      <c r="B45" s="47">
        <v>36</v>
      </c>
      <c r="C45" s="48" t="s">
        <v>195</v>
      </c>
      <c r="D45" s="49" t="s">
        <v>44</v>
      </c>
      <c r="E45" s="50" t="s">
        <v>196</v>
      </c>
      <c r="F45" s="51" t="s">
        <v>197</v>
      </c>
      <c r="G45" s="48" t="s">
        <v>93</v>
      </c>
      <c r="H45" s="52">
        <v>10</v>
      </c>
      <c r="I45" s="52">
        <v>7</v>
      </c>
      <c r="J45" s="52" t="s">
        <v>38</v>
      </c>
      <c r="K45" s="102" t="s">
        <v>38</v>
      </c>
      <c r="L45" s="59"/>
      <c r="M45" s="59"/>
      <c r="N45" s="59"/>
      <c r="O45" s="59"/>
      <c r="P45" s="54">
        <v>7.5</v>
      </c>
      <c r="Q45" s="55">
        <f t="shared" si="0"/>
        <v>7.6</v>
      </c>
      <c r="R45" s="56" t="str">
        <f t="shared" si="3"/>
        <v>B</v>
      </c>
      <c r="S45" s="57" t="str">
        <f t="shared" si="1"/>
        <v>Khá</v>
      </c>
      <c r="T45" s="58" t="str">
        <f t="shared" si="4"/>
        <v/>
      </c>
      <c r="U45" s="1"/>
      <c r="V45" s="45" t="str">
        <f t="shared" si="2"/>
        <v>Đạt</v>
      </c>
      <c r="W45" s="46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65"/>
    </row>
    <row r="46" spans="2:38" ht="15.75" customHeight="1">
      <c r="B46" s="47">
        <v>37</v>
      </c>
      <c r="C46" s="48" t="s">
        <v>198</v>
      </c>
      <c r="D46" s="49" t="s">
        <v>199</v>
      </c>
      <c r="E46" s="50" t="s">
        <v>200</v>
      </c>
      <c r="F46" s="51" t="s">
        <v>201</v>
      </c>
      <c r="G46" s="48" t="s">
        <v>93</v>
      </c>
      <c r="H46" s="52">
        <v>0</v>
      </c>
      <c r="I46" s="52">
        <v>0</v>
      </c>
      <c r="J46" s="52" t="s">
        <v>38</v>
      </c>
      <c r="K46" s="102" t="s">
        <v>38</v>
      </c>
      <c r="L46" s="59"/>
      <c r="M46" s="59"/>
      <c r="N46" s="59"/>
      <c r="O46" s="59"/>
      <c r="P46" s="54">
        <v>0</v>
      </c>
      <c r="Q46" s="55">
        <f t="shared" si="0"/>
        <v>0</v>
      </c>
      <c r="R46" s="56" t="str">
        <f t="shared" si="3"/>
        <v>F</v>
      </c>
      <c r="S46" s="57" t="str">
        <f t="shared" si="1"/>
        <v>Kém</v>
      </c>
      <c r="T46" s="58" t="str">
        <f t="shared" si="4"/>
        <v>Không đủ ĐKDT</v>
      </c>
      <c r="U46" s="1"/>
      <c r="V46" s="45" t="str">
        <f t="shared" si="2"/>
        <v>Học lại</v>
      </c>
      <c r="W46" s="46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65"/>
    </row>
    <row r="47" spans="2:38" ht="15.75" customHeight="1">
      <c r="B47" s="47">
        <v>38</v>
      </c>
      <c r="C47" s="48" t="s">
        <v>202</v>
      </c>
      <c r="D47" s="49" t="s">
        <v>203</v>
      </c>
      <c r="E47" s="50" t="s">
        <v>200</v>
      </c>
      <c r="F47" s="51" t="s">
        <v>204</v>
      </c>
      <c r="G47" s="48" t="s">
        <v>93</v>
      </c>
      <c r="H47" s="52">
        <v>10</v>
      </c>
      <c r="I47" s="52">
        <v>7</v>
      </c>
      <c r="J47" s="52" t="s">
        <v>38</v>
      </c>
      <c r="K47" s="102" t="s">
        <v>38</v>
      </c>
      <c r="L47" s="59"/>
      <c r="M47" s="59"/>
      <c r="N47" s="59"/>
      <c r="O47" s="59"/>
      <c r="P47" s="54">
        <v>7.5</v>
      </c>
      <c r="Q47" s="55">
        <f t="shared" si="0"/>
        <v>7.6</v>
      </c>
      <c r="R47" s="56" t="str">
        <f t="shared" si="3"/>
        <v>B</v>
      </c>
      <c r="S47" s="57" t="str">
        <f t="shared" si="1"/>
        <v>Khá</v>
      </c>
      <c r="T47" s="58" t="str">
        <f t="shared" si="4"/>
        <v/>
      </c>
      <c r="U47" s="1"/>
      <c r="V47" s="45" t="str">
        <f t="shared" si="2"/>
        <v>Đạt</v>
      </c>
      <c r="W47" s="46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65"/>
    </row>
    <row r="48" spans="2:38" ht="15.75" customHeight="1">
      <c r="B48" s="47">
        <v>39</v>
      </c>
      <c r="C48" s="48" t="s">
        <v>205</v>
      </c>
      <c r="D48" s="49" t="s">
        <v>206</v>
      </c>
      <c r="E48" s="50" t="s">
        <v>207</v>
      </c>
      <c r="F48" s="51" t="s">
        <v>208</v>
      </c>
      <c r="G48" s="48" t="s">
        <v>93</v>
      </c>
      <c r="H48" s="52">
        <v>10</v>
      </c>
      <c r="I48" s="52">
        <v>8</v>
      </c>
      <c r="J48" s="52" t="s">
        <v>38</v>
      </c>
      <c r="K48" s="102" t="s">
        <v>38</v>
      </c>
      <c r="L48" s="59"/>
      <c r="M48" s="59"/>
      <c r="N48" s="59"/>
      <c r="O48" s="59"/>
      <c r="P48" s="54">
        <v>8</v>
      </c>
      <c r="Q48" s="55">
        <f t="shared" si="0"/>
        <v>8.1999999999999993</v>
      </c>
      <c r="R48" s="56" t="str">
        <f t="shared" si="3"/>
        <v>B+</v>
      </c>
      <c r="S48" s="57" t="str">
        <f t="shared" si="1"/>
        <v>Khá</v>
      </c>
      <c r="T48" s="58" t="str">
        <f t="shared" si="4"/>
        <v/>
      </c>
      <c r="U48" s="1"/>
      <c r="V48" s="45" t="str">
        <f t="shared" si="2"/>
        <v>Đạt</v>
      </c>
      <c r="W48" s="46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65"/>
    </row>
    <row r="49" spans="2:38" ht="15.75" customHeight="1">
      <c r="B49" s="47">
        <v>40</v>
      </c>
      <c r="C49" s="48" t="s">
        <v>209</v>
      </c>
      <c r="D49" s="49" t="s">
        <v>210</v>
      </c>
      <c r="E49" s="50" t="s">
        <v>207</v>
      </c>
      <c r="F49" s="51" t="s">
        <v>211</v>
      </c>
      <c r="G49" s="48" t="s">
        <v>93</v>
      </c>
      <c r="H49" s="52">
        <v>9</v>
      </c>
      <c r="I49" s="52">
        <v>6</v>
      </c>
      <c r="J49" s="52" t="s">
        <v>38</v>
      </c>
      <c r="K49" s="102" t="s">
        <v>38</v>
      </c>
      <c r="L49" s="59"/>
      <c r="M49" s="59"/>
      <c r="N49" s="59"/>
      <c r="O49" s="59"/>
      <c r="P49" s="54">
        <v>6</v>
      </c>
      <c r="Q49" s="55">
        <f t="shared" si="0"/>
        <v>6.3</v>
      </c>
      <c r="R49" s="56" t="str">
        <f t="shared" si="3"/>
        <v>C</v>
      </c>
      <c r="S49" s="57" t="str">
        <f t="shared" si="1"/>
        <v>Trung bình</v>
      </c>
      <c r="T49" s="58" t="str">
        <f t="shared" si="4"/>
        <v/>
      </c>
      <c r="U49" s="1"/>
      <c r="V49" s="45" t="str">
        <f t="shared" si="2"/>
        <v>Đạt</v>
      </c>
      <c r="W49" s="46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65"/>
    </row>
    <row r="50" spans="2:38" ht="15.75" customHeight="1">
      <c r="B50" s="47">
        <v>41</v>
      </c>
      <c r="C50" s="48" t="s">
        <v>212</v>
      </c>
      <c r="D50" s="49" t="s">
        <v>183</v>
      </c>
      <c r="E50" s="50" t="s">
        <v>213</v>
      </c>
      <c r="F50" s="51" t="s">
        <v>214</v>
      </c>
      <c r="G50" s="48" t="s">
        <v>93</v>
      </c>
      <c r="H50" s="52">
        <v>10</v>
      </c>
      <c r="I50" s="52">
        <v>8</v>
      </c>
      <c r="J50" s="52" t="s">
        <v>38</v>
      </c>
      <c r="K50" s="102" t="s">
        <v>38</v>
      </c>
      <c r="L50" s="59"/>
      <c r="M50" s="59"/>
      <c r="N50" s="59"/>
      <c r="O50" s="59"/>
      <c r="P50" s="54">
        <v>8</v>
      </c>
      <c r="Q50" s="55">
        <f t="shared" si="0"/>
        <v>8.1999999999999993</v>
      </c>
      <c r="R50" s="56" t="str">
        <f t="shared" si="3"/>
        <v>B+</v>
      </c>
      <c r="S50" s="57" t="str">
        <f t="shared" si="1"/>
        <v>Khá</v>
      </c>
      <c r="T50" s="58" t="str">
        <f t="shared" si="4"/>
        <v/>
      </c>
      <c r="U50" s="1"/>
      <c r="V50" s="45" t="str">
        <f t="shared" si="2"/>
        <v>Đạt</v>
      </c>
      <c r="W50" s="46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65"/>
    </row>
    <row r="51" spans="2:38" ht="15.75" customHeight="1">
      <c r="B51" s="47">
        <v>42</v>
      </c>
      <c r="C51" s="48" t="s">
        <v>215</v>
      </c>
      <c r="D51" s="49" t="s">
        <v>55</v>
      </c>
      <c r="E51" s="50" t="s">
        <v>213</v>
      </c>
      <c r="F51" s="51" t="s">
        <v>216</v>
      </c>
      <c r="G51" s="48" t="s">
        <v>93</v>
      </c>
      <c r="H51" s="52">
        <v>9</v>
      </c>
      <c r="I51" s="52">
        <v>7</v>
      </c>
      <c r="J51" s="52" t="s">
        <v>38</v>
      </c>
      <c r="K51" s="102" t="s">
        <v>38</v>
      </c>
      <c r="L51" s="59"/>
      <c r="M51" s="59"/>
      <c r="N51" s="59"/>
      <c r="O51" s="59"/>
      <c r="P51" s="54">
        <v>7.5</v>
      </c>
      <c r="Q51" s="55">
        <f t="shared" si="0"/>
        <v>7.5</v>
      </c>
      <c r="R51" s="56" t="str">
        <f t="shared" si="3"/>
        <v>B</v>
      </c>
      <c r="S51" s="57" t="str">
        <f t="shared" si="1"/>
        <v>Khá</v>
      </c>
      <c r="T51" s="58" t="str">
        <f t="shared" si="4"/>
        <v/>
      </c>
      <c r="U51" s="1"/>
      <c r="V51" s="45" t="str">
        <f t="shared" si="2"/>
        <v>Đạt</v>
      </c>
      <c r="W51" s="46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65"/>
    </row>
    <row r="52" spans="2:38" ht="15.75" customHeight="1">
      <c r="B52" s="47">
        <v>43</v>
      </c>
      <c r="C52" s="48" t="s">
        <v>217</v>
      </c>
      <c r="D52" s="49" t="s">
        <v>46</v>
      </c>
      <c r="E52" s="50" t="s">
        <v>85</v>
      </c>
      <c r="F52" s="51" t="s">
        <v>218</v>
      </c>
      <c r="G52" s="48" t="s">
        <v>93</v>
      </c>
      <c r="H52" s="52">
        <v>10</v>
      </c>
      <c r="I52" s="52">
        <v>7</v>
      </c>
      <c r="J52" s="52" t="s">
        <v>38</v>
      </c>
      <c r="K52" s="102" t="s">
        <v>38</v>
      </c>
      <c r="L52" s="59"/>
      <c r="M52" s="59"/>
      <c r="N52" s="59"/>
      <c r="O52" s="59"/>
      <c r="P52" s="54">
        <v>7</v>
      </c>
      <c r="Q52" s="55">
        <f t="shared" si="0"/>
        <v>7.3</v>
      </c>
      <c r="R52" s="56" t="str">
        <f t="shared" si="3"/>
        <v>B</v>
      </c>
      <c r="S52" s="57" t="str">
        <f t="shared" si="1"/>
        <v>Khá</v>
      </c>
      <c r="T52" s="58" t="str">
        <f t="shared" si="4"/>
        <v/>
      </c>
      <c r="U52" s="1"/>
      <c r="V52" s="45" t="str">
        <f t="shared" si="2"/>
        <v>Đạt</v>
      </c>
      <c r="W52" s="46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65"/>
    </row>
    <row r="53" spans="2:38" ht="15.75" customHeight="1">
      <c r="B53" s="47">
        <v>44</v>
      </c>
      <c r="C53" s="48" t="s">
        <v>219</v>
      </c>
      <c r="D53" s="49" t="s">
        <v>220</v>
      </c>
      <c r="E53" s="50" t="s">
        <v>221</v>
      </c>
      <c r="F53" s="51" t="s">
        <v>222</v>
      </c>
      <c r="G53" s="48" t="s">
        <v>93</v>
      </c>
      <c r="H53" s="52">
        <v>10</v>
      </c>
      <c r="I53" s="52">
        <v>8</v>
      </c>
      <c r="J53" s="52" t="s">
        <v>38</v>
      </c>
      <c r="K53" s="102" t="s">
        <v>38</v>
      </c>
      <c r="L53" s="59"/>
      <c r="M53" s="59"/>
      <c r="N53" s="59"/>
      <c r="O53" s="59"/>
      <c r="P53" s="54">
        <v>8</v>
      </c>
      <c r="Q53" s="55">
        <f t="shared" si="0"/>
        <v>8.1999999999999993</v>
      </c>
      <c r="R53" s="56" t="str">
        <f t="shared" si="3"/>
        <v>B+</v>
      </c>
      <c r="S53" s="57" t="str">
        <f t="shared" si="1"/>
        <v>Khá</v>
      </c>
      <c r="T53" s="58" t="str">
        <f t="shared" si="4"/>
        <v/>
      </c>
      <c r="U53" s="1"/>
      <c r="V53" s="45" t="str">
        <f t="shared" si="2"/>
        <v>Đạt</v>
      </c>
      <c r="W53" s="46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65"/>
    </row>
    <row r="54" spans="2:38" ht="15.75" customHeight="1">
      <c r="B54" s="47">
        <v>45</v>
      </c>
      <c r="C54" s="48" t="s">
        <v>223</v>
      </c>
      <c r="D54" s="49" t="s">
        <v>224</v>
      </c>
      <c r="E54" s="50" t="s">
        <v>225</v>
      </c>
      <c r="F54" s="51" t="s">
        <v>56</v>
      </c>
      <c r="G54" s="48" t="s">
        <v>93</v>
      </c>
      <c r="H54" s="52">
        <v>10</v>
      </c>
      <c r="I54" s="52">
        <v>8</v>
      </c>
      <c r="J54" s="52" t="s">
        <v>38</v>
      </c>
      <c r="K54" s="102" t="s">
        <v>38</v>
      </c>
      <c r="L54" s="59"/>
      <c r="M54" s="59"/>
      <c r="N54" s="59"/>
      <c r="O54" s="59"/>
      <c r="P54" s="54">
        <v>7.5</v>
      </c>
      <c r="Q54" s="55">
        <f t="shared" si="0"/>
        <v>7.9</v>
      </c>
      <c r="R54" s="56" t="str">
        <f t="shared" si="3"/>
        <v>B</v>
      </c>
      <c r="S54" s="57" t="str">
        <f t="shared" si="1"/>
        <v>Khá</v>
      </c>
      <c r="T54" s="58" t="str">
        <f t="shared" si="4"/>
        <v/>
      </c>
      <c r="U54" s="1"/>
      <c r="V54" s="45" t="str">
        <f t="shared" si="2"/>
        <v>Đạt</v>
      </c>
      <c r="W54" s="46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65"/>
    </row>
    <row r="55" spans="2:38" ht="15.75" customHeight="1">
      <c r="B55" s="47">
        <v>46</v>
      </c>
      <c r="C55" s="48" t="s">
        <v>226</v>
      </c>
      <c r="D55" s="49" t="s">
        <v>47</v>
      </c>
      <c r="E55" s="50" t="s">
        <v>53</v>
      </c>
      <c r="F55" s="51" t="s">
        <v>227</v>
      </c>
      <c r="G55" s="48" t="s">
        <v>93</v>
      </c>
      <c r="H55" s="52">
        <v>10</v>
      </c>
      <c r="I55" s="52">
        <v>8</v>
      </c>
      <c r="J55" s="52" t="s">
        <v>38</v>
      </c>
      <c r="K55" s="102" t="s">
        <v>38</v>
      </c>
      <c r="L55" s="59"/>
      <c r="M55" s="59"/>
      <c r="N55" s="59"/>
      <c r="O55" s="59"/>
      <c r="P55" s="54">
        <v>9</v>
      </c>
      <c r="Q55" s="55">
        <f t="shared" si="0"/>
        <v>8.8000000000000007</v>
      </c>
      <c r="R55" s="56" t="str">
        <f t="shared" si="3"/>
        <v>A</v>
      </c>
      <c r="S55" s="57" t="str">
        <f t="shared" si="1"/>
        <v>Giỏi</v>
      </c>
      <c r="T55" s="58" t="str">
        <f t="shared" si="4"/>
        <v/>
      </c>
      <c r="U55" s="1"/>
      <c r="V55" s="45" t="str">
        <f t="shared" si="2"/>
        <v>Đạt</v>
      </c>
      <c r="W55" s="46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65"/>
    </row>
    <row r="56" spans="2:38" ht="15.75" customHeight="1">
      <c r="B56" s="47">
        <v>47</v>
      </c>
      <c r="C56" s="48" t="s">
        <v>228</v>
      </c>
      <c r="D56" s="49" t="s">
        <v>229</v>
      </c>
      <c r="E56" s="50" t="s">
        <v>230</v>
      </c>
      <c r="F56" s="51" t="s">
        <v>231</v>
      </c>
      <c r="G56" s="48" t="s">
        <v>93</v>
      </c>
      <c r="H56" s="52">
        <v>9</v>
      </c>
      <c r="I56" s="52">
        <v>6</v>
      </c>
      <c r="J56" s="52" t="s">
        <v>38</v>
      </c>
      <c r="K56" s="102" t="s">
        <v>38</v>
      </c>
      <c r="L56" s="59"/>
      <c r="M56" s="59"/>
      <c r="N56" s="59"/>
      <c r="O56" s="59"/>
      <c r="P56" s="54">
        <v>7</v>
      </c>
      <c r="Q56" s="55">
        <f t="shared" si="0"/>
        <v>6.9</v>
      </c>
      <c r="R56" s="56" t="str">
        <f t="shared" si="3"/>
        <v>C+</v>
      </c>
      <c r="S56" s="57" t="str">
        <f t="shared" si="1"/>
        <v>Trung bình</v>
      </c>
      <c r="T56" s="58" t="str">
        <f t="shared" si="4"/>
        <v/>
      </c>
      <c r="U56" s="1"/>
      <c r="V56" s="45" t="str">
        <f t="shared" si="2"/>
        <v>Đạt</v>
      </c>
      <c r="W56" s="46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65"/>
    </row>
    <row r="57" spans="2:38" ht="15.75" customHeight="1">
      <c r="B57" s="47">
        <v>48</v>
      </c>
      <c r="C57" s="48" t="s">
        <v>232</v>
      </c>
      <c r="D57" s="49" t="s">
        <v>233</v>
      </c>
      <c r="E57" s="50" t="s">
        <v>234</v>
      </c>
      <c r="F57" s="51" t="s">
        <v>235</v>
      </c>
      <c r="G57" s="48" t="s">
        <v>93</v>
      </c>
      <c r="H57" s="52">
        <v>10</v>
      </c>
      <c r="I57" s="52">
        <v>9</v>
      </c>
      <c r="J57" s="52" t="s">
        <v>38</v>
      </c>
      <c r="K57" s="102" t="s">
        <v>38</v>
      </c>
      <c r="L57" s="59"/>
      <c r="M57" s="59"/>
      <c r="N57" s="59"/>
      <c r="O57" s="59"/>
      <c r="P57" s="54">
        <v>7.5</v>
      </c>
      <c r="Q57" s="55">
        <f t="shared" si="0"/>
        <v>8.1999999999999993</v>
      </c>
      <c r="R57" s="56" t="str">
        <f t="shared" si="3"/>
        <v>B+</v>
      </c>
      <c r="S57" s="57" t="str">
        <f t="shared" si="1"/>
        <v>Khá</v>
      </c>
      <c r="T57" s="58" t="str">
        <f t="shared" si="4"/>
        <v/>
      </c>
      <c r="U57" s="1"/>
      <c r="V57" s="45" t="str">
        <f t="shared" si="2"/>
        <v>Đạt</v>
      </c>
      <c r="W57" s="46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65"/>
    </row>
    <row r="58" spans="2:38" ht="15.75" customHeight="1">
      <c r="B58" s="47">
        <v>49</v>
      </c>
      <c r="C58" s="48" t="s">
        <v>236</v>
      </c>
      <c r="D58" s="49" t="s">
        <v>237</v>
      </c>
      <c r="E58" s="50" t="s">
        <v>234</v>
      </c>
      <c r="F58" s="51" t="s">
        <v>238</v>
      </c>
      <c r="G58" s="48" t="s">
        <v>93</v>
      </c>
      <c r="H58" s="52">
        <v>10</v>
      </c>
      <c r="I58" s="52">
        <v>8</v>
      </c>
      <c r="J58" s="52" t="s">
        <v>38</v>
      </c>
      <c r="K58" s="102" t="s">
        <v>38</v>
      </c>
      <c r="L58" s="59"/>
      <c r="M58" s="59"/>
      <c r="N58" s="59"/>
      <c r="O58" s="59"/>
      <c r="P58" s="54">
        <v>7</v>
      </c>
      <c r="Q58" s="55">
        <f t="shared" si="0"/>
        <v>7.6</v>
      </c>
      <c r="R58" s="56" t="str">
        <f t="shared" si="3"/>
        <v>B</v>
      </c>
      <c r="S58" s="57" t="str">
        <f t="shared" si="1"/>
        <v>Khá</v>
      </c>
      <c r="T58" s="58" t="str">
        <f t="shared" si="4"/>
        <v/>
      </c>
      <c r="U58" s="1"/>
      <c r="V58" s="45" t="str">
        <f t="shared" si="2"/>
        <v>Đạt</v>
      </c>
      <c r="W58" s="46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65"/>
    </row>
    <row r="59" spans="2:38" ht="15.75" customHeight="1">
      <c r="B59" s="47">
        <v>50</v>
      </c>
      <c r="C59" s="48" t="s">
        <v>239</v>
      </c>
      <c r="D59" s="49" t="s">
        <v>240</v>
      </c>
      <c r="E59" s="50" t="s">
        <v>234</v>
      </c>
      <c r="F59" s="51" t="s">
        <v>241</v>
      </c>
      <c r="G59" s="48" t="s">
        <v>93</v>
      </c>
      <c r="H59" s="52">
        <v>10</v>
      </c>
      <c r="I59" s="52">
        <v>8</v>
      </c>
      <c r="J59" s="52" t="s">
        <v>38</v>
      </c>
      <c r="K59" s="102" t="s">
        <v>38</v>
      </c>
      <c r="L59" s="59"/>
      <c r="M59" s="59"/>
      <c r="N59" s="59"/>
      <c r="O59" s="59"/>
      <c r="P59" s="54">
        <v>8</v>
      </c>
      <c r="Q59" s="55">
        <f t="shared" si="0"/>
        <v>8.1999999999999993</v>
      </c>
      <c r="R59" s="56" t="str">
        <f t="shared" si="3"/>
        <v>B+</v>
      </c>
      <c r="S59" s="57" t="str">
        <f t="shared" si="1"/>
        <v>Khá</v>
      </c>
      <c r="T59" s="58" t="str">
        <f t="shared" si="4"/>
        <v/>
      </c>
      <c r="U59" s="1"/>
      <c r="V59" s="45" t="str">
        <f t="shared" si="2"/>
        <v>Đạt</v>
      </c>
      <c r="W59" s="46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65"/>
    </row>
    <row r="60" spans="2:38" ht="15.75" customHeight="1">
      <c r="B60" s="47">
        <v>51</v>
      </c>
      <c r="C60" s="48" t="s">
        <v>242</v>
      </c>
      <c r="D60" s="49" t="s">
        <v>243</v>
      </c>
      <c r="E60" s="50" t="s">
        <v>234</v>
      </c>
      <c r="F60" s="51" t="s">
        <v>42</v>
      </c>
      <c r="G60" s="48" t="s">
        <v>93</v>
      </c>
      <c r="H60" s="52">
        <v>9</v>
      </c>
      <c r="I60" s="52">
        <v>7</v>
      </c>
      <c r="J60" s="52" t="s">
        <v>38</v>
      </c>
      <c r="K60" s="102" t="s">
        <v>38</v>
      </c>
      <c r="L60" s="59"/>
      <c r="M60" s="59"/>
      <c r="N60" s="59"/>
      <c r="O60" s="59"/>
      <c r="P60" s="54">
        <v>8</v>
      </c>
      <c r="Q60" s="55">
        <f t="shared" si="0"/>
        <v>7.8</v>
      </c>
      <c r="R60" s="56" t="str">
        <f t="shared" si="3"/>
        <v>B</v>
      </c>
      <c r="S60" s="57" t="str">
        <f t="shared" si="1"/>
        <v>Khá</v>
      </c>
      <c r="T60" s="58" t="str">
        <f t="shared" si="4"/>
        <v/>
      </c>
      <c r="U60" s="1"/>
      <c r="V60" s="45" t="str">
        <f t="shared" si="2"/>
        <v>Đạt</v>
      </c>
      <c r="W60" s="46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65"/>
    </row>
    <row r="61" spans="2:38" ht="15.75" customHeight="1">
      <c r="B61" s="47">
        <v>52</v>
      </c>
      <c r="C61" s="48" t="s">
        <v>244</v>
      </c>
      <c r="D61" s="49" t="s">
        <v>224</v>
      </c>
      <c r="E61" s="50" t="s">
        <v>86</v>
      </c>
      <c r="F61" s="51" t="s">
        <v>245</v>
      </c>
      <c r="G61" s="48" t="s">
        <v>93</v>
      </c>
      <c r="H61" s="52">
        <v>10</v>
      </c>
      <c r="I61" s="52">
        <v>8</v>
      </c>
      <c r="J61" s="52" t="s">
        <v>38</v>
      </c>
      <c r="K61" s="102" t="s">
        <v>38</v>
      </c>
      <c r="L61" s="59"/>
      <c r="M61" s="59"/>
      <c r="N61" s="59"/>
      <c r="O61" s="59"/>
      <c r="P61" s="54">
        <v>7.5</v>
      </c>
      <c r="Q61" s="55">
        <f t="shared" si="0"/>
        <v>7.9</v>
      </c>
      <c r="R61" s="56" t="str">
        <f t="shared" si="3"/>
        <v>B</v>
      </c>
      <c r="S61" s="57" t="str">
        <f t="shared" si="1"/>
        <v>Khá</v>
      </c>
      <c r="T61" s="58" t="str">
        <f t="shared" si="4"/>
        <v/>
      </c>
      <c r="U61" s="1"/>
      <c r="V61" s="45" t="str">
        <f t="shared" si="2"/>
        <v>Đạt</v>
      </c>
      <c r="W61" s="46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65"/>
    </row>
    <row r="62" spans="2:38" ht="15.75" customHeight="1">
      <c r="B62" s="47">
        <v>53</v>
      </c>
      <c r="C62" s="48" t="s">
        <v>246</v>
      </c>
      <c r="D62" s="49" t="s">
        <v>247</v>
      </c>
      <c r="E62" s="50" t="s">
        <v>88</v>
      </c>
      <c r="F62" s="51" t="s">
        <v>248</v>
      </c>
      <c r="G62" s="48" t="s">
        <v>93</v>
      </c>
      <c r="H62" s="52">
        <v>10</v>
      </c>
      <c r="I62" s="52">
        <v>8</v>
      </c>
      <c r="J62" s="52" t="s">
        <v>38</v>
      </c>
      <c r="K62" s="102" t="s">
        <v>38</v>
      </c>
      <c r="L62" s="59"/>
      <c r="M62" s="59"/>
      <c r="N62" s="59"/>
      <c r="O62" s="59"/>
      <c r="P62" s="54">
        <v>8</v>
      </c>
      <c r="Q62" s="55">
        <f t="shared" si="0"/>
        <v>8.1999999999999993</v>
      </c>
      <c r="R62" s="56" t="str">
        <f t="shared" si="3"/>
        <v>B+</v>
      </c>
      <c r="S62" s="57" t="str">
        <f t="shared" si="1"/>
        <v>Khá</v>
      </c>
      <c r="T62" s="58" t="str">
        <f t="shared" si="4"/>
        <v/>
      </c>
      <c r="U62" s="1"/>
      <c r="V62" s="45" t="str">
        <f t="shared" si="2"/>
        <v>Đạt</v>
      </c>
      <c r="W62" s="46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65"/>
    </row>
    <row r="63" spans="2:38" ht="15.75" customHeight="1">
      <c r="B63" s="47">
        <v>54</v>
      </c>
      <c r="C63" s="48" t="s">
        <v>249</v>
      </c>
      <c r="D63" s="49" t="s">
        <v>250</v>
      </c>
      <c r="E63" s="50" t="s">
        <v>88</v>
      </c>
      <c r="F63" s="51" t="s">
        <v>148</v>
      </c>
      <c r="G63" s="48" t="s">
        <v>93</v>
      </c>
      <c r="H63" s="52">
        <v>10</v>
      </c>
      <c r="I63" s="52">
        <v>7</v>
      </c>
      <c r="J63" s="52" t="s">
        <v>38</v>
      </c>
      <c r="K63" s="102" t="s">
        <v>38</v>
      </c>
      <c r="L63" s="59"/>
      <c r="M63" s="59"/>
      <c r="N63" s="59"/>
      <c r="O63" s="59"/>
      <c r="P63" s="54">
        <v>8</v>
      </c>
      <c r="Q63" s="55">
        <f t="shared" si="0"/>
        <v>7.9</v>
      </c>
      <c r="R63" s="56" t="str">
        <f t="shared" si="3"/>
        <v>B</v>
      </c>
      <c r="S63" s="57" t="str">
        <f t="shared" si="1"/>
        <v>Khá</v>
      </c>
      <c r="T63" s="58" t="str">
        <f t="shared" si="4"/>
        <v/>
      </c>
      <c r="U63" s="1"/>
      <c r="V63" s="45" t="str">
        <f t="shared" si="2"/>
        <v>Đạt</v>
      </c>
      <c r="W63" s="46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65"/>
    </row>
    <row r="64" spans="2:38" ht="15.75" customHeight="1">
      <c r="B64" s="47">
        <v>55</v>
      </c>
      <c r="C64" s="48" t="s">
        <v>251</v>
      </c>
      <c r="D64" s="49" t="s">
        <v>252</v>
      </c>
      <c r="E64" s="50" t="s">
        <v>253</v>
      </c>
      <c r="F64" s="51" t="s">
        <v>254</v>
      </c>
      <c r="G64" s="48" t="s">
        <v>93</v>
      </c>
      <c r="H64" s="52">
        <v>9</v>
      </c>
      <c r="I64" s="52">
        <v>8</v>
      </c>
      <c r="J64" s="52" t="s">
        <v>38</v>
      </c>
      <c r="K64" s="102" t="s">
        <v>38</v>
      </c>
      <c r="L64" s="59"/>
      <c r="M64" s="59"/>
      <c r="N64" s="59"/>
      <c r="O64" s="59"/>
      <c r="P64" s="54">
        <v>7</v>
      </c>
      <c r="Q64" s="55">
        <f t="shared" si="0"/>
        <v>7.5</v>
      </c>
      <c r="R64" s="56" t="str">
        <f t="shared" si="3"/>
        <v>B</v>
      </c>
      <c r="S64" s="57" t="str">
        <f t="shared" si="1"/>
        <v>Khá</v>
      </c>
      <c r="T64" s="58" t="str">
        <f t="shared" si="4"/>
        <v/>
      </c>
      <c r="U64" s="1"/>
      <c r="V64" s="45" t="str">
        <f t="shared" si="2"/>
        <v>Đạt</v>
      </c>
      <c r="W64" s="46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65"/>
    </row>
    <row r="65" spans="1:38" ht="15.75" customHeight="1">
      <c r="B65" s="47">
        <v>56</v>
      </c>
      <c r="C65" s="48" t="s">
        <v>255</v>
      </c>
      <c r="D65" s="49" t="s">
        <v>256</v>
      </c>
      <c r="E65" s="50" t="s">
        <v>257</v>
      </c>
      <c r="F65" s="51" t="s">
        <v>258</v>
      </c>
      <c r="G65" s="48" t="s">
        <v>93</v>
      </c>
      <c r="H65" s="52">
        <v>10</v>
      </c>
      <c r="I65" s="52">
        <v>8</v>
      </c>
      <c r="J65" s="52" t="s">
        <v>38</v>
      </c>
      <c r="K65" s="102" t="s">
        <v>38</v>
      </c>
      <c r="L65" s="59"/>
      <c r="M65" s="59"/>
      <c r="N65" s="59"/>
      <c r="O65" s="59"/>
      <c r="P65" s="54">
        <v>7.5</v>
      </c>
      <c r="Q65" s="55">
        <f t="shared" si="0"/>
        <v>7.9</v>
      </c>
      <c r="R65" s="56" t="str">
        <f t="shared" si="3"/>
        <v>B</v>
      </c>
      <c r="S65" s="57" t="str">
        <f t="shared" si="1"/>
        <v>Khá</v>
      </c>
      <c r="T65" s="58" t="str">
        <f t="shared" si="4"/>
        <v/>
      </c>
      <c r="U65" s="1"/>
      <c r="V65" s="45" t="str">
        <f t="shared" si="2"/>
        <v>Đạt</v>
      </c>
      <c r="W65" s="46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65"/>
    </row>
    <row r="66" spans="1:38" ht="15.75" customHeight="1">
      <c r="B66" s="47">
        <v>57</v>
      </c>
      <c r="C66" s="48" t="s">
        <v>259</v>
      </c>
      <c r="D66" s="49" t="s">
        <v>260</v>
      </c>
      <c r="E66" s="50" t="s">
        <v>261</v>
      </c>
      <c r="F66" s="51" t="s">
        <v>262</v>
      </c>
      <c r="G66" s="48" t="s">
        <v>93</v>
      </c>
      <c r="H66" s="52">
        <v>10</v>
      </c>
      <c r="I66" s="52">
        <v>7</v>
      </c>
      <c r="J66" s="52" t="s">
        <v>38</v>
      </c>
      <c r="K66" s="102" t="s">
        <v>38</v>
      </c>
      <c r="L66" s="59"/>
      <c r="M66" s="59"/>
      <c r="N66" s="59"/>
      <c r="O66" s="59"/>
      <c r="P66" s="54">
        <v>8</v>
      </c>
      <c r="Q66" s="55">
        <f t="shared" si="0"/>
        <v>7.9</v>
      </c>
      <c r="R66" s="56" t="str">
        <f t="shared" si="3"/>
        <v>B</v>
      </c>
      <c r="S66" s="57" t="str">
        <f t="shared" si="1"/>
        <v>Khá</v>
      </c>
      <c r="T66" s="58" t="str">
        <f t="shared" si="4"/>
        <v/>
      </c>
      <c r="U66" s="1"/>
      <c r="V66" s="45" t="str">
        <f t="shared" si="2"/>
        <v>Đạt</v>
      </c>
      <c r="W66" s="46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65"/>
    </row>
    <row r="67" spans="1:38" ht="15.75" customHeight="1">
      <c r="B67" s="47">
        <v>58</v>
      </c>
      <c r="C67" s="48" t="s">
        <v>263</v>
      </c>
      <c r="D67" s="49" t="s">
        <v>264</v>
      </c>
      <c r="E67" s="50" t="s">
        <v>261</v>
      </c>
      <c r="F67" s="51" t="s">
        <v>118</v>
      </c>
      <c r="G67" s="48" t="s">
        <v>93</v>
      </c>
      <c r="H67" s="52">
        <v>10</v>
      </c>
      <c r="I67" s="52">
        <v>7</v>
      </c>
      <c r="J67" s="52" t="s">
        <v>38</v>
      </c>
      <c r="K67" s="102" t="s">
        <v>38</v>
      </c>
      <c r="L67" s="59"/>
      <c r="M67" s="59"/>
      <c r="N67" s="59"/>
      <c r="O67" s="59"/>
      <c r="P67" s="54">
        <v>7.5</v>
      </c>
      <c r="Q67" s="55">
        <f t="shared" si="0"/>
        <v>7.6</v>
      </c>
      <c r="R67" s="56" t="str">
        <f t="shared" si="3"/>
        <v>B</v>
      </c>
      <c r="S67" s="57" t="str">
        <f t="shared" si="1"/>
        <v>Khá</v>
      </c>
      <c r="T67" s="58" t="str">
        <f t="shared" si="4"/>
        <v/>
      </c>
      <c r="U67" s="1"/>
      <c r="V67" s="45" t="str">
        <f t="shared" si="2"/>
        <v>Đạt</v>
      </c>
      <c r="W67" s="46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65"/>
    </row>
    <row r="68" spans="1:38" ht="15.75" customHeight="1">
      <c r="B68" s="66">
        <v>59</v>
      </c>
      <c r="C68" s="67" t="s">
        <v>265</v>
      </c>
      <c r="D68" s="68" t="s">
        <v>170</v>
      </c>
      <c r="E68" s="69" t="s">
        <v>261</v>
      </c>
      <c r="F68" s="70" t="s">
        <v>148</v>
      </c>
      <c r="G68" s="67" t="s">
        <v>93</v>
      </c>
      <c r="H68" s="71">
        <v>10</v>
      </c>
      <c r="I68" s="71">
        <v>9</v>
      </c>
      <c r="J68" s="71" t="s">
        <v>38</v>
      </c>
      <c r="K68" s="103" t="s">
        <v>38</v>
      </c>
      <c r="L68" s="72"/>
      <c r="M68" s="72"/>
      <c r="N68" s="72"/>
      <c r="O68" s="72"/>
      <c r="P68" s="73">
        <v>9</v>
      </c>
      <c r="Q68" s="74">
        <f t="shared" si="0"/>
        <v>9.1</v>
      </c>
      <c r="R68" s="75" t="str">
        <f t="shared" si="3"/>
        <v>A+</v>
      </c>
      <c r="S68" s="76" t="str">
        <f t="shared" si="1"/>
        <v>Giỏi</v>
      </c>
      <c r="T68" s="77" t="str">
        <f t="shared" si="4"/>
        <v/>
      </c>
      <c r="U68" s="1"/>
      <c r="V68" s="45" t="str">
        <f t="shared" si="2"/>
        <v>Đạt</v>
      </c>
      <c r="W68" s="46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65"/>
    </row>
    <row r="69" spans="1:38" ht="2.25" customHeight="1">
      <c r="A69" s="65"/>
      <c r="B69" s="78"/>
      <c r="C69" s="79"/>
      <c r="D69" s="79"/>
      <c r="E69" s="80"/>
      <c r="F69" s="80"/>
      <c r="G69" s="80"/>
      <c r="H69" s="81"/>
      <c r="I69" s="82"/>
      <c r="J69" s="82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1"/>
    </row>
    <row r="70" spans="1:38" ht="16.5">
      <c r="A70" s="65"/>
      <c r="B70" s="131" t="s">
        <v>59</v>
      </c>
      <c r="C70" s="131"/>
      <c r="D70" s="79"/>
      <c r="E70" s="80"/>
      <c r="F70" s="80"/>
      <c r="G70" s="80"/>
      <c r="H70" s="81"/>
      <c r="I70" s="82"/>
      <c r="J70" s="82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1"/>
    </row>
    <row r="71" spans="1:38" ht="16.5" customHeight="1">
      <c r="A71" s="65"/>
      <c r="B71" s="84" t="s">
        <v>60</v>
      </c>
      <c r="C71" s="84"/>
      <c r="D71" s="85">
        <f>+$Y$8</f>
        <v>59</v>
      </c>
      <c r="E71" s="86" t="s">
        <v>61</v>
      </c>
      <c r="F71" s="86"/>
      <c r="G71" s="132" t="s">
        <v>62</v>
      </c>
      <c r="H71" s="132"/>
      <c r="I71" s="132"/>
      <c r="J71" s="132"/>
      <c r="K71" s="132"/>
      <c r="L71" s="132"/>
      <c r="M71" s="132"/>
      <c r="N71" s="132"/>
      <c r="O71" s="132"/>
      <c r="P71" s="87">
        <f>$Y$8 -COUNTIF($T$9:$T$258,"Vắng") -COUNTIF($T$9:$T$258,"Vắng có phép") - COUNTIF($T$9:$T$258,"Đình chỉ thi") - COUNTIF($T$9:$T$258,"Không đủ ĐKDT")</f>
        <v>58</v>
      </c>
      <c r="Q71" s="87"/>
      <c r="R71" s="88"/>
      <c r="S71" s="89"/>
      <c r="T71" s="89" t="s">
        <v>61</v>
      </c>
      <c r="U71" s="1"/>
    </row>
    <row r="72" spans="1:38" ht="16.5" customHeight="1">
      <c r="A72" s="65"/>
      <c r="B72" s="84" t="s">
        <v>63</v>
      </c>
      <c r="C72" s="84"/>
      <c r="D72" s="85">
        <f>+$AJ$8</f>
        <v>57</v>
      </c>
      <c r="E72" s="86" t="s">
        <v>61</v>
      </c>
      <c r="F72" s="86"/>
      <c r="G72" s="132" t="s">
        <v>64</v>
      </c>
      <c r="H72" s="132"/>
      <c r="I72" s="132"/>
      <c r="J72" s="132"/>
      <c r="K72" s="132"/>
      <c r="L72" s="132"/>
      <c r="M72" s="132"/>
      <c r="N72" s="132"/>
      <c r="O72" s="132"/>
      <c r="P72" s="90">
        <f>COUNTIF($T$9:$T$134,"Vắng")</f>
        <v>0</v>
      </c>
      <c r="Q72" s="90"/>
      <c r="R72" s="91"/>
      <c r="S72" s="89"/>
      <c r="T72" s="89" t="s">
        <v>61</v>
      </c>
      <c r="U72" s="1"/>
    </row>
    <row r="73" spans="1:38" ht="16.5" customHeight="1">
      <c r="A73" s="65"/>
      <c r="B73" s="84" t="s">
        <v>65</v>
      </c>
      <c r="C73" s="84"/>
      <c r="D73" s="92">
        <f>COUNTIF(V10:V68,"Học lại")</f>
        <v>2</v>
      </c>
      <c r="E73" s="86" t="s">
        <v>61</v>
      </c>
      <c r="F73" s="86"/>
      <c r="G73" s="132" t="s">
        <v>66</v>
      </c>
      <c r="H73" s="132"/>
      <c r="I73" s="132"/>
      <c r="J73" s="132"/>
      <c r="K73" s="132"/>
      <c r="L73" s="132"/>
      <c r="M73" s="132"/>
      <c r="N73" s="132"/>
      <c r="O73" s="132"/>
      <c r="P73" s="87">
        <f>COUNTIF($T$9:$T$134,"Vắng có phép")</f>
        <v>0</v>
      </c>
      <c r="Q73" s="87"/>
      <c r="R73" s="88"/>
      <c r="S73" s="89"/>
      <c r="T73" s="89" t="s">
        <v>61</v>
      </c>
      <c r="U73" s="1"/>
    </row>
    <row r="74" spans="1:38" ht="3" customHeight="1">
      <c r="A74" s="65"/>
      <c r="B74" s="78"/>
      <c r="C74" s="79"/>
      <c r="D74" s="79"/>
      <c r="E74" s="80"/>
      <c r="F74" s="80"/>
      <c r="G74" s="80"/>
      <c r="H74" s="81"/>
      <c r="I74" s="82"/>
      <c r="J74" s="82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1"/>
    </row>
    <row r="75" spans="1:38">
      <c r="B75" s="93" t="s">
        <v>67</v>
      </c>
      <c r="C75" s="93"/>
      <c r="D75" s="94">
        <f>COUNTIF(V10:V68,"Thi lại")</f>
        <v>0</v>
      </c>
      <c r="E75" s="95" t="s">
        <v>61</v>
      </c>
      <c r="F75" s="1"/>
      <c r="G75" s="1"/>
      <c r="H75" s="1"/>
      <c r="I75" s="1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"/>
    </row>
    <row r="76" spans="1:38">
      <c r="B76" s="93"/>
      <c r="C76" s="93"/>
      <c r="D76" s="94"/>
      <c r="E76" s="95"/>
      <c r="F76" s="1"/>
      <c r="G76" s="1"/>
      <c r="H76" s="1"/>
      <c r="I76" s="1"/>
      <c r="J76" s="126" t="s">
        <v>269</v>
      </c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"/>
    </row>
    <row r="77" spans="1:38">
      <c r="A77" s="96"/>
      <c r="B77" s="135" t="s">
        <v>68</v>
      </c>
      <c r="C77" s="135"/>
      <c r="D77" s="135"/>
      <c r="E77" s="135"/>
      <c r="F77" s="135"/>
      <c r="G77" s="135"/>
      <c r="H77" s="135"/>
      <c r="I77" s="97"/>
      <c r="J77" s="137" t="s">
        <v>69</v>
      </c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"/>
    </row>
    <row r="78" spans="1:38" ht="4.5" customHeight="1">
      <c r="A78" s="65"/>
      <c r="B78" s="78"/>
      <c r="C78" s="98"/>
      <c r="D78" s="98"/>
      <c r="E78" s="99"/>
      <c r="F78" s="99"/>
      <c r="G78" s="99"/>
      <c r="H78" s="100"/>
      <c r="I78" s="101"/>
      <c r="J78" s="10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38" s="65" customFormat="1">
      <c r="B79" s="135" t="s">
        <v>70</v>
      </c>
      <c r="C79" s="135"/>
      <c r="D79" s="138" t="s">
        <v>71</v>
      </c>
      <c r="E79" s="138"/>
      <c r="F79" s="138"/>
      <c r="G79" s="138"/>
      <c r="H79" s="138"/>
      <c r="I79" s="101"/>
      <c r="J79" s="101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1"/>
      <c r="V79" s="2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</row>
    <row r="80" spans="1:38" s="65" customFormat="1">
      <c r="A80" s="4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2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</row>
    <row r="81" spans="1:38" s="65" customFormat="1" ht="3" customHeight="1">
      <c r="A81" s="4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2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</row>
    <row r="82" spans="1:38" s="65" customFormat="1">
      <c r="A82" s="4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2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</row>
    <row r="83" spans="1:38" s="65" customFormat="1" ht="9.75" customHeight="1">
      <c r="A83" s="4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2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</row>
    <row r="84" spans="1:38" s="65" customFormat="1" ht="3.75" customHeight="1">
      <c r="A84" s="4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2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</row>
    <row r="85" spans="1:38" s="65" customFormat="1" ht="18" customHeight="1">
      <c r="A85" s="4"/>
      <c r="B85" s="133" t="s">
        <v>72</v>
      </c>
      <c r="C85" s="133"/>
      <c r="D85" s="133" t="s">
        <v>73</v>
      </c>
      <c r="E85" s="133"/>
      <c r="F85" s="133"/>
      <c r="G85" s="133"/>
      <c r="H85" s="133"/>
      <c r="I85" s="133"/>
      <c r="J85" s="133" t="s">
        <v>74</v>
      </c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"/>
      <c r="V85" s="2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</row>
    <row r="86" spans="1:38" s="65" customFormat="1" ht="4.5" customHeight="1">
      <c r="A86" s="4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2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</row>
    <row r="87" spans="1:38" s="65" customFormat="1" ht="36.75" hidden="1" customHeight="1">
      <c r="A87" s="4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2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</row>
    <row r="88" spans="1:38" ht="38.25" hidden="1" customHeight="1">
      <c r="B88" s="134" t="s">
        <v>75</v>
      </c>
      <c r="C88" s="135"/>
      <c r="D88" s="135"/>
      <c r="E88" s="135"/>
      <c r="F88" s="135"/>
      <c r="G88" s="135"/>
      <c r="H88" s="134" t="s">
        <v>76</v>
      </c>
      <c r="I88" s="134"/>
      <c r="J88" s="134"/>
      <c r="K88" s="134"/>
      <c r="L88" s="134"/>
      <c r="M88" s="134"/>
      <c r="N88" s="136" t="s">
        <v>69</v>
      </c>
      <c r="O88" s="136"/>
      <c r="P88" s="136"/>
      <c r="Q88" s="136"/>
      <c r="R88" s="136"/>
      <c r="S88" s="136"/>
      <c r="T88" s="136"/>
    </row>
    <row r="89" spans="1:38" hidden="1">
      <c r="B89" s="78"/>
      <c r="C89" s="98"/>
      <c r="D89" s="98"/>
      <c r="E89" s="99"/>
      <c r="F89" s="99"/>
      <c r="G89" s="99"/>
      <c r="H89" s="100"/>
      <c r="I89" s="101"/>
      <c r="J89" s="10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38" hidden="1">
      <c r="B90" s="135" t="s">
        <v>70</v>
      </c>
      <c r="C90" s="135"/>
      <c r="D90" s="138" t="s">
        <v>71</v>
      </c>
      <c r="E90" s="138"/>
      <c r="F90" s="138"/>
      <c r="G90" s="138"/>
      <c r="H90" s="138"/>
      <c r="I90" s="101"/>
      <c r="J90" s="101"/>
      <c r="K90" s="83"/>
      <c r="L90" s="83"/>
      <c r="M90" s="83"/>
      <c r="N90" s="83"/>
      <c r="O90" s="83"/>
      <c r="P90" s="83"/>
      <c r="Q90" s="83"/>
      <c r="R90" s="83"/>
      <c r="S90" s="83"/>
      <c r="T90" s="83"/>
    </row>
    <row r="91" spans="1:38" hidden="1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38" hidden="1"/>
    <row r="93" spans="1:38" hidden="1"/>
    <row r="94" spans="1:38" hidden="1"/>
    <row r="95" spans="1:38" hidden="1"/>
    <row r="96" spans="1:38" hidden="1">
      <c r="B96" s="139"/>
      <c r="C96" s="139"/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 t="s">
        <v>74</v>
      </c>
      <c r="O96" s="139"/>
      <c r="P96" s="139"/>
      <c r="Q96" s="139"/>
      <c r="R96" s="139"/>
      <c r="S96" s="139"/>
      <c r="T96" s="139"/>
    </row>
    <row r="97" hidden="1"/>
  </sheetData>
  <sheetProtection formatCells="0" formatColumns="0" formatRows="0" insertColumns="0" insertRows="0" insertHyperlinks="0" deleteColumns="0" deleteRows="0" sort="0" autoFilter="0" pivotTables="0"/>
  <autoFilter ref="A8:AL68">
    <filterColumn colId="3" showButton="0"/>
    <filterColumn colId="12"/>
  </autoFilter>
  <mergeCells count="58">
    <mergeCell ref="D90:H90"/>
    <mergeCell ref="B96:D96"/>
    <mergeCell ref="E96:G96"/>
    <mergeCell ref="H96:M96"/>
    <mergeCell ref="N96:T96"/>
    <mergeCell ref="B90:C90"/>
    <mergeCell ref="J76:T76"/>
    <mergeCell ref="B77:H77"/>
    <mergeCell ref="J77:T77"/>
    <mergeCell ref="B79:C79"/>
    <mergeCell ref="D79:H79"/>
    <mergeCell ref="B85:C85"/>
    <mergeCell ref="D85:I85"/>
    <mergeCell ref="J85:T85"/>
    <mergeCell ref="B88:G88"/>
    <mergeCell ref="H88:M88"/>
    <mergeCell ref="N88:T88"/>
    <mergeCell ref="B9:G9"/>
    <mergeCell ref="B70:C70"/>
    <mergeCell ref="G71:O71"/>
    <mergeCell ref="G72:O72"/>
    <mergeCell ref="G73:O73"/>
    <mergeCell ref="J75:T75"/>
    <mergeCell ref="O7:O8"/>
    <mergeCell ref="P7:P8"/>
    <mergeCell ref="Q7:Q9"/>
    <mergeCell ref="R7:R8"/>
    <mergeCell ref="S7:S8"/>
    <mergeCell ref="T7:T9"/>
    <mergeCell ref="M7:N7"/>
    <mergeCell ref="AH4:AI6"/>
    <mergeCell ref="AJ4:AK6"/>
    <mergeCell ref="B5:C5"/>
    <mergeCell ref="G5:O5"/>
    <mergeCell ref="P5:T5"/>
    <mergeCell ref="W4:W7"/>
    <mergeCell ref="X4:X7"/>
    <mergeCell ref="Y4:Y7"/>
    <mergeCell ref="Z4:AC6"/>
    <mergeCell ref="AD4:AE6"/>
    <mergeCell ref="AF4:AG6"/>
    <mergeCell ref="H7:H8"/>
    <mergeCell ref="I7:I8"/>
    <mergeCell ref="J7:J8"/>
    <mergeCell ref="K7:K8"/>
    <mergeCell ref="L7:L8"/>
    <mergeCell ref="B7:B8"/>
    <mergeCell ref="C7:C8"/>
    <mergeCell ref="D7:E8"/>
    <mergeCell ref="F7:F8"/>
    <mergeCell ref="G7:G8"/>
    <mergeCell ref="B1:G1"/>
    <mergeCell ref="H1:T1"/>
    <mergeCell ref="B2:G2"/>
    <mergeCell ref="H2:T2"/>
    <mergeCell ref="B4:C4"/>
    <mergeCell ref="D4:O4"/>
    <mergeCell ref="P4:T4"/>
  </mergeCells>
  <conditionalFormatting sqref="H10:P68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3 V10:W68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P.110_A1</dc:creator>
  <cp:lastModifiedBy>P.110_A1</cp:lastModifiedBy>
  <cp:lastPrinted>2016-06-07T03:43:54Z</cp:lastPrinted>
  <dcterms:created xsi:type="dcterms:W3CDTF">2016-06-07T03:35:19Z</dcterms:created>
  <dcterms:modified xsi:type="dcterms:W3CDTF">2016-07-12T02:17:34Z</dcterms:modified>
</cp:coreProperties>
</file>