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2)" sheetId="2" r:id="rId1"/>
    <sheet name="Nhom(1)" sheetId="1" r:id="rId2"/>
  </sheets>
  <definedNames>
    <definedName name="_xlnm._FilterDatabase" localSheetId="1" hidden="1">'Nhom(1)'!$A$8:$AL$79</definedName>
    <definedName name="_xlnm._FilterDatabase" localSheetId="0" hidden="1">'Nhom(2)'!$A$8:$AL$76</definedName>
    <definedName name="_xlnm.Print_Titles" localSheetId="1">'Nhom(1)'!$4:$9</definedName>
    <definedName name="_xlnm.Print_Titles" localSheetId="0">'Nhom(2)'!$4:$9</definedName>
  </definedNames>
  <calcPr calcId="124519"/>
</workbook>
</file>

<file path=xl/calcChain.xml><?xml version="1.0" encoding="utf-8"?>
<calcChain xmlns="http://schemas.openxmlformats.org/spreadsheetml/2006/main">
  <c r="T76" i="2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X8"/>
  <c r="W8"/>
  <c r="X8" i="1"/>
  <c r="W8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79"/>
  <c r="T78"/>
  <c r="T77"/>
  <c r="T76"/>
  <c r="T75"/>
  <c r="T74"/>
  <c r="T73"/>
  <c r="T72"/>
  <c r="T36"/>
  <c r="T37"/>
  <c r="T38"/>
  <c r="T39"/>
  <c r="T40"/>
  <c r="T41"/>
  <c r="T42"/>
  <c r="T43"/>
  <c r="T44"/>
  <c r="T45"/>
  <c r="T46"/>
  <c r="P9"/>
  <c r="P81" i="2" l="1"/>
  <c r="P80"/>
  <c r="Q13"/>
  <c r="Q17"/>
  <c r="Q23"/>
  <c r="Q27"/>
  <c r="Q31"/>
  <c r="Q33"/>
  <c r="Q10"/>
  <c r="V10"/>
  <c r="Q12"/>
  <c r="Q14"/>
  <c r="V14" s="1"/>
  <c r="Q16"/>
  <c r="Q18"/>
  <c r="V18" s="1"/>
  <c r="Q20"/>
  <c r="Q22"/>
  <c r="V22" s="1"/>
  <c r="Q24"/>
  <c r="Q26"/>
  <c r="Q28"/>
  <c r="Q30"/>
  <c r="Q32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6"/>
  <c r="Q74"/>
  <c r="V74" s="1"/>
  <c r="Q72"/>
  <c r="Q70"/>
  <c r="Q68"/>
  <c r="Q66"/>
  <c r="V66" s="1"/>
  <c r="Q64"/>
  <c r="Q62"/>
  <c r="Q60"/>
  <c r="Q58"/>
  <c r="V58" s="1"/>
  <c r="Q56"/>
  <c r="Q54"/>
  <c r="Q52"/>
  <c r="Q50"/>
  <c r="V50" s="1"/>
  <c r="Q48"/>
  <c r="Q46"/>
  <c r="V46" s="1"/>
  <c r="Q44"/>
  <c r="Q42"/>
  <c r="V42" s="1"/>
  <c r="Q40"/>
  <c r="Q38"/>
  <c r="V38" s="1"/>
  <c r="Q36"/>
  <c r="Q34"/>
  <c r="V34" s="1"/>
  <c r="Q11"/>
  <c r="Q15"/>
  <c r="Q19"/>
  <c r="Q21"/>
  <c r="Q25"/>
  <c r="Q29"/>
  <c r="V52"/>
  <c r="V54"/>
  <c r="V60"/>
  <c r="V64"/>
  <c r="V68"/>
  <c r="V70"/>
  <c r="V76"/>
  <c r="Q10" i="1"/>
  <c r="Q72"/>
  <c r="R72" s="1"/>
  <c r="Q73"/>
  <c r="S73" s="1"/>
  <c r="Q74"/>
  <c r="R74" s="1"/>
  <c r="Q75"/>
  <c r="S75" s="1"/>
  <c r="Q76"/>
  <c r="R76" s="1"/>
  <c r="Q77"/>
  <c r="S77" s="1"/>
  <c r="Q78"/>
  <c r="R78" s="1"/>
  <c r="Q79"/>
  <c r="S79" s="1"/>
  <c r="Q47"/>
  <c r="V47" s="1"/>
  <c r="Q50"/>
  <c r="V50" s="1"/>
  <c r="Q51"/>
  <c r="V51" s="1"/>
  <c r="Q54"/>
  <c r="V54" s="1"/>
  <c r="Q55"/>
  <c r="V55" s="1"/>
  <c r="Q58"/>
  <c r="V58" s="1"/>
  <c r="Q59"/>
  <c r="V59" s="1"/>
  <c r="Q62"/>
  <c r="V62" s="1"/>
  <c r="Q63"/>
  <c r="V63" s="1"/>
  <c r="Q66"/>
  <c r="V66" s="1"/>
  <c r="Q67"/>
  <c r="V67" s="1"/>
  <c r="Q70"/>
  <c r="S70" s="1"/>
  <c r="Q71"/>
  <c r="R71" s="1"/>
  <c r="Q48"/>
  <c r="S48" s="1"/>
  <c r="Q49"/>
  <c r="V49" s="1"/>
  <c r="Q52"/>
  <c r="S52" s="1"/>
  <c r="Q53"/>
  <c r="V53" s="1"/>
  <c r="Q56"/>
  <c r="S56" s="1"/>
  <c r="Q57"/>
  <c r="V57" s="1"/>
  <c r="Q60"/>
  <c r="S60" s="1"/>
  <c r="Q61"/>
  <c r="V61" s="1"/>
  <c r="Q64"/>
  <c r="S64" s="1"/>
  <c r="Q65"/>
  <c r="V65" s="1"/>
  <c r="Q68"/>
  <c r="S68" s="1"/>
  <c r="Q69"/>
  <c r="V69" s="1"/>
  <c r="R48"/>
  <c r="R50"/>
  <c r="R52"/>
  <c r="R54"/>
  <c r="R56"/>
  <c r="R58"/>
  <c r="R60"/>
  <c r="R62"/>
  <c r="R64"/>
  <c r="R66"/>
  <c r="R68"/>
  <c r="R70"/>
  <c r="S50"/>
  <c r="S54"/>
  <c r="S58"/>
  <c r="S62"/>
  <c r="S66"/>
  <c r="S72"/>
  <c r="S74"/>
  <c r="S76"/>
  <c r="S78"/>
  <c r="S71" l="1"/>
  <c r="S25" i="2"/>
  <c r="R25"/>
  <c r="V25"/>
  <c r="S19"/>
  <c r="R19"/>
  <c r="V19"/>
  <c r="S11"/>
  <c r="R11"/>
  <c r="V11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S72"/>
  <c r="R72"/>
  <c r="S76"/>
  <c r="R76"/>
  <c r="R73"/>
  <c r="V73"/>
  <c r="S73"/>
  <c r="R69"/>
  <c r="S69"/>
  <c r="V69"/>
  <c r="R65"/>
  <c r="V65"/>
  <c r="S65"/>
  <c r="R61"/>
  <c r="V61"/>
  <c r="S61"/>
  <c r="R57"/>
  <c r="V57"/>
  <c r="S57"/>
  <c r="R53"/>
  <c r="V53"/>
  <c r="S53"/>
  <c r="R49"/>
  <c r="V49"/>
  <c r="S49"/>
  <c r="R45"/>
  <c r="V45"/>
  <c r="S45"/>
  <c r="R41"/>
  <c r="V41"/>
  <c r="S41"/>
  <c r="R37"/>
  <c r="V37"/>
  <c r="S37"/>
  <c r="R32"/>
  <c r="S32"/>
  <c r="S28"/>
  <c r="R28"/>
  <c r="R24"/>
  <c r="S24"/>
  <c r="R20"/>
  <c r="S20"/>
  <c r="S16"/>
  <c r="R16"/>
  <c r="S12"/>
  <c r="R12"/>
  <c r="R10"/>
  <c r="S10"/>
  <c r="V31"/>
  <c r="R31"/>
  <c r="S31"/>
  <c r="V23"/>
  <c r="R23"/>
  <c r="S23"/>
  <c r="V13"/>
  <c r="R13"/>
  <c r="S13"/>
  <c r="V44"/>
  <c r="V36"/>
  <c r="V32"/>
  <c r="V28"/>
  <c r="S29"/>
  <c r="R29"/>
  <c r="V29"/>
  <c r="S21"/>
  <c r="R21"/>
  <c r="V21"/>
  <c r="S15"/>
  <c r="R15"/>
  <c r="V15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S70"/>
  <c r="R70"/>
  <c r="S74"/>
  <c r="R74"/>
  <c r="R75"/>
  <c r="S75"/>
  <c r="V75"/>
  <c r="R71"/>
  <c r="V71"/>
  <c r="S71"/>
  <c r="R67"/>
  <c r="V67"/>
  <c r="S67"/>
  <c r="R63"/>
  <c r="V63"/>
  <c r="S63"/>
  <c r="R59"/>
  <c r="V59"/>
  <c r="S59"/>
  <c r="R55"/>
  <c r="V55"/>
  <c r="S55"/>
  <c r="R51"/>
  <c r="V51"/>
  <c r="S51"/>
  <c r="R47"/>
  <c r="V47"/>
  <c r="S47"/>
  <c r="R43"/>
  <c r="V43"/>
  <c r="S43"/>
  <c r="R39"/>
  <c r="V39"/>
  <c r="S39"/>
  <c r="R35"/>
  <c r="V35"/>
  <c r="S35"/>
  <c r="S30"/>
  <c r="R30"/>
  <c r="S26"/>
  <c r="R26"/>
  <c r="S22"/>
  <c r="R22"/>
  <c r="R18"/>
  <c r="S18"/>
  <c r="R14"/>
  <c r="S14"/>
  <c r="R33"/>
  <c r="V33"/>
  <c r="S33"/>
  <c r="S27"/>
  <c r="R27"/>
  <c r="V27"/>
  <c r="V17"/>
  <c r="R17"/>
  <c r="S17"/>
  <c r="V72"/>
  <c r="V62"/>
  <c r="V56"/>
  <c r="V48"/>
  <c r="V40"/>
  <c r="V26"/>
  <c r="V30"/>
  <c r="V24"/>
  <c r="V20"/>
  <c r="V16"/>
  <c r="V12"/>
  <c r="V68" i="1"/>
  <c r="V64"/>
  <c r="V60"/>
  <c r="V56"/>
  <c r="V52"/>
  <c r="V48"/>
  <c r="V78"/>
  <c r="V74"/>
  <c r="V71"/>
  <c r="V77"/>
  <c r="V73"/>
  <c r="V70"/>
  <c r="V76"/>
  <c r="V72"/>
  <c r="V79"/>
  <c r="V75"/>
  <c r="R79"/>
  <c r="R77"/>
  <c r="R75"/>
  <c r="R73"/>
  <c r="S69"/>
  <c r="R69"/>
  <c r="S61"/>
  <c r="R61"/>
  <c r="S53"/>
  <c r="R53"/>
  <c r="S67"/>
  <c r="R67"/>
  <c r="S59"/>
  <c r="R59"/>
  <c r="S51"/>
  <c r="R51"/>
  <c r="S65"/>
  <c r="R65"/>
  <c r="S57"/>
  <c r="R57"/>
  <c r="S49"/>
  <c r="R49"/>
  <c r="S63"/>
  <c r="R63"/>
  <c r="S55"/>
  <c r="R55"/>
  <c r="S47"/>
  <c r="R47"/>
  <c r="D83" i="2" l="1"/>
  <c r="AF8"/>
  <c r="AH8"/>
  <c r="AJ8"/>
  <c r="D81"/>
  <c r="AA8"/>
  <c r="AD8"/>
  <c r="AB8"/>
  <c r="Z8"/>
  <c r="Q46" i="1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Q36"/>
  <c r="V36" s="1"/>
  <c r="T35"/>
  <c r="Q35"/>
  <c r="S35" s="1"/>
  <c r="T34"/>
  <c r="Q34"/>
  <c r="R34" s="1"/>
  <c r="T33"/>
  <c r="Q33"/>
  <c r="S33" s="1"/>
  <c r="T32"/>
  <c r="Q32"/>
  <c r="R32" s="1"/>
  <c r="T31"/>
  <c r="Q31"/>
  <c r="S31" s="1"/>
  <c r="T30"/>
  <c r="Q30"/>
  <c r="R30" s="1"/>
  <c r="T29"/>
  <c r="Q29"/>
  <c r="S29" s="1"/>
  <c r="T28"/>
  <c r="Q28"/>
  <c r="R28" s="1"/>
  <c r="T27"/>
  <c r="Q27"/>
  <c r="S27" s="1"/>
  <c r="T26"/>
  <c r="Q26"/>
  <c r="R26" s="1"/>
  <c r="T25"/>
  <c r="Q25"/>
  <c r="S25" s="1"/>
  <c r="T24"/>
  <c r="Q24"/>
  <c r="R24" s="1"/>
  <c r="Q23"/>
  <c r="S23" s="1"/>
  <c r="T22"/>
  <c r="Q22"/>
  <c r="R22" s="1"/>
  <c r="T21"/>
  <c r="Q21"/>
  <c r="S21" s="1"/>
  <c r="T20"/>
  <c r="Q20"/>
  <c r="R20" s="1"/>
  <c r="T19"/>
  <c r="Q19"/>
  <c r="S19" s="1"/>
  <c r="T18"/>
  <c r="Q18"/>
  <c r="R18" s="1"/>
  <c r="T17"/>
  <c r="Q17"/>
  <c r="S17" s="1"/>
  <c r="T16"/>
  <c r="Q16"/>
  <c r="R16" s="1"/>
  <c r="T15"/>
  <c r="Q15"/>
  <c r="S15" s="1"/>
  <c r="T14"/>
  <c r="Q14"/>
  <c r="R14" s="1"/>
  <c r="T13"/>
  <c r="Q13"/>
  <c r="S13" s="1"/>
  <c r="T12"/>
  <c r="Q12"/>
  <c r="R12" s="1"/>
  <c r="T11"/>
  <c r="Q11"/>
  <c r="T10"/>
  <c r="Y8" i="2" l="1"/>
  <c r="D80"/>
  <c r="AK8"/>
  <c r="AE8"/>
  <c r="V30" i="1"/>
  <c r="V31"/>
  <c r="V32"/>
  <c r="V33"/>
  <c r="V34"/>
  <c r="V35"/>
  <c r="V10"/>
  <c r="P83"/>
  <c r="P84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R29"/>
  <c r="V29"/>
  <c r="R36"/>
  <c r="R38"/>
  <c r="R40"/>
  <c r="R42"/>
  <c r="R44"/>
  <c r="R46"/>
  <c r="S37"/>
  <c r="S39"/>
  <c r="S41"/>
  <c r="S43"/>
  <c r="S45"/>
  <c r="R45"/>
  <c r="S11"/>
  <c r="R10"/>
  <c r="R21"/>
  <c r="R37"/>
  <c r="R17"/>
  <c r="R25"/>
  <c r="R33"/>
  <c r="R41"/>
  <c r="R13"/>
  <c r="R11"/>
  <c r="R15"/>
  <c r="R19"/>
  <c r="R23"/>
  <c r="R27"/>
  <c r="R31"/>
  <c r="R35"/>
  <c r="R39"/>
  <c r="R43"/>
  <c r="S12"/>
  <c r="S16"/>
  <c r="S20"/>
  <c r="S24"/>
  <c r="S28"/>
  <c r="S32"/>
  <c r="S34"/>
  <c r="S38"/>
  <c r="S10"/>
  <c r="S14"/>
  <c r="S18"/>
  <c r="S22"/>
  <c r="S26"/>
  <c r="S30"/>
  <c r="S36"/>
  <c r="S40"/>
  <c r="S42"/>
  <c r="S44"/>
  <c r="S46"/>
  <c r="P79" i="2" l="1"/>
  <c r="D79"/>
  <c r="AG8"/>
  <c r="AC8"/>
  <c r="AI8"/>
  <c r="AB8" i="1"/>
  <c r="Z8"/>
  <c r="AD8"/>
  <c r="AA8"/>
  <c r="D86" l="1"/>
  <c r="D84"/>
  <c r="AJ8"/>
  <c r="D83" s="1"/>
  <c r="AF8"/>
  <c r="AH8"/>
  <c r="Y8" l="1"/>
  <c r="D82" l="1"/>
  <c r="P82"/>
  <c r="AG8"/>
  <c r="AE8"/>
  <c r="AC8"/>
  <c r="AK8"/>
  <c r="AI8"/>
</calcChain>
</file>

<file path=xl/sharedStrings.xml><?xml version="1.0" encoding="utf-8"?>
<sst xmlns="http://schemas.openxmlformats.org/spreadsheetml/2006/main" count="1118" uniqueCount="523">
  <si>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</si>
  <si>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</si>
  <si>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</si>
  <si>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</si>
  <si>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</si>
  <si>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</si>
  <si>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</si>
  <si>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</si>
  <si>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</si>
  <si>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</si>
  <si>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</si>
  <si>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</si>
  <si>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</si>
  <si>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</si>
  <si>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</si>
  <si>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</si>
  <si>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</si>
  <si>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</si>
  <si>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</si>
  <si>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</si>
  <si>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</si>
  <si>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</si>
  <si>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</si>
  <si>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</si>
  <si>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</si>
  <si>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</si>
  <si>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</si>
  <si>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</si>
  <si>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</si>
  <si>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</si>
  <si>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</si>
  <si>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</si>
  <si>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</si>
  <si>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</si>
  <si>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</si>
  <si>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</si>
  <si>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</si>
  <si>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</si>
  <si>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</si>
  <si>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</si>
  <si>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</si>
  <si>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</si>
  <si>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</si>
  <si>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</si>
  <si>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</si>
  <si>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</si>
  <si>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</si>
  <si>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</si>
  <si>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</si>
  <si>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</si>
  <si>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</si>
  <si>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</si>
  <si>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</si>
  <si>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</si>
  <si>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Thi lần 1 học II năm học 2015 - 2016</t>
  </si>
  <si>
    <t>Nguyễn Hoa Cương</t>
  </si>
  <si>
    <t>CAD/CAM</t>
  </si>
  <si>
    <t>Ngày thi:10/06/2016</t>
  </si>
  <si>
    <t>Giờ thi: 8h00</t>
  </si>
  <si>
    <t>B12DCDT003</t>
  </si>
  <si>
    <t>Nguyễn Tuấn</t>
  </si>
  <si>
    <t>Anh</t>
  </si>
  <si>
    <t>03/10/91</t>
  </si>
  <si>
    <t>D12DTMT</t>
  </si>
  <si>
    <t>B12DCDT106</t>
  </si>
  <si>
    <t>Trần Thanh</t>
  </si>
  <si>
    <t>Bình</t>
  </si>
  <si>
    <t>28/06/94</t>
  </si>
  <si>
    <t>B12DCDT006</t>
  </si>
  <si>
    <t>Nguyễn Vĩ</t>
  </si>
  <si>
    <t>Chính</t>
  </si>
  <si>
    <t>29/11/94</t>
  </si>
  <si>
    <t>B12DCDT007</t>
  </si>
  <si>
    <t>Nguyễn Huy</t>
  </si>
  <si>
    <t>Chung</t>
  </si>
  <si>
    <t>17/09/90</t>
  </si>
  <si>
    <t>B12DCDT008</t>
  </si>
  <si>
    <t>Vũ Thanh</t>
  </si>
  <si>
    <t>Chương</t>
  </si>
  <si>
    <t>16/11/94</t>
  </si>
  <si>
    <t>B12DCDT009</t>
  </si>
  <si>
    <t>Vũ Duy</t>
  </si>
  <si>
    <t>Cương</t>
  </si>
  <si>
    <t>04/10/94</t>
  </si>
  <si>
    <t>B12DCDT011</t>
  </si>
  <si>
    <t>Phạm Đức</t>
  </si>
  <si>
    <t>Đại</t>
  </si>
  <si>
    <t>15/12/94</t>
  </si>
  <si>
    <t>B12DCDT059</t>
  </si>
  <si>
    <t>Lê Doãn</t>
  </si>
  <si>
    <t>Đăng</t>
  </si>
  <si>
    <t>08/11/93</t>
  </si>
  <si>
    <t>B12DCDT060</t>
  </si>
  <si>
    <t>Nguyễn Văn</t>
  </si>
  <si>
    <t>Đạt</t>
  </si>
  <si>
    <t>14/02/93</t>
  </si>
  <si>
    <t>D12XLTH</t>
  </si>
  <si>
    <t>B12DCDT109</t>
  </si>
  <si>
    <t>Vũ Mạnh</t>
  </si>
  <si>
    <t>29/03/94</t>
  </si>
  <si>
    <t>B12DCDT111</t>
  </si>
  <si>
    <t>Tô Đình</t>
  </si>
  <si>
    <t>Dự</t>
  </si>
  <si>
    <t>19/06/87</t>
  </si>
  <si>
    <t>B12DCDT014</t>
  </si>
  <si>
    <t>Bùi Xuân</t>
  </si>
  <si>
    <t>Đức</t>
  </si>
  <si>
    <t>01/06/94</t>
  </si>
  <si>
    <t>B12DCDT016</t>
  </si>
  <si>
    <t>Đoàn Xuân</t>
  </si>
  <si>
    <t>06/11/94</t>
  </si>
  <si>
    <t>B112102106</t>
  </si>
  <si>
    <t>Lê Văn</t>
  </si>
  <si>
    <t>16/11/92</t>
  </si>
  <si>
    <t>B12DCDT017</t>
  </si>
  <si>
    <t>26/11/94</t>
  </si>
  <si>
    <t>B12DCDT018</t>
  </si>
  <si>
    <t>Lương Đức</t>
  </si>
  <si>
    <t>Dũng</t>
  </si>
  <si>
    <t>28/08/93</t>
  </si>
  <si>
    <t>B12DCDT115</t>
  </si>
  <si>
    <t>Nguyễn Đức</t>
  </si>
  <si>
    <t>28/01/94</t>
  </si>
  <si>
    <t>B12DCDT019</t>
  </si>
  <si>
    <t>Nguyễn Trí</t>
  </si>
  <si>
    <t>18/10/94</t>
  </si>
  <si>
    <t>B12DCDT064</t>
  </si>
  <si>
    <t>14/11/93</t>
  </si>
  <si>
    <t>B12DCDT021</t>
  </si>
  <si>
    <t>Nguyễn Mạnh</t>
  </si>
  <si>
    <t>Dương</t>
  </si>
  <si>
    <t>11/01/89</t>
  </si>
  <si>
    <t>B12DCDT117</t>
  </si>
  <si>
    <t>Nguyễn Xuân</t>
  </si>
  <si>
    <t>11/04/94</t>
  </si>
  <si>
    <t>B12DCDT022</t>
  </si>
  <si>
    <t>Nguyễn Phương</t>
  </si>
  <si>
    <t>Duy</t>
  </si>
  <si>
    <t>18/02/94</t>
  </si>
  <si>
    <t>B12DCDT023</t>
  </si>
  <si>
    <t>Hà Văn</t>
  </si>
  <si>
    <t>Duyệt</t>
  </si>
  <si>
    <t>07/04/94</t>
  </si>
  <si>
    <t>B12DCDT052</t>
  </si>
  <si>
    <t>Giáp</t>
  </si>
  <si>
    <t>05/04/94</t>
  </si>
  <si>
    <t>B12DCDT067</t>
  </si>
  <si>
    <t>Lương Nguyễn Thu</t>
  </si>
  <si>
    <t>Hà</t>
  </si>
  <si>
    <t>02/02/94</t>
  </si>
  <si>
    <t>B12DCDT024</t>
  </si>
  <si>
    <t>Nguyễn Hồng</t>
  </si>
  <si>
    <t>12/07/94</t>
  </si>
  <si>
    <t>B12DCDT025</t>
  </si>
  <si>
    <t>Nguyễn Hoàng</t>
  </si>
  <si>
    <t>Hải</t>
  </si>
  <si>
    <t>13/08/94</t>
  </si>
  <si>
    <t>B12DCDT027</t>
  </si>
  <si>
    <t>Hoàng Duy</t>
  </si>
  <si>
    <t>Hiển</t>
  </si>
  <si>
    <t>28/06/93</t>
  </si>
  <si>
    <t>B12DCDT028</t>
  </si>
  <si>
    <t>Bùi Hoàng</t>
  </si>
  <si>
    <t>Hiệp</t>
  </si>
  <si>
    <t>16/08/94</t>
  </si>
  <si>
    <t>B12DCDT120</t>
  </si>
  <si>
    <t>Vũ Tuấn</t>
  </si>
  <si>
    <t>05/08/94</t>
  </si>
  <si>
    <t>B12DCDT029</t>
  </si>
  <si>
    <t>Bùi Huy</t>
  </si>
  <si>
    <t>Hiếu</t>
  </si>
  <si>
    <t>27/10/94</t>
  </si>
  <si>
    <t>B12DCDT121</t>
  </si>
  <si>
    <t>Dương Văn</t>
  </si>
  <si>
    <t>02/05/94</t>
  </si>
  <si>
    <t>B12DCDT069</t>
  </si>
  <si>
    <t>Hoàng Đình</t>
  </si>
  <si>
    <t>Hùng</t>
  </si>
  <si>
    <t>B12DCDT125</t>
  </si>
  <si>
    <t>Vũ Minh Mai</t>
  </si>
  <si>
    <t>Hương</t>
  </si>
  <si>
    <t>15/09/94</t>
  </si>
  <si>
    <t>B12DCDT033</t>
  </si>
  <si>
    <t>Bùi Quang</t>
  </si>
  <si>
    <t>Huy</t>
  </si>
  <si>
    <t>18/09/94</t>
  </si>
  <si>
    <t>B12DCDT034</t>
  </si>
  <si>
    <t>Lê Khả</t>
  </si>
  <si>
    <t>24/12/93</t>
  </si>
  <si>
    <t>B12DCDT035</t>
  </si>
  <si>
    <t>Nguyễn Quang</t>
  </si>
  <si>
    <t>30/12/94</t>
  </si>
  <si>
    <t>B12DCDT036</t>
  </si>
  <si>
    <t>23/05/94</t>
  </si>
  <si>
    <t>B12DCDT071</t>
  </si>
  <si>
    <t>Ngô Văn</t>
  </si>
  <si>
    <t>Khang</t>
  </si>
  <si>
    <t>07/02/94</t>
  </si>
  <si>
    <t>B12DCDT053</t>
  </si>
  <si>
    <t>Vũ Khả</t>
  </si>
  <si>
    <t>Khởi</t>
  </si>
  <si>
    <t>05/09/94</t>
  </si>
  <si>
    <t>B12DCDT037</t>
  </si>
  <si>
    <t>Phạm Cao</t>
  </si>
  <si>
    <t>Kỳ</t>
  </si>
  <si>
    <t>25/04/94</t>
  </si>
  <si>
    <t>B12DCDT038</t>
  </si>
  <si>
    <t>Phạm Văn</t>
  </si>
  <si>
    <t>Long</t>
  </si>
  <si>
    <t>25/06/94</t>
  </si>
  <si>
    <t>B12DCDT131</t>
  </si>
  <si>
    <t>Vũ Thị</t>
  </si>
  <si>
    <t>Mận</t>
  </si>
  <si>
    <t>10/08/94</t>
  </si>
  <si>
    <t>B12DCDT039</t>
  </si>
  <si>
    <t>Đoàn Đắc</t>
  </si>
  <si>
    <t>Minh</t>
  </si>
  <si>
    <t>19/10/93</t>
  </si>
  <si>
    <t>B12DCDT040</t>
  </si>
  <si>
    <t>Nguyễn Chí</t>
  </si>
  <si>
    <t>Nam</t>
  </si>
  <si>
    <t>30/03/94</t>
  </si>
  <si>
    <t>B12DCDT043</t>
  </si>
  <si>
    <t>Quân</t>
  </si>
  <si>
    <t>15/11/93</t>
  </si>
  <si>
    <t>B12DCDT081</t>
  </si>
  <si>
    <t>Phạm Công</t>
  </si>
  <si>
    <t>Sơn</t>
  </si>
  <si>
    <t>04/06/94</t>
  </si>
  <si>
    <t>B12DCDT143</t>
  </si>
  <si>
    <t>Tăng</t>
  </si>
  <si>
    <t>23/02/94</t>
  </si>
  <si>
    <t>B12DCDT083</t>
  </si>
  <si>
    <t>Nguyễn Quyết</t>
  </si>
  <si>
    <t>Thắng</t>
  </si>
  <si>
    <t>19/05/94</t>
  </si>
  <si>
    <t>B12DCDT045</t>
  </si>
  <si>
    <t>Thế</t>
  </si>
  <si>
    <t>21/04/94</t>
  </si>
  <si>
    <t>B12DCDT145</t>
  </si>
  <si>
    <t>Vũ Việt</t>
  </si>
  <si>
    <t>Thuận</t>
  </si>
  <si>
    <t>24/05/94</t>
  </si>
  <si>
    <t>B12DCDT085</t>
  </si>
  <si>
    <t>Thức</t>
  </si>
  <si>
    <t>24/06/93</t>
  </si>
  <si>
    <t>B12DCDT087</t>
  </si>
  <si>
    <t>Trần Văn</t>
  </si>
  <si>
    <t>Tiềm</t>
  </si>
  <si>
    <t>13/12/94</t>
  </si>
  <si>
    <t>B12DCDT146</t>
  </si>
  <si>
    <t>Tiệp</t>
  </si>
  <si>
    <t>24/09/94</t>
  </si>
  <si>
    <t>B12DCDT088</t>
  </si>
  <si>
    <t>Bùi Vũ Quỳnh</t>
  </si>
  <si>
    <t>Trang</t>
  </si>
  <si>
    <t>01/07/94</t>
  </si>
  <si>
    <t>B12DCDT147</t>
  </si>
  <si>
    <t>Phạm Thị</t>
  </si>
  <si>
    <t>11/08/93</t>
  </si>
  <si>
    <t>B12DCDT089</t>
  </si>
  <si>
    <t>Hoàng Xuân</t>
  </si>
  <si>
    <t>Trung</t>
  </si>
  <si>
    <t>10/10/94</t>
  </si>
  <si>
    <t>B12DCDT047</t>
  </si>
  <si>
    <t>Mai Thế</t>
  </si>
  <si>
    <t>05/10/94</t>
  </si>
  <si>
    <t>B12DCDT048</t>
  </si>
  <si>
    <t>Nguyễn Tiến</t>
  </si>
  <si>
    <t>14/12/94</t>
  </si>
  <si>
    <t>B12DCDT148</t>
  </si>
  <si>
    <t>Lê Anh</t>
  </si>
  <si>
    <t>Tú</t>
  </si>
  <si>
    <t>25/11/94</t>
  </si>
  <si>
    <t>B12DCDT149</t>
  </si>
  <si>
    <t>Đỗ Chí</t>
  </si>
  <si>
    <t>Tuấn</t>
  </si>
  <si>
    <t>19/06/92</t>
  </si>
  <si>
    <t>B12DCDT049</t>
  </si>
  <si>
    <t>Lý Minh</t>
  </si>
  <si>
    <t>30/07/94</t>
  </si>
  <si>
    <t>B12DCDT154</t>
  </si>
  <si>
    <t>Nguyễn Thị Thanh</t>
  </si>
  <si>
    <t>Vân</t>
  </si>
  <si>
    <t>16/11/93</t>
  </si>
  <si>
    <t>B12DCDT093</t>
  </si>
  <si>
    <t>Vĩ</t>
  </si>
  <si>
    <t>30/04/93</t>
  </si>
  <si>
    <t>B12DCDT155</t>
  </si>
  <si>
    <t>Hoàng Thế</t>
  </si>
  <si>
    <t>Việt</t>
  </si>
  <si>
    <t>09/12/93</t>
  </si>
  <si>
    <t>B12DCDT051</t>
  </si>
  <si>
    <t>Phạm Hoàng</t>
  </si>
  <si>
    <t>03/08/93</t>
  </si>
  <si>
    <t>B12DCDT097</t>
  </si>
  <si>
    <t>Vương Thế</t>
  </si>
  <si>
    <t>Vinh</t>
  </si>
  <si>
    <t>04/05/93</t>
  </si>
  <si>
    <t>N12DCDT045</t>
  </si>
  <si>
    <t>Vượng</t>
  </si>
  <si>
    <t>13/01/94</t>
  </si>
  <si>
    <t>B12DCDT099</t>
  </si>
  <si>
    <t>Ngô Thị</t>
  </si>
  <si>
    <t>Yến</t>
  </si>
  <si>
    <t>15/01/94</t>
  </si>
  <si>
    <t>B12DCDT101</t>
  </si>
  <si>
    <t>26/08/94</t>
  </si>
  <si>
    <t>B12DCDT102</t>
  </si>
  <si>
    <t>Lê Tuấn</t>
  </si>
  <si>
    <t>08/05/94</t>
  </si>
  <si>
    <t>B12DCDT105</t>
  </si>
  <si>
    <t>Nguyễn Thị Vân</t>
  </si>
  <si>
    <t>13/10/94</t>
  </si>
  <si>
    <t>B12DCDT002</t>
  </si>
  <si>
    <t>B12DCDT004</t>
  </si>
  <si>
    <t>Nguyễn Trọng</t>
  </si>
  <si>
    <t>Bính</t>
  </si>
  <si>
    <t>13/09/94</t>
  </si>
  <si>
    <t>B12DCDT056</t>
  </si>
  <si>
    <t>30/08/94</t>
  </si>
  <si>
    <t>B12DCDT107</t>
  </si>
  <si>
    <t>Vũ Thành</t>
  </si>
  <si>
    <t>Công</t>
  </si>
  <si>
    <t>23/10/94</t>
  </si>
  <si>
    <t>B12DCDT108</t>
  </si>
  <si>
    <t>Lê Mạnh</t>
  </si>
  <si>
    <t>Cường</t>
  </si>
  <si>
    <t>19/12/94</t>
  </si>
  <si>
    <t>B12DCDT010</t>
  </si>
  <si>
    <t>28/07/93</t>
  </si>
  <si>
    <t>B12DCDT058</t>
  </si>
  <si>
    <t>10/03/93</t>
  </si>
  <si>
    <t>B12DCDT012</t>
  </si>
  <si>
    <t>Phan Thế</t>
  </si>
  <si>
    <t>Đạo</t>
  </si>
  <si>
    <t>01/11/90</t>
  </si>
  <si>
    <t>B12DCDT110</t>
  </si>
  <si>
    <t>Đoàn</t>
  </si>
  <si>
    <t>05/02/94</t>
  </si>
  <si>
    <t>B12DCDT013</t>
  </si>
  <si>
    <t>Nguyễn Hữu</t>
  </si>
  <si>
    <t>Đông</t>
  </si>
  <si>
    <t>05/05/94</t>
  </si>
  <si>
    <t>B12DCDT015</t>
  </si>
  <si>
    <t>Đoàn Anh</t>
  </si>
  <si>
    <t>10/10/93</t>
  </si>
  <si>
    <t>B12DCDT113</t>
  </si>
  <si>
    <t>Ngô Minh</t>
  </si>
  <si>
    <t>B12DCDT062</t>
  </si>
  <si>
    <t>22/12/94</t>
  </si>
  <si>
    <t>B12DCDT114</t>
  </si>
  <si>
    <t>Nguyễn Đỗ</t>
  </si>
  <si>
    <t>22/01/94</t>
  </si>
  <si>
    <t>B12DCDT063</t>
  </si>
  <si>
    <t>Nguyễn Việt</t>
  </si>
  <si>
    <t>10/02/93</t>
  </si>
  <si>
    <t>B12DCDT020</t>
  </si>
  <si>
    <t>Đàm Đức</t>
  </si>
  <si>
    <t>15/07/94</t>
  </si>
  <si>
    <t>B12DCDT116</t>
  </si>
  <si>
    <t>Ngô Hoàng</t>
  </si>
  <si>
    <t>B12DCDT065</t>
  </si>
  <si>
    <t>Nguyễn ánh</t>
  </si>
  <si>
    <t>13/02/94</t>
  </si>
  <si>
    <t>B12DCDT066</t>
  </si>
  <si>
    <t>Ngô Ngọc</t>
  </si>
  <si>
    <t>Duyên</t>
  </si>
  <si>
    <t>26/02/94</t>
  </si>
  <si>
    <t>B12DCDT118</t>
  </si>
  <si>
    <t>28/04/94</t>
  </si>
  <si>
    <t>B12DCDT119</t>
  </si>
  <si>
    <t>Phạm Minh</t>
  </si>
  <si>
    <t>07/07/94</t>
  </si>
  <si>
    <t>B12DCDT026</t>
  </si>
  <si>
    <t>Trần Thị Thu</t>
  </si>
  <si>
    <t>Hằng</t>
  </si>
  <si>
    <t>18/01/94</t>
  </si>
  <si>
    <t>B12DCDT030</t>
  </si>
  <si>
    <t>11/09/94</t>
  </si>
  <si>
    <t>B12DCDT068</t>
  </si>
  <si>
    <t>Nguyễn Trung</t>
  </si>
  <si>
    <t>20/09/93</t>
  </si>
  <si>
    <t>B12DCDT122</t>
  </si>
  <si>
    <t>Phùng Minh</t>
  </si>
  <si>
    <t>05/03/94</t>
  </si>
  <si>
    <t>B12DCDT123</t>
  </si>
  <si>
    <t>Chu Thị</t>
  </si>
  <si>
    <t>Hòa</t>
  </si>
  <si>
    <t>20/10/94</t>
  </si>
  <si>
    <t>B12DCDT031</t>
  </si>
  <si>
    <t>Phạm Thị Khánh</t>
  </si>
  <si>
    <t>21/08/94</t>
  </si>
  <si>
    <t>B12DCDT070</t>
  </si>
  <si>
    <t>Hoàng Văn</t>
  </si>
  <si>
    <t>27/08/94</t>
  </si>
  <si>
    <t>B12DCDT124</t>
  </si>
  <si>
    <t>02/07/94</t>
  </si>
  <si>
    <t>B12DCDT032</t>
  </si>
  <si>
    <t>Nguyễn Thu</t>
  </si>
  <si>
    <t>11/02/94</t>
  </si>
  <si>
    <t>B12DCDT126</t>
  </si>
  <si>
    <t>Phạm Quang</t>
  </si>
  <si>
    <t>14/11/94</t>
  </si>
  <si>
    <t>B12DCDT127</t>
  </si>
  <si>
    <t>Khánh</t>
  </si>
  <si>
    <t>08/06/94</t>
  </si>
  <si>
    <t>B12DCDT128</t>
  </si>
  <si>
    <t>Lê Thị</t>
  </si>
  <si>
    <t>Lan</t>
  </si>
  <si>
    <t>11/05/94</t>
  </si>
  <si>
    <t>B12DCDT129</t>
  </si>
  <si>
    <t>Liên</t>
  </si>
  <si>
    <t>06/02/93</t>
  </si>
  <si>
    <t>B12DCDT130</t>
  </si>
  <si>
    <t>Trần Ngọc</t>
  </si>
  <si>
    <t>Linh</t>
  </si>
  <si>
    <t>17/05/94</t>
  </si>
  <si>
    <t>B12DCDT072</t>
  </si>
  <si>
    <t>Tống Khánh</t>
  </si>
  <si>
    <t>Ly</t>
  </si>
  <si>
    <t>26/10/94</t>
  </si>
  <si>
    <t>B12DCDT132</t>
  </si>
  <si>
    <t>Hoàng Kim</t>
  </si>
  <si>
    <t>Mạnh</t>
  </si>
  <si>
    <t>12/05/94</t>
  </si>
  <si>
    <t>B12DCDT133</t>
  </si>
  <si>
    <t>Đỗ Đăng</t>
  </si>
  <si>
    <t>03/02/94</t>
  </si>
  <si>
    <t>B12DCDT134</t>
  </si>
  <si>
    <t>Phùng Văn</t>
  </si>
  <si>
    <t>21/01/94</t>
  </si>
  <si>
    <t>B12DCDT135</t>
  </si>
  <si>
    <t>Phan Minh</t>
  </si>
  <si>
    <t>Nghĩa</t>
  </si>
  <si>
    <t>12/06/94</t>
  </si>
  <si>
    <t>B12DCDT074</t>
  </si>
  <si>
    <t>Lê Thạc</t>
  </si>
  <si>
    <t>Ngọc</t>
  </si>
  <si>
    <t>09/06/93</t>
  </si>
  <si>
    <t>B12DCDT136</t>
  </si>
  <si>
    <t>Lê Cao</t>
  </si>
  <si>
    <t>Nguyên</t>
  </si>
  <si>
    <t>16/12/94</t>
  </si>
  <si>
    <t>B12DCDT137</t>
  </si>
  <si>
    <t>Nguyễn Tùng</t>
  </si>
  <si>
    <t>02/03/94</t>
  </si>
  <si>
    <t>B12DCDT138</t>
  </si>
  <si>
    <t>Đinh Công</t>
  </si>
  <si>
    <t>Nhật</t>
  </si>
  <si>
    <t>11/11/94</t>
  </si>
  <si>
    <t>B12DCDT075</t>
  </si>
  <si>
    <t>Nguyễn Thị</t>
  </si>
  <si>
    <t>Nhung</t>
  </si>
  <si>
    <t>20/04/93</t>
  </si>
  <si>
    <t>B12DCDT140</t>
  </si>
  <si>
    <t>Lê Trần</t>
  </si>
  <si>
    <t>Phòng</t>
  </si>
  <si>
    <t>07/08/90</t>
  </si>
  <si>
    <t>B12DCDT076</t>
  </si>
  <si>
    <t>Lê Xuân</t>
  </si>
  <si>
    <t>Phúc</t>
  </si>
  <si>
    <t>01/10/94</t>
  </si>
  <si>
    <t>B12DCDT156</t>
  </si>
  <si>
    <t>Nguyễn Minh</t>
  </si>
  <si>
    <t>20/07/94</t>
  </si>
  <si>
    <t>B12DCDT041</t>
  </si>
  <si>
    <t>Bùi Ngọc</t>
  </si>
  <si>
    <t>Phương</t>
  </si>
  <si>
    <t>13/12/93</t>
  </si>
  <si>
    <t>B12DCDT077</t>
  </si>
  <si>
    <t>Đặng Văn</t>
  </si>
  <si>
    <t>16/02/92</t>
  </si>
  <si>
    <t>B12DCDT078</t>
  </si>
  <si>
    <t>Phạm Hồng</t>
  </si>
  <si>
    <t>26/08/93</t>
  </si>
  <si>
    <t>B12DCDT079</t>
  </si>
  <si>
    <t>Quyết</t>
  </si>
  <si>
    <t>B12DCDT142</t>
  </si>
  <si>
    <t>17/08/93</t>
  </si>
  <si>
    <t>B12DCDT082</t>
  </si>
  <si>
    <t>Đoàn Văn</t>
  </si>
  <si>
    <t>Tam</t>
  </si>
  <si>
    <t>10/07/94</t>
  </si>
  <si>
    <t>B12DCDT084</t>
  </si>
  <si>
    <t>Vũ Đức</t>
  </si>
  <si>
    <t>06/12/94</t>
  </si>
  <si>
    <t>B12DCDT086</t>
  </si>
  <si>
    <t>Thường</t>
  </si>
  <si>
    <t>29/07/94</t>
  </si>
  <si>
    <t>B12DCDT090</t>
  </si>
  <si>
    <t>Kim Văn</t>
  </si>
  <si>
    <t>B12DCDT150</t>
  </si>
  <si>
    <t>Nguyễn Anh</t>
  </si>
  <si>
    <t>B12DCDT151</t>
  </si>
  <si>
    <t>Trần Mạnh</t>
  </si>
  <si>
    <t>01/09/94</t>
  </si>
  <si>
    <t>B12DCDT050</t>
  </si>
  <si>
    <t>Lê Minh</t>
  </si>
  <si>
    <t>Tuệ</t>
  </si>
  <si>
    <t>17/12/93</t>
  </si>
  <si>
    <t>B12DCDT152</t>
  </si>
  <si>
    <t>Tùng</t>
  </si>
  <si>
    <t>20/03/94</t>
  </si>
  <si>
    <t>B12DCDT092</t>
  </si>
  <si>
    <t>Đào Duy</t>
  </si>
  <si>
    <t>12/12/94</t>
  </si>
  <si>
    <t>B12DCDT094</t>
  </si>
  <si>
    <t>Lê Đức</t>
  </si>
  <si>
    <t>06/05/92</t>
  </si>
  <si>
    <t>B12DCDT095</t>
  </si>
  <si>
    <t>Nguyễn Thế</t>
  </si>
  <si>
    <t>22/02/93</t>
  </si>
  <si>
    <t>B12DCDT098</t>
  </si>
  <si>
    <t>Đào Hoài</t>
  </si>
  <si>
    <t>Vũ</t>
  </si>
  <si>
    <t>22/04/93</t>
  </si>
  <si>
    <t>Ngày thi:11/06/2016</t>
  </si>
  <si>
    <t>Nhóm: ELE1401-02</t>
  </si>
  <si>
    <t>Nhóm: ELE1401-01</t>
  </si>
  <si>
    <t>BẢNG ĐIỂM HỌC PHẦN</t>
  </si>
  <si>
    <t>Hà Nội, ngày 5 tháng 7 năm 2016</t>
  </si>
  <si>
    <t>Vắng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</si>
</sst>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6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2" fillId="0" borderId="0"/>
    <xf numFmtId="0" fontId="2" fillId="0" borderId="0"/>
    <xf numFmtId="0" fontId="18" fillId="0" borderId="0"/>
  </cellStyleXfs>
  <cellXfs count="140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4" fillId="0" borderId="0" xfId="0" applyFont="1" applyFill="1" applyProtection="1">
      <protection locked="0"/>
    </xf>
    <xf numFmtId="0" fontId="6" fillId="0" borderId="0" xfId="0" applyFont="1" applyAlignment="1" applyProtection="1">
      <alignment horizontal="justify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8" fillId="0" borderId="0" xfId="1" applyFont="1" applyFill="1" applyAlignment="1" applyProtection="1">
      <protection locked="0"/>
    </xf>
    <xf numFmtId="0" fontId="9" fillId="0" borderId="0" xfId="1" applyFont="1" applyFill="1" applyAlignment="1" applyProtection="1">
      <protection locked="0"/>
    </xf>
    <xf numFmtId="0" fontId="4" fillId="0" borderId="0" xfId="1" applyFont="1" applyFill="1" applyAlignment="1" applyProtection="1">
      <alignment horizontal="center" vertical="center"/>
      <protection locked="0"/>
    </xf>
    <xf numFmtId="0" fontId="4" fillId="0" borderId="0" xfId="1" applyFont="1" applyFill="1" applyProtection="1"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 applyProtection="1">
      <alignment vertical="center" textRotation="90" wrapText="1"/>
      <protection locked="0"/>
    </xf>
    <xf numFmtId="0" fontId="9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3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4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3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4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16" fillId="0" borderId="0" xfId="5" quotePrefix="1" applyFont="1" applyFill="1" applyBorder="1" applyAlignment="1" applyProtection="1">
      <alignment vertical="center"/>
      <protection locked="0"/>
    </xf>
    <xf numFmtId="0" fontId="16" fillId="0" borderId="0" xfId="5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9" fillId="0" borderId="0" xfId="1" applyFont="1" applyFill="1" applyBorder="1" applyAlignment="1" applyProtection="1">
      <protection locked="0"/>
    </xf>
    <xf numFmtId="0" fontId="9" fillId="0" borderId="0" xfId="6" applyFont="1" applyFill="1" applyBorder="1" applyAlignment="1" applyProtection="1">
      <alignment vertical="center"/>
      <protection locked="0"/>
    </xf>
    <xf numFmtId="0" fontId="4" fillId="0" borderId="0" xfId="6" applyFont="1" applyFill="1" applyBorder="1" applyAlignment="1" applyProtection="1">
      <alignment horizontal="left" vertical="center"/>
      <protection locked="0"/>
    </xf>
    <xf numFmtId="0" fontId="4" fillId="0" borderId="0" xfId="6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9" fillId="0" borderId="0" xfId="3" applyFont="1" applyFill="1" applyAlignment="1" applyProtection="1">
      <alignment horizontal="center"/>
      <protection locked="0"/>
    </xf>
    <xf numFmtId="0" fontId="9" fillId="2" borderId="4" xfId="0" applyFont="1" applyFill="1" applyBorder="1" applyAlignment="1" applyProtection="1">
      <alignment horizontal="center" vertical="center" wrapText="1"/>
    </xf>
    <xf numFmtId="0" fontId="19" fillId="0" borderId="0" xfId="0" applyFont="1" applyFill="1" applyProtection="1">
      <protection locked="0"/>
    </xf>
    <xf numFmtId="0" fontId="19" fillId="0" borderId="0" xfId="0" applyFont="1" applyFill="1" applyBorder="1" applyProtection="1">
      <protection locked="0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20" fillId="0" borderId="0" xfId="2" applyFont="1" applyFill="1" applyBorder="1" applyAlignment="1" applyProtection="1">
      <alignment horizontal="left" vertical="center" wrapText="1"/>
      <protection hidden="1"/>
    </xf>
    <xf numFmtId="0" fontId="20" fillId="0" borderId="0" xfId="2" applyFont="1" applyFill="1" applyBorder="1" applyAlignment="1" applyProtection="1">
      <alignment horizontal="left" vertical="center" wrapText="1"/>
    </xf>
    <xf numFmtId="0" fontId="20" fillId="0" borderId="0" xfId="2" applyFont="1" applyFill="1" applyBorder="1" applyAlignment="1" applyProtection="1">
      <alignment horizontal="center" vertical="center" wrapText="1"/>
      <protection hidden="1"/>
    </xf>
    <xf numFmtId="10" fontId="19" fillId="0" borderId="0" xfId="0" applyNumberFormat="1" applyFont="1" applyFill="1" applyBorder="1" applyAlignment="1" applyProtection="1">
      <alignment horizontal="center" vertical="center"/>
      <protection hidden="1"/>
    </xf>
    <xf numFmtId="10" fontId="21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2" applyFont="1" applyFill="1" applyBorder="1" applyAlignment="1" applyProtection="1">
      <alignment vertical="center" wrapText="1"/>
      <protection locked="0"/>
    </xf>
    <xf numFmtId="0" fontId="19" fillId="0" borderId="0" xfId="0" applyFont="1" applyFill="1" applyBorder="1" applyProtection="1">
      <protection hidden="1"/>
    </xf>
    <xf numFmtId="0" fontId="20" fillId="0" borderId="0" xfId="2" applyFont="1" applyFill="1" applyBorder="1" applyAlignment="1" applyProtection="1">
      <alignment horizontal="left" vertical="center" wrapText="1"/>
      <protection locked="0"/>
    </xf>
    <xf numFmtId="10" fontId="19" fillId="0" borderId="0" xfId="0" applyNumberFormat="1" applyFont="1" applyFill="1" applyBorder="1" applyAlignment="1" applyProtection="1">
      <alignment horizontal="center" vertical="center"/>
      <protection locked="0"/>
    </xf>
    <xf numFmtId="10" fontId="21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3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vertical="center"/>
      <protection hidden="1"/>
    </xf>
    <xf numFmtId="0" fontId="8" fillId="0" borderId="0" xfId="5" quotePrefix="1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24" fillId="0" borderId="0" xfId="0" applyFont="1" applyBorder="1" applyAlignment="1" applyProtection="1">
      <alignment horizontal="justify"/>
      <protection locked="0"/>
    </xf>
    <xf numFmtId="0" fontId="25" fillId="0" borderId="0" xfId="0" applyFont="1" applyFill="1" applyBorder="1" applyAlignment="1" applyProtection="1">
      <alignment horizontal="center" vertical="center"/>
      <protection locked="0"/>
    </xf>
    <xf numFmtId="0" fontId="19" fillId="3" borderId="0" xfId="0" applyFont="1" applyFill="1" applyBorder="1" applyProtection="1">
      <protection hidden="1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9" fillId="0" borderId="0" xfId="1" applyFont="1" applyFill="1" applyBorder="1" applyAlignment="1" applyProtection="1">
      <alignment horizontal="center" wrapText="1"/>
      <protection locked="0"/>
    </xf>
    <xf numFmtId="0" fontId="9" fillId="0" borderId="0" xfId="1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0" fontId="9" fillId="0" borderId="0" xfId="6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3" fillId="0" borderId="9" xfId="0" applyFont="1" applyFill="1" applyBorder="1" applyAlignment="1" applyProtection="1">
      <alignment horizontal="center" vertical="center" wrapText="1"/>
      <protection locked="0"/>
    </xf>
    <xf numFmtId="0" fontId="13" fillId="0" borderId="11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8" xfId="0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 vertical="center" textRotation="90" wrapText="1"/>
      <protection locked="0"/>
    </xf>
    <xf numFmtId="0" fontId="13" fillId="0" borderId="10" xfId="0" applyFont="1" applyFill="1" applyBorder="1" applyAlignment="1" applyProtection="1">
      <alignment horizontal="center" vertical="center" wrapText="1"/>
      <protection locked="0"/>
    </xf>
    <xf numFmtId="0" fontId="13" fillId="0" borderId="0" xfId="1" applyFont="1" applyFill="1" applyBorder="1" applyAlignment="1" applyProtection="1">
      <alignment horizontal="left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/>
      <protection locked="0"/>
    </xf>
    <xf numFmtId="0" fontId="13" fillId="0" borderId="2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 applyProtection="1">
      <alignment horizontal="center" vertical="center" wrapText="1"/>
      <protection locked="0"/>
    </xf>
    <xf numFmtId="0" fontId="13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righ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8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3" fillId="0" borderId="18" xfId="1" applyFont="1" applyFill="1" applyBorder="1" applyAlignment="1" applyProtection="1">
      <alignment horizontal="center" vertical="center"/>
      <protection locked="0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vertical="center"/>
    </xf>
    <xf numFmtId="0" fontId="13" fillId="0" borderId="20" xfId="0" applyFont="1" applyFill="1" applyBorder="1" applyAlignment="1">
      <alignment vertical="center"/>
    </xf>
    <xf numFmtId="14" fontId="3" fillId="0" borderId="18" xfId="0" applyNumberFormat="1" applyFont="1" applyFill="1" applyBorder="1" applyAlignment="1">
      <alignment horizontal="center" vertical="center"/>
    </xf>
    <xf numFmtId="164" fontId="3" fillId="0" borderId="20" xfId="4" quotePrefix="1" applyNumberFormat="1" applyFont="1" applyBorder="1" applyAlignment="1" applyProtection="1">
      <alignment horizontal="center" vertical="center"/>
      <protection locked="0"/>
    </xf>
    <xf numFmtId="0" fontId="3" fillId="0" borderId="20" xfId="4" applyFont="1" applyBorder="1" applyAlignment="1" applyProtection="1">
      <alignment horizontal="center" vertical="center"/>
      <protection locked="0"/>
    </xf>
    <xf numFmtId="165" fontId="3" fillId="0" borderId="18" xfId="0" applyNumberFormat="1" applyFont="1" applyFill="1" applyBorder="1" applyAlignment="1" applyProtection="1">
      <alignment horizontal="center" vertical="center"/>
      <protection locked="0"/>
    </xf>
    <xf numFmtId="165" fontId="14" fillId="0" borderId="18" xfId="0" applyNumberFormat="1" applyFont="1" applyFill="1" applyBorder="1" applyAlignment="1" applyProtection="1">
      <alignment horizontal="center" vertical="center"/>
      <protection hidden="1"/>
    </xf>
    <xf numFmtId="0" fontId="3" fillId="0" borderId="18" xfId="0" applyFont="1" applyFill="1" applyBorder="1" applyAlignment="1" applyProtection="1">
      <alignment horizontal="center"/>
      <protection hidden="1"/>
    </xf>
    <xf numFmtId="165" fontId="3" fillId="0" borderId="18" xfId="0" quotePrefix="1" applyNumberFormat="1" applyFont="1" applyFill="1" applyBorder="1" applyAlignment="1" applyProtection="1">
      <alignment horizontal="center"/>
      <protection hidden="1"/>
    </xf>
    <xf numFmtId="0" fontId="3" fillId="0" borderId="18" xfId="0" applyFont="1" applyFill="1" applyBorder="1" applyAlignment="1" applyProtection="1">
      <alignment horizontal="center" vertical="center"/>
      <protection hidden="1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05"/>
  <sheetViews>
    <sheetView tabSelected="1" workbookViewId="0">
      <pane ySplit="3" topLeftCell="A4" activePane="bottomLeft" state="frozen"/>
      <selection activeCell="S3" activeCellId="3" sqref="F1:F1048576 L1:O1048576 R1:R1048576 S1:S1048576"/>
      <selection pane="bottomLeft" activeCell="B76" sqref="B76:T76"/>
    </sheetView>
  </sheetViews>
  <sheetFormatPr defaultRowHeight="15.75"/>
  <cols>
    <col min="1" max="1" width="3.375" style="1" customWidth="1"/>
    <col min="2" max="2" width="4" style="1" customWidth="1"/>
    <col min="3" max="3" width="10.625" style="1" customWidth="1"/>
    <col min="4" max="4" width="14.375" style="1" customWidth="1"/>
    <col min="5" max="5" width="7.25" style="1" customWidth="1"/>
    <col min="6" max="6" width="9.375" style="1" hidden="1" customWidth="1"/>
    <col min="7" max="7" width="11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24" t="s">
        <v>0</v>
      </c>
      <c r="C1" s="124"/>
      <c r="D1" s="124"/>
      <c r="E1" s="124"/>
      <c r="F1" s="124"/>
      <c r="G1" s="124"/>
      <c r="H1" s="125" t="s">
        <v>520</v>
      </c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3"/>
    </row>
    <row r="2" spans="2:38" ht="25.5" customHeight="1">
      <c r="B2" s="126" t="s">
        <v>1</v>
      </c>
      <c r="C2" s="126"/>
      <c r="D2" s="126"/>
      <c r="E2" s="126"/>
      <c r="F2" s="126"/>
      <c r="G2" s="126"/>
      <c r="H2" s="127" t="s">
        <v>54</v>
      </c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4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21" t="s">
        <v>2</v>
      </c>
      <c r="C4" s="121"/>
      <c r="D4" s="122" t="s">
        <v>56</v>
      </c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3" t="s">
        <v>518</v>
      </c>
      <c r="Q4" s="123"/>
      <c r="R4" s="123"/>
      <c r="S4" s="123"/>
      <c r="T4" s="123"/>
      <c r="W4" s="112" t="s">
        <v>46</v>
      </c>
      <c r="X4" s="112" t="s">
        <v>8</v>
      </c>
      <c r="Y4" s="112" t="s">
        <v>45</v>
      </c>
      <c r="Z4" s="112" t="s">
        <v>44</v>
      </c>
      <c r="AA4" s="112"/>
      <c r="AB4" s="112"/>
      <c r="AC4" s="112"/>
      <c r="AD4" s="112" t="s">
        <v>43</v>
      </c>
      <c r="AE4" s="112"/>
      <c r="AF4" s="112" t="s">
        <v>41</v>
      </c>
      <c r="AG4" s="112"/>
      <c r="AH4" s="112" t="s">
        <v>42</v>
      </c>
      <c r="AI4" s="112"/>
      <c r="AJ4" s="112" t="s">
        <v>40</v>
      </c>
      <c r="AK4" s="112"/>
      <c r="AL4" s="83"/>
    </row>
    <row r="5" spans="2:38" ht="17.25" customHeight="1">
      <c r="B5" s="119" t="s">
        <v>3</v>
      </c>
      <c r="C5" s="119"/>
      <c r="D5" s="8">
        <v>2</v>
      </c>
      <c r="G5" s="120" t="s">
        <v>517</v>
      </c>
      <c r="H5" s="120"/>
      <c r="I5" s="120"/>
      <c r="J5" s="120"/>
      <c r="K5" s="120"/>
      <c r="L5" s="120"/>
      <c r="M5" s="120"/>
      <c r="N5" s="120"/>
      <c r="O5" s="120"/>
      <c r="P5" s="120" t="s">
        <v>58</v>
      </c>
      <c r="Q5" s="120"/>
      <c r="R5" s="120"/>
      <c r="S5" s="120"/>
      <c r="T5" s="120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83"/>
    </row>
    <row r="7" spans="2:38" ht="44.25" customHeight="1">
      <c r="B7" s="106" t="s">
        <v>4</v>
      </c>
      <c r="C7" s="113" t="s">
        <v>5</v>
      </c>
      <c r="D7" s="115" t="s">
        <v>6</v>
      </c>
      <c r="E7" s="116"/>
      <c r="F7" s="106" t="s">
        <v>7</v>
      </c>
      <c r="G7" s="106" t="s">
        <v>8</v>
      </c>
      <c r="H7" s="109" t="s">
        <v>9</v>
      </c>
      <c r="I7" s="109" t="s">
        <v>10</v>
      </c>
      <c r="J7" s="109" t="s">
        <v>11</v>
      </c>
      <c r="K7" s="109" t="s">
        <v>12</v>
      </c>
      <c r="L7" s="105" t="s">
        <v>13</v>
      </c>
      <c r="M7" s="103" t="s">
        <v>47</v>
      </c>
      <c r="N7" s="104"/>
      <c r="O7" s="105" t="s">
        <v>14</v>
      </c>
      <c r="P7" s="105" t="s">
        <v>15</v>
      </c>
      <c r="Q7" s="106" t="s">
        <v>16</v>
      </c>
      <c r="R7" s="105" t="s">
        <v>17</v>
      </c>
      <c r="S7" s="106" t="s">
        <v>18</v>
      </c>
      <c r="T7" s="106" t="s">
        <v>19</v>
      </c>
      <c r="W7" s="112"/>
      <c r="X7" s="112"/>
      <c r="Y7" s="112"/>
      <c r="Z7" s="65" t="s">
        <v>20</v>
      </c>
      <c r="AA7" s="65" t="s">
        <v>21</v>
      </c>
      <c r="AB7" s="65" t="s">
        <v>22</v>
      </c>
      <c r="AC7" s="65" t="s">
        <v>23</v>
      </c>
      <c r="AD7" s="65" t="s">
        <v>24</v>
      </c>
      <c r="AE7" s="65" t="s">
        <v>23</v>
      </c>
      <c r="AF7" s="65" t="s">
        <v>24</v>
      </c>
      <c r="AG7" s="65" t="s">
        <v>23</v>
      </c>
      <c r="AH7" s="65" t="s">
        <v>24</v>
      </c>
      <c r="AI7" s="65" t="s">
        <v>23</v>
      </c>
      <c r="AJ7" s="65" t="s">
        <v>24</v>
      </c>
      <c r="AK7" s="66" t="s">
        <v>23</v>
      </c>
      <c r="AL7" s="81"/>
    </row>
    <row r="8" spans="2:38" ht="44.25" customHeight="1">
      <c r="B8" s="108"/>
      <c r="C8" s="114"/>
      <c r="D8" s="117"/>
      <c r="E8" s="118"/>
      <c r="F8" s="108"/>
      <c r="G8" s="108"/>
      <c r="H8" s="109"/>
      <c r="I8" s="109"/>
      <c r="J8" s="109"/>
      <c r="K8" s="109"/>
      <c r="L8" s="105"/>
      <c r="M8" s="93" t="s">
        <v>48</v>
      </c>
      <c r="N8" s="93" t="s">
        <v>49</v>
      </c>
      <c r="O8" s="105"/>
      <c r="P8" s="105"/>
      <c r="Q8" s="107"/>
      <c r="R8" s="105"/>
      <c r="S8" s="108"/>
      <c r="T8" s="107"/>
      <c r="V8" s="90"/>
      <c r="W8" s="67" t="str">
        <f>+D4</f>
        <v>CAD/CAM</v>
      </c>
      <c r="X8" s="68" t="str">
        <f>+P4</f>
        <v>Nhóm: ELE1401-02</v>
      </c>
      <c r="Y8" s="69">
        <f>+$AH$8+$AJ$8+$AF$8</f>
        <v>67</v>
      </c>
      <c r="Z8" s="63">
        <f>COUNTIF($S$9:$S$136,"Khiển trách")</f>
        <v>0</v>
      </c>
      <c r="AA8" s="63">
        <f>COUNTIF($S$9:$S$136,"Cảnh cáo")</f>
        <v>0</v>
      </c>
      <c r="AB8" s="63">
        <f>COUNTIF($S$9:$S$136,"Đình chỉ thi")</f>
        <v>0</v>
      </c>
      <c r="AC8" s="70">
        <f>+($Z$8+$AA$8+$AB$8)/$Y$8*100%</f>
        <v>0</v>
      </c>
      <c r="AD8" s="63">
        <f>SUM(COUNTIF($S$9:$S$134,"Vắng"),COUNTIF($S$9:$S$134,"Vắng có phép"))</f>
        <v>0</v>
      </c>
      <c r="AE8" s="71">
        <f>+$AD$8/$Y$8</f>
        <v>0</v>
      </c>
      <c r="AF8" s="72">
        <f>COUNTIF($V$9:$V$134,"Thi lại")</f>
        <v>0</v>
      </c>
      <c r="AG8" s="71">
        <f>+$AF$8/$Y$8</f>
        <v>0</v>
      </c>
      <c r="AH8" s="72">
        <f>COUNTIF($V$9:$V$135,"Học lại")</f>
        <v>1</v>
      </c>
      <c r="AI8" s="71">
        <f>+$AH$8/$Y$8</f>
        <v>1.4925373134328358E-2</v>
      </c>
      <c r="AJ8" s="63">
        <f>COUNTIF($V$10:$V$135,"Đạt")</f>
        <v>66</v>
      </c>
      <c r="AK8" s="70">
        <f>+$AJ$8/$Y$8</f>
        <v>0.9850746268656716</v>
      </c>
      <c r="AL8" s="82"/>
    </row>
    <row r="9" spans="2:38" ht="14.25" customHeight="1">
      <c r="B9" s="103" t="s">
        <v>25</v>
      </c>
      <c r="C9" s="110"/>
      <c r="D9" s="110"/>
      <c r="E9" s="110"/>
      <c r="F9" s="110"/>
      <c r="G9" s="104"/>
      <c r="H9" s="10">
        <v>10</v>
      </c>
      <c r="I9" s="10"/>
      <c r="J9" s="11"/>
      <c r="K9" s="10">
        <v>30</v>
      </c>
      <c r="L9" s="12"/>
      <c r="M9" s="13"/>
      <c r="N9" s="13"/>
      <c r="O9" s="13"/>
      <c r="P9" s="60">
        <f>100-(H9+I9+J9+K9)</f>
        <v>60</v>
      </c>
      <c r="Q9" s="108"/>
      <c r="R9" s="14"/>
      <c r="S9" s="14"/>
      <c r="T9" s="108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15.75" customHeight="1">
      <c r="B10" s="15">
        <v>1</v>
      </c>
      <c r="C10" s="16" t="s">
        <v>308</v>
      </c>
      <c r="D10" s="17" t="s">
        <v>309</v>
      </c>
      <c r="E10" s="18" t="s">
        <v>61</v>
      </c>
      <c r="F10" s="19" t="s">
        <v>310</v>
      </c>
      <c r="G10" s="16" t="s">
        <v>96</v>
      </c>
      <c r="H10" s="20">
        <v>8</v>
      </c>
      <c r="I10" s="20" t="s">
        <v>26</v>
      </c>
      <c r="J10" s="20" t="s">
        <v>26</v>
      </c>
      <c r="K10" s="20">
        <v>8</v>
      </c>
      <c r="L10" s="21"/>
      <c r="M10" s="21"/>
      <c r="N10" s="21"/>
      <c r="O10" s="21"/>
      <c r="P10" s="22">
        <v>6.5</v>
      </c>
      <c r="Q10" s="23">
        <f t="shared" ref="Q10:Q73" si="0">ROUND(SUMPRODUCT(H10:P10,$H$9:$P$9)/100,1)</f>
        <v>7.1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24" t="str">
        <f t="shared" ref="S10:S76" si="1">IF($Q10&lt;4,"Kém",IF(AND($Q10&gt;=4,$Q10&lt;=5.4),"Trung bình yếu",IF(AND($Q10&gt;=5.5,$Q10&lt;=6.9),"Trung bình",IF(AND($Q10&gt;=7,$Q10&lt;=8.4),"Khá",IF(AND($Q10&gt;=8.5,$Q10&lt;=10),"Giỏi","")))))</f>
        <v>Khá</v>
      </c>
      <c r="T10" s="25" t="str">
        <f>+IF(OR($H10=0,$I10=0,$J10=0,$K10=0),"Không đủ ĐKDT","")</f>
        <v/>
      </c>
      <c r="U10" s="3"/>
      <c r="V10" s="9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5.75" customHeight="1">
      <c r="B11" s="26">
        <v>2</v>
      </c>
      <c r="C11" s="27" t="s">
        <v>311</v>
      </c>
      <c r="D11" s="28" t="s">
        <v>312</v>
      </c>
      <c r="E11" s="29" t="s">
        <v>61</v>
      </c>
      <c r="F11" s="30" t="s">
        <v>313</v>
      </c>
      <c r="G11" s="27" t="s">
        <v>96</v>
      </c>
      <c r="H11" s="31">
        <v>8</v>
      </c>
      <c r="I11" s="31" t="s">
        <v>26</v>
      </c>
      <c r="J11" s="31" t="s">
        <v>26</v>
      </c>
      <c r="K11" s="31">
        <v>9</v>
      </c>
      <c r="L11" s="32"/>
      <c r="M11" s="32"/>
      <c r="N11" s="32"/>
      <c r="O11" s="32"/>
      <c r="P11" s="33">
        <v>8.5</v>
      </c>
      <c r="Q11" s="34">
        <f t="shared" si="0"/>
        <v>8.6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</v>
      </c>
      <c r="S11" s="36" t="str">
        <f t="shared" si="1"/>
        <v>Giỏi</v>
      </c>
      <c r="T11" s="37" t="str">
        <f>+IF(OR($H11=0,$I11=0,$J11=0,$K11=0),"Không đủ ĐKDT","")</f>
        <v/>
      </c>
      <c r="U11" s="3"/>
      <c r="V11" s="91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2:38" ht="15.75" customHeight="1">
      <c r="B12" s="26">
        <v>3</v>
      </c>
      <c r="C12" s="27" t="s">
        <v>314</v>
      </c>
      <c r="D12" s="28" t="s">
        <v>268</v>
      </c>
      <c r="E12" s="29" t="s">
        <v>61</v>
      </c>
      <c r="F12" s="30" t="s">
        <v>171</v>
      </c>
      <c r="G12" s="27" t="s">
        <v>96</v>
      </c>
      <c r="H12" s="31">
        <v>8</v>
      </c>
      <c r="I12" s="31" t="s">
        <v>26</v>
      </c>
      <c r="J12" s="31" t="s">
        <v>26</v>
      </c>
      <c r="K12" s="31">
        <v>6</v>
      </c>
      <c r="L12" s="38"/>
      <c r="M12" s="38"/>
      <c r="N12" s="38"/>
      <c r="O12" s="38"/>
      <c r="P12" s="33">
        <v>5</v>
      </c>
      <c r="Q12" s="34">
        <f t="shared" si="0"/>
        <v>5.6</v>
      </c>
      <c r="R12" s="35" t="str">
        <f t="shared" ref="R12:R76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</v>
      </c>
      <c r="S12" s="36" t="str">
        <f t="shared" si="1"/>
        <v>Trung bình</v>
      </c>
      <c r="T12" s="37" t="str">
        <f t="shared" ref="T12:T76" si="4">+IF(OR($H12=0,$I12=0,$J12=0,$K12=0),"Không đủ ĐKDT","")</f>
        <v/>
      </c>
      <c r="U12" s="3"/>
      <c r="V12" s="91" t="str">
        <f t="shared" si="2"/>
        <v>Đạt</v>
      </c>
      <c r="W12" s="74"/>
      <c r="X12" s="75"/>
      <c r="Y12" s="75"/>
      <c r="Z12" s="92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2:38" ht="15.75" customHeight="1">
      <c r="B13" s="26">
        <v>4</v>
      </c>
      <c r="C13" s="27" t="s">
        <v>315</v>
      </c>
      <c r="D13" s="28" t="s">
        <v>316</v>
      </c>
      <c r="E13" s="29" t="s">
        <v>317</v>
      </c>
      <c r="F13" s="30" t="s">
        <v>318</v>
      </c>
      <c r="G13" s="27" t="s">
        <v>96</v>
      </c>
      <c r="H13" s="31">
        <v>6</v>
      </c>
      <c r="I13" s="31" t="s">
        <v>26</v>
      </c>
      <c r="J13" s="31" t="s">
        <v>26</v>
      </c>
      <c r="K13" s="31">
        <v>6</v>
      </c>
      <c r="L13" s="38"/>
      <c r="M13" s="38"/>
      <c r="N13" s="38"/>
      <c r="O13" s="38"/>
      <c r="P13" s="33">
        <v>7</v>
      </c>
      <c r="Q13" s="34">
        <f t="shared" si="0"/>
        <v>6.6</v>
      </c>
      <c r="R13" s="35" t="str">
        <f t="shared" si="3"/>
        <v>C+</v>
      </c>
      <c r="S13" s="36" t="str">
        <f t="shared" si="1"/>
        <v>Trung bình</v>
      </c>
      <c r="T13" s="37" t="str">
        <f t="shared" si="4"/>
        <v/>
      </c>
      <c r="U13" s="3"/>
      <c r="V13" s="91" t="str">
        <f t="shared" si="2"/>
        <v>Đạt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15.75" customHeight="1">
      <c r="B14" s="26">
        <v>5</v>
      </c>
      <c r="C14" s="27" t="s">
        <v>319</v>
      </c>
      <c r="D14" s="28" t="s">
        <v>93</v>
      </c>
      <c r="E14" s="29" t="s">
        <v>70</v>
      </c>
      <c r="F14" s="30" t="s">
        <v>320</v>
      </c>
      <c r="G14" s="27" t="s">
        <v>63</v>
      </c>
      <c r="H14" s="31">
        <v>8</v>
      </c>
      <c r="I14" s="31" t="s">
        <v>26</v>
      </c>
      <c r="J14" s="31" t="s">
        <v>26</v>
      </c>
      <c r="K14" s="31">
        <v>9</v>
      </c>
      <c r="L14" s="38"/>
      <c r="M14" s="38"/>
      <c r="N14" s="38"/>
      <c r="O14" s="38"/>
      <c r="P14" s="33">
        <v>9.5</v>
      </c>
      <c r="Q14" s="34">
        <f t="shared" si="0"/>
        <v>9.1999999999999993</v>
      </c>
      <c r="R14" s="35" t="str">
        <f t="shared" si="3"/>
        <v>A+</v>
      </c>
      <c r="S14" s="36" t="str">
        <f t="shared" si="1"/>
        <v>Giỏi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5.75" customHeight="1">
      <c r="B15" s="26">
        <v>6</v>
      </c>
      <c r="C15" s="27" t="s">
        <v>321</v>
      </c>
      <c r="D15" s="28" t="s">
        <v>322</v>
      </c>
      <c r="E15" s="29" t="s">
        <v>323</v>
      </c>
      <c r="F15" s="30" t="s">
        <v>324</v>
      </c>
      <c r="G15" s="27" t="s">
        <v>96</v>
      </c>
      <c r="H15" s="31">
        <v>8</v>
      </c>
      <c r="I15" s="31" t="s">
        <v>26</v>
      </c>
      <c r="J15" s="31" t="s">
        <v>26</v>
      </c>
      <c r="K15" s="31">
        <v>8</v>
      </c>
      <c r="L15" s="38"/>
      <c r="M15" s="38"/>
      <c r="N15" s="38"/>
      <c r="O15" s="38"/>
      <c r="P15" s="33">
        <v>9</v>
      </c>
      <c r="Q15" s="34">
        <f t="shared" si="0"/>
        <v>8.6</v>
      </c>
      <c r="R15" s="35" t="str">
        <f t="shared" si="3"/>
        <v>A</v>
      </c>
      <c r="S15" s="36" t="str">
        <f t="shared" si="1"/>
        <v>Giỏi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5.75" customHeight="1">
      <c r="B16" s="26">
        <v>7</v>
      </c>
      <c r="C16" s="27" t="s">
        <v>325</v>
      </c>
      <c r="D16" s="28" t="s">
        <v>326</v>
      </c>
      <c r="E16" s="29" t="s">
        <v>327</v>
      </c>
      <c r="F16" s="30" t="s">
        <v>328</v>
      </c>
      <c r="G16" s="27" t="s">
        <v>96</v>
      </c>
      <c r="H16" s="31">
        <v>7</v>
      </c>
      <c r="I16" s="31" t="s">
        <v>26</v>
      </c>
      <c r="J16" s="31" t="s">
        <v>26</v>
      </c>
      <c r="K16" s="31">
        <v>8</v>
      </c>
      <c r="L16" s="38"/>
      <c r="M16" s="38"/>
      <c r="N16" s="38"/>
      <c r="O16" s="38"/>
      <c r="P16" s="33">
        <v>8.5</v>
      </c>
      <c r="Q16" s="34">
        <f t="shared" si="0"/>
        <v>8.1999999999999993</v>
      </c>
      <c r="R16" s="35" t="str">
        <f t="shared" si="3"/>
        <v>B+</v>
      </c>
      <c r="S16" s="36" t="str">
        <f t="shared" si="1"/>
        <v>Khá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5.75" customHeight="1">
      <c r="B17" s="26">
        <v>8</v>
      </c>
      <c r="C17" s="27" t="s">
        <v>329</v>
      </c>
      <c r="D17" s="28" t="s">
        <v>93</v>
      </c>
      <c r="E17" s="29" t="s">
        <v>327</v>
      </c>
      <c r="F17" s="30" t="s">
        <v>330</v>
      </c>
      <c r="G17" s="27" t="s">
        <v>96</v>
      </c>
      <c r="H17" s="31">
        <v>7</v>
      </c>
      <c r="I17" s="31" t="s">
        <v>26</v>
      </c>
      <c r="J17" s="31" t="s">
        <v>26</v>
      </c>
      <c r="K17" s="31">
        <v>8</v>
      </c>
      <c r="L17" s="38"/>
      <c r="M17" s="38"/>
      <c r="N17" s="38"/>
      <c r="O17" s="38"/>
      <c r="P17" s="33">
        <v>4</v>
      </c>
      <c r="Q17" s="34">
        <f t="shared" si="0"/>
        <v>5.5</v>
      </c>
      <c r="R17" s="35" t="str">
        <f t="shared" si="3"/>
        <v>C</v>
      </c>
      <c r="S17" s="36" t="str">
        <f t="shared" si="1"/>
        <v>Trung bình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5.75" customHeight="1">
      <c r="B18" s="26">
        <v>9</v>
      </c>
      <c r="C18" s="27" t="s">
        <v>331</v>
      </c>
      <c r="D18" s="28" t="s">
        <v>93</v>
      </c>
      <c r="E18" s="29" t="s">
        <v>327</v>
      </c>
      <c r="F18" s="30" t="s">
        <v>332</v>
      </c>
      <c r="G18" s="27" t="s">
        <v>96</v>
      </c>
      <c r="H18" s="31">
        <v>8</v>
      </c>
      <c r="I18" s="31" t="s">
        <v>26</v>
      </c>
      <c r="J18" s="31" t="s">
        <v>26</v>
      </c>
      <c r="K18" s="31">
        <v>7</v>
      </c>
      <c r="L18" s="38"/>
      <c r="M18" s="38"/>
      <c r="N18" s="38"/>
      <c r="O18" s="38"/>
      <c r="P18" s="33">
        <v>7.5</v>
      </c>
      <c r="Q18" s="34">
        <f t="shared" si="0"/>
        <v>7.4</v>
      </c>
      <c r="R18" s="35" t="str">
        <f t="shared" si="3"/>
        <v>B</v>
      </c>
      <c r="S18" s="36" t="str">
        <f t="shared" si="1"/>
        <v>Khá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5.75" customHeight="1">
      <c r="B19" s="26">
        <v>10</v>
      </c>
      <c r="C19" s="27" t="s">
        <v>333</v>
      </c>
      <c r="D19" s="28" t="s">
        <v>334</v>
      </c>
      <c r="E19" s="29" t="s">
        <v>335</v>
      </c>
      <c r="F19" s="30" t="s">
        <v>336</v>
      </c>
      <c r="G19" s="27" t="s">
        <v>96</v>
      </c>
      <c r="H19" s="31">
        <v>7</v>
      </c>
      <c r="I19" s="31" t="s">
        <v>26</v>
      </c>
      <c r="J19" s="31" t="s">
        <v>26</v>
      </c>
      <c r="K19" s="31">
        <v>8</v>
      </c>
      <c r="L19" s="38"/>
      <c r="M19" s="38"/>
      <c r="N19" s="38"/>
      <c r="O19" s="38"/>
      <c r="P19" s="33">
        <v>9</v>
      </c>
      <c r="Q19" s="34">
        <f t="shared" si="0"/>
        <v>8.5</v>
      </c>
      <c r="R19" s="35" t="str">
        <f t="shared" si="3"/>
        <v>A</v>
      </c>
      <c r="S19" s="36" t="str">
        <f t="shared" si="1"/>
        <v>Giỏi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5.75" customHeight="1">
      <c r="B20" s="26">
        <v>11</v>
      </c>
      <c r="C20" s="27" t="s">
        <v>337</v>
      </c>
      <c r="D20" s="28" t="s">
        <v>93</v>
      </c>
      <c r="E20" s="29" t="s">
        <v>338</v>
      </c>
      <c r="F20" s="30" t="s">
        <v>339</v>
      </c>
      <c r="G20" s="27" t="s">
        <v>96</v>
      </c>
      <c r="H20" s="31">
        <v>7</v>
      </c>
      <c r="I20" s="31" t="s">
        <v>26</v>
      </c>
      <c r="J20" s="31" t="s">
        <v>26</v>
      </c>
      <c r="K20" s="31">
        <v>5</v>
      </c>
      <c r="L20" s="38"/>
      <c r="M20" s="38"/>
      <c r="N20" s="38"/>
      <c r="O20" s="38"/>
      <c r="P20" s="33">
        <v>3</v>
      </c>
      <c r="Q20" s="34">
        <f t="shared" si="0"/>
        <v>4</v>
      </c>
      <c r="R20" s="35" t="str">
        <f t="shared" si="3"/>
        <v>D</v>
      </c>
      <c r="S20" s="36" t="str">
        <f t="shared" si="1"/>
        <v>Trung bình yếu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5.75" customHeight="1">
      <c r="B21" s="26">
        <v>12</v>
      </c>
      <c r="C21" s="27" t="s">
        <v>340</v>
      </c>
      <c r="D21" s="28" t="s">
        <v>341</v>
      </c>
      <c r="E21" s="29" t="s">
        <v>342</v>
      </c>
      <c r="F21" s="30" t="s">
        <v>343</v>
      </c>
      <c r="G21" s="27" t="s">
        <v>63</v>
      </c>
      <c r="H21" s="31">
        <v>7</v>
      </c>
      <c r="I21" s="31" t="s">
        <v>26</v>
      </c>
      <c r="J21" s="31" t="s">
        <v>26</v>
      </c>
      <c r="K21" s="31">
        <v>8</v>
      </c>
      <c r="L21" s="38"/>
      <c r="M21" s="38"/>
      <c r="N21" s="38"/>
      <c r="O21" s="38"/>
      <c r="P21" s="33">
        <v>9</v>
      </c>
      <c r="Q21" s="34">
        <f t="shared" si="0"/>
        <v>8.5</v>
      </c>
      <c r="R21" s="35" t="str">
        <f t="shared" si="3"/>
        <v>A</v>
      </c>
      <c r="S21" s="36" t="str">
        <f t="shared" si="1"/>
        <v>Giỏi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5.75" customHeight="1">
      <c r="B22" s="26">
        <v>13</v>
      </c>
      <c r="C22" s="27" t="s">
        <v>344</v>
      </c>
      <c r="D22" s="28" t="s">
        <v>345</v>
      </c>
      <c r="E22" s="29" t="s">
        <v>106</v>
      </c>
      <c r="F22" s="30" t="s">
        <v>346</v>
      </c>
      <c r="G22" s="27" t="s">
        <v>63</v>
      </c>
      <c r="H22" s="31">
        <v>7</v>
      </c>
      <c r="I22" s="31" t="s">
        <v>26</v>
      </c>
      <c r="J22" s="31" t="s">
        <v>26</v>
      </c>
      <c r="K22" s="31">
        <v>6</v>
      </c>
      <c r="L22" s="38"/>
      <c r="M22" s="38"/>
      <c r="N22" s="38"/>
      <c r="O22" s="38"/>
      <c r="P22" s="33">
        <v>7</v>
      </c>
      <c r="Q22" s="34">
        <f t="shared" si="0"/>
        <v>6.7</v>
      </c>
      <c r="R22" s="35" t="str">
        <f t="shared" si="3"/>
        <v>C+</v>
      </c>
      <c r="S22" s="36" t="str">
        <f t="shared" si="1"/>
        <v>Trung bình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5.75" customHeight="1">
      <c r="B23" s="26">
        <v>14</v>
      </c>
      <c r="C23" s="27" t="s">
        <v>347</v>
      </c>
      <c r="D23" s="28" t="s">
        <v>348</v>
      </c>
      <c r="E23" s="29" t="s">
        <v>106</v>
      </c>
      <c r="F23" s="30" t="s">
        <v>228</v>
      </c>
      <c r="G23" s="27" t="s">
        <v>96</v>
      </c>
      <c r="H23" s="31">
        <v>8</v>
      </c>
      <c r="I23" s="31" t="s">
        <v>26</v>
      </c>
      <c r="J23" s="31" t="s">
        <v>26</v>
      </c>
      <c r="K23" s="31">
        <v>7</v>
      </c>
      <c r="L23" s="38"/>
      <c r="M23" s="38"/>
      <c r="N23" s="38"/>
      <c r="O23" s="38"/>
      <c r="P23" s="33">
        <v>6.5</v>
      </c>
      <c r="Q23" s="34">
        <f t="shared" si="0"/>
        <v>6.8</v>
      </c>
      <c r="R23" s="35" t="str">
        <f t="shared" si="3"/>
        <v>C+</v>
      </c>
      <c r="S23" s="36" t="str">
        <f t="shared" si="1"/>
        <v>Trung bình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5.75" customHeight="1">
      <c r="B24" s="26">
        <v>15</v>
      </c>
      <c r="C24" s="27" t="s">
        <v>349</v>
      </c>
      <c r="D24" s="28" t="s">
        <v>219</v>
      </c>
      <c r="E24" s="29" t="s">
        <v>118</v>
      </c>
      <c r="F24" s="30" t="s">
        <v>350</v>
      </c>
      <c r="G24" s="27" t="s">
        <v>96</v>
      </c>
      <c r="H24" s="31">
        <v>7</v>
      </c>
      <c r="I24" s="31" t="s">
        <v>26</v>
      </c>
      <c r="J24" s="31" t="s">
        <v>26</v>
      </c>
      <c r="K24" s="31">
        <v>7</v>
      </c>
      <c r="L24" s="38"/>
      <c r="M24" s="38"/>
      <c r="N24" s="38"/>
      <c r="O24" s="38"/>
      <c r="P24" s="33">
        <v>7</v>
      </c>
      <c r="Q24" s="34">
        <f t="shared" si="0"/>
        <v>7</v>
      </c>
      <c r="R24" s="35" t="str">
        <f t="shared" si="3"/>
        <v>B</v>
      </c>
      <c r="S24" s="36" t="str">
        <f t="shared" si="1"/>
        <v>Khá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5.75" customHeight="1">
      <c r="B25" s="26">
        <v>16</v>
      </c>
      <c r="C25" s="27" t="s">
        <v>351</v>
      </c>
      <c r="D25" s="28" t="s">
        <v>352</v>
      </c>
      <c r="E25" s="29" t="s">
        <v>118</v>
      </c>
      <c r="F25" s="30" t="s">
        <v>353</v>
      </c>
      <c r="G25" s="27" t="s">
        <v>96</v>
      </c>
      <c r="H25" s="31">
        <v>7</v>
      </c>
      <c r="I25" s="31" t="s">
        <v>26</v>
      </c>
      <c r="J25" s="31" t="s">
        <v>26</v>
      </c>
      <c r="K25" s="31">
        <v>5</v>
      </c>
      <c r="L25" s="38"/>
      <c r="M25" s="38"/>
      <c r="N25" s="38"/>
      <c r="O25" s="38"/>
      <c r="P25" s="33">
        <v>3</v>
      </c>
      <c r="Q25" s="34">
        <f t="shared" si="0"/>
        <v>4</v>
      </c>
      <c r="R25" s="35" t="str">
        <f t="shared" si="3"/>
        <v>D</v>
      </c>
      <c r="S25" s="36" t="str">
        <f t="shared" si="1"/>
        <v>Trung bình yếu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5.75" customHeight="1">
      <c r="B26" s="26">
        <v>17</v>
      </c>
      <c r="C26" s="27" t="s">
        <v>354</v>
      </c>
      <c r="D26" s="28" t="s">
        <v>355</v>
      </c>
      <c r="E26" s="29" t="s">
        <v>118</v>
      </c>
      <c r="F26" s="30" t="s">
        <v>356</v>
      </c>
      <c r="G26" s="27" t="s">
        <v>96</v>
      </c>
      <c r="H26" s="31">
        <v>8</v>
      </c>
      <c r="I26" s="31" t="s">
        <v>26</v>
      </c>
      <c r="J26" s="31" t="s">
        <v>26</v>
      </c>
      <c r="K26" s="31">
        <v>9</v>
      </c>
      <c r="L26" s="38"/>
      <c r="M26" s="38"/>
      <c r="N26" s="38"/>
      <c r="O26" s="38"/>
      <c r="P26" s="33">
        <v>9.5</v>
      </c>
      <c r="Q26" s="34">
        <f t="shared" si="0"/>
        <v>9.1999999999999993</v>
      </c>
      <c r="R26" s="35" t="str">
        <f t="shared" si="3"/>
        <v>A+</v>
      </c>
      <c r="S26" s="36" t="str">
        <f t="shared" si="1"/>
        <v>Giỏi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5.75" customHeight="1">
      <c r="B27" s="26">
        <v>18</v>
      </c>
      <c r="C27" s="27" t="s">
        <v>357</v>
      </c>
      <c r="D27" s="28" t="s">
        <v>358</v>
      </c>
      <c r="E27" s="29" t="s">
        <v>130</v>
      </c>
      <c r="F27" s="30" t="s">
        <v>359</v>
      </c>
      <c r="G27" s="27" t="s">
        <v>96</v>
      </c>
      <c r="H27" s="31">
        <v>6</v>
      </c>
      <c r="I27" s="31" t="s">
        <v>26</v>
      </c>
      <c r="J27" s="31" t="s">
        <v>26</v>
      </c>
      <c r="K27" s="31">
        <v>6</v>
      </c>
      <c r="L27" s="38"/>
      <c r="M27" s="38"/>
      <c r="N27" s="38"/>
      <c r="O27" s="38"/>
      <c r="P27" s="33">
        <v>3</v>
      </c>
      <c r="Q27" s="34">
        <f t="shared" si="0"/>
        <v>4.2</v>
      </c>
      <c r="R27" s="35" t="str">
        <f t="shared" si="3"/>
        <v>D</v>
      </c>
      <c r="S27" s="36" t="str">
        <f t="shared" si="1"/>
        <v>Trung bình yếu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5.75" customHeight="1">
      <c r="B28" s="26">
        <v>19</v>
      </c>
      <c r="C28" s="27" t="s">
        <v>360</v>
      </c>
      <c r="D28" s="28" t="s">
        <v>361</v>
      </c>
      <c r="E28" s="29" t="s">
        <v>130</v>
      </c>
      <c r="F28" s="30" t="s">
        <v>273</v>
      </c>
      <c r="G28" s="27" t="s">
        <v>96</v>
      </c>
      <c r="H28" s="31">
        <v>8</v>
      </c>
      <c r="I28" s="31" t="s">
        <v>26</v>
      </c>
      <c r="J28" s="31" t="s">
        <v>26</v>
      </c>
      <c r="K28" s="31">
        <v>9</v>
      </c>
      <c r="L28" s="38"/>
      <c r="M28" s="38"/>
      <c r="N28" s="38"/>
      <c r="O28" s="38"/>
      <c r="P28" s="33">
        <v>9.5</v>
      </c>
      <c r="Q28" s="34">
        <f t="shared" si="0"/>
        <v>9.1999999999999993</v>
      </c>
      <c r="R28" s="35" t="str">
        <f t="shared" si="3"/>
        <v>A+</v>
      </c>
      <c r="S28" s="36" t="str">
        <f t="shared" si="1"/>
        <v>Giỏi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5.75" customHeight="1">
      <c r="B29" s="26">
        <v>20</v>
      </c>
      <c r="C29" s="27" t="s">
        <v>362</v>
      </c>
      <c r="D29" s="28" t="s">
        <v>363</v>
      </c>
      <c r="E29" s="29" t="s">
        <v>130</v>
      </c>
      <c r="F29" s="30" t="s">
        <v>364</v>
      </c>
      <c r="G29" s="27" t="s">
        <v>96</v>
      </c>
      <c r="H29" s="31">
        <v>8</v>
      </c>
      <c r="I29" s="31" t="s">
        <v>26</v>
      </c>
      <c r="J29" s="31" t="s">
        <v>26</v>
      </c>
      <c r="K29" s="31">
        <v>8</v>
      </c>
      <c r="L29" s="38"/>
      <c r="M29" s="38"/>
      <c r="N29" s="38"/>
      <c r="O29" s="38"/>
      <c r="P29" s="33">
        <v>8.5</v>
      </c>
      <c r="Q29" s="34">
        <f t="shared" si="0"/>
        <v>8.3000000000000007</v>
      </c>
      <c r="R29" s="35" t="str">
        <f t="shared" si="3"/>
        <v>B+</v>
      </c>
      <c r="S29" s="36" t="str">
        <f t="shared" si="1"/>
        <v>Khá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5.75" customHeight="1">
      <c r="B30" s="26">
        <v>21</v>
      </c>
      <c r="C30" s="27" t="s">
        <v>365</v>
      </c>
      <c r="D30" s="28" t="s">
        <v>366</v>
      </c>
      <c r="E30" s="29" t="s">
        <v>367</v>
      </c>
      <c r="F30" s="30" t="s">
        <v>368</v>
      </c>
      <c r="G30" s="27" t="s">
        <v>96</v>
      </c>
      <c r="H30" s="31">
        <v>7</v>
      </c>
      <c r="I30" s="31" t="s">
        <v>26</v>
      </c>
      <c r="J30" s="31" t="s">
        <v>26</v>
      </c>
      <c r="K30" s="31">
        <v>7</v>
      </c>
      <c r="L30" s="38"/>
      <c r="M30" s="38"/>
      <c r="N30" s="38"/>
      <c r="O30" s="38"/>
      <c r="P30" s="33">
        <v>6.5</v>
      </c>
      <c r="Q30" s="34">
        <f t="shared" si="0"/>
        <v>6.7</v>
      </c>
      <c r="R30" s="35" t="str">
        <f t="shared" si="3"/>
        <v>C+</v>
      </c>
      <c r="S30" s="36" t="str">
        <f t="shared" si="1"/>
        <v>Trung bình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5.75" customHeight="1">
      <c r="B31" s="26">
        <v>22</v>
      </c>
      <c r="C31" s="27" t="s">
        <v>369</v>
      </c>
      <c r="D31" s="28" t="s">
        <v>73</v>
      </c>
      <c r="E31" s="29" t="s">
        <v>148</v>
      </c>
      <c r="F31" s="30" t="s">
        <v>370</v>
      </c>
      <c r="G31" s="27" t="s">
        <v>96</v>
      </c>
      <c r="H31" s="31">
        <v>9</v>
      </c>
      <c r="I31" s="31" t="s">
        <v>26</v>
      </c>
      <c r="J31" s="31" t="s">
        <v>26</v>
      </c>
      <c r="K31" s="31">
        <v>9</v>
      </c>
      <c r="L31" s="38"/>
      <c r="M31" s="38"/>
      <c r="N31" s="38"/>
      <c r="O31" s="38"/>
      <c r="P31" s="33">
        <v>9</v>
      </c>
      <c r="Q31" s="34">
        <f t="shared" si="0"/>
        <v>9</v>
      </c>
      <c r="R31" s="35" t="str">
        <f t="shared" si="3"/>
        <v>A+</v>
      </c>
      <c r="S31" s="36" t="str">
        <f t="shared" si="1"/>
        <v>Giỏi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5.75" customHeight="1">
      <c r="B32" s="26">
        <v>23</v>
      </c>
      <c r="C32" s="27" t="s">
        <v>371</v>
      </c>
      <c r="D32" s="28" t="s">
        <v>372</v>
      </c>
      <c r="E32" s="29" t="s">
        <v>148</v>
      </c>
      <c r="F32" s="30" t="s">
        <v>373</v>
      </c>
      <c r="G32" s="27" t="s">
        <v>96</v>
      </c>
      <c r="H32" s="31">
        <v>9</v>
      </c>
      <c r="I32" s="31" t="s">
        <v>26</v>
      </c>
      <c r="J32" s="31" t="s">
        <v>26</v>
      </c>
      <c r="K32" s="31">
        <v>9</v>
      </c>
      <c r="L32" s="38"/>
      <c r="M32" s="38"/>
      <c r="N32" s="38"/>
      <c r="O32" s="38"/>
      <c r="P32" s="33">
        <v>9</v>
      </c>
      <c r="Q32" s="34">
        <f t="shared" si="0"/>
        <v>9</v>
      </c>
      <c r="R32" s="35" t="str">
        <f t="shared" si="3"/>
        <v>A+</v>
      </c>
      <c r="S32" s="36" t="str">
        <f t="shared" si="1"/>
        <v>Giỏi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5.75" customHeight="1">
      <c r="B33" s="26">
        <v>24</v>
      </c>
      <c r="C33" s="27" t="s">
        <v>374</v>
      </c>
      <c r="D33" s="28" t="s">
        <v>375</v>
      </c>
      <c r="E33" s="29" t="s">
        <v>376</v>
      </c>
      <c r="F33" s="30" t="s">
        <v>377</v>
      </c>
      <c r="G33" s="27" t="s">
        <v>96</v>
      </c>
      <c r="H33" s="31">
        <v>8</v>
      </c>
      <c r="I33" s="31" t="s">
        <v>26</v>
      </c>
      <c r="J33" s="31" t="s">
        <v>26</v>
      </c>
      <c r="K33" s="31">
        <v>7</v>
      </c>
      <c r="L33" s="38"/>
      <c r="M33" s="38"/>
      <c r="N33" s="38"/>
      <c r="O33" s="38"/>
      <c r="P33" s="33">
        <v>7</v>
      </c>
      <c r="Q33" s="34">
        <f t="shared" si="0"/>
        <v>7.1</v>
      </c>
      <c r="R33" s="35" t="str">
        <f t="shared" si="3"/>
        <v>B</v>
      </c>
      <c r="S33" s="36" t="str">
        <f t="shared" si="1"/>
        <v>Khá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5.75" customHeight="1">
      <c r="B34" s="26">
        <v>25</v>
      </c>
      <c r="C34" s="27" t="s">
        <v>378</v>
      </c>
      <c r="D34" s="28" t="s">
        <v>73</v>
      </c>
      <c r="E34" s="29" t="s">
        <v>170</v>
      </c>
      <c r="F34" s="30" t="s">
        <v>379</v>
      </c>
      <c r="G34" s="27" t="s">
        <v>63</v>
      </c>
      <c r="H34" s="31">
        <v>8</v>
      </c>
      <c r="I34" s="31" t="s">
        <v>26</v>
      </c>
      <c r="J34" s="31" t="s">
        <v>26</v>
      </c>
      <c r="K34" s="31">
        <v>9</v>
      </c>
      <c r="L34" s="38"/>
      <c r="M34" s="38"/>
      <c r="N34" s="38"/>
      <c r="O34" s="38"/>
      <c r="P34" s="33">
        <v>8.5</v>
      </c>
      <c r="Q34" s="34">
        <f t="shared" si="0"/>
        <v>8.6</v>
      </c>
      <c r="R34" s="35" t="str">
        <f t="shared" si="3"/>
        <v>A</v>
      </c>
      <c r="S34" s="36" t="str">
        <f t="shared" si="1"/>
        <v>Giỏi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5.75" customHeight="1">
      <c r="B35" s="26">
        <v>26</v>
      </c>
      <c r="C35" s="27" t="s">
        <v>380</v>
      </c>
      <c r="D35" s="28" t="s">
        <v>381</v>
      </c>
      <c r="E35" s="29" t="s">
        <v>170</v>
      </c>
      <c r="F35" s="30" t="s">
        <v>382</v>
      </c>
      <c r="G35" s="27" t="s">
        <v>96</v>
      </c>
      <c r="H35" s="31">
        <v>8</v>
      </c>
      <c r="I35" s="31" t="s">
        <v>26</v>
      </c>
      <c r="J35" s="31" t="s">
        <v>26</v>
      </c>
      <c r="K35" s="31">
        <v>7</v>
      </c>
      <c r="L35" s="38"/>
      <c r="M35" s="38"/>
      <c r="N35" s="38"/>
      <c r="O35" s="38"/>
      <c r="P35" s="33">
        <v>7.5</v>
      </c>
      <c r="Q35" s="34">
        <f t="shared" si="0"/>
        <v>7.4</v>
      </c>
      <c r="R35" s="35" t="str">
        <f t="shared" si="3"/>
        <v>B</v>
      </c>
      <c r="S35" s="36" t="str">
        <f t="shared" si="1"/>
        <v>Khá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5.75" customHeight="1">
      <c r="B36" s="26">
        <v>27</v>
      </c>
      <c r="C36" s="27" t="s">
        <v>383</v>
      </c>
      <c r="D36" s="28" t="s">
        <v>384</v>
      </c>
      <c r="E36" s="29" t="s">
        <v>170</v>
      </c>
      <c r="F36" s="30" t="s">
        <v>385</v>
      </c>
      <c r="G36" s="27" t="s">
        <v>96</v>
      </c>
      <c r="H36" s="31">
        <v>7</v>
      </c>
      <c r="I36" s="31" t="s">
        <v>26</v>
      </c>
      <c r="J36" s="31" t="s">
        <v>26</v>
      </c>
      <c r="K36" s="31">
        <v>9</v>
      </c>
      <c r="L36" s="38"/>
      <c r="M36" s="38"/>
      <c r="N36" s="38"/>
      <c r="O36" s="38"/>
      <c r="P36" s="33">
        <v>9</v>
      </c>
      <c r="Q36" s="34">
        <f t="shared" si="0"/>
        <v>8.8000000000000007</v>
      </c>
      <c r="R36" s="35" t="str">
        <f t="shared" si="3"/>
        <v>A</v>
      </c>
      <c r="S36" s="36" t="str">
        <f t="shared" si="1"/>
        <v>Giỏi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5.75" customHeight="1">
      <c r="B37" s="26">
        <v>28</v>
      </c>
      <c r="C37" s="27" t="s">
        <v>386</v>
      </c>
      <c r="D37" s="28" t="s">
        <v>387</v>
      </c>
      <c r="E37" s="29" t="s">
        <v>388</v>
      </c>
      <c r="F37" s="30" t="s">
        <v>389</v>
      </c>
      <c r="G37" s="27" t="s">
        <v>96</v>
      </c>
      <c r="H37" s="31">
        <v>6</v>
      </c>
      <c r="I37" s="31" t="s">
        <v>26</v>
      </c>
      <c r="J37" s="31" t="s">
        <v>26</v>
      </c>
      <c r="K37" s="31">
        <v>7</v>
      </c>
      <c r="L37" s="38"/>
      <c r="M37" s="38"/>
      <c r="N37" s="38"/>
      <c r="O37" s="38"/>
      <c r="P37" s="33">
        <v>6.5</v>
      </c>
      <c r="Q37" s="34">
        <f t="shared" si="0"/>
        <v>6.6</v>
      </c>
      <c r="R37" s="35" t="str">
        <f t="shared" si="3"/>
        <v>C+</v>
      </c>
      <c r="S37" s="36" t="str">
        <f t="shared" si="1"/>
        <v>Trung bình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5.75" customHeight="1">
      <c r="B38" s="26">
        <v>29</v>
      </c>
      <c r="C38" s="27" t="s">
        <v>390</v>
      </c>
      <c r="D38" s="28" t="s">
        <v>391</v>
      </c>
      <c r="E38" s="29" t="s">
        <v>388</v>
      </c>
      <c r="F38" s="30" t="s">
        <v>392</v>
      </c>
      <c r="G38" s="27" t="s">
        <v>96</v>
      </c>
      <c r="H38" s="31">
        <v>6</v>
      </c>
      <c r="I38" s="31" t="s">
        <v>26</v>
      </c>
      <c r="J38" s="31" t="s">
        <v>26</v>
      </c>
      <c r="K38" s="31">
        <v>8</v>
      </c>
      <c r="L38" s="38"/>
      <c r="M38" s="38"/>
      <c r="N38" s="38"/>
      <c r="O38" s="38"/>
      <c r="P38" s="33">
        <v>8</v>
      </c>
      <c r="Q38" s="34">
        <f t="shared" si="0"/>
        <v>7.8</v>
      </c>
      <c r="R38" s="35" t="str">
        <f t="shared" si="3"/>
        <v>B</v>
      </c>
      <c r="S38" s="36" t="str">
        <f t="shared" si="1"/>
        <v>Khá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5.75" customHeight="1">
      <c r="B39" s="26">
        <v>30</v>
      </c>
      <c r="C39" s="27" t="s">
        <v>393</v>
      </c>
      <c r="D39" s="28" t="s">
        <v>394</v>
      </c>
      <c r="E39" s="29" t="s">
        <v>177</v>
      </c>
      <c r="F39" s="30" t="s">
        <v>395</v>
      </c>
      <c r="G39" s="27" t="s">
        <v>63</v>
      </c>
      <c r="H39" s="31">
        <v>6</v>
      </c>
      <c r="I39" s="31" t="s">
        <v>26</v>
      </c>
      <c r="J39" s="31" t="s">
        <v>26</v>
      </c>
      <c r="K39" s="31">
        <v>8</v>
      </c>
      <c r="L39" s="38"/>
      <c r="M39" s="38"/>
      <c r="N39" s="38"/>
      <c r="O39" s="38"/>
      <c r="P39" s="33">
        <v>8</v>
      </c>
      <c r="Q39" s="34">
        <f t="shared" si="0"/>
        <v>7.8</v>
      </c>
      <c r="R39" s="35" t="str">
        <f t="shared" si="3"/>
        <v>B</v>
      </c>
      <c r="S39" s="36" t="str">
        <f t="shared" si="1"/>
        <v>Khá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5.75" customHeight="1">
      <c r="B40" s="26">
        <v>31</v>
      </c>
      <c r="C40" s="27" t="s">
        <v>396</v>
      </c>
      <c r="D40" s="28" t="s">
        <v>355</v>
      </c>
      <c r="E40" s="29" t="s">
        <v>177</v>
      </c>
      <c r="F40" s="30" t="s">
        <v>397</v>
      </c>
      <c r="G40" s="27" t="s">
        <v>63</v>
      </c>
      <c r="H40" s="31">
        <v>8</v>
      </c>
      <c r="I40" s="31" t="s">
        <v>26</v>
      </c>
      <c r="J40" s="31" t="s">
        <v>26</v>
      </c>
      <c r="K40" s="31">
        <v>8</v>
      </c>
      <c r="L40" s="38"/>
      <c r="M40" s="38"/>
      <c r="N40" s="38"/>
      <c r="O40" s="38"/>
      <c r="P40" s="33">
        <v>9</v>
      </c>
      <c r="Q40" s="34">
        <f t="shared" si="0"/>
        <v>8.6</v>
      </c>
      <c r="R40" s="35" t="str">
        <f t="shared" si="3"/>
        <v>A</v>
      </c>
      <c r="S40" s="36" t="str">
        <f t="shared" si="1"/>
        <v>Giỏi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5.75" customHeight="1">
      <c r="B41" s="26">
        <v>32</v>
      </c>
      <c r="C41" s="27" t="s">
        <v>398</v>
      </c>
      <c r="D41" s="28" t="s">
        <v>399</v>
      </c>
      <c r="E41" s="29" t="s">
        <v>180</v>
      </c>
      <c r="F41" s="30" t="s">
        <v>400</v>
      </c>
      <c r="G41" s="27" t="s">
        <v>96</v>
      </c>
      <c r="H41" s="31">
        <v>6</v>
      </c>
      <c r="I41" s="31" t="s">
        <v>26</v>
      </c>
      <c r="J41" s="31" t="s">
        <v>26</v>
      </c>
      <c r="K41" s="31">
        <v>8</v>
      </c>
      <c r="L41" s="38"/>
      <c r="M41" s="38"/>
      <c r="N41" s="38"/>
      <c r="O41" s="38"/>
      <c r="P41" s="33">
        <v>8</v>
      </c>
      <c r="Q41" s="34">
        <f t="shared" si="0"/>
        <v>7.8</v>
      </c>
      <c r="R41" s="35" t="str">
        <f t="shared" si="3"/>
        <v>B</v>
      </c>
      <c r="S41" s="36" t="str">
        <f t="shared" si="1"/>
        <v>Khá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5.75" customHeight="1">
      <c r="B42" s="26">
        <v>33</v>
      </c>
      <c r="C42" s="27" t="s">
        <v>401</v>
      </c>
      <c r="D42" s="28" t="s">
        <v>402</v>
      </c>
      <c r="E42" s="29" t="s">
        <v>184</v>
      </c>
      <c r="F42" s="30" t="s">
        <v>403</v>
      </c>
      <c r="G42" s="27" t="s">
        <v>96</v>
      </c>
      <c r="H42" s="31">
        <v>7</v>
      </c>
      <c r="I42" s="31" t="s">
        <v>26</v>
      </c>
      <c r="J42" s="31" t="s">
        <v>26</v>
      </c>
      <c r="K42" s="31">
        <v>8</v>
      </c>
      <c r="L42" s="38"/>
      <c r="M42" s="38"/>
      <c r="N42" s="38"/>
      <c r="O42" s="38"/>
      <c r="P42" s="33">
        <v>7</v>
      </c>
      <c r="Q42" s="34">
        <f t="shared" si="0"/>
        <v>7.3</v>
      </c>
      <c r="R42" s="35" t="str">
        <f t="shared" si="3"/>
        <v>B</v>
      </c>
      <c r="S42" s="36" t="str">
        <f t="shared" si="1"/>
        <v>Khá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5.75" customHeight="1">
      <c r="B43" s="26">
        <v>34</v>
      </c>
      <c r="C43" s="27" t="s">
        <v>404</v>
      </c>
      <c r="D43" s="28" t="s">
        <v>93</v>
      </c>
      <c r="E43" s="29" t="s">
        <v>405</v>
      </c>
      <c r="F43" s="30" t="s">
        <v>406</v>
      </c>
      <c r="G43" s="27" t="s">
        <v>96</v>
      </c>
      <c r="H43" s="31">
        <v>7</v>
      </c>
      <c r="I43" s="31" t="s">
        <v>26</v>
      </c>
      <c r="J43" s="31" t="s">
        <v>26</v>
      </c>
      <c r="K43" s="31">
        <v>6</v>
      </c>
      <c r="L43" s="38"/>
      <c r="M43" s="38"/>
      <c r="N43" s="38"/>
      <c r="O43" s="38"/>
      <c r="P43" s="33">
        <v>6</v>
      </c>
      <c r="Q43" s="34">
        <f t="shared" si="0"/>
        <v>6.1</v>
      </c>
      <c r="R43" s="35" t="str">
        <f t="shared" si="3"/>
        <v>C</v>
      </c>
      <c r="S43" s="36" t="str">
        <f t="shared" si="1"/>
        <v>Trung bình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5.75" customHeight="1">
      <c r="B44" s="26">
        <v>35</v>
      </c>
      <c r="C44" s="27" t="s">
        <v>407</v>
      </c>
      <c r="D44" s="28" t="s">
        <v>408</v>
      </c>
      <c r="E44" s="29" t="s">
        <v>409</v>
      </c>
      <c r="F44" s="30" t="s">
        <v>410</v>
      </c>
      <c r="G44" s="27" t="s">
        <v>96</v>
      </c>
      <c r="H44" s="31">
        <v>8</v>
      </c>
      <c r="I44" s="31" t="s">
        <v>26</v>
      </c>
      <c r="J44" s="31" t="s">
        <v>26</v>
      </c>
      <c r="K44" s="31">
        <v>8</v>
      </c>
      <c r="L44" s="38"/>
      <c r="M44" s="38"/>
      <c r="N44" s="38"/>
      <c r="O44" s="38"/>
      <c r="P44" s="33">
        <v>8</v>
      </c>
      <c r="Q44" s="34">
        <f t="shared" si="0"/>
        <v>8</v>
      </c>
      <c r="R44" s="35" t="str">
        <f t="shared" si="3"/>
        <v>B+</v>
      </c>
      <c r="S44" s="36" t="str">
        <f t="shared" si="1"/>
        <v>Khá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5.75" customHeight="1">
      <c r="B45" s="26">
        <v>36</v>
      </c>
      <c r="C45" s="27" t="s">
        <v>411</v>
      </c>
      <c r="D45" s="28" t="s">
        <v>258</v>
      </c>
      <c r="E45" s="29" t="s">
        <v>412</v>
      </c>
      <c r="F45" s="30" t="s">
        <v>413</v>
      </c>
      <c r="G45" s="27" t="s">
        <v>63</v>
      </c>
      <c r="H45" s="31">
        <v>9</v>
      </c>
      <c r="I45" s="31" t="s">
        <v>26</v>
      </c>
      <c r="J45" s="31" t="s">
        <v>26</v>
      </c>
      <c r="K45" s="31">
        <v>9</v>
      </c>
      <c r="L45" s="38"/>
      <c r="M45" s="38"/>
      <c r="N45" s="38"/>
      <c r="O45" s="38"/>
      <c r="P45" s="33">
        <v>9</v>
      </c>
      <c r="Q45" s="34">
        <f t="shared" si="0"/>
        <v>9</v>
      </c>
      <c r="R45" s="35" t="str">
        <f t="shared" si="3"/>
        <v>A+</v>
      </c>
      <c r="S45" s="36" t="str">
        <f t="shared" si="1"/>
        <v>Giỏi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5.75" customHeight="1">
      <c r="B46" s="26">
        <v>37</v>
      </c>
      <c r="C46" s="27" t="s">
        <v>414</v>
      </c>
      <c r="D46" s="28" t="s">
        <v>415</v>
      </c>
      <c r="E46" s="29" t="s">
        <v>416</v>
      </c>
      <c r="F46" s="30" t="s">
        <v>417</v>
      </c>
      <c r="G46" s="27" t="s">
        <v>96</v>
      </c>
      <c r="H46" s="31">
        <v>7</v>
      </c>
      <c r="I46" s="31" t="s">
        <v>26</v>
      </c>
      <c r="J46" s="31" t="s">
        <v>26</v>
      </c>
      <c r="K46" s="31">
        <v>7</v>
      </c>
      <c r="L46" s="38"/>
      <c r="M46" s="38"/>
      <c r="N46" s="38"/>
      <c r="O46" s="38"/>
      <c r="P46" s="33">
        <v>7</v>
      </c>
      <c r="Q46" s="34">
        <f t="shared" si="0"/>
        <v>7</v>
      </c>
      <c r="R46" s="35" t="str">
        <f t="shared" si="3"/>
        <v>B</v>
      </c>
      <c r="S46" s="36" t="str">
        <f t="shared" si="1"/>
        <v>Khá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5.75" customHeight="1">
      <c r="B47" s="26">
        <v>38</v>
      </c>
      <c r="C47" s="27" t="s">
        <v>418</v>
      </c>
      <c r="D47" s="28" t="s">
        <v>419</v>
      </c>
      <c r="E47" s="29" t="s">
        <v>420</v>
      </c>
      <c r="F47" s="30" t="s">
        <v>421</v>
      </c>
      <c r="G47" s="27" t="s">
        <v>96</v>
      </c>
      <c r="H47" s="31">
        <v>7</v>
      </c>
      <c r="I47" s="31" t="s">
        <v>26</v>
      </c>
      <c r="J47" s="31" t="s">
        <v>26</v>
      </c>
      <c r="K47" s="31">
        <v>5</v>
      </c>
      <c r="L47" s="38"/>
      <c r="M47" s="38"/>
      <c r="N47" s="38"/>
      <c r="O47" s="38"/>
      <c r="P47" s="33">
        <v>6</v>
      </c>
      <c r="Q47" s="34">
        <f t="shared" si="0"/>
        <v>5.8</v>
      </c>
      <c r="R47" s="35" t="str">
        <f t="shared" si="3"/>
        <v>C</v>
      </c>
      <c r="S47" s="36" t="str">
        <f t="shared" si="1"/>
        <v>Trung bình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5.75" customHeight="1">
      <c r="B48" s="26">
        <v>39</v>
      </c>
      <c r="C48" s="27" t="s">
        <v>422</v>
      </c>
      <c r="D48" s="28" t="s">
        <v>423</v>
      </c>
      <c r="E48" s="29" t="s">
        <v>424</v>
      </c>
      <c r="F48" s="30" t="s">
        <v>425</v>
      </c>
      <c r="G48" s="27" t="s">
        <v>96</v>
      </c>
      <c r="H48" s="31">
        <v>7</v>
      </c>
      <c r="I48" s="31" t="s">
        <v>26</v>
      </c>
      <c r="J48" s="31" t="s">
        <v>26</v>
      </c>
      <c r="K48" s="31">
        <v>7</v>
      </c>
      <c r="L48" s="38"/>
      <c r="M48" s="38"/>
      <c r="N48" s="38"/>
      <c r="O48" s="38"/>
      <c r="P48" s="33">
        <v>6.5</v>
      </c>
      <c r="Q48" s="34">
        <f t="shared" si="0"/>
        <v>6.7</v>
      </c>
      <c r="R48" s="35" t="str">
        <f t="shared" si="3"/>
        <v>C+</v>
      </c>
      <c r="S48" s="36" t="str">
        <f t="shared" si="1"/>
        <v>Trung bình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5.75" customHeight="1">
      <c r="B49" s="26">
        <v>40</v>
      </c>
      <c r="C49" s="27" t="s">
        <v>426</v>
      </c>
      <c r="D49" s="28" t="s">
        <v>427</v>
      </c>
      <c r="E49" s="29" t="s">
        <v>220</v>
      </c>
      <c r="F49" s="30" t="s">
        <v>428</v>
      </c>
      <c r="G49" s="27" t="s">
        <v>96</v>
      </c>
      <c r="H49" s="31">
        <v>7</v>
      </c>
      <c r="I49" s="31" t="s">
        <v>26</v>
      </c>
      <c r="J49" s="31" t="s">
        <v>26</v>
      </c>
      <c r="K49" s="31">
        <v>8</v>
      </c>
      <c r="L49" s="38"/>
      <c r="M49" s="38"/>
      <c r="N49" s="38"/>
      <c r="O49" s="38"/>
      <c r="P49" s="33">
        <v>9</v>
      </c>
      <c r="Q49" s="34">
        <f t="shared" si="0"/>
        <v>8.5</v>
      </c>
      <c r="R49" s="35" t="str">
        <f t="shared" si="3"/>
        <v>A</v>
      </c>
      <c r="S49" s="36" t="str">
        <f t="shared" si="1"/>
        <v>Giỏi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5.75" customHeight="1">
      <c r="B50" s="26">
        <v>41</v>
      </c>
      <c r="C50" s="27" t="s">
        <v>429</v>
      </c>
      <c r="D50" s="28" t="s">
        <v>430</v>
      </c>
      <c r="E50" s="29" t="s">
        <v>220</v>
      </c>
      <c r="F50" s="30" t="s">
        <v>431</v>
      </c>
      <c r="G50" s="27" t="s">
        <v>63</v>
      </c>
      <c r="H50" s="31">
        <v>7</v>
      </c>
      <c r="I50" s="31" t="s">
        <v>26</v>
      </c>
      <c r="J50" s="31" t="s">
        <v>26</v>
      </c>
      <c r="K50" s="31">
        <v>8</v>
      </c>
      <c r="L50" s="38"/>
      <c r="M50" s="38"/>
      <c r="N50" s="38"/>
      <c r="O50" s="38"/>
      <c r="P50" s="33">
        <v>9</v>
      </c>
      <c r="Q50" s="34">
        <f t="shared" si="0"/>
        <v>8.5</v>
      </c>
      <c r="R50" s="35" t="str">
        <f t="shared" si="3"/>
        <v>A</v>
      </c>
      <c r="S50" s="36" t="str">
        <f t="shared" si="1"/>
        <v>Giỏi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5.75" customHeight="1">
      <c r="B51" s="26">
        <v>42</v>
      </c>
      <c r="C51" s="27" t="s">
        <v>432</v>
      </c>
      <c r="D51" s="28" t="s">
        <v>433</v>
      </c>
      <c r="E51" s="29" t="s">
        <v>434</v>
      </c>
      <c r="F51" s="30" t="s">
        <v>435</v>
      </c>
      <c r="G51" s="27" t="s">
        <v>96</v>
      </c>
      <c r="H51" s="31">
        <v>8</v>
      </c>
      <c r="I51" s="31" t="s">
        <v>26</v>
      </c>
      <c r="J51" s="31" t="s">
        <v>26</v>
      </c>
      <c r="K51" s="31">
        <v>8</v>
      </c>
      <c r="L51" s="38"/>
      <c r="M51" s="38"/>
      <c r="N51" s="38"/>
      <c r="O51" s="38"/>
      <c r="P51" s="33">
        <v>9</v>
      </c>
      <c r="Q51" s="34">
        <f t="shared" si="0"/>
        <v>8.6</v>
      </c>
      <c r="R51" s="35" t="str">
        <f t="shared" si="3"/>
        <v>A</v>
      </c>
      <c r="S51" s="36" t="str">
        <f t="shared" si="1"/>
        <v>Giỏi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5.75" customHeight="1">
      <c r="B52" s="26">
        <v>43</v>
      </c>
      <c r="C52" s="27" t="s">
        <v>436</v>
      </c>
      <c r="D52" s="28" t="s">
        <v>437</v>
      </c>
      <c r="E52" s="29" t="s">
        <v>438</v>
      </c>
      <c r="F52" s="30" t="s">
        <v>439</v>
      </c>
      <c r="G52" s="27" t="s">
        <v>63</v>
      </c>
      <c r="H52" s="31">
        <v>6</v>
      </c>
      <c r="I52" s="31" t="s">
        <v>26</v>
      </c>
      <c r="J52" s="31" t="s">
        <v>26</v>
      </c>
      <c r="K52" s="31">
        <v>7</v>
      </c>
      <c r="L52" s="38"/>
      <c r="M52" s="38"/>
      <c r="N52" s="38"/>
      <c r="O52" s="38"/>
      <c r="P52" s="33">
        <v>8</v>
      </c>
      <c r="Q52" s="34">
        <f t="shared" si="0"/>
        <v>7.5</v>
      </c>
      <c r="R52" s="35" t="str">
        <f t="shared" si="3"/>
        <v>B</v>
      </c>
      <c r="S52" s="36" t="str">
        <f t="shared" si="1"/>
        <v>Khá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5.75" customHeight="1">
      <c r="B53" s="26">
        <v>44</v>
      </c>
      <c r="C53" s="27" t="s">
        <v>440</v>
      </c>
      <c r="D53" s="28" t="s">
        <v>441</v>
      </c>
      <c r="E53" s="29" t="s">
        <v>442</v>
      </c>
      <c r="F53" s="30" t="s">
        <v>443</v>
      </c>
      <c r="G53" s="27" t="s">
        <v>63</v>
      </c>
      <c r="H53" s="31">
        <v>6</v>
      </c>
      <c r="I53" s="31" t="s">
        <v>26</v>
      </c>
      <c r="J53" s="31" t="s">
        <v>26</v>
      </c>
      <c r="K53" s="31">
        <v>8</v>
      </c>
      <c r="L53" s="38"/>
      <c r="M53" s="38"/>
      <c r="N53" s="38"/>
      <c r="O53" s="38"/>
      <c r="P53" s="33">
        <v>7.5</v>
      </c>
      <c r="Q53" s="34">
        <f t="shared" si="0"/>
        <v>7.5</v>
      </c>
      <c r="R53" s="35" t="str">
        <f t="shared" si="3"/>
        <v>B</v>
      </c>
      <c r="S53" s="36" t="str">
        <f t="shared" si="1"/>
        <v>Khá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5.75" customHeight="1">
      <c r="B54" s="26">
        <v>45</v>
      </c>
      <c r="C54" s="27" t="s">
        <v>444</v>
      </c>
      <c r="D54" s="28" t="s">
        <v>445</v>
      </c>
      <c r="E54" s="29" t="s">
        <v>442</v>
      </c>
      <c r="F54" s="30" t="s">
        <v>446</v>
      </c>
      <c r="G54" s="27" t="s">
        <v>96</v>
      </c>
      <c r="H54" s="31">
        <v>6</v>
      </c>
      <c r="I54" s="31" t="s">
        <v>26</v>
      </c>
      <c r="J54" s="31" t="s">
        <v>26</v>
      </c>
      <c r="K54" s="31">
        <v>6</v>
      </c>
      <c r="L54" s="38"/>
      <c r="M54" s="38"/>
      <c r="N54" s="38"/>
      <c r="O54" s="38"/>
      <c r="P54" s="33">
        <v>4</v>
      </c>
      <c r="Q54" s="34">
        <f t="shared" si="0"/>
        <v>4.8</v>
      </c>
      <c r="R54" s="35" t="str">
        <f t="shared" si="3"/>
        <v>D</v>
      </c>
      <c r="S54" s="36" t="str">
        <f t="shared" si="1"/>
        <v>Trung bình yếu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5.75" customHeight="1">
      <c r="B55" s="26">
        <v>46</v>
      </c>
      <c r="C55" s="27" t="s">
        <v>447</v>
      </c>
      <c r="D55" s="28" t="s">
        <v>448</v>
      </c>
      <c r="E55" s="29" t="s">
        <v>449</v>
      </c>
      <c r="F55" s="30" t="s">
        <v>450</v>
      </c>
      <c r="G55" s="27" t="s">
        <v>63</v>
      </c>
      <c r="H55" s="31">
        <v>7</v>
      </c>
      <c r="I55" s="31" t="s">
        <v>26</v>
      </c>
      <c r="J55" s="31" t="s">
        <v>26</v>
      </c>
      <c r="K55" s="31">
        <v>9</v>
      </c>
      <c r="L55" s="38"/>
      <c r="M55" s="38"/>
      <c r="N55" s="38"/>
      <c r="O55" s="38"/>
      <c r="P55" s="33">
        <v>8</v>
      </c>
      <c r="Q55" s="34">
        <f t="shared" si="0"/>
        <v>8.1999999999999993</v>
      </c>
      <c r="R55" s="35" t="str">
        <f t="shared" si="3"/>
        <v>B+</v>
      </c>
      <c r="S55" s="36" t="str">
        <f t="shared" si="1"/>
        <v>Khá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5.75" customHeight="1">
      <c r="B56" s="26">
        <v>47</v>
      </c>
      <c r="C56" s="27" t="s">
        <v>451</v>
      </c>
      <c r="D56" s="28" t="s">
        <v>452</v>
      </c>
      <c r="E56" s="29" t="s">
        <v>453</v>
      </c>
      <c r="F56" s="30" t="s">
        <v>454</v>
      </c>
      <c r="G56" s="27" t="s">
        <v>96</v>
      </c>
      <c r="H56" s="31">
        <v>6</v>
      </c>
      <c r="I56" s="31" t="s">
        <v>26</v>
      </c>
      <c r="J56" s="31" t="s">
        <v>26</v>
      </c>
      <c r="K56" s="31">
        <v>6</v>
      </c>
      <c r="L56" s="38"/>
      <c r="M56" s="38"/>
      <c r="N56" s="38"/>
      <c r="O56" s="38"/>
      <c r="P56" s="33">
        <v>3</v>
      </c>
      <c r="Q56" s="34">
        <f t="shared" si="0"/>
        <v>4.2</v>
      </c>
      <c r="R56" s="35" t="str">
        <f t="shared" si="3"/>
        <v>D</v>
      </c>
      <c r="S56" s="36" t="str">
        <f t="shared" si="1"/>
        <v>Trung bình yếu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5.75" customHeight="1">
      <c r="B57" s="26">
        <v>48</v>
      </c>
      <c r="C57" s="27" t="s">
        <v>455</v>
      </c>
      <c r="D57" s="28" t="s">
        <v>456</v>
      </c>
      <c r="E57" s="29" t="s">
        <v>457</v>
      </c>
      <c r="F57" s="30" t="s">
        <v>458</v>
      </c>
      <c r="G57" s="27" t="s">
        <v>96</v>
      </c>
      <c r="H57" s="31">
        <v>8</v>
      </c>
      <c r="I57" s="31" t="s">
        <v>26</v>
      </c>
      <c r="J57" s="31" t="s">
        <v>26</v>
      </c>
      <c r="K57" s="31">
        <v>7</v>
      </c>
      <c r="L57" s="38"/>
      <c r="M57" s="38"/>
      <c r="N57" s="38"/>
      <c r="O57" s="38"/>
      <c r="P57" s="33">
        <v>8.5</v>
      </c>
      <c r="Q57" s="34">
        <f t="shared" si="0"/>
        <v>8</v>
      </c>
      <c r="R57" s="35" t="str">
        <f t="shared" si="3"/>
        <v>B+</v>
      </c>
      <c r="S57" s="36" t="str">
        <f t="shared" si="1"/>
        <v>Khá</v>
      </c>
      <c r="T57" s="37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5.75" customHeight="1">
      <c r="B58" s="26">
        <v>49</v>
      </c>
      <c r="C58" s="27" t="s">
        <v>459</v>
      </c>
      <c r="D58" s="28" t="s">
        <v>460</v>
      </c>
      <c r="E58" s="29" t="s">
        <v>461</v>
      </c>
      <c r="F58" s="30" t="s">
        <v>462</v>
      </c>
      <c r="G58" s="27" t="s">
        <v>96</v>
      </c>
      <c r="H58" s="31">
        <v>7</v>
      </c>
      <c r="I58" s="31" t="s">
        <v>26</v>
      </c>
      <c r="J58" s="31" t="s">
        <v>26</v>
      </c>
      <c r="K58" s="31">
        <v>7</v>
      </c>
      <c r="L58" s="38"/>
      <c r="M58" s="38"/>
      <c r="N58" s="38"/>
      <c r="O58" s="38"/>
      <c r="P58" s="33">
        <v>8</v>
      </c>
      <c r="Q58" s="34">
        <f t="shared" si="0"/>
        <v>7.6</v>
      </c>
      <c r="R58" s="35" t="str">
        <f t="shared" si="3"/>
        <v>B</v>
      </c>
      <c r="S58" s="36" t="str">
        <f t="shared" si="1"/>
        <v>Khá</v>
      </c>
      <c r="T58" s="37" t="str">
        <f t="shared" si="4"/>
        <v/>
      </c>
      <c r="U58" s="3"/>
      <c r="V58" s="91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5.75" customHeight="1">
      <c r="B59" s="26">
        <v>50</v>
      </c>
      <c r="C59" s="27" t="s">
        <v>463</v>
      </c>
      <c r="D59" s="28" t="s">
        <v>464</v>
      </c>
      <c r="E59" s="29" t="s">
        <v>461</v>
      </c>
      <c r="F59" s="30" t="s">
        <v>465</v>
      </c>
      <c r="G59" s="27" t="s">
        <v>96</v>
      </c>
      <c r="H59" s="31">
        <v>7</v>
      </c>
      <c r="I59" s="31" t="s">
        <v>26</v>
      </c>
      <c r="J59" s="31" t="s">
        <v>26</v>
      </c>
      <c r="K59" s="31">
        <v>9</v>
      </c>
      <c r="L59" s="38"/>
      <c r="M59" s="38"/>
      <c r="N59" s="38"/>
      <c r="O59" s="38"/>
      <c r="P59" s="33">
        <v>8.5</v>
      </c>
      <c r="Q59" s="34">
        <f t="shared" si="0"/>
        <v>8.5</v>
      </c>
      <c r="R59" s="35" t="str">
        <f t="shared" si="3"/>
        <v>A</v>
      </c>
      <c r="S59" s="36" t="str">
        <f t="shared" si="1"/>
        <v>Giỏi</v>
      </c>
      <c r="T59" s="37" t="str">
        <f t="shared" si="4"/>
        <v/>
      </c>
      <c r="U59" s="3"/>
      <c r="V59" s="91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5.75" customHeight="1">
      <c r="B60" s="26">
        <v>51</v>
      </c>
      <c r="C60" s="27" t="s">
        <v>466</v>
      </c>
      <c r="D60" s="28" t="s">
        <v>467</v>
      </c>
      <c r="E60" s="29" t="s">
        <v>468</v>
      </c>
      <c r="F60" s="30" t="s">
        <v>469</v>
      </c>
      <c r="G60" s="27" t="s">
        <v>96</v>
      </c>
      <c r="H60" s="31">
        <v>7</v>
      </c>
      <c r="I60" s="31" t="s">
        <v>26</v>
      </c>
      <c r="J60" s="31" t="s">
        <v>26</v>
      </c>
      <c r="K60" s="31">
        <v>5</v>
      </c>
      <c r="L60" s="38"/>
      <c r="M60" s="38"/>
      <c r="N60" s="38"/>
      <c r="O60" s="38"/>
      <c r="P60" s="33">
        <v>5</v>
      </c>
      <c r="Q60" s="34">
        <f t="shared" si="0"/>
        <v>5.2</v>
      </c>
      <c r="R60" s="35" t="str">
        <f t="shared" si="3"/>
        <v>D+</v>
      </c>
      <c r="S60" s="36" t="str">
        <f t="shared" si="1"/>
        <v>Trung bình yếu</v>
      </c>
      <c r="T60" s="37" t="str">
        <f t="shared" si="4"/>
        <v/>
      </c>
      <c r="U60" s="3"/>
      <c r="V60" s="91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5.75" customHeight="1">
      <c r="B61" s="26">
        <v>52</v>
      </c>
      <c r="C61" s="27" t="s">
        <v>470</v>
      </c>
      <c r="D61" s="28" t="s">
        <v>471</v>
      </c>
      <c r="E61" s="29" t="s">
        <v>468</v>
      </c>
      <c r="F61" s="30" t="s">
        <v>472</v>
      </c>
      <c r="G61" s="27" t="s">
        <v>63</v>
      </c>
      <c r="H61" s="31">
        <v>7</v>
      </c>
      <c r="I61" s="31" t="s">
        <v>26</v>
      </c>
      <c r="J61" s="31" t="s">
        <v>26</v>
      </c>
      <c r="K61" s="31">
        <v>8</v>
      </c>
      <c r="L61" s="38"/>
      <c r="M61" s="38"/>
      <c r="N61" s="38"/>
      <c r="O61" s="38"/>
      <c r="P61" s="33">
        <v>8.5</v>
      </c>
      <c r="Q61" s="34">
        <f t="shared" si="0"/>
        <v>8.1999999999999993</v>
      </c>
      <c r="R61" s="35" t="str">
        <f t="shared" si="3"/>
        <v>B+</v>
      </c>
      <c r="S61" s="36" t="str">
        <f t="shared" si="1"/>
        <v>Khá</v>
      </c>
      <c r="T61" s="37" t="str">
        <f t="shared" si="4"/>
        <v/>
      </c>
      <c r="U61" s="3"/>
      <c r="V61" s="91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5.75" customHeight="1">
      <c r="B62" s="26">
        <v>53</v>
      </c>
      <c r="C62" s="27" t="s">
        <v>473</v>
      </c>
      <c r="D62" s="28" t="s">
        <v>474</v>
      </c>
      <c r="E62" s="29" t="s">
        <v>223</v>
      </c>
      <c r="F62" s="30" t="s">
        <v>475</v>
      </c>
      <c r="G62" s="27" t="s">
        <v>63</v>
      </c>
      <c r="H62" s="31">
        <v>7</v>
      </c>
      <c r="I62" s="31" t="s">
        <v>26</v>
      </c>
      <c r="J62" s="31" t="s">
        <v>26</v>
      </c>
      <c r="K62" s="31">
        <v>7</v>
      </c>
      <c r="L62" s="38"/>
      <c r="M62" s="38"/>
      <c r="N62" s="38"/>
      <c r="O62" s="38"/>
      <c r="P62" s="33">
        <v>7.5</v>
      </c>
      <c r="Q62" s="34">
        <f t="shared" si="0"/>
        <v>7.3</v>
      </c>
      <c r="R62" s="35" t="str">
        <f t="shared" si="3"/>
        <v>B</v>
      </c>
      <c r="S62" s="36" t="str">
        <f t="shared" si="1"/>
        <v>Khá</v>
      </c>
      <c r="T62" s="37" t="str">
        <f t="shared" si="4"/>
        <v/>
      </c>
      <c r="U62" s="3"/>
      <c r="V62" s="91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5.75" customHeight="1">
      <c r="B63" s="26">
        <v>54</v>
      </c>
      <c r="C63" s="27" t="s">
        <v>476</v>
      </c>
      <c r="D63" s="28" t="s">
        <v>93</v>
      </c>
      <c r="E63" s="29" t="s">
        <v>477</v>
      </c>
      <c r="F63" s="30" t="s">
        <v>421</v>
      </c>
      <c r="G63" s="27" t="s">
        <v>96</v>
      </c>
      <c r="H63" s="31">
        <v>8</v>
      </c>
      <c r="I63" s="31" t="s">
        <v>26</v>
      </c>
      <c r="J63" s="31" t="s">
        <v>26</v>
      </c>
      <c r="K63" s="31">
        <v>8</v>
      </c>
      <c r="L63" s="38"/>
      <c r="M63" s="38"/>
      <c r="N63" s="38"/>
      <c r="O63" s="38"/>
      <c r="P63" s="33">
        <v>8.5</v>
      </c>
      <c r="Q63" s="34">
        <f t="shared" si="0"/>
        <v>8.3000000000000007</v>
      </c>
      <c r="R63" s="35" t="str">
        <f t="shared" si="3"/>
        <v>B+</v>
      </c>
      <c r="S63" s="36" t="str">
        <f t="shared" si="1"/>
        <v>Khá</v>
      </c>
      <c r="T63" s="37" t="str">
        <f t="shared" si="4"/>
        <v/>
      </c>
      <c r="U63" s="3"/>
      <c r="V63" s="91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5.75" customHeight="1">
      <c r="B64" s="26">
        <v>55</v>
      </c>
      <c r="C64" s="27" t="s">
        <v>478</v>
      </c>
      <c r="D64" s="28" t="s">
        <v>93</v>
      </c>
      <c r="E64" s="29" t="s">
        <v>227</v>
      </c>
      <c r="F64" s="30" t="s">
        <v>479</v>
      </c>
      <c r="G64" s="27" t="s">
        <v>63</v>
      </c>
      <c r="H64" s="31">
        <v>7</v>
      </c>
      <c r="I64" s="31" t="s">
        <v>26</v>
      </c>
      <c r="J64" s="31" t="s">
        <v>26</v>
      </c>
      <c r="K64" s="31">
        <v>6</v>
      </c>
      <c r="L64" s="38"/>
      <c r="M64" s="38"/>
      <c r="N64" s="38"/>
      <c r="O64" s="38"/>
      <c r="P64" s="33">
        <v>6</v>
      </c>
      <c r="Q64" s="34">
        <f t="shared" si="0"/>
        <v>6.1</v>
      </c>
      <c r="R64" s="35" t="str">
        <f t="shared" si="3"/>
        <v>C</v>
      </c>
      <c r="S64" s="36" t="str">
        <f t="shared" si="1"/>
        <v>Trung bình</v>
      </c>
      <c r="T64" s="37" t="str">
        <f t="shared" si="4"/>
        <v/>
      </c>
      <c r="U64" s="3"/>
      <c r="V64" s="91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5.75" customHeight="1">
      <c r="B65" s="26">
        <v>56</v>
      </c>
      <c r="C65" s="27" t="s">
        <v>480</v>
      </c>
      <c r="D65" s="28" t="s">
        <v>481</v>
      </c>
      <c r="E65" s="29" t="s">
        <v>482</v>
      </c>
      <c r="F65" s="30" t="s">
        <v>483</v>
      </c>
      <c r="G65" s="27" t="s">
        <v>96</v>
      </c>
      <c r="H65" s="31"/>
      <c r="I65" s="31" t="s">
        <v>26</v>
      </c>
      <c r="J65" s="31" t="s">
        <v>26</v>
      </c>
      <c r="K65" s="31"/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>Không đủ ĐKDT</v>
      </c>
      <c r="U65" s="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5.75" customHeight="1">
      <c r="B66" s="26">
        <v>57</v>
      </c>
      <c r="C66" s="27" t="s">
        <v>484</v>
      </c>
      <c r="D66" s="28" t="s">
        <v>485</v>
      </c>
      <c r="E66" s="29" t="s">
        <v>241</v>
      </c>
      <c r="F66" s="30" t="s">
        <v>486</v>
      </c>
      <c r="G66" s="27" t="s">
        <v>63</v>
      </c>
      <c r="H66" s="31">
        <v>6</v>
      </c>
      <c r="I66" s="31" t="s">
        <v>26</v>
      </c>
      <c r="J66" s="31" t="s">
        <v>26</v>
      </c>
      <c r="K66" s="31">
        <v>7</v>
      </c>
      <c r="L66" s="38"/>
      <c r="M66" s="38"/>
      <c r="N66" s="38"/>
      <c r="O66" s="38"/>
      <c r="P66" s="33">
        <v>8</v>
      </c>
      <c r="Q66" s="34">
        <f t="shared" si="0"/>
        <v>7.5</v>
      </c>
      <c r="R66" s="35" t="str">
        <f t="shared" si="3"/>
        <v>B</v>
      </c>
      <c r="S66" s="36" t="str">
        <f t="shared" si="1"/>
        <v>Khá</v>
      </c>
      <c r="T66" s="37" t="str">
        <f t="shared" si="4"/>
        <v/>
      </c>
      <c r="U66" s="3"/>
      <c r="V66" s="91" t="str">
        <f t="shared" si="2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5.75" customHeight="1">
      <c r="B67" s="26">
        <v>58</v>
      </c>
      <c r="C67" s="27" t="s">
        <v>487</v>
      </c>
      <c r="D67" s="28" t="s">
        <v>394</v>
      </c>
      <c r="E67" s="29" t="s">
        <v>488</v>
      </c>
      <c r="F67" s="30" t="s">
        <v>489</v>
      </c>
      <c r="G67" s="27" t="s">
        <v>63</v>
      </c>
      <c r="H67" s="31">
        <v>7</v>
      </c>
      <c r="I67" s="31" t="s">
        <v>26</v>
      </c>
      <c r="J67" s="31" t="s">
        <v>26</v>
      </c>
      <c r="K67" s="31">
        <v>8</v>
      </c>
      <c r="L67" s="38"/>
      <c r="M67" s="38"/>
      <c r="N67" s="38"/>
      <c r="O67" s="38"/>
      <c r="P67" s="33">
        <v>9</v>
      </c>
      <c r="Q67" s="34">
        <f t="shared" si="0"/>
        <v>8.5</v>
      </c>
      <c r="R67" s="35" t="str">
        <f t="shared" si="3"/>
        <v>A</v>
      </c>
      <c r="S67" s="36" t="str">
        <f t="shared" si="1"/>
        <v>Giỏi</v>
      </c>
      <c r="T67" s="37" t="str">
        <f t="shared" si="4"/>
        <v/>
      </c>
      <c r="U67" s="3"/>
      <c r="V67" s="91" t="str">
        <f t="shared" si="2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5.75" customHeight="1">
      <c r="B68" s="26">
        <v>59</v>
      </c>
      <c r="C68" s="27" t="s">
        <v>490</v>
      </c>
      <c r="D68" s="28" t="s">
        <v>491</v>
      </c>
      <c r="E68" s="29" t="s">
        <v>262</v>
      </c>
      <c r="F68" s="30" t="s">
        <v>197</v>
      </c>
      <c r="G68" s="27" t="s">
        <v>63</v>
      </c>
      <c r="H68" s="31">
        <v>7</v>
      </c>
      <c r="I68" s="31" t="s">
        <v>26</v>
      </c>
      <c r="J68" s="31" t="s">
        <v>26</v>
      </c>
      <c r="K68" s="31">
        <v>8</v>
      </c>
      <c r="L68" s="38"/>
      <c r="M68" s="38"/>
      <c r="N68" s="38"/>
      <c r="O68" s="38"/>
      <c r="P68" s="33">
        <v>8.5</v>
      </c>
      <c r="Q68" s="34">
        <f t="shared" si="0"/>
        <v>8.1999999999999993</v>
      </c>
      <c r="R68" s="35" t="str">
        <f t="shared" si="3"/>
        <v>B+</v>
      </c>
      <c r="S68" s="36" t="str">
        <f t="shared" si="1"/>
        <v>Khá</v>
      </c>
      <c r="T68" s="37" t="str">
        <f t="shared" si="4"/>
        <v/>
      </c>
      <c r="U68" s="3"/>
      <c r="V68" s="91" t="str">
        <f t="shared" si="2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5.75" customHeight="1">
      <c r="B69" s="26">
        <v>60</v>
      </c>
      <c r="C69" s="27" t="s">
        <v>492</v>
      </c>
      <c r="D69" s="28" t="s">
        <v>493</v>
      </c>
      <c r="E69" s="29" t="s">
        <v>276</v>
      </c>
      <c r="F69" s="30" t="s">
        <v>395</v>
      </c>
      <c r="G69" s="27" t="s">
        <v>96</v>
      </c>
      <c r="H69" s="31">
        <v>8</v>
      </c>
      <c r="I69" s="31" t="s">
        <v>26</v>
      </c>
      <c r="J69" s="31" t="s">
        <v>26</v>
      </c>
      <c r="K69" s="31">
        <v>8</v>
      </c>
      <c r="L69" s="38"/>
      <c r="M69" s="38"/>
      <c r="N69" s="38"/>
      <c r="O69" s="38"/>
      <c r="P69" s="33">
        <v>7</v>
      </c>
      <c r="Q69" s="34">
        <f t="shared" si="0"/>
        <v>7.4</v>
      </c>
      <c r="R69" s="35" t="str">
        <f t="shared" si="3"/>
        <v>B</v>
      </c>
      <c r="S69" s="36" t="str">
        <f t="shared" si="1"/>
        <v>Khá</v>
      </c>
      <c r="T69" s="37" t="str">
        <f t="shared" si="4"/>
        <v/>
      </c>
      <c r="U69" s="3"/>
      <c r="V69" s="91" t="str">
        <f t="shared" si="2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5.75" customHeight="1">
      <c r="B70" s="26">
        <v>61</v>
      </c>
      <c r="C70" s="27" t="s">
        <v>494</v>
      </c>
      <c r="D70" s="28" t="s">
        <v>495</v>
      </c>
      <c r="E70" s="29" t="s">
        <v>276</v>
      </c>
      <c r="F70" s="30" t="s">
        <v>496</v>
      </c>
      <c r="G70" s="27" t="s">
        <v>96</v>
      </c>
      <c r="H70" s="31">
        <v>7</v>
      </c>
      <c r="I70" s="31" t="s">
        <v>26</v>
      </c>
      <c r="J70" s="31" t="s">
        <v>26</v>
      </c>
      <c r="K70" s="31">
        <v>9</v>
      </c>
      <c r="L70" s="38"/>
      <c r="M70" s="38"/>
      <c r="N70" s="38"/>
      <c r="O70" s="38"/>
      <c r="P70" s="33">
        <v>9</v>
      </c>
      <c r="Q70" s="34">
        <f t="shared" si="0"/>
        <v>8.8000000000000007</v>
      </c>
      <c r="R70" s="35" t="str">
        <f t="shared" si="3"/>
        <v>A</v>
      </c>
      <c r="S70" s="36" t="str">
        <f t="shared" si="1"/>
        <v>Giỏi</v>
      </c>
      <c r="T70" s="37" t="str">
        <f t="shared" si="4"/>
        <v/>
      </c>
      <c r="U70" s="3"/>
      <c r="V70" s="91" t="str">
        <f t="shared" si="2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5.75" customHeight="1">
      <c r="B71" s="26">
        <v>62</v>
      </c>
      <c r="C71" s="27" t="s">
        <v>497</v>
      </c>
      <c r="D71" s="28" t="s">
        <v>498</v>
      </c>
      <c r="E71" s="29" t="s">
        <v>499</v>
      </c>
      <c r="F71" s="30" t="s">
        <v>500</v>
      </c>
      <c r="G71" s="27" t="s">
        <v>96</v>
      </c>
      <c r="H71" s="31">
        <v>6</v>
      </c>
      <c r="I71" s="31" t="s">
        <v>26</v>
      </c>
      <c r="J71" s="31" t="s">
        <v>26</v>
      </c>
      <c r="K71" s="31">
        <v>9</v>
      </c>
      <c r="L71" s="38"/>
      <c r="M71" s="38"/>
      <c r="N71" s="38"/>
      <c r="O71" s="38"/>
      <c r="P71" s="33">
        <v>9</v>
      </c>
      <c r="Q71" s="34">
        <f t="shared" si="0"/>
        <v>8.6999999999999993</v>
      </c>
      <c r="R71" s="35" t="str">
        <f t="shared" si="3"/>
        <v>A</v>
      </c>
      <c r="S71" s="36" t="str">
        <f t="shared" si="1"/>
        <v>Giỏi</v>
      </c>
      <c r="T71" s="37" t="str">
        <f t="shared" si="4"/>
        <v/>
      </c>
      <c r="U71" s="3"/>
      <c r="V71" s="91" t="str">
        <f t="shared" si="2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5.75" customHeight="1">
      <c r="B72" s="26">
        <v>63</v>
      </c>
      <c r="C72" s="27" t="s">
        <v>501</v>
      </c>
      <c r="D72" s="28" t="s">
        <v>183</v>
      </c>
      <c r="E72" s="29" t="s">
        <v>502</v>
      </c>
      <c r="F72" s="30" t="s">
        <v>503</v>
      </c>
      <c r="G72" s="27" t="s">
        <v>96</v>
      </c>
      <c r="H72" s="31">
        <v>7</v>
      </c>
      <c r="I72" s="31" t="s">
        <v>26</v>
      </c>
      <c r="J72" s="31" t="s">
        <v>26</v>
      </c>
      <c r="K72" s="31">
        <v>9</v>
      </c>
      <c r="L72" s="38"/>
      <c r="M72" s="38"/>
      <c r="N72" s="38"/>
      <c r="O72" s="38"/>
      <c r="P72" s="33">
        <v>9</v>
      </c>
      <c r="Q72" s="34">
        <f t="shared" si="0"/>
        <v>8.8000000000000007</v>
      </c>
      <c r="R72" s="35" t="str">
        <f t="shared" si="3"/>
        <v>A</v>
      </c>
      <c r="S72" s="36" t="str">
        <f t="shared" si="1"/>
        <v>Giỏi</v>
      </c>
      <c r="T72" s="37" t="str">
        <f t="shared" si="4"/>
        <v/>
      </c>
      <c r="U72" s="3"/>
      <c r="V72" s="91" t="str">
        <f t="shared" si="2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15.75" customHeight="1">
      <c r="B73" s="26">
        <v>64</v>
      </c>
      <c r="C73" s="27" t="s">
        <v>504</v>
      </c>
      <c r="D73" s="28" t="s">
        <v>505</v>
      </c>
      <c r="E73" s="29" t="s">
        <v>502</v>
      </c>
      <c r="F73" s="30" t="s">
        <v>506</v>
      </c>
      <c r="G73" s="27" t="s">
        <v>96</v>
      </c>
      <c r="H73" s="31">
        <v>7</v>
      </c>
      <c r="I73" s="31" t="s">
        <v>26</v>
      </c>
      <c r="J73" s="31" t="s">
        <v>26</v>
      </c>
      <c r="K73" s="31">
        <v>6</v>
      </c>
      <c r="L73" s="38"/>
      <c r="M73" s="38"/>
      <c r="N73" s="38"/>
      <c r="O73" s="38"/>
      <c r="P73" s="33">
        <v>7</v>
      </c>
      <c r="Q73" s="34">
        <f t="shared" si="0"/>
        <v>6.7</v>
      </c>
      <c r="R73" s="35" t="str">
        <f t="shared" si="3"/>
        <v>C+</v>
      </c>
      <c r="S73" s="36" t="str">
        <f t="shared" si="1"/>
        <v>Trung bình</v>
      </c>
      <c r="T73" s="37" t="str">
        <f t="shared" si="4"/>
        <v/>
      </c>
      <c r="U73" s="3"/>
      <c r="V73" s="91" t="str">
        <f t="shared" si="2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15.75" customHeight="1">
      <c r="B74" s="26">
        <v>65</v>
      </c>
      <c r="C74" s="27" t="s">
        <v>507</v>
      </c>
      <c r="D74" s="28" t="s">
        <v>508</v>
      </c>
      <c r="E74" s="29" t="s">
        <v>290</v>
      </c>
      <c r="F74" s="30" t="s">
        <v>509</v>
      </c>
      <c r="G74" s="27" t="s">
        <v>96</v>
      </c>
      <c r="H74" s="31">
        <v>7</v>
      </c>
      <c r="I74" s="31" t="s">
        <v>26</v>
      </c>
      <c r="J74" s="31" t="s">
        <v>26</v>
      </c>
      <c r="K74" s="31">
        <v>5</v>
      </c>
      <c r="L74" s="38"/>
      <c r="M74" s="38"/>
      <c r="N74" s="38"/>
      <c r="O74" s="38"/>
      <c r="P74" s="33">
        <v>3</v>
      </c>
      <c r="Q74" s="34">
        <f t="shared" ref="Q74:Q76" si="5">ROUND(SUMPRODUCT(H74:P74,$H$9:$P$9)/100,1)</f>
        <v>4</v>
      </c>
      <c r="R74" s="35" t="str">
        <f t="shared" si="3"/>
        <v>D</v>
      </c>
      <c r="S74" s="36" t="str">
        <f t="shared" si="1"/>
        <v>Trung bình yếu</v>
      </c>
      <c r="T74" s="37" t="str">
        <f t="shared" si="4"/>
        <v/>
      </c>
      <c r="U74" s="3"/>
      <c r="V74" s="91" t="str">
        <f t="shared" si="2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15.75" customHeight="1">
      <c r="B75" s="26">
        <v>66</v>
      </c>
      <c r="C75" s="27" t="s">
        <v>510</v>
      </c>
      <c r="D75" s="28" t="s">
        <v>511</v>
      </c>
      <c r="E75" s="29" t="s">
        <v>290</v>
      </c>
      <c r="F75" s="30" t="s">
        <v>512</v>
      </c>
      <c r="G75" s="27" t="s">
        <v>96</v>
      </c>
      <c r="H75" s="31">
        <v>8</v>
      </c>
      <c r="I75" s="31" t="s">
        <v>26</v>
      </c>
      <c r="J75" s="31" t="s">
        <v>26</v>
      </c>
      <c r="K75" s="31">
        <v>5</v>
      </c>
      <c r="L75" s="38"/>
      <c r="M75" s="38"/>
      <c r="N75" s="38"/>
      <c r="O75" s="38"/>
      <c r="P75" s="33">
        <v>3</v>
      </c>
      <c r="Q75" s="34">
        <f t="shared" si="5"/>
        <v>4.0999999999999996</v>
      </c>
      <c r="R75" s="35" t="str">
        <f t="shared" si="3"/>
        <v>D</v>
      </c>
      <c r="S75" s="36" t="str">
        <f t="shared" si="1"/>
        <v>Trung bình yếu</v>
      </c>
      <c r="T75" s="37" t="str">
        <f t="shared" si="4"/>
        <v/>
      </c>
      <c r="U75" s="3"/>
      <c r="V75" s="91" t="str">
        <f t="shared" ref="V75:V76" si="6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Đạt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1:38" ht="15.75" customHeight="1">
      <c r="B76" s="128">
        <v>67</v>
      </c>
      <c r="C76" s="129" t="s">
        <v>513</v>
      </c>
      <c r="D76" s="130" t="s">
        <v>514</v>
      </c>
      <c r="E76" s="131" t="s">
        <v>515</v>
      </c>
      <c r="F76" s="132" t="s">
        <v>516</v>
      </c>
      <c r="G76" s="129" t="s">
        <v>63</v>
      </c>
      <c r="H76" s="133">
        <v>8</v>
      </c>
      <c r="I76" s="133" t="s">
        <v>26</v>
      </c>
      <c r="J76" s="133" t="s">
        <v>26</v>
      </c>
      <c r="K76" s="133">
        <v>7</v>
      </c>
      <c r="L76" s="134"/>
      <c r="M76" s="134"/>
      <c r="N76" s="134"/>
      <c r="O76" s="134"/>
      <c r="P76" s="135">
        <v>8</v>
      </c>
      <c r="Q76" s="136">
        <f t="shared" si="5"/>
        <v>7.7</v>
      </c>
      <c r="R76" s="137" t="str">
        <f t="shared" si="3"/>
        <v>B</v>
      </c>
      <c r="S76" s="138" t="str">
        <f t="shared" si="1"/>
        <v>Khá</v>
      </c>
      <c r="T76" s="139" t="str">
        <f t="shared" si="4"/>
        <v/>
      </c>
      <c r="U76" s="3"/>
      <c r="V76" s="91" t="str">
        <f t="shared" si="6"/>
        <v>Đạt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1:38" ht="7.5" customHeight="1">
      <c r="A77" s="2"/>
      <c r="B77" s="39"/>
      <c r="C77" s="40"/>
      <c r="D77" s="40"/>
      <c r="E77" s="41"/>
      <c r="F77" s="41"/>
      <c r="G77" s="41"/>
      <c r="H77" s="42"/>
      <c r="I77" s="43"/>
      <c r="J77" s="43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3"/>
    </row>
    <row r="78" spans="1:38" ht="16.5">
      <c r="A78" s="2"/>
      <c r="B78" s="111" t="s">
        <v>27</v>
      </c>
      <c r="C78" s="111"/>
      <c r="D78" s="40"/>
      <c r="E78" s="41"/>
      <c r="F78" s="41"/>
      <c r="G78" s="41"/>
      <c r="H78" s="42"/>
      <c r="I78" s="43"/>
      <c r="J78" s="43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3"/>
    </row>
    <row r="79" spans="1:38" ht="16.5" customHeight="1">
      <c r="A79" s="2"/>
      <c r="B79" s="45" t="s">
        <v>28</v>
      </c>
      <c r="C79" s="45"/>
      <c r="D79" s="46">
        <f>+$Y$8</f>
        <v>67</v>
      </c>
      <c r="E79" s="47" t="s">
        <v>29</v>
      </c>
      <c r="F79" s="47"/>
      <c r="G79" s="102" t="s">
        <v>30</v>
      </c>
      <c r="H79" s="102"/>
      <c r="I79" s="102"/>
      <c r="J79" s="102"/>
      <c r="K79" s="102"/>
      <c r="L79" s="102"/>
      <c r="M79" s="102"/>
      <c r="N79" s="102"/>
      <c r="O79" s="102"/>
      <c r="P79" s="48">
        <f>$Y$8 -COUNTIF($T$9:$T$266,"Vắng") -COUNTIF($T$9:$T$266,"Vắng có phép") - COUNTIF($T$9:$T$266,"Đình chỉ thi") - COUNTIF($T$9:$T$266,"Không đủ ĐKDT")</f>
        <v>66</v>
      </c>
      <c r="Q79" s="48"/>
      <c r="R79" s="49"/>
      <c r="S79" s="50"/>
      <c r="T79" s="50" t="s">
        <v>29</v>
      </c>
      <c r="U79" s="3"/>
    </row>
    <row r="80" spans="1:38" ht="16.5" customHeight="1">
      <c r="A80" s="2"/>
      <c r="B80" s="45" t="s">
        <v>31</v>
      </c>
      <c r="C80" s="45"/>
      <c r="D80" s="46">
        <f>+$AJ$8</f>
        <v>66</v>
      </c>
      <c r="E80" s="47" t="s">
        <v>29</v>
      </c>
      <c r="F80" s="47"/>
      <c r="G80" s="102" t="s">
        <v>32</v>
      </c>
      <c r="H80" s="102"/>
      <c r="I80" s="102"/>
      <c r="J80" s="102"/>
      <c r="K80" s="102"/>
      <c r="L80" s="102"/>
      <c r="M80" s="102"/>
      <c r="N80" s="102"/>
      <c r="O80" s="102"/>
      <c r="P80" s="51">
        <f>COUNTIF($T$9:$T$142,"Vắng")</f>
        <v>0</v>
      </c>
      <c r="Q80" s="51"/>
      <c r="R80" s="52"/>
      <c r="S80" s="50"/>
      <c r="T80" s="50" t="s">
        <v>29</v>
      </c>
      <c r="U80" s="3"/>
    </row>
    <row r="81" spans="1:38" ht="16.5" customHeight="1">
      <c r="A81" s="2"/>
      <c r="B81" s="45" t="s">
        <v>52</v>
      </c>
      <c r="C81" s="45"/>
      <c r="D81" s="85">
        <f>COUNTIF(V10:V76,"Học lại")</f>
        <v>1</v>
      </c>
      <c r="E81" s="47" t="s">
        <v>29</v>
      </c>
      <c r="F81" s="47"/>
      <c r="G81" s="102" t="s">
        <v>53</v>
      </c>
      <c r="H81" s="102"/>
      <c r="I81" s="102"/>
      <c r="J81" s="102"/>
      <c r="K81" s="102"/>
      <c r="L81" s="102"/>
      <c r="M81" s="102"/>
      <c r="N81" s="102"/>
      <c r="O81" s="102"/>
      <c r="P81" s="48">
        <f>COUNTIF($T$9:$T$142,"Vắng có phép")</f>
        <v>0</v>
      </c>
      <c r="Q81" s="48"/>
      <c r="R81" s="49"/>
      <c r="S81" s="50"/>
      <c r="T81" s="50" t="s">
        <v>29</v>
      </c>
      <c r="U81" s="3"/>
    </row>
    <row r="82" spans="1:38" ht="3" customHeight="1">
      <c r="A82" s="2"/>
      <c r="B82" s="39"/>
      <c r="C82" s="40"/>
      <c r="D82" s="40"/>
      <c r="E82" s="41"/>
      <c r="F82" s="41"/>
      <c r="G82" s="41"/>
      <c r="H82" s="42"/>
      <c r="I82" s="43"/>
      <c r="J82" s="43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3"/>
    </row>
    <row r="83" spans="1:38">
      <c r="B83" s="86" t="s">
        <v>33</v>
      </c>
      <c r="C83" s="86"/>
      <c r="D83" s="87">
        <f>COUNTIF(V10:V76,"Thi lại")</f>
        <v>0</v>
      </c>
      <c r="E83" s="88" t="s">
        <v>29</v>
      </c>
      <c r="F83" s="3"/>
      <c r="G83" s="3"/>
      <c r="H83" s="3"/>
      <c r="I83" s="3"/>
      <c r="J83" s="100"/>
      <c r="K83" s="100"/>
      <c r="L83" s="100"/>
      <c r="M83" s="100"/>
      <c r="N83" s="100"/>
      <c r="O83" s="100"/>
      <c r="P83" s="100"/>
      <c r="Q83" s="100"/>
      <c r="R83" s="100"/>
      <c r="S83" s="100"/>
      <c r="T83" s="100"/>
      <c r="U83" s="3"/>
    </row>
    <row r="84" spans="1:38">
      <c r="B84" s="86"/>
      <c r="C84" s="86"/>
      <c r="D84" s="87"/>
      <c r="E84" s="88"/>
      <c r="F84" s="3"/>
      <c r="G84" s="3"/>
      <c r="H84" s="3"/>
      <c r="I84" s="3"/>
      <c r="J84" s="100" t="s">
        <v>521</v>
      </c>
      <c r="K84" s="100"/>
      <c r="L84" s="100"/>
      <c r="M84" s="100"/>
      <c r="N84" s="100"/>
      <c r="O84" s="100"/>
      <c r="P84" s="100"/>
      <c r="Q84" s="100"/>
      <c r="R84" s="100"/>
      <c r="S84" s="100"/>
      <c r="T84" s="100"/>
      <c r="U84" s="3"/>
    </row>
    <row r="85" spans="1:38">
      <c r="A85" s="53"/>
      <c r="B85" s="97" t="s">
        <v>34</v>
      </c>
      <c r="C85" s="97"/>
      <c r="D85" s="97"/>
      <c r="E85" s="97"/>
      <c r="F85" s="97"/>
      <c r="G85" s="97"/>
      <c r="H85" s="97"/>
      <c r="I85" s="54"/>
      <c r="J85" s="101" t="s">
        <v>35</v>
      </c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3"/>
    </row>
    <row r="86" spans="1:38" ht="4.5" customHeight="1">
      <c r="A86" s="2"/>
      <c r="B86" s="39"/>
      <c r="C86" s="55"/>
      <c r="D86" s="55"/>
      <c r="E86" s="56"/>
      <c r="F86" s="56"/>
      <c r="G86" s="56"/>
      <c r="H86" s="57"/>
      <c r="I86" s="58"/>
      <c r="J86" s="58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</row>
    <row r="87" spans="1:38" s="2" customFormat="1">
      <c r="B87" s="97" t="s">
        <v>36</v>
      </c>
      <c r="C87" s="97"/>
      <c r="D87" s="99" t="s">
        <v>37</v>
      </c>
      <c r="E87" s="99"/>
      <c r="F87" s="99"/>
      <c r="G87" s="99"/>
      <c r="H87" s="99"/>
      <c r="I87" s="58"/>
      <c r="J87" s="58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t="9.75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t="3.75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18" customHeight="1">
      <c r="A93" s="1"/>
      <c r="B93" s="95" t="s">
        <v>38</v>
      </c>
      <c r="C93" s="95"/>
      <c r="D93" s="95" t="s">
        <v>55</v>
      </c>
      <c r="E93" s="95"/>
      <c r="F93" s="95"/>
      <c r="G93" s="95"/>
      <c r="H93" s="95"/>
      <c r="I93" s="95"/>
      <c r="J93" s="95" t="s">
        <v>39</v>
      </c>
      <c r="K93" s="95"/>
      <c r="L93" s="95"/>
      <c r="M93" s="95"/>
      <c r="N93" s="95"/>
      <c r="O93" s="95"/>
      <c r="P93" s="95"/>
      <c r="Q93" s="95"/>
      <c r="R93" s="95"/>
      <c r="S93" s="95"/>
      <c r="T93" s="95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 ht="4.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 ht="36.75" hidden="1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ht="38.25" hidden="1" customHeight="1">
      <c r="B96" s="96" t="s">
        <v>50</v>
      </c>
      <c r="C96" s="97"/>
      <c r="D96" s="97"/>
      <c r="E96" s="97"/>
      <c r="F96" s="97"/>
      <c r="G96" s="97"/>
      <c r="H96" s="96" t="s">
        <v>51</v>
      </c>
      <c r="I96" s="96"/>
      <c r="J96" s="96"/>
      <c r="K96" s="96"/>
      <c r="L96" s="96"/>
      <c r="M96" s="96"/>
      <c r="N96" s="98" t="s">
        <v>35</v>
      </c>
      <c r="O96" s="98"/>
      <c r="P96" s="98"/>
      <c r="Q96" s="98"/>
      <c r="R96" s="98"/>
      <c r="S96" s="98"/>
      <c r="T96" s="98"/>
    </row>
    <row r="97" spans="2:20" hidden="1">
      <c r="B97" s="39"/>
      <c r="C97" s="55"/>
      <c r="D97" s="55"/>
      <c r="E97" s="56"/>
      <c r="F97" s="56"/>
      <c r="G97" s="56"/>
      <c r="H97" s="57"/>
      <c r="I97" s="58"/>
      <c r="J97" s="58"/>
      <c r="K97" s="3"/>
      <c r="L97" s="3"/>
      <c r="M97" s="3"/>
      <c r="N97" s="3"/>
      <c r="O97" s="3"/>
      <c r="P97" s="3"/>
      <c r="Q97" s="3"/>
      <c r="R97" s="3"/>
      <c r="S97" s="3"/>
      <c r="T97" s="3"/>
    </row>
    <row r="98" spans="2:20" hidden="1">
      <c r="B98" s="97" t="s">
        <v>36</v>
      </c>
      <c r="C98" s="97"/>
      <c r="D98" s="99" t="s">
        <v>37</v>
      </c>
      <c r="E98" s="99"/>
      <c r="F98" s="99"/>
      <c r="G98" s="99"/>
      <c r="H98" s="99"/>
      <c r="I98" s="58"/>
      <c r="J98" s="58"/>
      <c r="K98" s="44"/>
      <c r="L98" s="44"/>
      <c r="M98" s="44"/>
      <c r="N98" s="44"/>
      <c r="O98" s="44"/>
      <c r="P98" s="44"/>
      <c r="Q98" s="44"/>
      <c r="R98" s="44"/>
      <c r="S98" s="44"/>
      <c r="T98" s="44"/>
    </row>
    <row r="99" spans="2:20" hidden="1"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</row>
    <row r="100" spans="2:20" hidden="1"/>
    <row r="101" spans="2:20" hidden="1"/>
    <row r="102" spans="2:20" hidden="1"/>
    <row r="103" spans="2:20" hidden="1"/>
    <row r="104" spans="2:20" hidden="1">
      <c r="B104" s="94"/>
      <c r="C104" s="94"/>
      <c r="D104" s="94"/>
      <c r="E104" s="94"/>
      <c r="F104" s="94"/>
      <c r="G104" s="94"/>
      <c r="H104" s="94"/>
      <c r="I104" s="94"/>
      <c r="J104" s="94"/>
      <c r="K104" s="94"/>
      <c r="L104" s="94"/>
      <c r="M104" s="94"/>
      <c r="N104" s="94" t="s">
        <v>39</v>
      </c>
      <c r="O104" s="94"/>
      <c r="P104" s="94"/>
      <c r="Q104" s="94"/>
      <c r="R104" s="94"/>
      <c r="S104" s="94"/>
      <c r="T104" s="94"/>
    </row>
    <row r="105" spans="2:20" hidden="1"/>
  </sheetData>
  <sheetProtection formatCells="0" formatColumns="0" formatRows="0" insertColumns="0" insertRows="0" insertHyperlinks="0" deleteColumns="0" deleteRows="0" sort="0" autoFilter="0" pivotTables="0"/>
  <autoFilter ref="A8:AL76">
    <filterColumn colId="3" showButton="0"/>
    <filterColumn colId="12"/>
  </autoFilter>
  <mergeCells count="58">
    <mergeCell ref="B1:G1"/>
    <mergeCell ref="H1:T1"/>
    <mergeCell ref="B2:G2"/>
    <mergeCell ref="H2:T2"/>
    <mergeCell ref="W4:W7"/>
    <mergeCell ref="X4:X7"/>
    <mergeCell ref="Y4:Y7"/>
    <mergeCell ref="B7:B8"/>
    <mergeCell ref="C7:C8"/>
    <mergeCell ref="D7:E8"/>
    <mergeCell ref="F7:F8"/>
    <mergeCell ref="B5:C5"/>
    <mergeCell ref="G5:O5"/>
    <mergeCell ref="P5:T5"/>
    <mergeCell ref="B4:C4"/>
    <mergeCell ref="D4:O4"/>
    <mergeCell ref="P4:T4"/>
    <mergeCell ref="T7:T9"/>
    <mergeCell ref="R7:R8"/>
    <mergeCell ref="S7:S8"/>
    <mergeCell ref="Z4:AC6"/>
    <mergeCell ref="AD4:AE6"/>
    <mergeCell ref="AF4:AG6"/>
    <mergeCell ref="AH4:AI6"/>
    <mergeCell ref="AJ4:AK6"/>
    <mergeCell ref="G81:O81"/>
    <mergeCell ref="M7:N7"/>
    <mergeCell ref="O7:O8"/>
    <mergeCell ref="P7:P8"/>
    <mergeCell ref="Q7:Q9"/>
    <mergeCell ref="G7:G8"/>
    <mergeCell ref="H7:H8"/>
    <mergeCell ref="I7:I8"/>
    <mergeCell ref="J7:J8"/>
    <mergeCell ref="K7:K8"/>
    <mergeCell ref="L7:L8"/>
    <mergeCell ref="B9:G9"/>
    <mergeCell ref="B78:C78"/>
    <mergeCell ref="G79:O79"/>
    <mergeCell ref="G80:O80"/>
    <mergeCell ref="J83:T83"/>
    <mergeCell ref="J84:T84"/>
    <mergeCell ref="B85:H85"/>
    <mergeCell ref="J85:T85"/>
    <mergeCell ref="B87:C87"/>
    <mergeCell ref="D87:H87"/>
    <mergeCell ref="N104:T104"/>
    <mergeCell ref="B93:C93"/>
    <mergeCell ref="D93:I93"/>
    <mergeCell ref="J93:T93"/>
    <mergeCell ref="B96:G96"/>
    <mergeCell ref="H96:M96"/>
    <mergeCell ref="N96:T96"/>
    <mergeCell ref="B98:C98"/>
    <mergeCell ref="D98:H98"/>
    <mergeCell ref="B104:D104"/>
    <mergeCell ref="E104:G104"/>
    <mergeCell ref="H104:M104"/>
  </mergeCells>
  <conditionalFormatting sqref="H10:P76">
    <cfRule type="cellIs" dxfId="1" priority="2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81 V10:W76 W4:AK8 X2:AK3 AL2:AL8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109"/>
  <sheetViews>
    <sheetView workbookViewId="0">
      <pane ySplit="3" topLeftCell="A76" activePane="bottomLeft" state="frozen"/>
      <selection activeCell="D5" sqref="D5:O5"/>
      <selection pane="bottomLeft" activeCell="B79" sqref="B79:T79"/>
    </sheetView>
  </sheetViews>
  <sheetFormatPr defaultRowHeight="15.75"/>
  <cols>
    <col min="1" max="1" width="2.625" style="1" customWidth="1"/>
    <col min="2" max="2" width="4" style="1" customWidth="1"/>
    <col min="3" max="3" width="10.625" style="1" customWidth="1"/>
    <col min="4" max="4" width="15.875" style="1" customWidth="1"/>
    <col min="5" max="5" width="7.25" style="1" customWidth="1"/>
    <col min="6" max="6" width="9.375" style="1" hidden="1" customWidth="1"/>
    <col min="7" max="7" width="11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24" t="s">
        <v>0</v>
      </c>
      <c r="C1" s="124"/>
      <c r="D1" s="124"/>
      <c r="E1" s="124"/>
      <c r="F1" s="124"/>
      <c r="G1" s="124"/>
      <c r="H1" s="125" t="s">
        <v>520</v>
      </c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3"/>
    </row>
    <row r="2" spans="2:38" ht="25.5" customHeight="1">
      <c r="B2" s="126" t="s">
        <v>1</v>
      </c>
      <c r="C2" s="126"/>
      <c r="D2" s="126"/>
      <c r="E2" s="126"/>
      <c r="F2" s="126"/>
      <c r="G2" s="126"/>
      <c r="H2" s="127" t="s">
        <v>54</v>
      </c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4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21" t="s">
        <v>2</v>
      </c>
      <c r="C4" s="121"/>
      <c r="D4" s="122" t="s">
        <v>56</v>
      </c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3" t="s">
        <v>519</v>
      </c>
      <c r="Q4" s="123"/>
      <c r="R4" s="123"/>
      <c r="S4" s="123"/>
      <c r="T4" s="123"/>
      <c r="W4" s="112" t="s">
        <v>46</v>
      </c>
      <c r="X4" s="112" t="s">
        <v>8</v>
      </c>
      <c r="Y4" s="112" t="s">
        <v>45</v>
      </c>
      <c r="Z4" s="112" t="s">
        <v>44</v>
      </c>
      <c r="AA4" s="112"/>
      <c r="AB4" s="112"/>
      <c r="AC4" s="112"/>
      <c r="AD4" s="112" t="s">
        <v>43</v>
      </c>
      <c r="AE4" s="112"/>
      <c r="AF4" s="112" t="s">
        <v>41</v>
      </c>
      <c r="AG4" s="112"/>
      <c r="AH4" s="112" t="s">
        <v>42</v>
      </c>
      <c r="AI4" s="112"/>
      <c r="AJ4" s="112" t="s">
        <v>40</v>
      </c>
      <c r="AK4" s="112"/>
      <c r="AL4" s="83"/>
    </row>
    <row r="5" spans="2:38" ht="17.25" customHeight="1">
      <c r="B5" s="119" t="s">
        <v>3</v>
      </c>
      <c r="C5" s="119"/>
      <c r="D5" s="8">
        <v>2</v>
      </c>
      <c r="G5" s="120" t="s">
        <v>57</v>
      </c>
      <c r="H5" s="120"/>
      <c r="I5" s="120"/>
      <c r="J5" s="120"/>
      <c r="K5" s="120"/>
      <c r="L5" s="120"/>
      <c r="M5" s="120"/>
      <c r="N5" s="120"/>
      <c r="O5" s="120"/>
      <c r="P5" s="120" t="s">
        <v>58</v>
      </c>
      <c r="Q5" s="120"/>
      <c r="R5" s="120"/>
      <c r="S5" s="120"/>
      <c r="T5" s="120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83"/>
    </row>
    <row r="7" spans="2:38" ht="44.25" customHeight="1">
      <c r="B7" s="106" t="s">
        <v>4</v>
      </c>
      <c r="C7" s="113" t="s">
        <v>5</v>
      </c>
      <c r="D7" s="115" t="s">
        <v>6</v>
      </c>
      <c r="E7" s="116"/>
      <c r="F7" s="106" t="s">
        <v>7</v>
      </c>
      <c r="G7" s="106" t="s">
        <v>8</v>
      </c>
      <c r="H7" s="109" t="s">
        <v>9</v>
      </c>
      <c r="I7" s="109" t="s">
        <v>10</v>
      </c>
      <c r="J7" s="109" t="s">
        <v>11</v>
      </c>
      <c r="K7" s="109" t="s">
        <v>12</v>
      </c>
      <c r="L7" s="105" t="s">
        <v>13</v>
      </c>
      <c r="M7" s="103" t="s">
        <v>47</v>
      </c>
      <c r="N7" s="104"/>
      <c r="O7" s="105" t="s">
        <v>14</v>
      </c>
      <c r="P7" s="105" t="s">
        <v>15</v>
      </c>
      <c r="Q7" s="106" t="s">
        <v>16</v>
      </c>
      <c r="R7" s="105" t="s">
        <v>17</v>
      </c>
      <c r="S7" s="106" t="s">
        <v>18</v>
      </c>
      <c r="T7" s="106" t="s">
        <v>19</v>
      </c>
      <c r="W7" s="112"/>
      <c r="X7" s="112"/>
      <c r="Y7" s="112"/>
      <c r="Z7" s="65" t="s">
        <v>20</v>
      </c>
      <c r="AA7" s="65" t="s">
        <v>21</v>
      </c>
      <c r="AB7" s="65" t="s">
        <v>22</v>
      </c>
      <c r="AC7" s="65" t="s">
        <v>23</v>
      </c>
      <c r="AD7" s="65" t="s">
        <v>24</v>
      </c>
      <c r="AE7" s="65" t="s">
        <v>23</v>
      </c>
      <c r="AF7" s="65" t="s">
        <v>24</v>
      </c>
      <c r="AG7" s="65" t="s">
        <v>23</v>
      </c>
      <c r="AH7" s="65" t="s">
        <v>24</v>
      </c>
      <c r="AI7" s="65" t="s">
        <v>23</v>
      </c>
      <c r="AJ7" s="65" t="s">
        <v>24</v>
      </c>
      <c r="AK7" s="66" t="s">
        <v>23</v>
      </c>
      <c r="AL7" s="81"/>
    </row>
    <row r="8" spans="2:38" ht="44.25" customHeight="1">
      <c r="B8" s="108"/>
      <c r="C8" s="114"/>
      <c r="D8" s="117"/>
      <c r="E8" s="118"/>
      <c r="F8" s="108"/>
      <c r="G8" s="108"/>
      <c r="H8" s="109"/>
      <c r="I8" s="109"/>
      <c r="J8" s="109"/>
      <c r="K8" s="109"/>
      <c r="L8" s="105"/>
      <c r="M8" s="79" t="s">
        <v>48</v>
      </c>
      <c r="N8" s="79" t="s">
        <v>49</v>
      </c>
      <c r="O8" s="105"/>
      <c r="P8" s="105"/>
      <c r="Q8" s="107"/>
      <c r="R8" s="105"/>
      <c r="S8" s="108"/>
      <c r="T8" s="107"/>
      <c r="V8" s="90"/>
      <c r="W8" s="67" t="str">
        <f>+D4</f>
        <v>CAD/CAM</v>
      </c>
      <c r="X8" s="68" t="str">
        <f>+P4</f>
        <v>Nhóm: ELE1401-01</v>
      </c>
      <c r="Y8" s="69">
        <f>+$AH$8+$AJ$8+$AF$8</f>
        <v>70</v>
      </c>
      <c r="Z8" s="63">
        <f>COUNTIF($S$9:$S$139,"Khiển trách")</f>
        <v>0</v>
      </c>
      <c r="AA8" s="63">
        <f>COUNTIF($S$9:$S$139,"Cảnh cáo")</f>
        <v>0</v>
      </c>
      <c r="AB8" s="63">
        <f>COUNTIF($S$9:$S$139,"Đình chỉ thi")</f>
        <v>0</v>
      </c>
      <c r="AC8" s="70">
        <f>+($Z$8+$AA$8+$AB$8)/$Y$8*100%</f>
        <v>0</v>
      </c>
      <c r="AD8" s="63">
        <f>SUM(COUNTIF($S$9:$S$137,"Vắng"),COUNTIF($S$9:$S$137,"Vắng có phép"))</f>
        <v>0</v>
      </c>
      <c r="AE8" s="71">
        <f>+$AD$8/$Y$8</f>
        <v>0</v>
      </c>
      <c r="AF8" s="72">
        <f>COUNTIF($V$9:$V$137,"Thi lại")</f>
        <v>0</v>
      </c>
      <c r="AG8" s="71">
        <f>+$AF$8/$Y$8</f>
        <v>0</v>
      </c>
      <c r="AH8" s="72">
        <f>COUNTIF($V$9:$V$138,"Học lại")</f>
        <v>2</v>
      </c>
      <c r="AI8" s="71">
        <f>+$AH$8/$Y$8</f>
        <v>2.8571428571428571E-2</v>
      </c>
      <c r="AJ8" s="63">
        <f>COUNTIF($V$10:$V$138,"Đạt")</f>
        <v>68</v>
      </c>
      <c r="AK8" s="70">
        <f>+$AJ$8/$Y$8</f>
        <v>0.97142857142857142</v>
      </c>
      <c r="AL8" s="82"/>
    </row>
    <row r="9" spans="2:38" ht="14.25" customHeight="1">
      <c r="B9" s="103" t="s">
        <v>25</v>
      </c>
      <c r="C9" s="110"/>
      <c r="D9" s="110"/>
      <c r="E9" s="110"/>
      <c r="F9" s="110"/>
      <c r="G9" s="104"/>
      <c r="H9" s="10">
        <v>10</v>
      </c>
      <c r="I9" s="10"/>
      <c r="J9" s="11"/>
      <c r="K9" s="10">
        <v>30</v>
      </c>
      <c r="L9" s="12"/>
      <c r="M9" s="13"/>
      <c r="N9" s="13"/>
      <c r="O9" s="13"/>
      <c r="P9" s="60">
        <f>100-(H9+I9+J9+K9)</f>
        <v>60</v>
      </c>
      <c r="Q9" s="108"/>
      <c r="R9" s="14"/>
      <c r="S9" s="14"/>
      <c r="T9" s="108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15" customHeight="1">
      <c r="B10" s="15">
        <v>1</v>
      </c>
      <c r="C10" s="16" t="s">
        <v>59</v>
      </c>
      <c r="D10" s="17" t="s">
        <v>60</v>
      </c>
      <c r="E10" s="18" t="s">
        <v>61</v>
      </c>
      <c r="F10" s="19" t="s">
        <v>62</v>
      </c>
      <c r="G10" s="16" t="s">
        <v>63</v>
      </c>
      <c r="H10" s="20">
        <v>8</v>
      </c>
      <c r="I10" s="20" t="s">
        <v>26</v>
      </c>
      <c r="J10" s="20" t="s">
        <v>26</v>
      </c>
      <c r="K10" s="20">
        <v>7</v>
      </c>
      <c r="L10" s="21"/>
      <c r="M10" s="21"/>
      <c r="N10" s="21"/>
      <c r="O10" s="21"/>
      <c r="P10" s="22">
        <v>5.5</v>
      </c>
      <c r="Q10" s="23">
        <f t="shared" ref="Q10:Q41" si="0">ROUND(SUMPRODUCT(H10:P10,$H$9:$P$9)/100,1)</f>
        <v>6.2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</v>
      </c>
      <c r="S10" s="24" t="str">
        <f t="shared" ref="S10:S79" si="1">IF($Q10&lt;4,"Kém",IF(AND($Q10&gt;=4,$Q10&lt;=5.4),"Trung bình yếu",IF(AND($Q10&gt;=5.5,$Q10&lt;=6.9),"Trung bình",IF(AND($Q10&gt;=7,$Q10&lt;=8.4),"Khá",IF(AND($Q10&gt;=8.5,$Q10&lt;=10),"Giỏi","")))))</f>
        <v>Trung bình</v>
      </c>
      <c r="T10" s="25" t="str">
        <f>+IF(OR($H10=0,$I10=0,$J10=0,$K10=0),"Không đủ ĐKDT","")</f>
        <v/>
      </c>
      <c r="U10" s="3"/>
      <c r="V10" s="9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5" customHeight="1">
      <c r="B11" s="26">
        <v>2</v>
      </c>
      <c r="C11" s="27" t="s">
        <v>64</v>
      </c>
      <c r="D11" s="28" t="s">
        <v>65</v>
      </c>
      <c r="E11" s="29" t="s">
        <v>66</v>
      </c>
      <c r="F11" s="30" t="s">
        <v>67</v>
      </c>
      <c r="G11" s="27" t="s">
        <v>63</v>
      </c>
      <c r="H11" s="31">
        <v>8</v>
      </c>
      <c r="I11" s="31" t="s">
        <v>26</v>
      </c>
      <c r="J11" s="31" t="s">
        <v>26</v>
      </c>
      <c r="K11" s="31">
        <v>7</v>
      </c>
      <c r="L11" s="32"/>
      <c r="M11" s="32"/>
      <c r="N11" s="32"/>
      <c r="O11" s="32"/>
      <c r="P11" s="33">
        <v>8</v>
      </c>
      <c r="Q11" s="34">
        <f t="shared" si="0"/>
        <v>7.7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36" t="str">
        <f t="shared" si="1"/>
        <v>Khá</v>
      </c>
      <c r="T11" s="37" t="str">
        <f>+IF(OR($H11=0,$I11=0,$J11=0,$K11=0),"Không đủ ĐKDT","")</f>
        <v/>
      </c>
      <c r="U11" s="3"/>
      <c r="V11" s="91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2:38" ht="15" customHeight="1">
      <c r="B12" s="26">
        <v>3</v>
      </c>
      <c r="C12" s="27" t="s">
        <v>68</v>
      </c>
      <c r="D12" s="28" t="s">
        <v>69</v>
      </c>
      <c r="E12" s="29" t="s">
        <v>70</v>
      </c>
      <c r="F12" s="30" t="s">
        <v>71</v>
      </c>
      <c r="G12" s="27" t="s">
        <v>63</v>
      </c>
      <c r="H12" s="31">
        <v>8</v>
      </c>
      <c r="I12" s="31" t="s">
        <v>26</v>
      </c>
      <c r="J12" s="31" t="s">
        <v>26</v>
      </c>
      <c r="K12" s="31">
        <v>8</v>
      </c>
      <c r="L12" s="38"/>
      <c r="M12" s="38"/>
      <c r="N12" s="38"/>
      <c r="O12" s="38"/>
      <c r="P12" s="33">
        <v>7</v>
      </c>
      <c r="Q12" s="34">
        <f t="shared" si="0"/>
        <v>7.4</v>
      </c>
      <c r="R12" s="35" t="str">
        <f t="shared" ref="R12:R79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 t="shared" ref="T12:T79" si="4">+IF(OR($H12=0,$I12=0,$J12=0,$K12=0),"Không đủ ĐKDT","")</f>
        <v/>
      </c>
      <c r="U12" s="3"/>
      <c r="V12" s="91" t="str">
        <f t="shared" si="2"/>
        <v>Đạt</v>
      </c>
      <c r="W12" s="74"/>
      <c r="X12" s="75"/>
      <c r="Y12" s="75"/>
      <c r="Z12" s="80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2:38" ht="15" customHeight="1">
      <c r="B13" s="26">
        <v>4</v>
      </c>
      <c r="C13" s="27" t="s">
        <v>72</v>
      </c>
      <c r="D13" s="28" t="s">
        <v>73</v>
      </c>
      <c r="E13" s="29" t="s">
        <v>74</v>
      </c>
      <c r="F13" s="30" t="s">
        <v>75</v>
      </c>
      <c r="G13" s="27" t="s">
        <v>63</v>
      </c>
      <c r="H13" s="31">
        <v>9</v>
      </c>
      <c r="I13" s="31" t="s">
        <v>26</v>
      </c>
      <c r="J13" s="31" t="s">
        <v>26</v>
      </c>
      <c r="K13" s="31">
        <v>8</v>
      </c>
      <c r="L13" s="38"/>
      <c r="M13" s="38"/>
      <c r="N13" s="38"/>
      <c r="O13" s="38"/>
      <c r="P13" s="33">
        <v>9</v>
      </c>
      <c r="Q13" s="34">
        <f t="shared" si="0"/>
        <v>8.6999999999999993</v>
      </c>
      <c r="R13" s="35" t="str">
        <f t="shared" si="3"/>
        <v>A</v>
      </c>
      <c r="S13" s="36" t="str">
        <f t="shared" si="1"/>
        <v>Giỏi</v>
      </c>
      <c r="T13" s="37" t="str">
        <f t="shared" si="4"/>
        <v/>
      </c>
      <c r="U13" s="3"/>
      <c r="V13" s="91" t="str">
        <f t="shared" si="2"/>
        <v>Đạt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15" customHeight="1">
      <c r="B14" s="26">
        <v>5</v>
      </c>
      <c r="C14" s="27" t="s">
        <v>76</v>
      </c>
      <c r="D14" s="28" t="s">
        <v>77</v>
      </c>
      <c r="E14" s="29" t="s">
        <v>78</v>
      </c>
      <c r="F14" s="30" t="s">
        <v>79</v>
      </c>
      <c r="G14" s="27" t="s">
        <v>63</v>
      </c>
      <c r="H14" s="31">
        <v>7</v>
      </c>
      <c r="I14" s="31" t="s">
        <v>26</v>
      </c>
      <c r="J14" s="31" t="s">
        <v>26</v>
      </c>
      <c r="K14" s="31">
        <v>6</v>
      </c>
      <c r="L14" s="38"/>
      <c r="M14" s="38"/>
      <c r="N14" s="38"/>
      <c r="O14" s="38"/>
      <c r="P14" s="33">
        <v>8</v>
      </c>
      <c r="Q14" s="34">
        <f t="shared" si="0"/>
        <v>7.3</v>
      </c>
      <c r="R14" s="35" t="str">
        <f t="shared" si="3"/>
        <v>B</v>
      </c>
      <c r="S14" s="36" t="str">
        <f t="shared" si="1"/>
        <v>Khá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5" customHeight="1">
      <c r="B15" s="26">
        <v>6</v>
      </c>
      <c r="C15" s="27" t="s">
        <v>80</v>
      </c>
      <c r="D15" s="28" t="s">
        <v>81</v>
      </c>
      <c r="E15" s="29" t="s">
        <v>82</v>
      </c>
      <c r="F15" s="30" t="s">
        <v>83</v>
      </c>
      <c r="G15" s="27" t="s">
        <v>63</v>
      </c>
      <c r="H15" s="31">
        <v>7</v>
      </c>
      <c r="I15" s="31" t="s">
        <v>26</v>
      </c>
      <c r="J15" s="31" t="s">
        <v>26</v>
      </c>
      <c r="K15" s="31">
        <v>7</v>
      </c>
      <c r="L15" s="38"/>
      <c r="M15" s="38"/>
      <c r="N15" s="38"/>
      <c r="O15" s="38"/>
      <c r="P15" s="33">
        <v>8</v>
      </c>
      <c r="Q15" s="34">
        <f t="shared" si="0"/>
        <v>7.6</v>
      </c>
      <c r="R15" s="35" t="str">
        <f t="shared" si="3"/>
        <v>B</v>
      </c>
      <c r="S15" s="36" t="str">
        <f t="shared" si="1"/>
        <v>Khá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5" customHeight="1">
      <c r="B16" s="26">
        <v>7</v>
      </c>
      <c r="C16" s="27" t="s">
        <v>84</v>
      </c>
      <c r="D16" s="28" t="s">
        <v>85</v>
      </c>
      <c r="E16" s="29" t="s">
        <v>86</v>
      </c>
      <c r="F16" s="30" t="s">
        <v>87</v>
      </c>
      <c r="G16" s="27" t="s">
        <v>63</v>
      </c>
      <c r="H16" s="31">
        <v>7</v>
      </c>
      <c r="I16" s="31" t="s">
        <v>26</v>
      </c>
      <c r="J16" s="31" t="s">
        <v>26</v>
      </c>
      <c r="K16" s="31">
        <v>7</v>
      </c>
      <c r="L16" s="38"/>
      <c r="M16" s="38"/>
      <c r="N16" s="38"/>
      <c r="O16" s="38"/>
      <c r="P16" s="33">
        <v>6.5</v>
      </c>
      <c r="Q16" s="34">
        <f t="shared" si="0"/>
        <v>6.7</v>
      </c>
      <c r="R16" s="35" t="str">
        <f t="shared" si="3"/>
        <v>C+</v>
      </c>
      <c r="S16" s="36" t="str">
        <f t="shared" si="1"/>
        <v>Trung bình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5" customHeight="1">
      <c r="B17" s="26">
        <v>8</v>
      </c>
      <c r="C17" s="27" t="s">
        <v>88</v>
      </c>
      <c r="D17" s="28" t="s">
        <v>89</v>
      </c>
      <c r="E17" s="29" t="s">
        <v>90</v>
      </c>
      <c r="F17" s="30" t="s">
        <v>91</v>
      </c>
      <c r="G17" s="27" t="s">
        <v>63</v>
      </c>
      <c r="H17" s="31">
        <v>8</v>
      </c>
      <c r="I17" s="31" t="s">
        <v>26</v>
      </c>
      <c r="J17" s="31" t="s">
        <v>26</v>
      </c>
      <c r="K17" s="31">
        <v>6</v>
      </c>
      <c r="L17" s="38"/>
      <c r="M17" s="38"/>
      <c r="N17" s="38"/>
      <c r="O17" s="38"/>
      <c r="P17" s="33">
        <v>8</v>
      </c>
      <c r="Q17" s="34">
        <f t="shared" si="0"/>
        <v>7.4</v>
      </c>
      <c r="R17" s="35" t="str">
        <f t="shared" si="3"/>
        <v>B</v>
      </c>
      <c r="S17" s="36" t="str">
        <f t="shared" si="1"/>
        <v>Khá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5" customHeight="1">
      <c r="B18" s="26">
        <v>9</v>
      </c>
      <c r="C18" s="27" t="s">
        <v>92</v>
      </c>
      <c r="D18" s="28" t="s">
        <v>93</v>
      </c>
      <c r="E18" s="29" t="s">
        <v>94</v>
      </c>
      <c r="F18" s="30" t="s">
        <v>95</v>
      </c>
      <c r="G18" s="27" t="s">
        <v>96</v>
      </c>
      <c r="H18" s="31">
        <v>3</v>
      </c>
      <c r="I18" s="31" t="s">
        <v>26</v>
      </c>
      <c r="J18" s="31" t="s">
        <v>26</v>
      </c>
      <c r="K18" s="31">
        <v>3</v>
      </c>
      <c r="L18" s="38"/>
      <c r="M18" s="38"/>
      <c r="N18" s="38"/>
      <c r="O18" s="38"/>
      <c r="P18" s="33">
        <v>8</v>
      </c>
      <c r="Q18" s="34">
        <f t="shared" si="0"/>
        <v>6</v>
      </c>
      <c r="R18" s="35" t="str">
        <f t="shared" si="3"/>
        <v>C</v>
      </c>
      <c r="S18" s="36" t="str">
        <f t="shared" si="1"/>
        <v>Trung bình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5" customHeight="1">
      <c r="B19" s="26">
        <v>10</v>
      </c>
      <c r="C19" s="27" t="s">
        <v>97</v>
      </c>
      <c r="D19" s="28" t="s">
        <v>98</v>
      </c>
      <c r="E19" s="29" t="s">
        <v>94</v>
      </c>
      <c r="F19" s="30" t="s">
        <v>99</v>
      </c>
      <c r="G19" s="27" t="s">
        <v>63</v>
      </c>
      <c r="H19" s="31">
        <v>7</v>
      </c>
      <c r="I19" s="31" t="s">
        <v>26</v>
      </c>
      <c r="J19" s="31" t="s">
        <v>26</v>
      </c>
      <c r="K19" s="31">
        <v>7</v>
      </c>
      <c r="L19" s="38"/>
      <c r="M19" s="38"/>
      <c r="N19" s="38"/>
      <c r="O19" s="38"/>
      <c r="P19" s="33">
        <v>8</v>
      </c>
      <c r="Q19" s="34">
        <f t="shared" si="0"/>
        <v>7.6</v>
      </c>
      <c r="R19" s="35" t="str">
        <f t="shared" si="3"/>
        <v>B</v>
      </c>
      <c r="S19" s="36" t="str">
        <f t="shared" si="1"/>
        <v>Khá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5" customHeight="1">
      <c r="B20" s="26">
        <v>11</v>
      </c>
      <c r="C20" s="27" t="s">
        <v>100</v>
      </c>
      <c r="D20" s="28" t="s">
        <v>101</v>
      </c>
      <c r="E20" s="29" t="s">
        <v>102</v>
      </c>
      <c r="F20" s="30" t="s">
        <v>103</v>
      </c>
      <c r="G20" s="27" t="s">
        <v>96</v>
      </c>
      <c r="H20" s="31">
        <v>8</v>
      </c>
      <c r="I20" s="31" t="s">
        <v>26</v>
      </c>
      <c r="J20" s="31" t="s">
        <v>26</v>
      </c>
      <c r="K20" s="31">
        <v>6</v>
      </c>
      <c r="L20" s="38"/>
      <c r="M20" s="38"/>
      <c r="N20" s="38"/>
      <c r="O20" s="38"/>
      <c r="P20" s="33">
        <v>6</v>
      </c>
      <c r="Q20" s="34">
        <f t="shared" si="0"/>
        <v>6.2</v>
      </c>
      <c r="R20" s="35" t="str">
        <f t="shared" si="3"/>
        <v>C</v>
      </c>
      <c r="S20" s="36" t="str">
        <f t="shared" si="1"/>
        <v>Trung bình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5" customHeight="1">
      <c r="B21" s="26">
        <v>12</v>
      </c>
      <c r="C21" s="27" t="s">
        <v>104</v>
      </c>
      <c r="D21" s="28" t="s">
        <v>105</v>
      </c>
      <c r="E21" s="29" t="s">
        <v>106</v>
      </c>
      <c r="F21" s="30" t="s">
        <v>107</v>
      </c>
      <c r="G21" s="27" t="s">
        <v>63</v>
      </c>
      <c r="H21" s="31">
        <v>7</v>
      </c>
      <c r="I21" s="31" t="s">
        <v>26</v>
      </c>
      <c r="J21" s="31" t="s">
        <v>26</v>
      </c>
      <c r="K21" s="31">
        <v>8</v>
      </c>
      <c r="L21" s="38"/>
      <c r="M21" s="38"/>
      <c r="N21" s="38"/>
      <c r="O21" s="38"/>
      <c r="P21" s="33">
        <v>9</v>
      </c>
      <c r="Q21" s="34">
        <f t="shared" si="0"/>
        <v>8.5</v>
      </c>
      <c r="R21" s="35" t="str">
        <f t="shared" si="3"/>
        <v>A</v>
      </c>
      <c r="S21" s="36" t="str">
        <f t="shared" si="1"/>
        <v>Giỏi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5" customHeight="1">
      <c r="B22" s="26">
        <v>13</v>
      </c>
      <c r="C22" s="27" t="s">
        <v>108</v>
      </c>
      <c r="D22" s="28" t="s">
        <v>109</v>
      </c>
      <c r="E22" s="29" t="s">
        <v>106</v>
      </c>
      <c r="F22" s="30" t="s">
        <v>110</v>
      </c>
      <c r="G22" s="27" t="s">
        <v>63</v>
      </c>
      <c r="H22" s="31">
        <v>9</v>
      </c>
      <c r="I22" s="31" t="s">
        <v>26</v>
      </c>
      <c r="J22" s="31" t="s">
        <v>26</v>
      </c>
      <c r="K22" s="31">
        <v>9</v>
      </c>
      <c r="L22" s="38"/>
      <c r="M22" s="38"/>
      <c r="N22" s="38"/>
      <c r="O22" s="38"/>
      <c r="P22" s="33">
        <v>9</v>
      </c>
      <c r="Q22" s="34">
        <f t="shared" si="0"/>
        <v>9</v>
      </c>
      <c r="R22" s="35" t="str">
        <f t="shared" si="3"/>
        <v>A+</v>
      </c>
      <c r="S22" s="36" t="str">
        <f t="shared" si="1"/>
        <v>Giỏi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5" customHeight="1">
      <c r="B23" s="26">
        <v>14</v>
      </c>
      <c r="C23" s="27" t="s">
        <v>111</v>
      </c>
      <c r="D23" s="28" t="s">
        <v>112</v>
      </c>
      <c r="E23" s="29" t="s">
        <v>106</v>
      </c>
      <c r="F23" s="30" t="s">
        <v>113</v>
      </c>
      <c r="G23" s="27" t="s">
        <v>96</v>
      </c>
      <c r="H23" s="31">
        <v>8</v>
      </c>
      <c r="I23" s="31" t="s">
        <v>26</v>
      </c>
      <c r="J23" s="31" t="s">
        <v>26</v>
      </c>
      <c r="K23" s="31">
        <v>9</v>
      </c>
      <c r="L23" s="38"/>
      <c r="M23" s="38"/>
      <c r="N23" s="38"/>
      <c r="O23" s="38"/>
      <c r="P23" s="33">
        <v>0</v>
      </c>
      <c r="Q23" s="34">
        <f t="shared" si="0"/>
        <v>3.5</v>
      </c>
      <c r="R23" s="35" t="str">
        <f t="shared" si="3"/>
        <v>F</v>
      </c>
      <c r="S23" s="36" t="str">
        <f t="shared" si="1"/>
        <v>Kém</v>
      </c>
      <c r="T23" s="37" t="s">
        <v>522</v>
      </c>
      <c r="U23" s="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5" customHeight="1">
      <c r="B24" s="26">
        <v>15</v>
      </c>
      <c r="C24" s="27" t="s">
        <v>114</v>
      </c>
      <c r="D24" s="28" t="s">
        <v>93</v>
      </c>
      <c r="E24" s="29" t="s">
        <v>106</v>
      </c>
      <c r="F24" s="30" t="s">
        <v>115</v>
      </c>
      <c r="G24" s="27" t="s">
        <v>63</v>
      </c>
      <c r="H24" s="31">
        <v>9</v>
      </c>
      <c r="I24" s="31" t="s">
        <v>26</v>
      </c>
      <c r="J24" s="31" t="s">
        <v>26</v>
      </c>
      <c r="K24" s="31">
        <v>8</v>
      </c>
      <c r="L24" s="38"/>
      <c r="M24" s="38"/>
      <c r="N24" s="38"/>
      <c r="O24" s="38"/>
      <c r="P24" s="33">
        <v>9</v>
      </c>
      <c r="Q24" s="34">
        <f t="shared" si="0"/>
        <v>8.6999999999999993</v>
      </c>
      <c r="R24" s="35" t="str">
        <f t="shared" si="3"/>
        <v>A</v>
      </c>
      <c r="S24" s="36" t="str">
        <f t="shared" si="1"/>
        <v>Giỏi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5" customHeight="1">
      <c r="B25" s="26">
        <v>16</v>
      </c>
      <c r="C25" s="27" t="s">
        <v>116</v>
      </c>
      <c r="D25" s="28" t="s">
        <v>117</v>
      </c>
      <c r="E25" s="29" t="s">
        <v>118</v>
      </c>
      <c r="F25" s="30" t="s">
        <v>119</v>
      </c>
      <c r="G25" s="27" t="s">
        <v>63</v>
      </c>
      <c r="H25" s="31">
        <v>8</v>
      </c>
      <c r="I25" s="31" t="s">
        <v>26</v>
      </c>
      <c r="J25" s="31" t="s">
        <v>26</v>
      </c>
      <c r="K25" s="31">
        <v>6</v>
      </c>
      <c r="L25" s="38"/>
      <c r="M25" s="38"/>
      <c r="N25" s="38"/>
      <c r="O25" s="38"/>
      <c r="P25" s="33">
        <v>6</v>
      </c>
      <c r="Q25" s="34">
        <f t="shared" si="0"/>
        <v>6.2</v>
      </c>
      <c r="R25" s="35" t="str">
        <f t="shared" si="3"/>
        <v>C</v>
      </c>
      <c r="S25" s="36" t="str">
        <f t="shared" si="1"/>
        <v>Trung bình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5" customHeight="1">
      <c r="B26" s="26">
        <v>17</v>
      </c>
      <c r="C26" s="27" t="s">
        <v>120</v>
      </c>
      <c r="D26" s="28" t="s">
        <v>121</v>
      </c>
      <c r="E26" s="29" t="s">
        <v>118</v>
      </c>
      <c r="F26" s="30" t="s">
        <v>122</v>
      </c>
      <c r="G26" s="27" t="s">
        <v>63</v>
      </c>
      <c r="H26" s="31">
        <v>8</v>
      </c>
      <c r="I26" s="31" t="s">
        <v>26</v>
      </c>
      <c r="J26" s="31" t="s">
        <v>26</v>
      </c>
      <c r="K26" s="31">
        <v>7</v>
      </c>
      <c r="L26" s="38"/>
      <c r="M26" s="38"/>
      <c r="N26" s="38"/>
      <c r="O26" s="38"/>
      <c r="P26" s="33">
        <v>8</v>
      </c>
      <c r="Q26" s="34">
        <f t="shared" si="0"/>
        <v>7.7</v>
      </c>
      <c r="R26" s="35" t="str">
        <f t="shared" si="3"/>
        <v>B</v>
      </c>
      <c r="S26" s="36" t="str">
        <f t="shared" si="1"/>
        <v>Khá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5" customHeight="1">
      <c r="B27" s="26">
        <v>18</v>
      </c>
      <c r="C27" s="27" t="s">
        <v>123</v>
      </c>
      <c r="D27" s="28" t="s">
        <v>124</v>
      </c>
      <c r="E27" s="29" t="s">
        <v>118</v>
      </c>
      <c r="F27" s="30" t="s">
        <v>125</v>
      </c>
      <c r="G27" s="27" t="s">
        <v>63</v>
      </c>
      <c r="H27" s="31">
        <v>7</v>
      </c>
      <c r="I27" s="31" t="s">
        <v>26</v>
      </c>
      <c r="J27" s="31" t="s">
        <v>26</v>
      </c>
      <c r="K27" s="31">
        <v>8</v>
      </c>
      <c r="L27" s="38"/>
      <c r="M27" s="38"/>
      <c r="N27" s="38"/>
      <c r="O27" s="38"/>
      <c r="P27" s="33">
        <v>8.5</v>
      </c>
      <c r="Q27" s="34">
        <f t="shared" si="0"/>
        <v>8.1999999999999993</v>
      </c>
      <c r="R27" s="35" t="str">
        <f t="shared" si="3"/>
        <v>B+</v>
      </c>
      <c r="S27" s="36" t="str">
        <f t="shared" si="1"/>
        <v>Khá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5" customHeight="1">
      <c r="B28" s="26">
        <v>19</v>
      </c>
      <c r="C28" s="27" t="s">
        <v>126</v>
      </c>
      <c r="D28" s="28" t="s">
        <v>77</v>
      </c>
      <c r="E28" s="29" t="s">
        <v>118</v>
      </c>
      <c r="F28" s="30" t="s">
        <v>127</v>
      </c>
      <c r="G28" s="27" t="s">
        <v>96</v>
      </c>
      <c r="H28" s="31">
        <v>8</v>
      </c>
      <c r="I28" s="31" t="s">
        <v>26</v>
      </c>
      <c r="J28" s="31" t="s">
        <v>26</v>
      </c>
      <c r="K28" s="31"/>
      <c r="L28" s="38"/>
      <c r="M28" s="38"/>
      <c r="N28" s="38"/>
      <c r="O28" s="38"/>
      <c r="P28" s="33"/>
      <c r="Q28" s="34">
        <f t="shared" si="0"/>
        <v>0.8</v>
      </c>
      <c r="R28" s="35" t="str">
        <f t="shared" si="3"/>
        <v>F</v>
      </c>
      <c r="S28" s="36" t="str">
        <f t="shared" si="1"/>
        <v>Kém</v>
      </c>
      <c r="T28" s="37" t="str">
        <f t="shared" si="4"/>
        <v>Không đủ ĐKDT</v>
      </c>
      <c r="U28" s="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5" customHeight="1">
      <c r="B29" s="26">
        <v>20</v>
      </c>
      <c r="C29" s="27" t="s">
        <v>128</v>
      </c>
      <c r="D29" s="28" t="s">
        <v>129</v>
      </c>
      <c r="E29" s="29" t="s">
        <v>130</v>
      </c>
      <c r="F29" s="30" t="s">
        <v>131</v>
      </c>
      <c r="G29" s="27" t="s">
        <v>63</v>
      </c>
      <c r="H29" s="31">
        <v>8</v>
      </c>
      <c r="I29" s="31" t="s">
        <v>26</v>
      </c>
      <c r="J29" s="31" t="s">
        <v>26</v>
      </c>
      <c r="K29" s="31">
        <v>9</v>
      </c>
      <c r="L29" s="38"/>
      <c r="M29" s="38"/>
      <c r="N29" s="38"/>
      <c r="O29" s="38"/>
      <c r="P29" s="33">
        <v>9.5</v>
      </c>
      <c r="Q29" s="34">
        <f t="shared" si="0"/>
        <v>9.1999999999999993</v>
      </c>
      <c r="R29" s="35" t="str">
        <f t="shared" si="3"/>
        <v>A+</v>
      </c>
      <c r="S29" s="36" t="str">
        <f t="shared" si="1"/>
        <v>Giỏi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5" customHeight="1">
      <c r="B30" s="26">
        <v>21</v>
      </c>
      <c r="C30" s="27" t="s">
        <v>132</v>
      </c>
      <c r="D30" s="28" t="s">
        <v>133</v>
      </c>
      <c r="E30" s="29" t="s">
        <v>130</v>
      </c>
      <c r="F30" s="30" t="s">
        <v>134</v>
      </c>
      <c r="G30" s="27" t="s">
        <v>63</v>
      </c>
      <c r="H30" s="31">
        <v>8</v>
      </c>
      <c r="I30" s="31" t="s">
        <v>26</v>
      </c>
      <c r="J30" s="31" t="s">
        <v>26</v>
      </c>
      <c r="K30" s="31">
        <v>9</v>
      </c>
      <c r="L30" s="38"/>
      <c r="M30" s="38"/>
      <c r="N30" s="38"/>
      <c r="O30" s="38"/>
      <c r="P30" s="33">
        <v>9.5</v>
      </c>
      <c r="Q30" s="34">
        <f t="shared" si="0"/>
        <v>9.1999999999999993</v>
      </c>
      <c r="R30" s="35" t="str">
        <f t="shared" si="3"/>
        <v>A+</v>
      </c>
      <c r="S30" s="36" t="str">
        <f t="shared" si="1"/>
        <v>Giỏi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5" customHeight="1">
      <c r="B31" s="26">
        <v>22</v>
      </c>
      <c r="C31" s="27" t="s">
        <v>135</v>
      </c>
      <c r="D31" s="28" t="s">
        <v>136</v>
      </c>
      <c r="E31" s="29" t="s">
        <v>137</v>
      </c>
      <c r="F31" s="30" t="s">
        <v>138</v>
      </c>
      <c r="G31" s="27" t="s">
        <v>63</v>
      </c>
      <c r="H31" s="31">
        <v>8</v>
      </c>
      <c r="I31" s="31" t="s">
        <v>26</v>
      </c>
      <c r="J31" s="31" t="s">
        <v>26</v>
      </c>
      <c r="K31" s="31">
        <v>9</v>
      </c>
      <c r="L31" s="38"/>
      <c r="M31" s="38"/>
      <c r="N31" s="38"/>
      <c r="O31" s="38"/>
      <c r="P31" s="33">
        <v>9.5</v>
      </c>
      <c r="Q31" s="34">
        <f t="shared" si="0"/>
        <v>9.1999999999999993</v>
      </c>
      <c r="R31" s="35" t="str">
        <f t="shared" si="3"/>
        <v>A+</v>
      </c>
      <c r="S31" s="36" t="str">
        <f t="shared" si="1"/>
        <v>Giỏi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5" customHeight="1">
      <c r="B32" s="26">
        <v>23</v>
      </c>
      <c r="C32" s="27" t="s">
        <v>139</v>
      </c>
      <c r="D32" s="28" t="s">
        <v>140</v>
      </c>
      <c r="E32" s="29" t="s">
        <v>141</v>
      </c>
      <c r="F32" s="30" t="s">
        <v>142</v>
      </c>
      <c r="G32" s="27" t="s">
        <v>63</v>
      </c>
      <c r="H32" s="31">
        <v>8</v>
      </c>
      <c r="I32" s="31" t="s">
        <v>26</v>
      </c>
      <c r="J32" s="31" t="s">
        <v>26</v>
      </c>
      <c r="K32" s="31">
        <v>7</v>
      </c>
      <c r="L32" s="38"/>
      <c r="M32" s="38"/>
      <c r="N32" s="38"/>
      <c r="O32" s="38"/>
      <c r="P32" s="33">
        <v>7.5</v>
      </c>
      <c r="Q32" s="34">
        <f t="shared" si="0"/>
        <v>7.4</v>
      </c>
      <c r="R32" s="35" t="str">
        <f t="shared" si="3"/>
        <v>B</v>
      </c>
      <c r="S32" s="36" t="str">
        <f t="shared" si="1"/>
        <v>Khá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5" customHeight="1">
      <c r="B33" s="26">
        <v>24</v>
      </c>
      <c r="C33" s="27" t="s">
        <v>143</v>
      </c>
      <c r="D33" s="28" t="s">
        <v>73</v>
      </c>
      <c r="E33" s="29" t="s">
        <v>144</v>
      </c>
      <c r="F33" s="30" t="s">
        <v>145</v>
      </c>
      <c r="G33" s="27" t="s">
        <v>63</v>
      </c>
      <c r="H33" s="31">
        <v>8</v>
      </c>
      <c r="I33" s="31" t="s">
        <v>26</v>
      </c>
      <c r="J33" s="31" t="s">
        <v>26</v>
      </c>
      <c r="K33" s="31">
        <v>5</v>
      </c>
      <c r="L33" s="38"/>
      <c r="M33" s="38"/>
      <c r="N33" s="38"/>
      <c r="O33" s="38"/>
      <c r="P33" s="33">
        <v>3</v>
      </c>
      <c r="Q33" s="34">
        <f t="shared" si="0"/>
        <v>4.0999999999999996</v>
      </c>
      <c r="R33" s="35" t="str">
        <f t="shared" si="3"/>
        <v>D</v>
      </c>
      <c r="S33" s="36" t="str">
        <f t="shared" si="1"/>
        <v>Trung bình yếu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5" customHeight="1">
      <c r="B34" s="26">
        <v>25</v>
      </c>
      <c r="C34" s="27" t="s">
        <v>146</v>
      </c>
      <c r="D34" s="28" t="s">
        <v>147</v>
      </c>
      <c r="E34" s="29" t="s">
        <v>148</v>
      </c>
      <c r="F34" s="30" t="s">
        <v>149</v>
      </c>
      <c r="G34" s="27" t="s">
        <v>63</v>
      </c>
      <c r="H34" s="31">
        <v>8</v>
      </c>
      <c r="I34" s="31" t="s">
        <v>26</v>
      </c>
      <c r="J34" s="31" t="s">
        <v>26</v>
      </c>
      <c r="K34" s="31">
        <v>8</v>
      </c>
      <c r="L34" s="38"/>
      <c r="M34" s="38"/>
      <c r="N34" s="38"/>
      <c r="O34" s="38"/>
      <c r="P34" s="33">
        <v>9</v>
      </c>
      <c r="Q34" s="34">
        <f t="shared" si="0"/>
        <v>8.6</v>
      </c>
      <c r="R34" s="35" t="str">
        <f t="shared" si="3"/>
        <v>A</v>
      </c>
      <c r="S34" s="36" t="str">
        <f t="shared" si="1"/>
        <v>Giỏi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5" customHeight="1">
      <c r="B35" s="26">
        <v>26</v>
      </c>
      <c r="C35" s="27" t="s">
        <v>150</v>
      </c>
      <c r="D35" s="28" t="s">
        <v>151</v>
      </c>
      <c r="E35" s="29" t="s">
        <v>148</v>
      </c>
      <c r="F35" s="30" t="s">
        <v>152</v>
      </c>
      <c r="G35" s="27" t="s">
        <v>63</v>
      </c>
      <c r="H35" s="31">
        <v>8</v>
      </c>
      <c r="I35" s="31" t="s">
        <v>26</v>
      </c>
      <c r="J35" s="31" t="s">
        <v>26</v>
      </c>
      <c r="K35" s="31">
        <v>7</v>
      </c>
      <c r="L35" s="38"/>
      <c r="M35" s="38"/>
      <c r="N35" s="38"/>
      <c r="O35" s="38"/>
      <c r="P35" s="33">
        <v>7</v>
      </c>
      <c r="Q35" s="34">
        <f t="shared" si="0"/>
        <v>7.1</v>
      </c>
      <c r="R35" s="35" t="str">
        <f t="shared" si="3"/>
        <v>B</v>
      </c>
      <c r="S35" s="36" t="str">
        <f t="shared" si="1"/>
        <v>Khá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5" customHeight="1">
      <c r="B36" s="26">
        <v>27</v>
      </c>
      <c r="C36" s="27" t="s">
        <v>153</v>
      </c>
      <c r="D36" s="28" t="s">
        <v>154</v>
      </c>
      <c r="E36" s="29" t="s">
        <v>155</v>
      </c>
      <c r="F36" s="30" t="s">
        <v>156</v>
      </c>
      <c r="G36" s="27" t="s">
        <v>63</v>
      </c>
      <c r="H36" s="31">
        <v>8</v>
      </c>
      <c r="I36" s="31" t="s">
        <v>26</v>
      </c>
      <c r="J36" s="31" t="s">
        <v>26</v>
      </c>
      <c r="K36" s="31">
        <v>5</v>
      </c>
      <c r="L36" s="38"/>
      <c r="M36" s="38"/>
      <c r="N36" s="38"/>
      <c r="O36" s="38"/>
      <c r="P36" s="33">
        <v>6.5</v>
      </c>
      <c r="Q36" s="34">
        <f t="shared" si="0"/>
        <v>6.2</v>
      </c>
      <c r="R36" s="35" t="str">
        <f t="shared" si="3"/>
        <v>C</v>
      </c>
      <c r="S36" s="36" t="str">
        <f t="shared" si="1"/>
        <v>Trung bình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5" customHeight="1">
      <c r="B37" s="26">
        <v>28</v>
      </c>
      <c r="C37" s="27" t="s">
        <v>157</v>
      </c>
      <c r="D37" s="28" t="s">
        <v>158</v>
      </c>
      <c r="E37" s="29" t="s">
        <v>159</v>
      </c>
      <c r="F37" s="30" t="s">
        <v>160</v>
      </c>
      <c r="G37" s="27" t="s">
        <v>63</v>
      </c>
      <c r="H37" s="31">
        <v>8</v>
      </c>
      <c r="I37" s="31" t="s">
        <v>26</v>
      </c>
      <c r="J37" s="31" t="s">
        <v>26</v>
      </c>
      <c r="K37" s="31">
        <v>8</v>
      </c>
      <c r="L37" s="38"/>
      <c r="M37" s="38"/>
      <c r="N37" s="38"/>
      <c r="O37" s="38"/>
      <c r="P37" s="33">
        <v>9</v>
      </c>
      <c r="Q37" s="34">
        <f t="shared" si="0"/>
        <v>8.6</v>
      </c>
      <c r="R37" s="35" t="str">
        <f t="shared" si="3"/>
        <v>A</v>
      </c>
      <c r="S37" s="36" t="str">
        <f t="shared" si="1"/>
        <v>Giỏi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5" customHeight="1">
      <c r="B38" s="26">
        <v>29</v>
      </c>
      <c r="C38" s="27" t="s">
        <v>161</v>
      </c>
      <c r="D38" s="28" t="s">
        <v>162</v>
      </c>
      <c r="E38" s="29" t="s">
        <v>163</v>
      </c>
      <c r="F38" s="30" t="s">
        <v>164</v>
      </c>
      <c r="G38" s="27" t="s">
        <v>96</v>
      </c>
      <c r="H38" s="31">
        <v>8</v>
      </c>
      <c r="I38" s="31" t="s">
        <v>26</v>
      </c>
      <c r="J38" s="31" t="s">
        <v>26</v>
      </c>
      <c r="K38" s="31">
        <v>8</v>
      </c>
      <c r="L38" s="38"/>
      <c r="M38" s="38"/>
      <c r="N38" s="38"/>
      <c r="O38" s="38"/>
      <c r="P38" s="33">
        <v>8.5</v>
      </c>
      <c r="Q38" s="34">
        <f t="shared" si="0"/>
        <v>8.3000000000000007</v>
      </c>
      <c r="R38" s="35" t="str">
        <f t="shared" si="3"/>
        <v>B+</v>
      </c>
      <c r="S38" s="36" t="str">
        <f t="shared" si="1"/>
        <v>Khá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5" customHeight="1">
      <c r="B39" s="26">
        <v>30</v>
      </c>
      <c r="C39" s="27" t="s">
        <v>165</v>
      </c>
      <c r="D39" s="28" t="s">
        <v>166</v>
      </c>
      <c r="E39" s="29" t="s">
        <v>163</v>
      </c>
      <c r="F39" s="30" t="s">
        <v>167</v>
      </c>
      <c r="G39" s="27" t="s">
        <v>63</v>
      </c>
      <c r="H39" s="31">
        <v>8</v>
      </c>
      <c r="I39" s="31" t="s">
        <v>26</v>
      </c>
      <c r="J39" s="31" t="s">
        <v>26</v>
      </c>
      <c r="K39" s="31">
        <v>8</v>
      </c>
      <c r="L39" s="38"/>
      <c r="M39" s="38"/>
      <c r="N39" s="38"/>
      <c r="O39" s="38"/>
      <c r="P39" s="33">
        <v>9</v>
      </c>
      <c r="Q39" s="34">
        <f t="shared" si="0"/>
        <v>8.6</v>
      </c>
      <c r="R39" s="35" t="str">
        <f t="shared" si="3"/>
        <v>A</v>
      </c>
      <c r="S39" s="36" t="str">
        <f t="shared" si="1"/>
        <v>Giỏi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5" customHeight="1">
      <c r="B40" s="26">
        <v>31</v>
      </c>
      <c r="C40" s="27" t="s">
        <v>168</v>
      </c>
      <c r="D40" s="28" t="s">
        <v>169</v>
      </c>
      <c r="E40" s="29" t="s">
        <v>170</v>
      </c>
      <c r="F40" s="30" t="s">
        <v>171</v>
      </c>
      <c r="G40" s="27" t="s">
        <v>63</v>
      </c>
      <c r="H40" s="31">
        <v>7</v>
      </c>
      <c r="I40" s="31" t="s">
        <v>26</v>
      </c>
      <c r="J40" s="31" t="s">
        <v>26</v>
      </c>
      <c r="K40" s="31">
        <v>7</v>
      </c>
      <c r="L40" s="38"/>
      <c r="M40" s="38"/>
      <c r="N40" s="38"/>
      <c r="O40" s="38"/>
      <c r="P40" s="33">
        <v>8</v>
      </c>
      <c r="Q40" s="34">
        <f t="shared" si="0"/>
        <v>7.6</v>
      </c>
      <c r="R40" s="35" t="str">
        <f t="shared" si="3"/>
        <v>B</v>
      </c>
      <c r="S40" s="36" t="str">
        <f t="shared" si="1"/>
        <v>Khá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5" customHeight="1">
      <c r="B41" s="26">
        <v>32</v>
      </c>
      <c r="C41" s="27" t="s">
        <v>172</v>
      </c>
      <c r="D41" s="28" t="s">
        <v>173</v>
      </c>
      <c r="E41" s="29" t="s">
        <v>170</v>
      </c>
      <c r="F41" s="30" t="s">
        <v>174</v>
      </c>
      <c r="G41" s="27" t="s">
        <v>96</v>
      </c>
      <c r="H41" s="31">
        <v>7</v>
      </c>
      <c r="I41" s="31" t="s">
        <v>26</v>
      </c>
      <c r="J41" s="31" t="s">
        <v>26</v>
      </c>
      <c r="K41" s="31">
        <v>7</v>
      </c>
      <c r="L41" s="38"/>
      <c r="M41" s="38"/>
      <c r="N41" s="38"/>
      <c r="O41" s="38"/>
      <c r="P41" s="33">
        <v>6.5</v>
      </c>
      <c r="Q41" s="34">
        <f t="shared" si="0"/>
        <v>6.7</v>
      </c>
      <c r="R41" s="35" t="str">
        <f t="shared" si="3"/>
        <v>C+</v>
      </c>
      <c r="S41" s="36" t="str">
        <f t="shared" si="1"/>
        <v>Trung bình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5" customHeight="1">
      <c r="B42" s="26">
        <v>33</v>
      </c>
      <c r="C42" s="27" t="s">
        <v>175</v>
      </c>
      <c r="D42" s="28" t="s">
        <v>176</v>
      </c>
      <c r="E42" s="29" t="s">
        <v>177</v>
      </c>
      <c r="F42" s="30" t="s">
        <v>152</v>
      </c>
      <c r="G42" s="27" t="s">
        <v>96</v>
      </c>
      <c r="H42" s="31">
        <v>7</v>
      </c>
      <c r="I42" s="31" t="s">
        <v>26</v>
      </c>
      <c r="J42" s="31" t="s">
        <v>26</v>
      </c>
      <c r="K42" s="31">
        <v>8</v>
      </c>
      <c r="L42" s="38"/>
      <c r="M42" s="38"/>
      <c r="N42" s="38"/>
      <c r="O42" s="38"/>
      <c r="P42" s="33">
        <v>9</v>
      </c>
      <c r="Q42" s="34">
        <f t="shared" ref="Q42:Q73" si="5">ROUND(SUMPRODUCT(H42:P42,$H$9:$P$9)/100,1)</f>
        <v>8.5</v>
      </c>
      <c r="R42" s="35" t="str">
        <f t="shared" si="3"/>
        <v>A</v>
      </c>
      <c r="S42" s="36" t="str">
        <f t="shared" si="1"/>
        <v>Giỏi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5" customHeight="1">
      <c r="B43" s="26">
        <v>34</v>
      </c>
      <c r="C43" s="27" t="s">
        <v>178</v>
      </c>
      <c r="D43" s="28" t="s">
        <v>179</v>
      </c>
      <c r="E43" s="29" t="s">
        <v>180</v>
      </c>
      <c r="F43" s="30" t="s">
        <v>181</v>
      </c>
      <c r="G43" s="27" t="s">
        <v>96</v>
      </c>
      <c r="H43" s="31">
        <v>8</v>
      </c>
      <c r="I43" s="31" t="s">
        <v>26</v>
      </c>
      <c r="J43" s="31" t="s">
        <v>26</v>
      </c>
      <c r="K43" s="31">
        <v>8</v>
      </c>
      <c r="L43" s="38"/>
      <c r="M43" s="38"/>
      <c r="N43" s="38"/>
      <c r="O43" s="38"/>
      <c r="P43" s="33">
        <v>7</v>
      </c>
      <c r="Q43" s="34">
        <f t="shared" si="5"/>
        <v>7.4</v>
      </c>
      <c r="R43" s="35" t="str">
        <f t="shared" si="3"/>
        <v>B</v>
      </c>
      <c r="S43" s="36" t="str">
        <f t="shared" si="1"/>
        <v>Khá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5" customHeight="1">
      <c r="B44" s="26">
        <v>35</v>
      </c>
      <c r="C44" s="27" t="s">
        <v>182</v>
      </c>
      <c r="D44" s="28" t="s">
        <v>183</v>
      </c>
      <c r="E44" s="29" t="s">
        <v>184</v>
      </c>
      <c r="F44" s="30" t="s">
        <v>185</v>
      </c>
      <c r="G44" s="27" t="s">
        <v>63</v>
      </c>
      <c r="H44" s="31">
        <v>8</v>
      </c>
      <c r="I44" s="31" t="s">
        <v>26</v>
      </c>
      <c r="J44" s="31" t="s">
        <v>26</v>
      </c>
      <c r="K44" s="31">
        <v>8</v>
      </c>
      <c r="L44" s="38"/>
      <c r="M44" s="38"/>
      <c r="N44" s="38"/>
      <c r="O44" s="38"/>
      <c r="P44" s="33">
        <v>9</v>
      </c>
      <c r="Q44" s="34">
        <f t="shared" si="5"/>
        <v>8.6</v>
      </c>
      <c r="R44" s="35" t="str">
        <f t="shared" si="3"/>
        <v>A</v>
      </c>
      <c r="S44" s="36" t="str">
        <f t="shared" si="1"/>
        <v>Giỏi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5" customHeight="1">
      <c r="B45" s="26">
        <v>36</v>
      </c>
      <c r="C45" s="27" t="s">
        <v>186</v>
      </c>
      <c r="D45" s="28" t="s">
        <v>187</v>
      </c>
      <c r="E45" s="29" t="s">
        <v>184</v>
      </c>
      <c r="F45" s="30" t="s">
        <v>188</v>
      </c>
      <c r="G45" s="27" t="s">
        <v>63</v>
      </c>
      <c r="H45" s="31">
        <v>8</v>
      </c>
      <c r="I45" s="31" t="s">
        <v>26</v>
      </c>
      <c r="J45" s="31" t="s">
        <v>26</v>
      </c>
      <c r="K45" s="31">
        <v>7</v>
      </c>
      <c r="L45" s="38"/>
      <c r="M45" s="38"/>
      <c r="N45" s="38"/>
      <c r="O45" s="38"/>
      <c r="P45" s="33">
        <v>7.5</v>
      </c>
      <c r="Q45" s="34">
        <f t="shared" si="5"/>
        <v>7.4</v>
      </c>
      <c r="R45" s="35" t="str">
        <f t="shared" si="3"/>
        <v>B</v>
      </c>
      <c r="S45" s="36" t="str">
        <f t="shared" si="1"/>
        <v>Khá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5" customHeight="1">
      <c r="B46" s="26">
        <v>37</v>
      </c>
      <c r="C46" s="27" t="s">
        <v>189</v>
      </c>
      <c r="D46" s="28" t="s">
        <v>190</v>
      </c>
      <c r="E46" s="29" t="s">
        <v>184</v>
      </c>
      <c r="F46" s="30" t="s">
        <v>191</v>
      </c>
      <c r="G46" s="27" t="s">
        <v>63</v>
      </c>
      <c r="H46" s="31">
        <v>7</v>
      </c>
      <c r="I46" s="31" t="s">
        <v>26</v>
      </c>
      <c r="J46" s="31" t="s">
        <v>26</v>
      </c>
      <c r="K46" s="31">
        <v>7</v>
      </c>
      <c r="L46" s="38"/>
      <c r="M46" s="38"/>
      <c r="N46" s="38"/>
      <c r="O46" s="38"/>
      <c r="P46" s="33">
        <v>7</v>
      </c>
      <c r="Q46" s="34">
        <f t="shared" si="5"/>
        <v>7</v>
      </c>
      <c r="R46" s="35" t="str">
        <f t="shared" si="3"/>
        <v>B</v>
      </c>
      <c r="S46" s="36" t="str">
        <f t="shared" si="1"/>
        <v>Khá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5" customHeight="1">
      <c r="B47" s="26">
        <v>38</v>
      </c>
      <c r="C47" s="27" t="s">
        <v>192</v>
      </c>
      <c r="D47" s="28" t="s">
        <v>93</v>
      </c>
      <c r="E47" s="29" t="s">
        <v>184</v>
      </c>
      <c r="F47" s="30" t="s">
        <v>193</v>
      </c>
      <c r="G47" s="27" t="s">
        <v>63</v>
      </c>
      <c r="H47" s="31">
        <v>7</v>
      </c>
      <c r="I47" s="31" t="s">
        <v>26</v>
      </c>
      <c r="J47" s="31" t="s">
        <v>26</v>
      </c>
      <c r="K47" s="31">
        <v>9</v>
      </c>
      <c r="L47" s="38"/>
      <c r="M47" s="38"/>
      <c r="N47" s="38"/>
      <c r="O47" s="38"/>
      <c r="P47" s="33">
        <v>9.5</v>
      </c>
      <c r="Q47" s="34">
        <f t="shared" si="5"/>
        <v>9.1</v>
      </c>
      <c r="R47" s="35" t="str">
        <f t="shared" si="3"/>
        <v>A+</v>
      </c>
      <c r="S47" s="36" t="str">
        <f t="shared" si="1"/>
        <v>Giỏi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5" customHeight="1">
      <c r="B48" s="26">
        <v>39</v>
      </c>
      <c r="C48" s="27" t="s">
        <v>194</v>
      </c>
      <c r="D48" s="28" t="s">
        <v>195</v>
      </c>
      <c r="E48" s="29" t="s">
        <v>196</v>
      </c>
      <c r="F48" s="30" t="s">
        <v>197</v>
      </c>
      <c r="G48" s="27" t="s">
        <v>63</v>
      </c>
      <c r="H48" s="31">
        <v>7</v>
      </c>
      <c r="I48" s="31" t="s">
        <v>26</v>
      </c>
      <c r="J48" s="31" t="s">
        <v>26</v>
      </c>
      <c r="K48" s="31">
        <v>9</v>
      </c>
      <c r="L48" s="38"/>
      <c r="M48" s="38"/>
      <c r="N48" s="38"/>
      <c r="O48" s="38"/>
      <c r="P48" s="33">
        <v>9.5</v>
      </c>
      <c r="Q48" s="34">
        <f t="shared" si="5"/>
        <v>9.1</v>
      </c>
      <c r="R48" s="35" t="str">
        <f t="shared" si="3"/>
        <v>A+</v>
      </c>
      <c r="S48" s="36" t="str">
        <f t="shared" si="1"/>
        <v>Giỏi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5" customHeight="1">
      <c r="B49" s="26">
        <v>40</v>
      </c>
      <c r="C49" s="27" t="s">
        <v>198</v>
      </c>
      <c r="D49" s="28" t="s">
        <v>199</v>
      </c>
      <c r="E49" s="29" t="s">
        <v>200</v>
      </c>
      <c r="F49" s="30" t="s">
        <v>201</v>
      </c>
      <c r="G49" s="27" t="s">
        <v>63</v>
      </c>
      <c r="H49" s="31">
        <v>9</v>
      </c>
      <c r="I49" s="31" t="s">
        <v>26</v>
      </c>
      <c r="J49" s="31" t="s">
        <v>26</v>
      </c>
      <c r="K49" s="31">
        <v>9</v>
      </c>
      <c r="L49" s="38"/>
      <c r="M49" s="38"/>
      <c r="N49" s="38"/>
      <c r="O49" s="38"/>
      <c r="P49" s="33">
        <v>9.5</v>
      </c>
      <c r="Q49" s="34">
        <f t="shared" si="5"/>
        <v>9.3000000000000007</v>
      </c>
      <c r="R49" s="35" t="str">
        <f t="shared" si="3"/>
        <v>A+</v>
      </c>
      <c r="S49" s="36" t="str">
        <f t="shared" si="1"/>
        <v>Giỏi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5" customHeight="1">
      <c r="B50" s="26">
        <v>41</v>
      </c>
      <c r="C50" s="27" t="s">
        <v>202</v>
      </c>
      <c r="D50" s="28" t="s">
        <v>203</v>
      </c>
      <c r="E50" s="29" t="s">
        <v>204</v>
      </c>
      <c r="F50" s="30" t="s">
        <v>205</v>
      </c>
      <c r="G50" s="27" t="s">
        <v>63</v>
      </c>
      <c r="H50" s="31">
        <v>7</v>
      </c>
      <c r="I50" s="31" t="s">
        <v>26</v>
      </c>
      <c r="J50" s="31" t="s">
        <v>26</v>
      </c>
      <c r="K50" s="31">
        <v>7</v>
      </c>
      <c r="L50" s="38"/>
      <c r="M50" s="38"/>
      <c r="N50" s="38"/>
      <c r="O50" s="38"/>
      <c r="P50" s="33">
        <v>8</v>
      </c>
      <c r="Q50" s="34">
        <f t="shared" si="5"/>
        <v>7.6</v>
      </c>
      <c r="R50" s="35" t="str">
        <f t="shared" si="3"/>
        <v>B</v>
      </c>
      <c r="S50" s="36" t="str">
        <f t="shared" si="1"/>
        <v>Khá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5" customHeight="1">
      <c r="B51" s="26">
        <v>42</v>
      </c>
      <c r="C51" s="27" t="s">
        <v>206</v>
      </c>
      <c r="D51" s="28" t="s">
        <v>207</v>
      </c>
      <c r="E51" s="29" t="s">
        <v>208</v>
      </c>
      <c r="F51" s="30" t="s">
        <v>209</v>
      </c>
      <c r="G51" s="27" t="s">
        <v>63</v>
      </c>
      <c r="H51" s="31">
        <v>8</v>
      </c>
      <c r="I51" s="31" t="s">
        <v>26</v>
      </c>
      <c r="J51" s="31" t="s">
        <v>26</v>
      </c>
      <c r="K51" s="31">
        <v>8</v>
      </c>
      <c r="L51" s="38"/>
      <c r="M51" s="38"/>
      <c r="N51" s="38"/>
      <c r="O51" s="38"/>
      <c r="P51" s="33">
        <v>9</v>
      </c>
      <c r="Q51" s="34">
        <f t="shared" si="5"/>
        <v>8.6</v>
      </c>
      <c r="R51" s="35" t="str">
        <f t="shared" si="3"/>
        <v>A</v>
      </c>
      <c r="S51" s="36" t="str">
        <f t="shared" si="1"/>
        <v>Giỏi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5" customHeight="1">
      <c r="B52" s="26">
        <v>43</v>
      </c>
      <c r="C52" s="27" t="s">
        <v>210</v>
      </c>
      <c r="D52" s="28" t="s">
        <v>211</v>
      </c>
      <c r="E52" s="29" t="s">
        <v>212</v>
      </c>
      <c r="F52" s="30" t="s">
        <v>213</v>
      </c>
      <c r="G52" s="27" t="s">
        <v>63</v>
      </c>
      <c r="H52" s="31">
        <v>8</v>
      </c>
      <c r="I52" s="31" t="s">
        <v>26</v>
      </c>
      <c r="J52" s="31" t="s">
        <v>26</v>
      </c>
      <c r="K52" s="31">
        <v>8</v>
      </c>
      <c r="L52" s="38"/>
      <c r="M52" s="38"/>
      <c r="N52" s="38"/>
      <c r="O52" s="38"/>
      <c r="P52" s="33">
        <v>8.5</v>
      </c>
      <c r="Q52" s="34">
        <f t="shared" si="5"/>
        <v>8.3000000000000007</v>
      </c>
      <c r="R52" s="35" t="str">
        <f t="shared" si="3"/>
        <v>B+</v>
      </c>
      <c r="S52" s="36" t="str">
        <f t="shared" si="1"/>
        <v>Khá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5" customHeight="1">
      <c r="B53" s="26">
        <v>44</v>
      </c>
      <c r="C53" s="27" t="s">
        <v>214</v>
      </c>
      <c r="D53" s="28" t="s">
        <v>215</v>
      </c>
      <c r="E53" s="29" t="s">
        <v>216</v>
      </c>
      <c r="F53" s="30" t="s">
        <v>217</v>
      </c>
      <c r="G53" s="27" t="s">
        <v>63</v>
      </c>
      <c r="H53" s="31">
        <v>9</v>
      </c>
      <c r="I53" s="31" t="s">
        <v>26</v>
      </c>
      <c r="J53" s="31" t="s">
        <v>26</v>
      </c>
      <c r="K53" s="31">
        <v>9</v>
      </c>
      <c r="L53" s="38"/>
      <c r="M53" s="38"/>
      <c r="N53" s="38"/>
      <c r="O53" s="38"/>
      <c r="P53" s="33">
        <v>8.5</v>
      </c>
      <c r="Q53" s="34">
        <f t="shared" si="5"/>
        <v>8.6999999999999993</v>
      </c>
      <c r="R53" s="35" t="str">
        <f t="shared" si="3"/>
        <v>A</v>
      </c>
      <c r="S53" s="36" t="str">
        <f t="shared" si="1"/>
        <v>Giỏi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5" customHeight="1">
      <c r="B54" s="26">
        <v>45</v>
      </c>
      <c r="C54" s="27" t="s">
        <v>218</v>
      </c>
      <c r="D54" s="28" t="s">
        <v>219</v>
      </c>
      <c r="E54" s="29" t="s">
        <v>220</v>
      </c>
      <c r="F54" s="30" t="s">
        <v>221</v>
      </c>
      <c r="G54" s="27" t="s">
        <v>63</v>
      </c>
      <c r="H54" s="31">
        <v>8</v>
      </c>
      <c r="I54" s="31" t="s">
        <v>26</v>
      </c>
      <c r="J54" s="31" t="s">
        <v>26</v>
      </c>
      <c r="K54" s="31">
        <v>7</v>
      </c>
      <c r="L54" s="38"/>
      <c r="M54" s="38"/>
      <c r="N54" s="38"/>
      <c r="O54" s="38"/>
      <c r="P54" s="33">
        <v>7</v>
      </c>
      <c r="Q54" s="34">
        <f t="shared" si="5"/>
        <v>7.1</v>
      </c>
      <c r="R54" s="35" t="str">
        <f t="shared" si="3"/>
        <v>B</v>
      </c>
      <c r="S54" s="36" t="str">
        <f t="shared" si="1"/>
        <v>Khá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5" customHeight="1">
      <c r="B55" s="26">
        <v>46</v>
      </c>
      <c r="C55" s="27" t="s">
        <v>222</v>
      </c>
      <c r="D55" s="28" t="s">
        <v>93</v>
      </c>
      <c r="E55" s="29" t="s">
        <v>223</v>
      </c>
      <c r="F55" s="30" t="s">
        <v>224</v>
      </c>
      <c r="G55" s="27" t="s">
        <v>63</v>
      </c>
      <c r="H55" s="31">
        <v>8</v>
      </c>
      <c r="I55" s="31" t="s">
        <v>26</v>
      </c>
      <c r="J55" s="31" t="s">
        <v>26</v>
      </c>
      <c r="K55" s="31">
        <v>9</v>
      </c>
      <c r="L55" s="38"/>
      <c r="M55" s="38"/>
      <c r="N55" s="38"/>
      <c r="O55" s="38"/>
      <c r="P55" s="33">
        <v>9.5</v>
      </c>
      <c r="Q55" s="34">
        <f t="shared" si="5"/>
        <v>9.1999999999999993</v>
      </c>
      <c r="R55" s="35" t="str">
        <f t="shared" si="3"/>
        <v>A+</v>
      </c>
      <c r="S55" s="36" t="str">
        <f t="shared" si="1"/>
        <v>Giỏi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5" customHeight="1">
      <c r="B56" s="26">
        <v>47</v>
      </c>
      <c r="C56" s="27" t="s">
        <v>225</v>
      </c>
      <c r="D56" s="28" t="s">
        <v>226</v>
      </c>
      <c r="E56" s="29" t="s">
        <v>227</v>
      </c>
      <c r="F56" s="30" t="s">
        <v>228</v>
      </c>
      <c r="G56" s="27" t="s">
        <v>96</v>
      </c>
      <c r="H56" s="31">
        <v>8</v>
      </c>
      <c r="I56" s="31" t="s">
        <v>26</v>
      </c>
      <c r="J56" s="31" t="s">
        <v>26</v>
      </c>
      <c r="K56" s="31">
        <v>7</v>
      </c>
      <c r="L56" s="38"/>
      <c r="M56" s="38"/>
      <c r="N56" s="38"/>
      <c r="O56" s="38"/>
      <c r="P56" s="33">
        <v>7</v>
      </c>
      <c r="Q56" s="34">
        <f t="shared" si="5"/>
        <v>7.1</v>
      </c>
      <c r="R56" s="35" t="str">
        <f t="shared" si="3"/>
        <v>B</v>
      </c>
      <c r="S56" s="36" t="str">
        <f t="shared" si="1"/>
        <v>Khá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5" customHeight="1">
      <c r="B57" s="26">
        <v>48</v>
      </c>
      <c r="C57" s="27" t="s">
        <v>229</v>
      </c>
      <c r="D57" s="28" t="s">
        <v>207</v>
      </c>
      <c r="E57" s="29" t="s">
        <v>230</v>
      </c>
      <c r="F57" s="30" t="s">
        <v>231</v>
      </c>
      <c r="G57" s="27" t="s">
        <v>96</v>
      </c>
      <c r="H57" s="31">
        <v>8</v>
      </c>
      <c r="I57" s="31" t="s">
        <v>26</v>
      </c>
      <c r="J57" s="31" t="s">
        <v>26</v>
      </c>
      <c r="K57" s="31">
        <v>9</v>
      </c>
      <c r="L57" s="38"/>
      <c r="M57" s="38"/>
      <c r="N57" s="38"/>
      <c r="O57" s="38"/>
      <c r="P57" s="33">
        <v>8.5</v>
      </c>
      <c r="Q57" s="34">
        <f t="shared" si="5"/>
        <v>8.6</v>
      </c>
      <c r="R57" s="35" t="str">
        <f t="shared" si="3"/>
        <v>A</v>
      </c>
      <c r="S57" s="36" t="str">
        <f t="shared" si="1"/>
        <v>Giỏi</v>
      </c>
      <c r="T57" s="37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5" customHeight="1">
      <c r="B58" s="26">
        <v>49</v>
      </c>
      <c r="C58" s="27" t="s">
        <v>232</v>
      </c>
      <c r="D58" s="28" t="s">
        <v>233</v>
      </c>
      <c r="E58" s="29" t="s">
        <v>234</v>
      </c>
      <c r="F58" s="30" t="s">
        <v>235</v>
      </c>
      <c r="G58" s="27" t="s">
        <v>63</v>
      </c>
      <c r="H58" s="31">
        <v>7</v>
      </c>
      <c r="I58" s="31" t="s">
        <v>26</v>
      </c>
      <c r="J58" s="31" t="s">
        <v>26</v>
      </c>
      <c r="K58" s="31">
        <v>9</v>
      </c>
      <c r="L58" s="38"/>
      <c r="M58" s="38"/>
      <c r="N58" s="38"/>
      <c r="O58" s="38"/>
      <c r="P58" s="33">
        <v>9</v>
      </c>
      <c r="Q58" s="34">
        <f t="shared" si="5"/>
        <v>8.8000000000000007</v>
      </c>
      <c r="R58" s="35" t="str">
        <f t="shared" si="3"/>
        <v>A</v>
      </c>
      <c r="S58" s="36" t="str">
        <f t="shared" si="1"/>
        <v>Giỏi</v>
      </c>
      <c r="T58" s="37" t="str">
        <f t="shared" si="4"/>
        <v/>
      </c>
      <c r="U58" s="3"/>
      <c r="V58" s="91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5" customHeight="1">
      <c r="B59" s="26">
        <v>50</v>
      </c>
      <c r="C59" s="27" t="s">
        <v>236</v>
      </c>
      <c r="D59" s="28" t="s">
        <v>93</v>
      </c>
      <c r="E59" s="29" t="s">
        <v>237</v>
      </c>
      <c r="F59" s="30" t="s">
        <v>238</v>
      </c>
      <c r="G59" s="27" t="s">
        <v>63</v>
      </c>
      <c r="H59" s="31">
        <v>8</v>
      </c>
      <c r="I59" s="31" t="s">
        <v>26</v>
      </c>
      <c r="J59" s="31" t="s">
        <v>26</v>
      </c>
      <c r="K59" s="31">
        <v>8</v>
      </c>
      <c r="L59" s="38"/>
      <c r="M59" s="38"/>
      <c r="N59" s="38"/>
      <c r="O59" s="38"/>
      <c r="P59" s="33">
        <v>9</v>
      </c>
      <c r="Q59" s="34">
        <f t="shared" si="5"/>
        <v>8.6</v>
      </c>
      <c r="R59" s="35" t="str">
        <f t="shared" si="3"/>
        <v>A</v>
      </c>
      <c r="S59" s="36" t="str">
        <f t="shared" si="1"/>
        <v>Giỏi</v>
      </c>
      <c r="T59" s="37" t="str">
        <f t="shared" si="4"/>
        <v/>
      </c>
      <c r="U59" s="3"/>
      <c r="V59" s="91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5" customHeight="1">
      <c r="B60" s="26">
        <v>51</v>
      </c>
      <c r="C60" s="27" t="s">
        <v>239</v>
      </c>
      <c r="D60" s="28" t="s">
        <v>240</v>
      </c>
      <c r="E60" s="29" t="s">
        <v>241</v>
      </c>
      <c r="F60" s="30" t="s">
        <v>242</v>
      </c>
      <c r="G60" s="27" t="s">
        <v>63</v>
      </c>
      <c r="H60" s="31">
        <v>8</v>
      </c>
      <c r="I60" s="31" t="s">
        <v>26</v>
      </c>
      <c r="J60" s="31" t="s">
        <v>26</v>
      </c>
      <c r="K60" s="31">
        <v>9</v>
      </c>
      <c r="L60" s="38"/>
      <c r="M60" s="38"/>
      <c r="N60" s="38"/>
      <c r="O60" s="38"/>
      <c r="P60" s="33">
        <v>9.5</v>
      </c>
      <c r="Q60" s="34">
        <f t="shared" si="5"/>
        <v>9.1999999999999993</v>
      </c>
      <c r="R60" s="35" t="str">
        <f t="shared" si="3"/>
        <v>A+</v>
      </c>
      <c r="S60" s="36" t="str">
        <f t="shared" si="1"/>
        <v>Giỏi</v>
      </c>
      <c r="T60" s="37" t="str">
        <f t="shared" si="4"/>
        <v/>
      </c>
      <c r="U60" s="3"/>
      <c r="V60" s="91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5" customHeight="1">
      <c r="B61" s="26">
        <v>52</v>
      </c>
      <c r="C61" s="27" t="s">
        <v>243</v>
      </c>
      <c r="D61" s="28" t="s">
        <v>93</v>
      </c>
      <c r="E61" s="29" t="s">
        <v>244</v>
      </c>
      <c r="F61" s="30" t="s">
        <v>245</v>
      </c>
      <c r="G61" s="27" t="s">
        <v>96</v>
      </c>
      <c r="H61" s="31">
        <v>8</v>
      </c>
      <c r="I61" s="31" t="s">
        <v>26</v>
      </c>
      <c r="J61" s="31" t="s">
        <v>26</v>
      </c>
      <c r="K61" s="31">
        <v>7</v>
      </c>
      <c r="L61" s="38"/>
      <c r="M61" s="38"/>
      <c r="N61" s="38"/>
      <c r="O61" s="38"/>
      <c r="P61" s="33">
        <v>7.5</v>
      </c>
      <c r="Q61" s="34">
        <f t="shared" si="5"/>
        <v>7.4</v>
      </c>
      <c r="R61" s="35" t="str">
        <f t="shared" si="3"/>
        <v>B</v>
      </c>
      <c r="S61" s="36" t="str">
        <f t="shared" si="1"/>
        <v>Khá</v>
      </c>
      <c r="T61" s="37" t="str">
        <f t="shared" si="4"/>
        <v/>
      </c>
      <c r="U61" s="3"/>
      <c r="V61" s="91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5" customHeight="1">
      <c r="B62" s="26">
        <v>53</v>
      </c>
      <c r="C62" s="27" t="s">
        <v>246</v>
      </c>
      <c r="D62" s="28" t="s">
        <v>247</v>
      </c>
      <c r="E62" s="29" t="s">
        <v>248</v>
      </c>
      <c r="F62" s="30" t="s">
        <v>249</v>
      </c>
      <c r="G62" s="27" t="s">
        <v>96</v>
      </c>
      <c r="H62" s="31">
        <v>5</v>
      </c>
      <c r="I62" s="31" t="s">
        <v>26</v>
      </c>
      <c r="J62" s="31" t="s">
        <v>26</v>
      </c>
      <c r="K62" s="31">
        <v>8</v>
      </c>
      <c r="L62" s="38"/>
      <c r="M62" s="38"/>
      <c r="N62" s="38"/>
      <c r="O62" s="38"/>
      <c r="P62" s="33">
        <v>8.5</v>
      </c>
      <c r="Q62" s="34">
        <f t="shared" si="5"/>
        <v>8</v>
      </c>
      <c r="R62" s="35" t="str">
        <f t="shared" si="3"/>
        <v>B+</v>
      </c>
      <c r="S62" s="36" t="str">
        <f t="shared" si="1"/>
        <v>Khá</v>
      </c>
      <c r="T62" s="37" t="str">
        <f t="shared" si="4"/>
        <v/>
      </c>
      <c r="U62" s="3"/>
      <c r="V62" s="91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5" customHeight="1">
      <c r="B63" s="26">
        <v>54</v>
      </c>
      <c r="C63" s="27" t="s">
        <v>250</v>
      </c>
      <c r="D63" s="28" t="s">
        <v>247</v>
      </c>
      <c r="E63" s="29" t="s">
        <v>251</v>
      </c>
      <c r="F63" s="30" t="s">
        <v>252</v>
      </c>
      <c r="G63" s="27" t="s">
        <v>63</v>
      </c>
      <c r="H63" s="31">
        <v>7</v>
      </c>
      <c r="I63" s="31" t="s">
        <v>26</v>
      </c>
      <c r="J63" s="31" t="s">
        <v>26</v>
      </c>
      <c r="K63" s="31">
        <v>8</v>
      </c>
      <c r="L63" s="38"/>
      <c r="M63" s="38"/>
      <c r="N63" s="38"/>
      <c r="O63" s="38"/>
      <c r="P63" s="33">
        <v>8.5</v>
      </c>
      <c r="Q63" s="34">
        <f t="shared" si="5"/>
        <v>8.1999999999999993</v>
      </c>
      <c r="R63" s="35" t="str">
        <f t="shared" si="3"/>
        <v>B+</v>
      </c>
      <c r="S63" s="36" t="str">
        <f t="shared" si="1"/>
        <v>Khá</v>
      </c>
      <c r="T63" s="37" t="str">
        <f t="shared" si="4"/>
        <v/>
      </c>
      <c r="U63" s="3"/>
      <c r="V63" s="91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5" customHeight="1">
      <c r="B64" s="26">
        <v>55</v>
      </c>
      <c r="C64" s="27" t="s">
        <v>253</v>
      </c>
      <c r="D64" s="28" t="s">
        <v>254</v>
      </c>
      <c r="E64" s="29" t="s">
        <v>255</v>
      </c>
      <c r="F64" s="30" t="s">
        <v>256</v>
      </c>
      <c r="G64" s="27" t="s">
        <v>63</v>
      </c>
      <c r="H64" s="31">
        <v>8</v>
      </c>
      <c r="I64" s="31" t="s">
        <v>26</v>
      </c>
      <c r="J64" s="31" t="s">
        <v>26</v>
      </c>
      <c r="K64" s="31">
        <v>9</v>
      </c>
      <c r="L64" s="38"/>
      <c r="M64" s="38"/>
      <c r="N64" s="38"/>
      <c r="O64" s="38"/>
      <c r="P64" s="33">
        <v>9.5</v>
      </c>
      <c r="Q64" s="34">
        <f t="shared" si="5"/>
        <v>9.1999999999999993</v>
      </c>
      <c r="R64" s="35" t="str">
        <f t="shared" si="3"/>
        <v>A+</v>
      </c>
      <c r="S64" s="36" t="str">
        <f t="shared" si="1"/>
        <v>Giỏi</v>
      </c>
      <c r="T64" s="37" t="str">
        <f t="shared" si="4"/>
        <v/>
      </c>
      <c r="U64" s="3"/>
      <c r="V64" s="91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5" customHeight="1">
      <c r="B65" s="26">
        <v>56</v>
      </c>
      <c r="C65" s="27" t="s">
        <v>257</v>
      </c>
      <c r="D65" s="28" t="s">
        <v>258</v>
      </c>
      <c r="E65" s="29" t="s">
        <v>255</v>
      </c>
      <c r="F65" s="30" t="s">
        <v>259</v>
      </c>
      <c r="G65" s="27" t="s">
        <v>96</v>
      </c>
      <c r="H65" s="31">
        <v>8</v>
      </c>
      <c r="I65" s="31" t="s">
        <v>26</v>
      </c>
      <c r="J65" s="31" t="s">
        <v>26</v>
      </c>
      <c r="K65" s="31">
        <v>8</v>
      </c>
      <c r="L65" s="38"/>
      <c r="M65" s="38"/>
      <c r="N65" s="38"/>
      <c r="O65" s="38"/>
      <c r="P65" s="33">
        <v>6</v>
      </c>
      <c r="Q65" s="34">
        <f t="shared" si="5"/>
        <v>6.8</v>
      </c>
      <c r="R65" s="35" t="str">
        <f t="shared" si="3"/>
        <v>C+</v>
      </c>
      <c r="S65" s="36" t="str">
        <f t="shared" si="1"/>
        <v>Trung bình</v>
      </c>
      <c r="T65" s="37" t="str">
        <f t="shared" si="4"/>
        <v/>
      </c>
      <c r="U65" s="3"/>
      <c r="V65" s="91" t="str">
        <f t="shared" si="2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5" customHeight="1">
      <c r="B66" s="26">
        <v>57</v>
      </c>
      <c r="C66" s="27" t="s">
        <v>260</v>
      </c>
      <c r="D66" s="28" t="s">
        <v>261</v>
      </c>
      <c r="E66" s="29" t="s">
        <v>262</v>
      </c>
      <c r="F66" s="30" t="s">
        <v>263</v>
      </c>
      <c r="G66" s="27" t="s">
        <v>96</v>
      </c>
      <c r="H66" s="31">
        <v>8</v>
      </c>
      <c r="I66" s="31" t="s">
        <v>26</v>
      </c>
      <c r="J66" s="31" t="s">
        <v>26</v>
      </c>
      <c r="K66" s="31">
        <v>8</v>
      </c>
      <c r="L66" s="38"/>
      <c r="M66" s="38"/>
      <c r="N66" s="38"/>
      <c r="O66" s="38"/>
      <c r="P66" s="33">
        <v>8</v>
      </c>
      <c r="Q66" s="34">
        <f t="shared" si="5"/>
        <v>8</v>
      </c>
      <c r="R66" s="35" t="str">
        <f t="shared" si="3"/>
        <v>B+</v>
      </c>
      <c r="S66" s="36" t="str">
        <f t="shared" si="1"/>
        <v>Khá</v>
      </c>
      <c r="T66" s="37" t="str">
        <f t="shared" si="4"/>
        <v/>
      </c>
      <c r="U66" s="3"/>
      <c r="V66" s="91" t="str">
        <f t="shared" si="2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5" customHeight="1">
      <c r="B67" s="26">
        <v>58</v>
      </c>
      <c r="C67" s="27" t="s">
        <v>264</v>
      </c>
      <c r="D67" s="28" t="s">
        <v>265</v>
      </c>
      <c r="E67" s="29" t="s">
        <v>262</v>
      </c>
      <c r="F67" s="30" t="s">
        <v>266</v>
      </c>
      <c r="G67" s="27" t="s">
        <v>63</v>
      </c>
      <c r="H67" s="31">
        <v>8</v>
      </c>
      <c r="I67" s="31" t="s">
        <v>26</v>
      </c>
      <c r="J67" s="31" t="s">
        <v>26</v>
      </c>
      <c r="K67" s="31">
        <v>8</v>
      </c>
      <c r="L67" s="38"/>
      <c r="M67" s="38"/>
      <c r="N67" s="38"/>
      <c r="O67" s="38"/>
      <c r="P67" s="33">
        <v>8</v>
      </c>
      <c r="Q67" s="34">
        <f t="shared" si="5"/>
        <v>8</v>
      </c>
      <c r="R67" s="35" t="str">
        <f t="shared" si="3"/>
        <v>B+</v>
      </c>
      <c r="S67" s="36" t="str">
        <f t="shared" si="1"/>
        <v>Khá</v>
      </c>
      <c r="T67" s="37" t="str">
        <f t="shared" si="4"/>
        <v/>
      </c>
      <c r="U67" s="3"/>
      <c r="V67" s="91" t="str">
        <f t="shared" si="2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5" customHeight="1">
      <c r="B68" s="26">
        <v>59</v>
      </c>
      <c r="C68" s="27" t="s">
        <v>267</v>
      </c>
      <c r="D68" s="28" t="s">
        <v>268</v>
      </c>
      <c r="E68" s="29" t="s">
        <v>262</v>
      </c>
      <c r="F68" s="30" t="s">
        <v>269</v>
      </c>
      <c r="G68" s="27" t="s">
        <v>63</v>
      </c>
      <c r="H68" s="31">
        <v>7</v>
      </c>
      <c r="I68" s="31" t="s">
        <v>26</v>
      </c>
      <c r="J68" s="31" t="s">
        <v>26</v>
      </c>
      <c r="K68" s="31">
        <v>7</v>
      </c>
      <c r="L68" s="38"/>
      <c r="M68" s="38"/>
      <c r="N68" s="38"/>
      <c r="O68" s="38"/>
      <c r="P68" s="33">
        <v>7.5</v>
      </c>
      <c r="Q68" s="34">
        <f t="shared" si="5"/>
        <v>7.3</v>
      </c>
      <c r="R68" s="35" t="str">
        <f t="shared" si="3"/>
        <v>B</v>
      </c>
      <c r="S68" s="36" t="str">
        <f t="shared" si="1"/>
        <v>Khá</v>
      </c>
      <c r="T68" s="37" t="str">
        <f t="shared" si="4"/>
        <v/>
      </c>
      <c r="U68" s="3"/>
      <c r="V68" s="91" t="str">
        <f t="shared" si="2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5" customHeight="1">
      <c r="B69" s="26">
        <v>60</v>
      </c>
      <c r="C69" s="27" t="s">
        <v>270</v>
      </c>
      <c r="D69" s="28" t="s">
        <v>271</v>
      </c>
      <c r="E69" s="29" t="s">
        <v>272</v>
      </c>
      <c r="F69" s="30" t="s">
        <v>273</v>
      </c>
      <c r="G69" s="27" t="s">
        <v>63</v>
      </c>
      <c r="H69" s="31">
        <v>8</v>
      </c>
      <c r="I69" s="31" t="s">
        <v>26</v>
      </c>
      <c r="J69" s="31" t="s">
        <v>26</v>
      </c>
      <c r="K69" s="31">
        <v>6</v>
      </c>
      <c r="L69" s="38"/>
      <c r="M69" s="38"/>
      <c r="N69" s="38"/>
      <c r="O69" s="38"/>
      <c r="P69" s="33">
        <v>6</v>
      </c>
      <c r="Q69" s="34">
        <f t="shared" si="5"/>
        <v>6.2</v>
      </c>
      <c r="R69" s="35" t="str">
        <f t="shared" si="3"/>
        <v>C</v>
      </c>
      <c r="S69" s="36" t="str">
        <f t="shared" si="1"/>
        <v>Trung bình</v>
      </c>
      <c r="T69" s="37" t="str">
        <f t="shared" si="4"/>
        <v/>
      </c>
      <c r="U69" s="3"/>
      <c r="V69" s="91" t="str">
        <f t="shared" si="2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5" customHeight="1">
      <c r="B70" s="26">
        <v>61</v>
      </c>
      <c r="C70" s="27" t="s">
        <v>274</v>
      </c>
      <c r="D70" s="28" t="s">
        <v>275</v>
      </c>
      <c r="E70" s="29" t="s">
        <v>276</v>
      </c>
      <c r="F70" s="30" t="s">
        <v>277</v>
      </c>
      <c r="G70" s="27" t="s">
        <v>63</v>
      </c>
      <c r="H70" s="31">
        <v>8</v>
      </c>
      <c r="I70" s="31" t="s">
        <v>26</v>
      </c>
      <c r="J70" s="31" t="s">
        <v>26</v>
      </c>
      <c r="K70" s="31">
        <v>9</v>
      </c>
      <c r="L70" s="38"/>
      <c r="M70" s="38"/>
      <c r="N70" s="38"/>
      <c r="O70" s="38"/>
      <c r="P70" s="33">
        <v>9.5</v>
      </c>
      <c r="Q70" s="34">
        <f t="shared" si="5"/>
        <v>9.1999999999999993</v>
      </c>
      <c r="R70" s="35" t="str">
        <f t="shared" si="3"/>
        <v>A+</v>
      </c>
      <c r="S70" s="36" t="str">
        <f t="shared" si="1"/>
        <v>Giỏi</v>
      </c>
      <c r="T70" s="37" t="str">
        <f t="shared" si="4"/>
        <v/>
      </c>
      <c r="U70" s="3"/>
      <c r="V70" s="91" t="str">
        <f t="shared" si="2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5" customHeight="1">
      <c r="B71" s="26">
        <v>62</v>
      </c>
      <c r="C71" s="27" t="s">
        <v>278</v>
      </c>
      <c r="D71" s="28" t="s">
        <v>279</v>
      </c>
      <c r="E71" s="29" t="s">
        <v>276</v>
      </c>
      <c r="F71" s="30" t="s">
        <v>280</v>
      </c>
      <c r="G71" s="27" t="s">
        <v>63</v>
      </c>
      <c r="H71" s="31">
        <v>8</v>
      </c>
      <c r="I71" s="31" t="s">
        <v>26</v>
      </c>
      <c r="J71" s="31" t="s">
        <v>26</v>
      </c>
      <c r="K71" s="31">
        <v>7</v>
      </c>
      <c r="L71" s="38"/>
      <c r="M71" s="38"/>
      <c r="N71" s="38"/>
      <c r="O71" s="38"/>
      <c r="P71" s="33">
        <v>6.5</v>
      </c>
      <c r="Q71" s="34">
        <f t="shared" si="5"/>
        <v>6.8</v>
      </c>
      <c r="R71" s="35" t="str">
        <f t="shared" si="3"/>
        <v>C+</v>
      </c>
      <c r="S71" s="36" t="str">
        <f t="shared" si="1"/>
        <v>Trung bình</v>
      </c>
      <c r="T71" s="37" t="str">
        <f t="shared" si="4"/>
        <v/>
      </c>
      <c r="U71" s="3"/>
      <c r="V71" s="91" t="str">
        <f t="shared" si="2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5" customHeight="1">
      <c r="B72" s="26">
        <v>63</v>
      </c>
      <c r="C72" s="27" t="s">
        <v>281</v>
      </c>
      <c r="D72" s="28" t="s">
        <v>282</v>
      </c>
      <c r="E72" s="29" t="s">
        <v>283</v>
      </c>
      <c r="F72" s="30" t="s">
        <v>284</v>
      </c>
      <c r="G72" s="27" t="s">
        <v>63</v>
      </c>
      <c r="H72" s="31">
        <v>8</v>
      </c>
      <c r="I72" s="31" t="s">
        <v>26</v>
      </c>
      <c r="J72" s="31" t="s">
        <v>26</v>
      </c>
      <c r="K72" s="31">
        <v>8</v>
      </c>
      <c r="L72" s="38"/>
      <c r="M72" s="38"/>
      <c r="N72" s="38"/>
      <c r="O72" s="38"/>
      <c r="P72" s="33">
        <v>9</v>
      </c>
      <c r="Q72" s="34">
        <f t="shared" si="5"/>
        <v>8.6</v>
      </c>
      <c r="R72" s="35" t="str">
        <f t="shared" si="3"/>
        <v>A</v>
      </c>
      <c r="S72" s="36" t="str">
        <f t="shared" si="1"/>
        <v>Giỏi</v>
      </c>
      <c r="T72" s="37" t="str">
        <f t="shared" si="4"/>
        <v/>
      </c>
      <c r="U72" s="3"/>
      <c r="V72" s="91" t="str">
        <f t="shared" si="2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15" customHeight="1">
      <c r="B73" s="26">
        <v>64</v>
      </c>
      <c r="C73" s="27" t="s">
        <v>285</v>
      </c>
      <c r="D73" s="28" t="s">
        <v>190</v>
      </c>
      <c r="E73" s="29" t="s">
        <v>286</v>
      </c>
      <c r="F73" s="30" t="s">
        <v>287</v>
      </c>
      <c r="G73" s="27" t="s">
        <v>63</v>
      </c>
      <c r="H73" s="31">
        <v>8</v>
      </c>
      <c r="I73" s="31" t="s">
        <v>26</v>
      </c>
      <c r="J73" s="31" t="s">
        <v>26</v>
      </c>
      <c r="K73" s="31">
        <v>8</v>
      </c>
      <c r="L73" s="38"/>
      <c r="M73" s="38"/>
      <c r="N73" s="38"/>
      <c r="O73" s="38"/>
      <c r="P73" s="33">
        <v>8</v>
      </c>
      <c r="Q73" s="34">
        <f t="shared" si="5"/>
        <v>8</v>
      </c>
      <c r="R73" s="35" t="str">
        <f t="shared" si="3"/>
        <v>B+</v>
      </c>
      <c r="S73" s="36" t="str">
        <f t="shared" si="1"/>
        <v>Khá</v>
      </c>
      <c r="T73" s="37" t="str">
        <f t="shared" si="4"/>
        <v/>
      </c>
      <c r="U73" s="3"/>
      <c r="V73" s="91" t="str">
        <f t="shared" si="2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15" customHeight="1">
      <c r="B74" s="26">
        <v>65</v>
      </c>
      <c r="C74" s="27" t="s">
        <v>288</v>
      </c>
      <c r="D74" s="28" t="s">
        <v>289</v>
      </c>
      <c r="E74" s="29" t="s">
        <v>290</v>
      </c>
      <c r="F74" s="30" t="s">
        <v>291</v>
      </c>
      <c r="G74" s="27" t="s">
        <v>63</v>
      </c>
      <c r="H74" s="31">
        <v>9</v>
      </c>
      <c r="I74" s="31" t="s">
        <v>26</v>
      </c>
      <c r="J74" s="31" t="s">
        <v>26</v>
      </c>
      <c r="K74" s="31">
        <v>9</v>
      </c>
      <c r="L74" s="38"/>
      <c r="M74" s="38"/>
      <c r="N74" s="38"/>
      <c r="O74" s="38"/>
      <c r="P74" s="33">
        <v>9.5</v>
      </c>
      <c r="Q74" s="34">
        <f t="shared" ref="Q74:Q79" si="6">ROUND(SUMPRODUCT(H74:P74,$H$9:$P$9)/100,1)</f>
        <v>9.3000000000000007</v>
      </c>
      <c r="R74" s="35" t="str">
        <f t="shared" si="3"/>
        <v>A+</v>
      </c>
      <c r="S74" s="36" t="str">
        <f t="shared" si="1"/>
        <v>Giỏi</v>
      </c>
      <c r="T74" s="37" t="str">
        <f t="shared" si="4"/>
        <v/>
      </c>
      <c r="U74" s="3"/>
      <c r="V74" s="91" t="str">
        <f t="shared" si="2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15" customHeight="1">
      <c r="B75" s="26">
        <v>66</v>
      </c>
      <c r="C75" s="27" t="s">
        <v>292</v>
      </c>
      <c r="D75" s="28" t="s">
        <v>293</v>
      </c>
      <c r="E75" s="29" t="s">
        <v>290</v>
      </c>
      <c r="F75" s="30" t="s">
        <v>294</v>
      </c>
      <c r="G75" s="27" t="s">
        <v>63</v>
      </c>
      <c r="H75" s="31">
        <v>7</v>
      </c>
      <c r="I75" s="31" t="s">
        <v>26</v>
      </c>
      <c r="J75" s="31" t="s">
        <v>26</v>
      </c>
      <c r="K75" s="31">
        <v>7</v>
      </c>
      <c r="L75" s="38"/>
      <c r="M75" s="38"/>
      <c r="N75" s="38"/>
      <c r="O75" s="38"/>
      <c r="P75" s="33">
        <v>7</v>
      </c>
      <c r="Q75" s="34">
        <f t="shared" si="6"/>
        <v>7</v>
      </c>
      <c r="R75" s="35" t="str">
        <f t="shared" si="3"/>
        <v>B</v>
      </c>
      <c r="S75" s="36" t="str">
        <f t="shared" si="1"/>
        <v>Khá</v>
      </c>
      <c r="T75" s="37" t="str">
        <f t="shared" si="4"/>
        <v/>
      </c>
      <c r="U75" s="3"/>
      <c r="V75" s="91" t="str">
        <f t="shared" ref="V75:V79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Đạt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1:38" ht="15" customHeight="1">
      <c r="B76" s="26">
        <v>67</v>
      </c>
      <c r="C76" s="27" t="s">
        <v>295</v>
      </c>
      <c r="D76" s="28" t="s">
        <v>296</v>
      </c>
      <c r="E76" s="29" t="s">
        <v>297</v>
      </c>
      <c r="F76" s="30" t="s">
        <v>298</v>
      </c>
      <c r="G76" s="27" t="s">
        <v>96</v>
      </c>
      <c r="H76" s="31">
        <v>8</v>
      </c>
      <c r="I76" s="31" t="s">
        <v>26</v>
      </c>
      <c r="J76" s="31" t="s">
        <v>26</v>
      </c>
      <c r="K76" s="31">
        <v>8</v>
      </c>
      <c r="L76" s="38"/>
      <c r="M76" s="38"/>
      <c r="N76" s="38"/>
      <c r="O76" s="38"/>
      <c r="P76" s="33">
        <v>7.5</v>
      </c>
      <c r="Q76" s="34">
        <f t="shared" si="6"/>
        <v>7.7</v>
      </c>
      <c r="R76" s="35" t="str">
        <f t="shared" si="3"/>
        <v>B</v>
      </c>
      <c r="S76" s="36" t="str">
        <f t="shared" si="1"/>
        <v>Khá</v>
      </c>
      <c r="T76" s="37" t="str">
        <f t="shared" si="4"/>
        <v/>
      </c>
      <c r="U76" s="3"/>
      <c r="V76" s="91" t="str">
        <f t="shared" si="7"/>
        <v>Đạt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1:38" ht="15" customHeight="1">
      <c r="B77" s="26">
        <v>68</v>
      </c>
      <c r="C77" s="27" t="s">
        <v>299</v>
      </c>
      <c r="D77" s="28" t="s">
        <v>154</v>
      </c>
      <c r="E77" s="29" t="s">
        <v>300</v>
      </c>
      <c r="F77" s="30" t="s">
        <v>301</v>
      </c>
      <c r="G77" s="27" t="s">
        <v>63</v>
      </c>
      <c r="H77" s="31">
        <v>7</v>
      </c>
      <c r="I77" s="31" t="s">
        <v>26</v>
      </c>
      <c r="J77" s="31" t="s">
        <v>26</v>
      </c>
      <c r="K77" s="31">
        <v>7</v>
      </c>
      <c r="L77" s="38"/>
      <c r="M77" s="38"/>
      <c r="N77" s="38"/>
      <c r="O77" s="38"/>
      <c r="P77" s="33">
        <v>5</v>
      </c>
      <c r="Q77" s="34">
        <f t="shared" si="6"/>
        <v>5.8</v>
      </c>
      <c r="R77" s="35" t="str">
        <f t="shared" si="3"/>
        <v>C</v>
      </c>
      <c r="S77" s="36" t="str">
        <f t="shared" si="1"/>
        <v>Trung bình</v>
      </c>
      <c r="T77" s="37" t="str">
        <f t="shared" si="4"/>
        <v/>
      </c>
      <c r="U77" s="3"/>
      <c r="V77" s="91" t="str">
        <f t="shared" si="7"/>
        <v>Đạt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1:38" ht="15" customHeight="1">
      <c r="B78" s="26">
        <v>69</v>
      </c>
      <c r="C78" s="27" t="s">
        <v>302</v>
      </c>
      <c r="D78" s="28" t="s">
        <v>303</v>
      </c>
      <c r="E78" s="29" t="s">
        <v>304</v>
      </c>
      <c r="F78" s="30" t="s">
        <v>305</v>
      </c>
      <c r="G78" s="27" t="s">
        <v>63</v>
      </c>
      <c r="H78" s="31">
        <v>7</v>
      </c>
      <c r="I78" s="31" t="s">
        <v>26</v>
      </c>
      <c r="J78" s="31" t="s">
        <v>26</v>
      </c>
      <c r="K78" s="31">
        <v>7</v>
      </c>
      <c r="L78" s="38"/>
      <c r="M78" s="38"/>
      <c r="N78" s="38"/>
      <c r="O78" s="38"/>
      <c r="P78" s="33">
        <v>7</v>
      </c>
      <c r="Q78" s="34">
        <f t="shared" si="6"/>
        <v>7</v>
      </c>
      <c r="R78" s="35" t="str">
        <f t="shared" si="3"/>
        <v>B</v>
      </c>
      <c r="S78" s="36" t="str">
        <f t="shared" si="1"/>
        <v>Khá</v>
      </c>
      <c r="T78" s="37" t="str">
        <f t="shared" si="4"/>
        <v/>
      </c>
      <c r="U78" s="3"/>
      <c r="V78" s="91" t="str">
        <f t="shared" si="7"/>
        <v>Đạt</v>
      </c>
      <c r="W78" s="74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2"/>
    </row>
    <row r="79" spans="1:38" ht="15" customHeight="1">
      <c r="B79" s="128">
        <v>70</v>
      </c>
      <c r="C79" s="129" t="s">
        <v>306</v>
      </c>
      <c r="D79" s="130" t="s">
        <v>258</v>
      </c>
      <c r="E79" s="131" t="s">
        <v>304</v>
      </c>
      <c r="F79" s="132" t="s">
        <v>307</v>
      </c>
      <c r="G79" s="129" t="s">
        <v>63</v>
      </c>
      <c r="H79" s="133">
        <v>8</v>
      </c>
      <c r="I79" s="133" t="s">
        <v>26</v>
      </c>
      <c r="J79" s="133" t="s">
        <v>26</v>
      </c>
      <c r="K79" s="133">
        <v>7</v>
      </c>
      <c r="L79" s="134"/>
      <c r="M79" s="134"/>
      <c r="N79" s="134"/>
      <c r="O79" s="134"/>
      <c r="P79" s="135">
        <v>7.5</v>
      </c>
      <c r="Q79" s="136">
        <f t="shared" si="6"/>
        <v>7.4</v>
      </c>
      <c r="R79" s="137" t="str">
        <f t="shared" si="3"/>
        <v>B</v>
      </c>
      <c r="S79" s="138" t="str">
        <f t="shared" si="1"/>
        <v>Khá</v>
      </c>
      <c r="T79" s="139" t="str">
        <f t="shared" si="4"/>
        <v/>
      </c>
      <c r="U79" s="3"/>
      <c r="V79" s="91" t="str">
        <f t="shared" si="7"/>
        <v>Đạt</v>
      </c>
      <c r="W79" s="74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2"/>
    </row>
    <row r="80" spans="1:38" ht="7.5" customHeight="1">
      <c r="A80" s="2"/>
      <c r="B80" s="39"/>
      <c r="C80" s="40"/>
      <c r="D80" s="40"/>
      <c r="E80" s="41"/>
      <c r="F80" s="41"/>
      <c r="G80" s="41"/>
      <c r="H80" s="42"/>
      <c r="I80" s="43"/>
      <c r="J80" s="43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3"/>
    </row>
    <row r="81" spans="1:38" ht="16.5">
      <c r="A81" s="2"/>
      <c r="B81" s="111" t="s">
        <v>27</v>
      </c>
      <c r="C81" s="111"/>
      <c r="D81" s="40"/>
      <c r="E81" s="41"/>
      <c r="F81" s="41"/>
      <c r="G81" s="41"/>
      <c r="H81" s="42"/>
      <c r="I81" s="43"/>
      <c r="J81" s="43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3"/>
    </row>
    <row r="82" spans="1:38" ht="16.5" customHeight="1">
      <c r="A82" s="2"/>
      <c r="B82" s="45" t="s">
        <v>28</v>
      </c>
      <c r="C82" s="45"/>
      <c r="D82" s="46">
        <f>+$Y$8</f>
        <v>70</v>
      </c>
      <c r="E82" s="47" t="s">
        <v>29</v>
      </c>
      <c r="F82" s="47"/>
      <c r="G82" s="102" t="s">
        <v>30</v>
      </c>
      <c r="H82" s="102"/>
      <c r="I82" s="102"/>
      <c r="J82" s="102"/>
      <c r="K82" s="102"/>
      <c r="L82" s="102"/>
      <c r="M82" s="102"/>
      <c r="N82" s="102"/>
      <c r="O82" s="102"/>
      <c r="P82" s="48">
        <f>$Y$8 -COUNTIF($T$9:$T$269,"Vắng") -COUNTIF($T$9:$T$269,"Vắng có phép") - COUNTIF($T$9:$T$269,"Đình chỉ thi") - COUNTIF($T$9:$T$269,"Không đủ ĐKDT")</f>
        <v>68</v>
      </c>
      <c r="Q82" s="48"/>
      <c r="R82" s="49"/>
      <c r="S82" s="50"/>
      <c r="T82" s="50" t="s">
        <v>29</v>
      </c>
      <c r="U82" s="3"/>
    </row>
    <row r="83" spans="1:38" ht="16.5" customHeight="1">
      <c r="A83" s="2"/>
      <c r="B83" s="45" t="s">
        <v>31</v>
      </c>
      <c r="C83" s="45"/>
      <c r="D83" s="46">
        <f>+$AJ$8</f>
        <v>68</v>
      </c>
      <c r="E83" s="47" t="s">
        <v>29</v>
      </c>
      <c r="F83" s="47"/>
      <c r="G83" s="102" t="s">
        <v>32</v>
      </c>
      <c r="H83" s="102"/>
      <c r="I83" s="102"/>
      <c r="J83" s="102"/>
      <c r="K83" s="102"/>
      <c r="L83" s="102"/>
      <c r="M83" s="102"/>
      <c r="N83" s="102"/>
      <c r="O83" s="102"/>
      <c r="P83" s="51">
        <f>COUNTIF($T$9:$T$145,"Vắng")</f>
        <v>1</v>
      </c>
      <c r="Q83" s="51"/>
      <c r="R83" s="52"/>
      <c r="S83" s="50"/>
      <c r="T83" s="50" t="s">
        <v>29</v>
      </c>
      <c r="U83" s="3"/>
    </row>
    <row r="84" spans="1:38" ht="16.5" customHeight="1">
      <c r="A84" s="2"/>
      <c r="B84" s="45" t="s">
        <v>52</v>
      </c>
      <c r="C84" s="45"/>
      <c r="D84" s="85">
        <f>COUNTIF(V10:V79,"Học lại")</f>
        <v>2</v>
      </c>
      <c r="E84" s="47" t="s">
        <v>29</v>
      </c>
      <c r="F84" s="47"/>
      <c r="G84" s="102" t="s">
        <v>53</v>
      </c>
      <c r="H84" s="102"/>
      <c r="I84" s="102"/>
      <c r="J84" s="102"/>
      <c r="K84" s="102"/>
      <c r="L84" s="102"/>
      <c r="M84" s="102"/>
      <c r="N84" s="102"/>
      <c r="O84" s="102"/>
      <c r="P84" s="48">
        <f>COUNTIF($T$9:$T$145,"Vắng có phép")</f>
        <v>0</v>
      </c>
      <c r="Q84" s="48"/>
      <c r="R84" s="49"/>
      <c r="S84" s="50"/>
      <c r="T84" s="50" t="s">
        <v>29</v>
      </c>
      <c r="U84" s="3"/>
    </row>
    <row r="85" spans="1:38" ht="3" customHeight="1">
      <c r="A85" s="2"/>
      <c r="B85" s="39"/>
      <c r="C85" s="40"/>
      <c r="D85" s="40"/>
      <c r="E85" s="41"/>
      <c r="F85" s="41"/>
      <c r="G85" s="41"/>
      <c r="H85" s="42"/>
      <c r="I85" s="43"/>
      <c r="J85" s="43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3"/>
    </row>
    <row r="86" spans="1:38">
      <c r="B86" s="86" t="s">
        <v>33</v>
      </c>
      <c r="C86" s="86"/>
      <c r="D86" s="87">
        <f>COUNTIF(V10:V79,"Thi lại")</f>
        <v>0</v>
      </c>
      <c r="E86" s="88" t="s">
        <v>29</v>
      </c>
      <c r="F86" s="3"/>
      <c r="G86" s="3"/>
      <c r="H86" s="3"/>
      <c r="I86" s="3"/>
      <c r="J86" s="100"/>
      <c r="K86" s="100"/>
      <c r="L86" s="100"/>
      <c r="M86" s="100"/>
      <c r="N86" s="100"/>
      <c r="O86" s="100"/>
      <c r="P86" s="100"/>
      <c r="Q86" s="100"/>
      <c r="R86" s="100"/>
      <c r="S86" s="100"/>
      <c r="T86" s="100"/>
      <c r="U86" s="3"/>
    </row>
    <row r="87" spans="1:38">
      <c r="B87" s="86"/>
      <c r="C87" s="86"/>
      <c r="D87" s="87"/>
      <c r="E87" s="88"/>
      <c r="F87" s="3"/>
      <c r="G87" s="3"/>
      <c r="H87" s="3"/>
      <c r="I87" s="3"/>
      <c r="J87" s="100" t="s">
        <v>521</v>
      </c>
      <c r="K87" s="100"/>
      <c r="L87" s="100"/>
      <c r="M87" s="100"/>
      <c r="N87" s="100"/>
      <c r="O87" s="100"/>
      <c r="P87" s="100"/>
      <c r="Q87" s="100"/>
      <c r="R87" s="100"/>
      <c r="S87" s="100"/>
      <c r="T87" s="100"/>
      <c r="U87" s="3"/>
    </row>
    <row r="88" spans="1:38">
      <c r="A88" s="53"/>
      <c r="B88" s="97" t="s">
        <v>34</v>
      </c>
      <c r="C88" s="97"/>
      <c r="D88" s="97"/>
      <c r="E88" s="97"/>
      <c r="F88" s="97"/>
      <c r="G88" s="97"/>
      <c r="H88" s="97"/>
      <c r="I88" s="54"/>
      <c r="J88" s="101" t="s">
        <v>35</v>
      </c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3"/>
    </row>
    <row r="89" spans="1:38" ht="4.5" customHeight="1">
      <c r="A89" s="2"/>
      <c r="B89" s="39"/>
      <c r="C89" s="55"/>
      <c r="D89" s="55"/>
      <c r="E89" s="56"/>
      <c r="F89" s="56"/>
      <c r="G89" s="56"/>
      <c r="H89" s="57"/>
      <c r="I89" s="58"/>
      <c r="J89" s="58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</row>
    <row r="90" spans="1:38" s="2" customFormat="1">
      <c r="B90" s="97" t="s">
        <v>36</v>
      </c>
      <c r="C90" s="97"/>
      <c r="D90" s="99" t="s">
        <v>37</v>
      </c>
      <c r="E90" s="99"/>
      <c r="F90" s="99"/>
      <c r="G90" s="99"/>
      <c r="H90" s="99"/>
      <c r="I90" s="58"/>
      <c r="J90" s="58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 ht="9.7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 ht="3.75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 ht="18" customHeight="1">
      <c r="A96" s="1"/>
      <c r="B96" s="95" t="s">
        <v>38</v>
      </c>
      <c r="C96" s="95"/>
      <c r="D96" s="95" t="s">
        <v>55</v>
      </c>
      <c r="E96" s="95"/>
      <c r="F96" s="95"/>
      <c r="G96" s="95"/>
      <c r="H96" s="95"/>
      <c r="I96" s="95"/>
      <c r="J96" s="95" t="s">
        <v>39</v>
      </c>
      <c r="K96" s="95"/>
      <c r="L96" s="95"/>
      <c r="M96" s="95"/>
      <c r="N96" s="95"/>
      <c r="O96" s="95"/>
      <c r="P96" s="95"/>
      <c r="Q96" s="95"/>
      <c r="R96" s="95"/>
      <c r="S96" s="95"/>
      <c r="T96" s="95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1:38" s="2" customFormat="1" ht="4.5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62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</row>
    <row r="98" spans="1:38" s="2" customFormat="1" ht="36.75" hidden="1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62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</row>
    <row r="99" spans="1:38" ht="38.25" hidden="1" customHeight="1">
      <c r="B99" s="96" t="s">
        <v>50</v>
      </c>
      <c r="C99" s="97"/>
      <c r="D99" s="97"/>
      <c r="E99" s="97"/>
      <c r="F99" s="97"/>
      <c r="G99" s="97"/>
      <c r="H99" s="96" t="s">
        <v>51</v>
      </c>
      <c r="I99" s="96"/>
      <c r="J99" s="96"/>
      <c r="K99" s="96"/>
      <c r="L99" s="96"/>
      <c r="M99" s="96"/>
      <c r="N99" s="98" t="s">
        <v>35</v>
      </c>
      <c r="O99" s="98"/>
      <c r="P99" s="98"/>
      <c r="Q99" s="98"/>
      <c r="R99" s="98"/>
      <c r="S99" s="98"/>
      <c r="T99" s="98"/>
    </row>
    <row r="100" spans="1:38" hidden="1">
      <c r="B100" s="39"/>
      <c r="C100" s="55"/>
      <c r="D100" s="55"/>
      <c r="E100" s="56"/>
      <c r="F100" s="56"/>
      <c r="G100" s="56"/>
      <c r="H100" s="57"/>
      <c r="I100" s="58"/>
      <c r="J100" s="58"/>
      <c r="K100" s="3"/>
      <c r="L100" s="3"/>
      <c r="M100" s="3"/>
      <c r="N100" s="3"/>
      <c r="O100" s="3"/>
      <c r="P100" s="3"/>
      <c r="Q100" s="3"/>
      <c r="R100" s="3"/>
      <c r="S100" s="3"/>
      <c r="T100" s="3"/>
    </row>
    <row r="101" spans="1:38" hidden="1">
      <c r="B101" s="97" t="s">
        <v>36</v>
      </c>
      <c r="C101" s="97"/>
      <c r="D101" s="99" t="s">
        <v>37</v>
      </c>
      <c r="E101" s="99"/>
      <c r="F101" s="99"/>
      <c r="G101" s="99"/>
      <c r="H101" s="99"/>
      <c r="I101" s="58"/>
      <c r="J101" s="58"/>
      <c r="K101" s="44"/>
      <c r="L101" s="44"/>
      <c r="M101" s="44"/>
      <c r="N101" s="44"/>
      <c r="O101" s="44"/>
      <c r="P101" s="44"/>
      <c r="Q101" s="44"/>
      <c r="R101" s="44"/>
      <c r="S101" s="44"/>
      <c r="T101" s="44"/>
    </row>
    <row r="102" spans="1:38" hidden="1"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</row>
    <row r="103" spans="1:38" hidden="1"/>
    <row r="104" spans="1:38" hidden="1"/>
    <row r="105" spans="1:38" hidden="1"/>
    <row r="106" spans="1:38" hidden="1"/>
    <row r="107" spans="1:38" hidden="1">
      <c r="B107" s="94"/>
      <c r="C107" s="94"/>
      <c r="D107" s="94"/>
      <c r="E107" s="94"/>
      <c r="F107" s="94"/>
      <c r="G107" s="94"/>
      <c r="H107" s="94"/>
      <c r="I107" s="94"/>
      <c r="J107" s="94"/>
      <c r="K107" s="94"/>
      <c r="L107" s="94"/>
      <c r="M107" s="94"/>
      <c r="N107" s="94" t="s">
        <v>39</v>
      </c>
      <c r="O107" s="94"/>
      <c r="P107" s="94"/>
      <c r="Q107" s="94"/>
      <c r="R107" s="94"/>
      <c r="S107" s="94"/>
      <c r="T107" s="94"/>
    </row>
    <row r="108" spans="1:38" hidden="1"/>
    <row r="109" spans="1:38" hidden="1"/>
  </sheetData>
  <sheetProtection formatCells="0" formatColumns="0" formatRows="0" insertColumns="0" insertRows="0" insertHyperlinks="0" deleteColumns="0" deleteRows="0" sort="0" autoFilter="0" pivotTables="0"/>
  <autoFilter ref="A8:AL79">
    <filterColumn colId="3" showButton="0"/>
    <filterColumn colId="12"/>
  </autoFilter>
  <mergeCells count="58">
    <mergeCell ref="J87:T87"/>
    <mergeCell ref="G82:O82"/>
    <mergeCell ref="G83:O83"/>
    <mergeCell ref="G84:O84"/>
    <mergeCell ref="B1:G1"/>
    <mergeCell ref="H1:T1"/>
    <mergeCell ref="B2:G2"/>
    <mergeCell ref="H2:T2"/>
    <mergeCell ref="B5:C5"/>
    <mergeCell ref="B4:C4"/>
    <mergeCell ref="AF4:AG6"/>
    <mergeCell ref="AH4:AI6"/>
    <mergeCell ref="X4:X7"/>
    <mergeCell ref="Y4:Y7"/>
    <mergeCell ref="B7:B8"/>
    <mergeCell ref="C7:C8"/>
    <mergeCell ref="D7:E8"/>
    <mergeCell ref="F7:F8"/>
    <mergeCell ref="I7:I8"/>
    <mergeCell ref="J7:J8"/>
    <mergeCell ref="K7:K8"/>
    <mergeCell ref="L7:L8"/>
    <mergeCell ref="H7:H8"/>
    <mergeCell ref="M7:N7"/>
    <mergeCell ref="G5:O5"/>
    <mergeCell ref="G7:G8"/>
    <mergeCell ref="AJ4:AK6"/>
    <mergeCell ref="B88:H88"/>
    <mergeCell ref="J88:T88"/>
    <mergeCell ref="B90:C90"/>
    <mergeCell ref="D90:H90"/>
    <mergeCell ref="S7:S8"/>
    <mergeCell ref="T7:T9"/>
    <mergeCell ref="B9:G9"/>
    <mergeCell ref="B81:C81"/>
    <mergeCell ref="O7:O8"/>
    <mergeCell ref="P7:P8"/>
    <mergeCell ref="Q7:Q9"/>
    <mergeCell ref="R7:R8"/>
    <mergeCell ref="W4:W7"/>
    <mergeCell ref="Z4:AC6"/>
    <mergeCell ref="AD4:AE6"/>
    <mergeCell ref="N107:T107"/>
    <mergeCell ref="H107:M107"/>
    <mergeCell ref="E107:G107"/>
    <mergeCell ref="B107:D107"/>
    <mergeCell ref="P4:T4"/>
    <mergeCell ref="B99:G99"/>
    <mergeCell ref="H99:M99"/>
    <mergeCell ref="N99:T99"/>
    <mergeCell ref="B96:C96"/>
    <mergeCell ref="D96:I96"/>
    <mergeCell ref="J96:T96"/>
    <mergeCell ref="B101:C101"/>
    <mergeCell ref="D101:H101"/>
    <mergeCell ref="J86:T86"/>
    <mergeCell ref="D4:O4"/>
    <mergeCell ref="P5:T5"/>
  </mergeCells>
  <conditionalFormatting sqref="H10:P79">
    <cfRule type="cellIs" dxfId="3" priority="4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84 V10:W79 W4:AK8 X2:AK3 AL2:AL8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Nhom(2)</vt:lpstr>
      <vt:lpstr>Nhom(1)</vt:lpstr>
      <vt:lpstr>'Nhom(1)'!Print_Titles</vt:lpstr>
      <vt:lpstr>'Nhom(2)'!Print_Titles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P.110_A1</cp:lastModifiedBy>
  <cp:lastPrinted>2016-07-06T03:07:15Z</cp:lastPrinted>
  <dcterms:created xsi:type="dcterms:W3CDTF">2015-04-17T02:48:53Z</dcterms:created>
  <dcterms:modified xsi:type="dcterms:W3CDTF">2016-07-06T03:07:19Z</dcterms:modified>
</cp:coreProperties>
</file>