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5"/>
  </bookViews>
  <sheets>
    <sheet name="Nhom(6)" sheetId="6" r:id="rId1"/>
    <sheet name="Nhom(5)" sheetId="5" r:id="rId2"/>
    <sheet name="Nhom(4)" sheetId="4" r:id="rId3"/>
    <sheet name="Nhom(3)" sheetId="3" r:id="rId4"/>
    <sheet name="Nhom(2)" sheetId="2" r:id="rId5"/>
    <sheet name="Nhom(1)" sheetId="1" r:id="rId6"/>
  </sheets>
  <definedNames>
    <definedName name="_xlnm._FilterDatabase" localSheetId="5" hidden="1">'Nhom(1)'!$A$8:$AL$63</definedName>
    <definedName name="_xlnm._FilterDatabase" localSheetId="4" hidden="1">'Nhom(2)'!$A$8:$AL$60</definedName>
    <definedName name="_xlnm._FilterDatabase" localSheetId="3" hidden="1">'Nhom(3)'!$A$8:$AL$61</definedName>
    <definedName name="_xlnm._FilterDatabase" localSheetId="2" hidden="1">'Nhom(4)'!$A$8:$AL$60</definedName>
    <definedName name="_xlnm._FilterDatabase" localSheetId="1" hidden="1">'Nhom(5)'!$A$8:$AL$60</definedName>
    <definedName name="_xlnm._FilterDatabase" localSheetId="0" hidden="1">'Nhom(6)'!$A$8:$AL$59</definedName>
    <definedName name="_xlnm.Print_Titles" localSheetId="5">'Nhom(1)'!$4:$9</definedName>
    <definedName name="_xlnm.Print_Titles" localSheetId="4">'Nhom(2)'!$4:$9</definedName>
    <definedName name="_xlnm.Print_Titles" localSheetId="3">'Nhom(3)'!$4:$9</definedName>
    <definedName name="_xlnm.Print_Titles" localSheetId="2">'Nhom(4)'!$4:$9</definedName>
    <definedName name="_xlnm.Print_Titles" localSheetId="1">'Nhom(5)'!$4:$9</definedName>
    <definedName name="_xlnm.Print_Titles" localSheetId="0">'Nhom(6)'!$4:$9</definedName>
  </definedNames>
  <calcPr calcId="124519"/>
</workbook>
</file>

<file path=xl/calcChain.xml><?xml version="1.0" encoding="utf-8"?>
<calcChain xmlns="http://schemas.openxmlformats.org/spreadsheetml/2006/main">
  <c r="T59" i="6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60" i="5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0" i="4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1" i="3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R32" s="1"/>
  <c r="X8"/>
  <c r="W8"/>
  <c r="T60" i="2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R32" s="1"/>
  <c r="X8"/>
  <c r="W8"/>
  <c r="X8" i="1"/>
  <c r="W8"/>
  <c r="T63"/>
  <c r="T62"/>
  <c r="T61"/>
  <c r="T60"/>
  <c r="T59"/>
  <c r="T5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Q10" i="6" l="1"/>
  <c r="R10" s="1"/>
  <c r="Q16"/>
  <c r="R16" s="1"/>
  <c r="Q24"/>
  <c r="R24" s="1"/>
  <c r="Q20"/>
  <c r="R20" s="1"/>
  <c r="R32"/>
  <c r="S32"/>
  <c r="Q12"/>
  <c r="R12" s="1"/>
  <c r="Q14"/>
  <c r="R14" s="1"/>
  <c r="Q18"/>
  <c r="R18" s="1"/>
  <c r="Q22"/>
  <c r="R22" s="1"/>
  <c r="Q26"/>
  <c r="R26" s="1"/>
  <c r="Q30"/>
  <c r="R30" s="1"/>
  <c r="Q28"/>
  <c r="R28" s="1"/>
  <c r="Q10" i="3"/>
  <c r="R10" s="1"/>
  <c r="Q14"/>
  <c r="R14" s="1"/>
  <c r="Q18"/>
  <c r="R18" s="1"/>
  <c r="Q22"/>
  <c r="R22" s="1"/>
  <c r="Q26"/>
  <c r="R26" s="1"/>
  <c r="Q30"/>
  <c r="R30" s="1"/>
  <c r="Q12"/>
  <c r="R12" s="1"/>
  <c r="Q16"/>
  <c r="R16" s="1"/>
  <c r="Q20"/>
  <c r="R20" s="1"/>
  <c r="Q24"/>
  <c r="R24" s="1"/>
  <c r="Q28"/>
  <c r="R28" s="1"/>
  <c r="Q10" i="2"/>
  <c r="R10" s="1"/>
  <c r="Q14"/>
  <c r="R14" s="1"/>
  <c r="Q18"/>
  <c r="R18" s="1"/>
  <c r="Q22"/>
  <c r="R22" s="1"/>
  <c r="Q26"/>
  <c r="R26" s="1"/>
  <c r="Q30"/>
  <c r="R30" s="1"/>
  <c r="Q12"/>
  <c r="R12" s="1"/>
  <c r="Q16"/>
  <c r="R16" s="1"/>
  <c r="Q20"/>
  <c r="R20" s="1"/>
  <c r="Q24"/>
  <c r="R24" s="1"/>
  <c r="Q28"/>
  <c r="R28" s="1"/>
  <c r="V10" i="6"/>
  <c r="V14"/>
  <c r="S22"/>
  <c r="V22"/>
  <c r="S24"/>
  <c r="V24"/>
  <c r="S28"/>
  <c r="V32"/>
  <c r="Q59"/>
  <c r="V59" s="1"/>
  <c r="Q57"/>
  <c r="Q55"/>
  <c r="V55" s="1"/>
  <c r="Q53"/>
  <c r="Q51"/>
  <c r="V51" s="1"/>
  <c r="Q49"/>
  <c r="Q47"/>
  <c r="V47" s="1"/>
  <c r="Q45"/>
  <c r="Q43"/>
  <c r="V43" s="1"/>
  <c r="Q41"/>
  <c r="Q39"/>
  <c r="V39" s="1"/>
  <c r="Q37"/>
  <c r="Q35"/>
  <c r="V35" s="1"/>
  <c r="P64"/>
  <c r="P63"/>
  <c r="S10"/>
  <c r="S14"/>
  <c r="Q11"/>
  <c r="Q13"/>
  <c r="V13" s="1"/>
  <c r="Q15"/>
  <c r="Q17"/>
  <c r="Q19"/>
  <c r="Q21"/>
  <c r="V21" s="1"/>
  <c r="Q23"/>
  <c r="Q25"/>
  <c r="Q27"/>
  <c r="Q29"/>
  <c r="V29" s="1"/>
  <c r="Q31"/>
  <c r="Q33"/>
  <c r="Q34"/>
  <c r="Q36"/>
  <c r="Q38"/>
  <c r="Q40"/>
  <c r="Q42"/>
  <c r="Q44"/>
  <c r="Q46"/>
  <c r="Q48"/>
  <c r="Q50"/>
  <c r="Q52"/>
  <c r="Q54"/>
  <c r="Q56"/>
  <c r="Q58"/>
  <c r="P65" i="5"/>
  <c r="P64"/>
  <c r="Q15"/>
  <c r="Q19"/>
  <c r="Q23"/>
  <c r="Q27"/>
  <c r="Q31"/>
  <c r="Q10"/>
  <c r="V10" s="1"/>
  <c r="Q12"/>
  <c r="Q14"/>
  <c r="Q16"/>
  <c r="V16" s="1"/>
  <c r="Q18"/>
  <c r="Q20"/>
  <c r="Q22"/>
  <c r="Q24"/>
  <c r="Q26"/>
  <c r="Q28"/>
  <c r="Q30"/>
  <c r="Q32"/>
  <c r="V32" s="1"/>
  <c r="Q35"/>
  <c r="Q37"/>
  <c r="Q39"/>
  <c r="Q41"/>
  <c r="Q43"/>
  <c r="Q45"/>
  <c r="Q47"/>
  <c r="Q49"/>
  <c r="Q51"/>
  <c r="Q53"/>
  <c r="Q55"/>
  <c r="Q57"/>
  <c r="Q59"/>
  <c r="Q60"/>
  <c r="V60" s="1"/>
  <c r="Q58"/>
  <c r="V58" s="1"/>
  <c r="Q56"/>
  <c r="Q54"/>
  <c r="V54" s="1"/>
  <c r="Q52"/>
  <c r="V52" s="1"/>
  <c r="Q50"/>
  <c r="V50" s="1"/>
  <c r="Q48"/>
  <c r="Q46"/>
  <c r="Q44"/>
  <c r="V44" s="1"/>
  <c r="Q42"/>
  <c r="Q40"/>
  <c r="V40" s="1"/>
  <c r="Q38"/>
  <c r="Q36"/>
  <c r="V36" s="1"/>
  <c r="Q34"/>
  <c r="Q11"/>
  <c r="Q13"/>
  <c r="Q17"/>
  <c r="Q21"/>
  <c r="Q25"/>
  <c r="Q29"/>
  <c r="Q33"/>
  <c r="V46"/>
  <c r="Q60" i="4"/>
  <c r="Q58"/>
  <c r="V58" s="1"/>
  <c r="Q56"/>
  <c r="V56" s="1"/>
  <c r="Q54"/>
  <c r="Q52"/>
  <c r="V52" s="1"/>
  <c r="Q50"/>
  <c r="V50" s="1"/>
  <c r="Q48"/>
  <c r="V48" s="1"/>
  <c r="Q46"/>
  <c r="V46" s="1"/>
  <c r="Q44"/>
  <c r="V44" s="1"/>
  <c r="Q42"/>
  <c r="V42" s="1"/>
  <c r="Q40"/>
  <c r="Q38"/>
  <c r="V38" s="1"/>
  <c r="Q36"/>
  <c r="V36" s="1"/>
  <c r="Q34"/>
  <c r="Q11"/>
  <c r="Q15"/>
  <c r="Q19"/>
  <c r="Q23"/>
  <c r="Q27"/>
  <c r="Q29"/>
  <c r="Q31"/>
  <c r="V34"/>
  <c r="V60"/>
  <c r="Q10"/>
  <c r="V10" s="1"/>
  <c r="Q12"/>
  <c r="Q14"/>
  <c r="Q16"/>
  <c r="Q18"/>
  <c r="Q20"/>
  <c r="Q22"/>
  <c r="Q24"/>
  <c r="Q26"/>
  <c r="Q28"/>
  <c r="Q30"/>
  <c r="V30" s="1"/>
  <c r="Q32"/>
  <c r="Q35"/>
  <c r="Q37"/>
  <c r="Q39"/>
  <c r="Q41"/>
  <c r="Q43"/>
  <c r="Q45"/>
  <c r="Q47"/>
  <c r="Q49"/>
  <c r="Q51"/>
  <c r="Q53"/>
  <c r="Q55"/>
  <c r="Q57"/>
  <c r="Q59"/>
  <c r="P65"/>
  <c r="P64"/>
  <c r="Q13"/>
  <c r="Q17"/>
  <c r="Q21"/>
  <c r="Q25"/>
  <c r="Q33"/>
  <c r="V40"/>
  <c r="V54"/>
  <c r="S14" i="3"/>
  <c r="V16"/>
  <c r="V22"/>
  <c r="V26"/>
  <c r="S32"/>
  <c r="V32"/>
  <c r="Q61"/>
  <c r="V61" s="1"/>
  <c r="Q59"/>
  <c r="Q57"/>
  <c r="V57" s="1"/>
  <c r="Q55"/>
  <c r="Q53"/>
  <c r="V53" s="1"/>
  <c r="Q51"/>
  <c r="Q49"/>
  <c r="Q47"/>
  <c r="V47" s="1"/>
  <c r="Q45"/>
  <c r="V45" s="1"/>
  <c r="Q43"/>
  <c r="Q41"/>
  <c r="Q39"/>
  <c r="V39" s="1"/>
  <c r="Q37"/>
  <c r="V37" s="1"/>
  <c r="Q35"/>
  <c r="P66"/>
  <c r="P65"/>
  <c r="V14"/>
  <c r="S16"/>
  <c r="V18"/>
  <c r="V24"/>
  <c r="S28"/>
  <c r="S30"/>
  <c r="V30"/>
  <c r="V43"/>
  <c r="V51"/>
  <c r="Q11"/>
  <c r="Q13"/>
  <c r="Q15"/>
  <c r="Q17"/>
  <c r="V17" s="1"/>
  <c r="Q19"/>
  <c r="Q21"/>
  <c r="Q23"/>
  <c r="Q25"/>
  <c r="V25" s="1"/>
  <c r="Q27"/>
  <c r="Q29"/>
  <c r="Q31"/>
  <c r="Q33"/>
  <c r="Q34"/>
  <c r="Q36"/>
  <c r="Q38"/>
  <c r="Q40"/>
  <c r="Q42"/>
  <c r="Q44"/>
  <c r="Q46"/>
  <c r="Q48"/>
  <c r="Q50"/>
  <c r="Q52"/>
  <c r="Q54"/>
  <c r="Q56"/>
  <c r="Q58"/>
  <c r="Q60"/>
  <c r="V10" i="2"/>
  <c r="S14"/>
  <c r="V18"/>
  <c r="V20"/>
  <c r="V24"/>
  <c r="V26"/>
  <c r="V28"/>
  <c r="V30"/>
  <c r="S32"/>
  <c r="V32"/>
  <c r="Q59"/>
  <c r="Q57"/>
  <c r="V57" s="1"/>
  <c r="Q55"/>
  <c r="Q53"/>
  <c r="V53" s="1"/>
  <c r="Q51"/>
  <c r="Q49"/>
  <c r="V49" s="1"/>
  <c r="Q47"/>
  <c r="Q45"/>
  <c r="V45" s="1"/>
  <c r="Q43"/>
  <c r="Q41"/>
  <c r="V41" s="1"/>
  <c r="Q39"/>
  <c r="Q37"/>
  <c r="V37" s="1"/>
  <c r="Q35"/>
  <c r="P65"/>
  <c r="P64"/>
  <c r="S10"/>
  <c r="V12"/>
  <c r="V14"/>
  <c r="S18"/>
  <c r="S20"/>
  <c r="S26"/>
  <c r="S28"/>
  <c r="Q11"/>
  <c r="V11" s="1"/>
  <c r="Q13"/>
  <c r="Q15"/>
  <c r="Q17"/>
  <c r="Q19"/>
  <c r="Q21"/>
  <c r="Q23"/>
  <c r="V23" s="1"/>
  <c r="Q25"/>
  <c r="Q27"/>
  <c r="Q29"/>
  <c r="Q31"/>
  <c r="V31" s="1"/>
  <c r="Q33"/>
  <c r="Q34"/>
  <c r="Q36"/>
  <c r="Q38"/>
  <c r="Q40"/>
  <c r="Q42"/>
  <c r="Q44"/>
  <c r="Q46"/>
  <c r="Q48"/>
  <c r="Q50"/>
  <c r="Q52"/>
  <c r="Q54"/>
  <c r="Q56"/>
  <c r="Q58"/>
  <c r="Q60"/>
  <c r="Q10" i="1"/>
  <c r="Q47"/>
  <c r="V47" s="1"/>
  <c r="Q50"/>
  <c r="V50" s="1"/>
  <c r="Q51"/>
  <c r="V51" s="1"/>
  <c r="Q54"/>
  <c r="V54" s="1"/>
  <c r="Q55"/>
  <c r="V55" s="1"/>
  <c r="Q58"/>
  <c r="V58" s="1"/>
  <c r="Q59"/>
  <c r="V59" s="1"/>
  <c r="Q62"/>
  <c r="V62" s="1"/>
  <c r="Q63"/>
  <c r="V63" s="1"/>
  <c r="Q48"/>
  <c r="S48" s="1"/>
  <c r="Q49"/>
  <c r="V49" s="1"/>
  <c r="Q52"/>
  <c r="S52" s="1"/>
  <c r="Q53"/>
  <c r="V53" s="1"/>
  <c r="Q56"/>
  <c r="S56" s="1"/>
  <c r="Q57"/>
  <c r="V57" s="1"/>
  <c r="Q60"/>
  <c r="S60" s="1"/>
  <c r="Q61"/>
  <c r="V61" s="1"/>
  <c r="R54"/>
  <c r="V30" i="6" l="1"/>
  <c r="S30"/>
  <c r="S26"/>
  <c r="S20"/>
  <c r="V20"/>
  <c r="S18"/>
  <c r="S16"/>
  <c r="V16"/>
  <c r="S12"/>
  <c r="S26" i="3"/>
  <c r="V20"/>
  <c r="S12"/>
  <c r="V28"/>
  <c r="S24"/>
  <c r="S22"/>
  <c r="S20"/>
  <c r="S18"/>
  <c r="V12"/>
  <c r="V10"/>
  <c r="S10"/>
  <c r="S24" i="2"/>
  <c r="V22"/>
  <c r="S30"/>
  <c r="S22"/>
  <c r="V16"/>
  <c r="S16"/>
  <c r="S12"/>
  <c r="S62" i="1"/>
  <c r="R62"/>
  <c r="R60"/>
  <c r="S58"/>
  <c r="R58"/>
  <c r="R56"/>
  <c r="S54"/>
  <c r="R52"/>
  <c r="S50"/>
  <c r="R50"/>
  <c r="R48"/>
  <c r="V28" i="6"/>
  <c r="V26"/>
  <c r="V18"/>
  <c r="V1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S31"/>
  <c r="R31"/>
  <c r="S27"/>
  <c r="R27"/>
  <c r="S23"/>
  <c r="R23"/>
  <c r="S19"/>
  <c r="R19"/>
  <c r="S15"/>
  <c r="R15"/>
  <c r="S11"/>
  <c r="R11"/>
  <c r="S37"/>
  <c r="R37"/>
  <c r="S41"/>
  <c r="R41"/>
  <c r="S45"/>
  <c r="R45"/>
  <c r="S49"/>
  <c r="R49"/>
  <c r="S53"/>
  <c r="R53"/>
  <c r="S57"/>
  <c r="R57"/>
  <c r="V31"/>
  <c r="V23"/>
  <c r="V15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3"/>
  <c r="R33"/>
  <c r="S29"/>
  <c r="R29"/>
  <c r="S25"/>
  <c r="R25"/>
  <c r="S21"/>
  <c r="R21"/>
  <c r="S17"/>
  <c r="R17"/>
  <c r="S13"/>
  <c r="R13"/>
  <c r="S35"/>
  <c r="R35"/>
  <c r="S39"/>
  <c r="R39"/>
  <c r="S43"/>
  <c r="R43"/>
  <c r="S47"/>
  <c r="R47"/>
  <c r="S51"/>
  <c r="R51"/>
  <c r="S55"/>
  <c r="R55"/>
  <c r="S59"/>
  <c r="R59"/>
  <c r="V57"/>
  <c r="V53"/>
  <c r="V49"/>
  <c r="V45"/>
  <c r="V41"/>
  <c r="V37"/>
  <c r="V33"/>
  <c r="V25"/>
  <c r="V17"/>
  <c r="V11"/>
  <c r="V27"/>
  <c r="V19"/>
  <c r="S29" i="5"/>
  <c r="R29"/>
  <c r="V29"/>
  <c r="S21"/>
  <c r="R21"/>
  <c r="V21"/>
  <c r="S13"/>
  <c r="R13"/>
  <c r="V13"/>
  <c r="S34"/>
  <c r="R34"/>
  <c r="S38"/>
  <c r="R38"/>
  <c r="S42"/>
  <c r="R42"/>
  <c r="S46"/>
  <c r="R46"/>
  <c r="S50"/>
  <c r="R50"/>
  <c r="S54"/>
  <c r="R54"/>
  <c r="S58"/>
  <c r="R58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0"/>
  <c r="S30"/>
  <c r="S26"/>
  <c r="R26"/>
  <c r="S22"/>
  <c r="R22"/>
  <c r="S18"/>
  <c r="R18"/>
  <c r="S14"/>
  <c r="R14"/>
  <c r="R31"/>
  <c r="V31"/>
  <c r="S31"/>
  <c r="V23"/>
  <c r="R23"/>
  <c r="S23"/>
  <c r="V15"/>
  <c r="R15"/>
  <c r="S15"/>
  <c r="V38"/>
  <c r="V26"/>
  <c r="V22"/>
  <c r="V18"/>
  <c r="V33"/>
  <c r="S33"/>
  <c r="R33"/>
  <c r="S25"/>
  <c r="R25"/>
  <c r="V25"/>
  <c r="S17"/>
  <c r="R17"/>
  <c r="V17"/>
  <c r="S11"/>
  <c r="R11"/>
  <c r="V11"/>
  <c r="S36"/>
  <c r="R36"/>
  <c r="S40"/>
  <c r="R40"/>
  <c r="S44"/>
  <c r="R44"/>
  <c r="S48"/>
  <c r="R48"/>
  <c r="S52"/>
  <c r="R52"/>
  <c r="S56"/>
  <c r="R56"/>
  <c r="S60"/>
  <c r="R60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2"/>
  <c r="R32"/>
  <c r="R28"/>
  <c r="S28"/>
  <c r="R24"/>
  <c r="S24"/>
  <c r="R20"/>
  <c r="S20"/>
  <c r="R16"/>
  <c r="S16"/>
  <c r="S12"/>
  <c r="R12"/>
  <c r="R10"/>
  <c r="S10"/>
  <c r="V27"/>
  <c r="R27"/>
  <c r="S27"/>
  <c r="V19"/>
  <c r="R19"/>
  <c r="S19"/>
  <c r="V56"/>
  <c r="V48"/>
  <c r="V42"/>
  <c r="V34"/>
  <c r="V30"/>
  <c r="V12"/>
  <c r="V28"/>
  <c r="V24"/>
  <c r="V20"/>
  <c r="V14"/>
  <c r="V33" i="4"/>
  <c r="S33"/>
  <c r="R33"/>
  <c r="S21"/>
  <c r="R21"/>
  <c r="V21"/>
  <c r="S13"/>
  <c r="R13"/>
  <c r="V13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2"/>
  <c r="R32"/>
  <c r="R28"/>
  <c r="S28"/>
  <c r="R24"/>
  <c r="S24"/>
  <c r="R20"/>
  <c r="S20"/>
  <c r="R16"/>
  <c r="S16"/>
  <c r="R12"/>
  <c r="S12"/>
  <c r="V29"/>
  <c r="R29"/>
  <c r="S29"/>
  <c r="V23"/>
  <c r="R23"/>
  <c r="S23"/>
  <c r="V15"/>
  <c r="R15"/>
  <c r="S15"/>
  <c r="S34"/>
  <c r="R34"/>
  <c r="S38"/>
  <c r="R38"/>
  <c r="S42"/>
  <c r="R42"/>
  <c r="S46"/>
  <c r="R46"/>
  <c r="S50"/>
  <c r="R50"/>
  <c r="S54"/>
  <c r="R54"/>
  <c r="S58"/>
  <c r="R58"/>
  <c r="V24"/>
  <c r="V20"/>
  <c r="V16"/>
  <c r="V12"/>
  <c r="S25"/>
  <c r="R25"/>
  <c r="V25"/>
  <c r="S17"/>
  <c r="R17"/>
  <c r="V17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S26"/>
  <c r="R26"/>
  <c r="S22"/>
  <c r="R22"/>
  <c r="S18"/>
  <c r="R18"/>
  <c r="S14"/>
  <c r="R14"/>
  <c r="S10"/>
  <c r="R10"/>
  <c r="R31"/>
  <c r="V31"/>
  <c r="S31"/>
  <c r="V27"/>
  <c r="R27"/>
  <c r="S27"/>
  <c r="V19"/>
  <c r="R19"/>
  <c r="S19"/>
  <c r="V11"/>
  <c r="R11"/>
  <c r="S11"/>
  <c r="S36"/>
  <c r="R36"/>
  <c r="S40"/>
  <c r="R40"/>
  <c r="S44"/>
  <c r="R44"/>
  <c r="S48"/>
  <c r="R48"/>
  <c r="S52"/>
  <c r="R52"/>
  <c r="S56"/>
  <c r="R56"/>
  <c r="S60"/>
  <c r="R60"/>
  <c r="V28"/>
  <c r="V32"/>
  <c r="V26"/>
  <c r="V22"/>
  <c r="V18"/>
  <c r="V14"/>
  <c r="R58" i="3"/>
  <c r="V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S31"/>
  <c r="R31"/>
  <c r="S27"/>
  <c r="R27"/>
  <c r="S23"/>
  <c r="R23"/>
  <c r="S19"/>
  <c r="R19"/>
  <c r="S15"/>
  <c r="R15"/>
  <c r="S11"/>
  <c r="R11"/>
  <c r="S35"/>
  <c r="R35"/>
  <c r="S39"/>
  <c r="R39"/>
  <c r="S43"/>
  <c r="R43"/>
  <c r="S47"/>
  <c r="R47"/>
  <c r="S51"/>
  <c r="R51"/>
  <c r="S55"/>
  <c r="R55"/>
  <c r="S59"/>
  <c r="R59"/>
  <c r="V31"/>
  <c r="V23"/>
  <c r="V15"/>
  <c r="V11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3"/>
  <c r="R33"/>
  <c r="S29"/>
  <c r="R29"/>
  <c r="S25"/>
  <c r="R25"/>
  <c r="S21"/>
  <c r="R21"/>
  <c r="S17"/>
  <c r="R17"/>
  <c r="S13"/>
  <c r="R13"/>
  <c r="S37"/>
  <c r="R37"/>
  <c r="S41"/>
  <c r="R41"/>
  <c r="S45"/>
  <c r="R45"/>
  <c r="S49"/>
  <c r="R49"/>
  <c r="S53"/>
  <c r="R53"/>
  <c r="S57"/>
  <c r="R57"/>
  <c r="S61"/>
  <c r="R61"/>
  <c r="AD8"/>
  <c r="V33"/>
  <c r="V59"/>
  <c r="V55"/>
  <c r="V49"/>
  <c r="V41"/>
  <c r="V35"/>
  <c r="V27"/>
  <c r="V19"/>
  <c r="V29"/>
  <c r="V21"/>
  <c r="V13"/>
  <c r="R60" i="2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3"/>
  <c r="R33"/>
  <c r="S29"/>
  <c r="R29"/>
  <c r="S25"/>
  <c r="R25"/>
  <c r="S21"/>
  <c r="R21"/>
  <c r="S17"/>
  <c r="R17"/>
  <c r="S13"/>
  <c r="R13"/>
  <c r="S35"/>
  <c r="R35"/>
  <c r="S39"/>
  <c r="R39"/>
  <c r="S43"/>
  <c r="R43"/>
  <c r="S47"/>
  <c r="R47"/>
  <c r="S51"/>
  <c r="R51"/>
  <c r="S55"/>
  <c r="R55"/>
  <c r="S59"/>
  <c r="R59"/>
  <c r="V33"/>
  <c r="V29"/>
  <c r="V21"/>
  <c r="V13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S31"/>
  <c r="R31"/>
  <c r="S27"/>
  <c r="R27"/>
  <c r="S23"/>
  <c r="R23"/>
  <c r="S19"/>
  <c r="R19"/>
  <c r="S15"/>
  <c r="R15"/>
  <c r="S11"/>
  <c r="R11"/>
  <c r="S37"/>
  <c r="R37"/>
  <c r="S41"/>
  <c r="R41"/>
  <c r="S45"/>
  <c r="R45"/>
  <c r="S49"/>
  <c r="R49"/>
  <c r="S53"/>
  <c r="R53"/>
  <c r="S57"/>
  <c r="R57"/>
  <c r="V59"/>
  <c r="V55"/>
  <c r="V51"/>
  <c r="V47"/>
  <c r="V43"/>
  <c r="V39"/>
  <c r="V35"/>
  <c r="V15"/>
  <c r="V25"/>
  <c r="V17"/>
  <c r="V27"/>
  <c r="V19"/>
  <c r="V60" i="1"/>
  <c r="V56"/>
  <c r="V52"/>
  <c r="V48"/>
  <c r="S61"/>
  <c r="R61"/>
  <c r="S53"/>
  <c r="R53"/>
  <c r="S59"/>
  <c r="R59"/>
  <c r="S51"/>
  <c r="R51"/>
  <c r="S57"/>
  <c r="R57"/>
  <c r="S49"/>
  <c r="R49"/>
  <c r="S63"/>
  <c r="R63"/>
  <c r="S55"/>
  <c r="R55"/>
  <c r="S47"/>
  <c r="R47"/>
  <c r="Z8" i="3" l="1"/>
  <c r="AB8"/>
  <c r="AB8" i="2"/>
  <c r="AB8" i="6"/>
  <c r="D64"/>
  <c r="D65" i="5"/>
  <c r="D65" i="4"/>
  <c r="AA8" i="3"/>
  <c r="D66"/>
  <c r="D67" i="2"/>
  <c r="AH8" i="6"/>
  <c r="AF8"/>
  <c r="AJ8"/>
  <c r="D66"/>
  <c r="Z8"/>
  <c r="AD8"/>
  <c r="AA8"/>
  <c r="AA8" i="5"/>
  <c r="AD8"/>
  <c r="AB8"/>
  <c r="Z8"/>
  <c r="AF8"/>
  <c r="AH8"/>
  <c r="D67"/>
  <c r="AJ8"/>
  <c r="AA8" i="4"/>
  <c r="AD8"/>
  <c r="AB8"/>
  <c r="Z8"/>
  <c r="AF8"/>
  <c r="AH8"/>
  <c r="D67"/>
  <c r="AJ8"/>
  <c r="AF8" i="3"/>
  <c r="AJ8"/>
  <c r="D68"/>
  <c r="AH8"/>
  <c r="AH8" i="2"/>
  <c r="Z8"/>
  <c r="AD8"/>
  <c r="D65"/>
  <c r="AF8"/>
  <c r="AJ8"/>
  <c r="AA8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V30" l="1"/>
  <c r="V31"/>
  <c r="V32"/>
  <c r="V33"/>
  <c r="V34"/>
  <c r="V35"/>
  <c r="D63" i="6"/>
  <c r="Y8"/>
  <c r="AK8" s="1"/>
  <c r="D64" i="5"/>
  <c r="Y8"/>
  <c r="AI8" s="1"/>
  <c r="D64" i="4"/>
  <c r="Y8"/>
  <c r="AE8" s="1"/>
  <c r="Y8" i="3"/>
  <c r="AI8" s="1"/>
  <c r="D65"/>
  <c r="Y8" i="2"/>
  <c r="AI8" s="1"/>
  <c r="D64"/>
  <c r="V10" i="1"/>
  <c r="P67"/>
  <c r="P68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G8" i="6" l="1"/>
  <c r="AE8"/>
  <c r="AE8" i="5"/>
  <c r="AC8" i="6"/>
  <c r="AI8"/>
  <c r="AC8" i="5"/>
  <c r="AK8" i="3"/>
  <c r="AK8" i="2"/>
  <c r="AE8"/>
  <c r="P62" i="6"/>
  <c r="D62"/>
  <c r="P63" i="5"/>
  <c r="D63"/>
  <c r="AK8"/>
  <c r="AG8"/>
  <c r="P63" i="4"/>
  <c r="D63"/>
  <c r="AK8"/>
  <c r="AG8"/>
  <c r="AC8"/>
  <c r="AI8"/>
  <c r="P64" i="3"/>
  <c r="D64"/>
  <c r="AE8"/>
  <c r="AC8"/>
  <c r="AG8"/>
  <c r="AC8" i="2"/>
  <c r="AG8"/>
  <c r="P63"/>
  <c r="D63"/>
  <c r="AB8" i="1"/>
  <c r="Z8"/>
  <c r="AD8"/>
  <c r="AA8"/>
  <c r="D70" l="1"/>
  <c r="D68"/>
  <c r="AJ8"/>
  <c r="D67" s="1"/>
  <c r="AF8"/>
  <c r="AH8"/>
  <c r="Y8" l="1"/>
  <c r="D66" l="1"/>
  <c r="P66"/>
  <c r="AG8"/>
  <c r="AE8"/>
  <c r="AC8"/>
  <c r="AK8"/>
  <c r="AI8"/>
</calcChain>
</file>

<file path=xl/sharedStrings.xml><?xml version="1.0" encoding="utf-8"?>
<sst xmlns="http://schemas.openxmlformats.org/spreadsheetml/2006/main" count="2328" uniqueCount="968">
  <si>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</si>
  <si>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</si>
  <si>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</si>
  <si>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</si>
  <si>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</si>
  <si>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</si>
  <si>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</si>
  <si>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</si>
  <si>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</si>
  <si>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</si>
  <si>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</si>
  <si>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</si>
  <si>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</si>
  <si>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</si>
  <si>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</si>
  <si>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</si>
  <si>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</si>
  <si>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</si>
  <si>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</si>
  <si>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</si>
  <si>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</si>
  <si>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</si>
  <si>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</si>
  <si>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</si>
  <si>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</si>
  <si>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</si>
  <si>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</si>
  <si>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</si>
  <si>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</si>
  <si>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</si>
  <si>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</si>
  <si>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</si>
  <si>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</si>
  <si>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</si>
  <si>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</si>
  <si>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</si>
  <si>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</si>
  <si>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</si>
  <si>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</si>
  <si>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</si>
  <si>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</si>
  <si>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</si>
  <si>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</si>
  <si>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</si>
  <si>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</si>
  <si>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</si>
  <si>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</si>
  <si>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</si>
  <si>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</si>
  <si>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</si>
  <si>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</si>
  <si>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</si>
  <si>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</si>
  <si>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</si>
  <si>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học II năm học 2015 - 2016</t>
  </si>
  <si>
    <t>Nguyễn Hoa Cương</t>
  </si>
  <si>
    <t>Chuyên đề công nghệ phần mềm</t>
  </si>
  <si>
    <t>Ngày thi: 25/06/2016</t>
  </si>
  <si>
    <t>Giờ thi: 8h00</t>
  </si>
  <si>
    <t>Giờ thi: 13h00</t>
  </si>
  <si>
    <t>Ngày thi: 26/06/2016</t>
  </si>
  <si>
    <t>0921040299</t>
  </si>
  <si>
    <t>Đào Quang</t>
  </si>
  <si>
    <t>Hợp</t>
  </si>
  <si>
    <t>06/02/1991</t>
  </si>
  <si>
    <t>D10CNPM2</t>
  </si>
  <si>
    <t>1021040032</t>
  </si>
  <si>
    <t>Phạm Hồng</t>
  </si>
  <si>
    <t>Long</t>
  </si>
  <si>
    <t>04/10/1992</t>
  </si>
  <si>
    <t>D11CNPM3</t>
  </si>
  <si>
    <t>B112104382</t>
  </si>
  <si>
    <t>Lê Hồng</t>
  </si>
  <si>
    <t>Sơn</t>
  </si>
  <si>
    <t>01/06/1993</t>
  </si>
  <si>
    <t>D11CNPM1</t>
  </si>
  <si>
    <t>B12DCCN419</t>
  </si>
  <si>
    <t>Trần Kiều</t>
  </si>
  <si>
    <t>Anh</t>
  </si>
  <si>
    <t>20/06/94</t>
  </si>
  <si>
    <t>D12CNPM5</t>
  </si>
  <si>
    <t>B12DCCN420</t>
  </si>
  <si>
    <t>Võ Thế</t>
  </si>
  <si>
    <t>09/03/94</t>
  </si>
  <si>
    <t>D12CNPM6</t>
  </si>
  <si>
    <t>B12DCCN363</t>
  </si>
  <si>
    <t>Nguyễn Văn</t>
  </si>
  <si>
    <t>Chuông</t>
  </si>
  <si>
    <t>04/07/94</t>
  </si>
  <si>
    <t>B12DCCN473</t>
  </si>
  <si>
    <t>Nguyễn Thành</t>
  </si>
  <si>
    <t>Công</t>
  </si>
  <si>
    <t>D12CNPM4</t>
  </si>
  <si>
    <t>B12DCCN056</t>
  </si>
  <si>
    <t>Lê Văn</t>
  </si>
  <si>
    <t>Cương</t>
  </si>
  <si>
    <t>17/06/94</t>
  </si>
  <si>
    <t>B12DCCN424</t>
  </si>
  <si>
    <t>Trần Trường</t>
  </si>
  <si>
    <t>Đạt</t>
  </si>
  <si>
    <t>08/05/93</t>
  </si>
  <si>
    <t>D12CNPM3</t>
  </si>
  <si>
    <t>B12DCCN478</t>
  </si>
  <si>
    <t>Cao Văn</t>
  </si>
  <si>
    <t>Đích</t>
  </si>
  <si>
    <t>15/01/94</t>
  </si>
  <si>
    <t>B12DCCN011</t>
  </si>
  <si>
    <t>Lê Anh</t>
  </si>
  <si>
    <t>Dũng</t>
  </si>
  <si>
    <t>29/12/94</t>
  </si>
  <si>
    <t>B12DCCN013</t>
  </si>
  <si>
    <t>Bùi Văn</t>
  </si>
  <si>
    <t>Dương</t>
  </si>
  <si>
    <t>12/06/94</t>
  </si>
  <si>
    <t>B12DCCN162</t>
  </si>
  <si>
    <t>Nguyễn Minh</t>
  </si>
  <si>
    <t>Hải</t>
  </si>
  <si>
    <t>18/05/94</t>
  </si>
  <si>
    <t>B12DCCN431</t>
  </si>
  <si>
    <t>Hiếu</t>
  </si>
  <si>
    <t>03/09/94</t>
  </si>
  <si>
    <t>B12DCCN483</t>
  </si>
  <si>
    <t>Vũ Minh</t>
  </si>
  <si>
    <t>29/06/94</t>
  </si>
  <si>
    <t>D12CNPM1</t>
  </si>
  <si>
    <t>B12DCCN435</t>
  </si>
  <si>
    <t>Nguyễn Thị</t>
  </si>
  <si>
    <t>Hồng</t>
  </si>
  <si>
    <t>18/09/94</t>
  </si>
  <si>
    <t>B12DCCN436</t>
  </si>
  <si>
    <t>Bùi Quang</t>
  </si>
  <si>
    <t>Hùng</t>
  </si>
  <si>
    <t>09/10/93</t>
  </si>
  <si>
    <t>D12CNPM2</t>
  </si>
  <si>
    <t>B12DCCN022</t>
  </si>
  <si>
    <t>Huy</t>
  </si>
  <si>
    <t>09/10/94</t>
  </si>
  <si>
    <t>B12DCCN441</t>
  </si>
  <si>
    <t>Trần Đăng</t>
  </si>
  <si>
    <t>Khoa</t>
  </si>
  <si>
    <t>19/07/94</t>
  </si>
  <si>
    <t>B12DCCN178</t>
  </si>
  <si>
    <t>Nguyễn Trung</t>
  </si>
  <si>
    <t>Kiên</t>
  </si>
  <si>
    <t>14/02/94</t>
  </si>
  <si>
    <t>B12DCCN025</t>
  </si>
  <si>
    <t>Đỗ Thị</t>
  </si>
  <si>
    <t>Lan</t>
  </si>
  <si>
    <t>16/03/94</t>
  </si>
  <si>
    <t>B12DCCN491</t>
  </si>
  <si>
    <t>Nguyễn Diệu</t>
  </si>
  <si>
    <t>Linh</t>
  </si>
  <si>
    <t>B12DCCN027</t>
  </si>
  <si>
    <t>Nguyễn Ngọc</t>
  </si>
  <si>
    <t>15/09/94</t>
  </si>
  <si>
    <t>B12DCCN229</t>
  </si>
  <si>
    <t>Nguyễn Thị Diệu</t>
  </si>
  <si>
    <t>21/09/94</t>
  </si>
  <si>
    <t>B12DCCN443</t>
  </si>
  <si>
    <t>Phạm Thị Hoài</t>
  </si>
  <si>
    <t>30/04/94</t>
  </si>
  <si>
    <t>B12DCCN333</t>
  </si>
  <si>
    <t>Nguyễn Đức</t>
  </si>
  <si>
    <t>Mạnh</t>
  </si>
  <si>
    <t>18/11/94</t>
  </si>
  <si>
    <t>0921040110</t>
  </si>
  <si>
    <t>Hoàng Hải</t>
  </si>
  <si>
    <t>Minh</t>
  </si>
  <si>
    <t>19/05/91</t>
  </si>
  <si>
    <t>B12DCCN391</t>
  </si>
  <si>
    <t>Nguyễn Quang</t>
  </si>
  <si>
    <t>04/12/94</t>
  </si>
  <si>
    <t>B12DCCN447</t>
  </si>
  <si>
    <t>Kiều Thị</t>
  </si>
  <si>
    <t>Mơ</t>
  </si>
  <si>
    <t>27/06/94</t>
  </si>
  <si>
    <t>B12DCCN183</t>
  </si>
  <si>
    <t>Lê Đức</t>
  </si>
  <si>
    <t>Nghĩa</t>
  </si>
  <si>
    <t>27/10/94</t>
  </si>
  <si>
    <t>B12DCCN184</t>
  </si>
  <si>
    <t>Trần Anh</t>
  </si>
  <si>
    <t>Ngọc</t>
  </si>
  <si>
    <t>11/06/94</t>
  </si>
  <si>
    <t>B12DCCN400</t>
  </si>
  <si>
    <t>Hà Hồng</t>
  </si>
  <si>
    <t>Quân</t>
  </si>
  <si>
    <t>25/04/92</t>
  </si>
  <si>
    <t>B12DCCN453</t>
  </si>
  <si>
    <t>Hoàng ánh</t>
  </si>
  <si>
    <t>Quang</t>
  </si>
  <si>
    <t>22/11/94</t>
  </si>
  <si>
    <t>B12DCCN502</t>
  </si>
  <si>
    <t>Ninh Đức</t>
  </si>
  <si>
    <t>Quyền</t>
  </si>
  <si>
    <t>24/02/94</t>
  </si>
  <si>
    <t>B12DCCN506</t>
  </si>
  <si>
    <t>Tài</t>
  </si>
  <si>
    <t>28/02/94</t>
  </si>
  <si>
    <t>B12DCCN137</t>
  </si>
  <si>
    <t>Phan Hữu</t>
  </si>
  <si>
    <t>Thăng</t>
  </si>
  <si>
    <t>11/12/87</t>
  </si>
  <si>
    <t>B12DCCN508</t>
  </si>
  <si>
    <t>Mai Nam</t>
  </si>
  <si>
    <t>Thắng</t>
  </si>
  <si>
    <t>26/01/94</t>
  </si>
  <si>
    <t>B12DCCN406</t>
  </si>
  <si>
    <t>Phạm Đức</t>
  </si>
  <si>
    <t>Thọ</t>
  </si>
  <si>
    <t>26/02/94</t>
  </si>
  <si>
    <t>B12DCCN139</t>
  </si>
  <si>
    <t>Phạm Thị</t>
  </si>
  <si>
    <t>Thu</t>
  </si>
  <si>
    <t>02/10/94</t>
  </si>
  <si>
    <t>B12DCCN407</t>
  </si>
  <si>
    <t>Vũ Thị Lệ</t>
  </si>
  <si>
    <t>28/06/94</t>
  </si>
  <si>
    <t>B12DCCN517</t>
  </si>
  <si>
    <t>Đào Hoàng</t>
  </si>
  <si>
    <t>Tiến</t>
  </si>
  <si>
    <t>20/11/94</t>
  </si>
  <si>
    <t>B12DCCN089</t>
  </si>
  <si>
    <t>Nguyễn Thế</t>
  </si>
  <si>
    <t>Toán</t>
  </si>
  <si>
    <t>25/04/94</t>
  </si>
  <si>
    <t>B12DCCN409</t>
  </si>
  <si>
    <t>Nguyễn Bá</t>
  </si>
  <si>
    <t>Toàn</t>
  </si>
  <si>
    <t>22/06/94</t>
  </si>
  <si>
    <t>B12DCCN519</t>
  </si>
  <si>
    <t>Lê Nguyên</t>
  </si>
  <si>
    <t>Toản</t>
  </si>
  <si>
    <t>11/10/94</t>
  </si>
  <si>
    <t>B12DCCN461</t>
  </si>
  <si>
    <t>Nguyễn Quỳnh</t>
  </si>
  <si>
    <t>Trang</t>
  </si>
  <si>
    <t>26/12/94</t>
  </si>
  <si>
    <t>B12DCCN462</t>
  </si>
  <si>
    <t>Dương Tuyết</t>
  </si>
  <si>
    <t>Trinh</t>
  </si>
  <si>
    <t>19/06/94</t>
  </si>
  <si>
    <t>B12DCCN200</t>
  </si>
  <si>
    <t>Nguyễn Đình</t>
  </si>
  <si>
    <t>Trường</t>
  </si>
  <si>
    <t>24/07/94</t>
  </si>
  <si>
    <t>B12DCCN296</t>
  </si>
  <si>
    <t>Phạm Xuân</t>
  </si>
  <si>
    <t>B12DCCN464</t>
  </si>
  <si>
    <t>Nguyễn Anh</t>
  </si>
  <si>
    <t>Tuấn</t>
  </si>
  <si>
    <t>04/03/94</t>
  </si>
  <si>
    <t>B12DCCN047</t>
  </si>
  <si>
    <t>Nguyễn Hữu</t>
  </si>
  <si>
    <t>04/08/93</t>
  </si>
  <si>
    <t>B12DCCN202</t>
  </si>
  <si>
    <t>Quách Quang</t>
  </si>
  <si>
    <t>08/05/94</t>
  </si>
  <si>
    <t>B12DCCN203</t>
  </si>
  <si>
    <t>Bùi Thanh</t>
  </si>
  <si>
    <t>Tùng</t>
  </si>
  <si>
    <t>21/12/94</t>
  </si>
  <si>
    <t>B12DCCN262</t>
  </si>
  <si>
    <t>Dương Bảo</t>
  </si>
  <si>
    <t>Việt</t>
  </si>
  <si>
    <t>24/03/94</t>
  </si>
  <si>
    <t>B12DCCN205</t>
  </si>
  <si>
    <t>Nguyễn Hoàng</t>
  </si>
  <si>
    <t>Vũ</t>
  </si>
  <si>
    <t>14/06/94</t>
  </si>
  <si>
    <t>B12DCCN101</t>
  </si>
  <si>
    <t>22/03/94</t>
  </si>
  <si>
    <t>B12DCCN265</t>
  </si>
  <si>
    <t>Nguyễn Thị Ngọc</t>
  </si>
  <si>
    <t>15/05/94</t>
  </si>
  <si>
    <t>B12DCCN153</t>
  </si>
  <si>
    <t>Đào Việt</t>
  </si>
  <si>
    <t>Chung</t>
  </si>
  <si>
    <t>23/10/94</t>
  </si>
  <si>
    <t>B12DCCN106</t>
  </si>
  <si>
    <t>Đạm</t>
  </si>
  <si>
    <t>14/04/94</t>
  </si>
  <si>
    <t>B12DCCN475</t>
  </si>
  <si>
    <t>Vũ Hải</t>
  </si>
  <si>
    <t>Đăng</t>
  </si>
  <si>
    <t>24/06/94</t>
  </si>
  <si>
    <t>B12DCCN477</t>
  </si>
  <si>
    <t>Nguyễn Trọng</t>
  </si>
  <si>
    <t>22/10/94</t>
  </si>
  <si>
    <t>B12DCCN268</t>
  </si>
  <si>
    <t>Diệp</t>
  </si>
  <si>
    <t>12/01/94</t>
  </si>
  <si>
    <t>B12DCCN427</t>
  </si>
  <si>
    <t>08/08/94</t>
  </si>
  <si>
    <t>B12DCCN274</t>
  </si>
  <si>
    <t>Duy</t>
  </si>
  <si>
    <t>26/06/94</t>
  </si>
  <si>
    <t>B12DCCN110</t>
  </si>
  <si>
    <t>Giang</t>
  </si>
  <si>
    <t>02/01/93</t>
  </si>
  <si>
    <t>B12DCCN312</t>
  </si>
  <si>
    <t>Bùi Thái</t>
  </si>
  <si>
    <t>Hà</t>
  </si>
  <si>
    <t>04/02/94</t>
  </si>
  <si>
    <t>B12DCCN062</t>
  </si>
  <si>
    <t>Hoàng Thị</t>
  </si>
  <si>
    <t>Hằng</t>
  </si>
  <si>
    <t>28/10/94</t>
  </si>
  <si>
    <t>B12DCCN315</t>
  </si>
  <si>
    <t>Hạnh</t>
  </si>
  <si>
    <t>B12DCCN112</t>
  </si>
  <si>
    <t>Lã Mạnh</t>
  </si>
  <si>
    <t>Hiển</t>
  </si>
  <si>
    <t>23/02/94</t>
  </si>
  <si>
    <t>B112104163</t>
  </si>
  <si>
    <t>Trương Văn</t>
  </si>
  <si>
    <t>Hiệp</t>
  </si>
  <si>
    <t>08/09/93</t>
  </si>
  <si>
    <t>B12DCCN115</t>
  </si>
  <si>
    <t>Đặng Duy</t>
  </si>
  <si>
    <t>Hoàng</t>
  </si>
  <si>
    <t>30/09/94</t>
  </si>
  <si>
    <t>B112104019</t>
  </si>
  <si>
    <t>Huê</t>
  </si>
  <si>
    <t>B12DCCN280</t>
  </si>
  <si>
    <t>Bùi Khánh</t>
  </si>
  <si>
    <t>Huyền</t>
  </si>
  <si>
    <t>23/12/94</t>
  </si>
  <si>
    <t>B12DCCN377</t>
  </si>
  <si>
    <t>Đinh Hải</t>
  </si>
  <si>
    <t>01/10/94</t>
  </si>
  <si>
    <t>B12DCCN490</t>
  </si>
  <si>
    <t>Ngô Mạnh</t>
  </si>
  <si>
    <t>01/01/94</t>
  </si>
  <si>
    <t>B12DCCN387</t>
  </si>
  <si>
    <t>Đào Xuân</t>
  </si>
  <si>
    <t>Lộc</t>
  </si>
  <si>
    <t>30/10/94</t>
  </si>
  <si>
    <t>B12DCCN179</t>
  </si>
  <si>
    <t>Nguyễn Xuân</t>
  </si>
  <si>
    <t>B12DCCN494</t>
  </si>
  <si>
    <t>Lương Tiến</t>
  </si>
  <si>
    <t>13/12/94</t>
  </si>
  <si>
    <t>B12DCCN285</t>
  </si>
  <si>
    <t>Phạm Công</t>
  </si>
  <si>
    <t>15/06/94</t>
  </si>
  <si>
    <t>B12DCCN335</t>
  </si>
  <si>
    <t>Mỵ</t>
  </si>
  <si>
    <t>21/01/94</t>
  </si>
  <si>
    <t>B12DCCN287</t>
  </si>
  <si>
    <t>Trần Ngọc</t>
  </si>
  <si>
    <t>Nam</t>
  </si>
  <si>
    <t>04/10/93</t>
  </si>
  <si>
    <t>B12DCCN496</t>
  </si>
  <si>
    <t>Trần Thị</t>
  </si>
  <si>
    <t>Nga</t>
  </si>
  <si>
    <t>B12DCCN497</t>
  </si>
  <si>
    <t>Trần Văn</t>
  </si>
  <si>
    <t>Nhất</t>
  </si>
  <si>
    <t>28/10/93</t>
  </si>
  <si>
    <t>B12DCCN337</t>
  </si>
  <si>
    <t>Phái</t>
  </si>
  <si>
    <t>14/08/94</t>
  </si>
  <si>
    <t>B12DCCN499</t>
  </si>
  <si>
    <t>Phúc</t>
  </si>
  <si>
    <t>17/02/94</t>
  </si>
  <si>
    <t>B12DCCN082</t>
  </si>
  <si>
    <t>Hoàng Văn</t>
  </si>
  <si>
    <t>09/04/93</t>
  </si>
  <si>
    <t>B12DCCN036</t>
  </si>
  <si>
    <t>Hoàng Anh</t>
  </si>
  <si>
    <t>22/07/94</t>
  </si>
  <si>
    <t>B12DCCN134</t>
  </si>
  <si>
    <t>Nguyễn Toàn Gia</t>
  </si>
  <si>
    <t>Quý</t>
  </si>
  <si>
    <t>B12DCCN501</t>
  </si>
  <si>
    <t>Vũ Cao</t>
  </si>
  <si>
    <t>05/08/94</t>
  </si>
  <si>
    <t>B12DCCN189</t>
  </si>
  <si>
    <t>Trần Xuân</t>
  </si>
  <si>
    <t>13/06/94</t>
  </si>
  <si>
    <t>B12DCCN509</t>
  </si>
  <si>
    <t>Phan Danh</t>
  </si>
  <si>
    <t>B12DCCN294</t>
  </si>
  <si>
    <t>Đỗ Trung</t>
  </si>
  <si>
    <t>Thành</t>
  </si>
  <si>
    <t>31/03/94</t>
  </si>
  <si>
    <t>B12DCCN043</t>
  </si>
  <si>
    <t>Nghiêm Thị</t>
  </si>
  <si>
    <t>Thảo</t>
  </si>
  <si>
    <t>B12DCCN405</t>
  </si>
  <si>
    <t>Thiệu</t>
  </si>
  <si>
    <t>28/07/90</t>
  </si>
  <si>
    <t>B12DCCN350</t>
  </si>
  <si>
    <t>Lê Thị</t>
  </si>
  <si>
    <t>Thúy</t>
  </si>
  <si>
    <t>08/04/94</t>
  </si>
  <si>
    <t>B12DCCN197</t>
  </si>
  <si>
    <t>Dương Văn</t>
  </si>
  <si>
    <t>22/05/94</t>
  </si>
  <si>
    <t>B12DCCN143</t>
  </si>
  <si>
    <t>16/11/94</t>
  </si>
  <si>
    <t>B12DCCN297</t>
  </si>
  <si>
    <t>08/06/93</t>
  </si>
  <si>
    <t>B12DCCN298</t>
  </si>
  <si>
    <t>Nguyễn Quán</t>
  </si>
  <si>
    <t>10/09/94</t>
  </si>
  <si>
    <t>B12DCCN299</t>
  </si>
  <si>
    <t>28/12/94</t>
  </si>
  <si>
    <t>B12DCCN356</t>
  </si>
  <si>
    <t>Đặng Thanh</t>
  </si>
  <si>
    <t>01/06/94</t>
  </si>
  <si>
    <t>B12DCCN300</t>
  </si>
  <si>
    <t>Đào Thanh</t>
  </si>
  <si>
    <t>27/04/93</t>
  </si>
  <si>
    <t>B12DCCN521</t>
  </si>
  <si>
    <t>Nguyễn Thanh</t>
  </si>
  <si>
    <t>24/12/94</t>
  </si>
  <si>
    <t>B12DCCN302</t>
  </si>
  <si>
    <t>Đoàn Văn</t>
  </si>
  <si>
    <t>27/02/94</t>
  </si>
  <si>
    <t>B12DCCN303</t>
  </si>
  <si>
    <t>Vinh</t>
  </si>
  <si>
    <t>B12DCCN304</t>
  </si>
  <si>
    <t>Trần Quang</t>
  </si>
  <si>
    <t>07/01/94</t>
  </si>
  <si>
    <t>1021040144</t>
  </si>
  <si>
    <t xml:space="preserve">Đào Thị Bích </t>
  </si>
  <si>
    <t>Phượng</t>
  </si>
  <si>
    <t>10/11/1992</t>
  </si>
  <si>
    <t>D10CNPM1</t>
  </si>
  <si>
    <t>B12DCCN004</t>
  </si>
  <si>
    <t>Lê Thế</t>
  </si>
  <si>
    <t>B12DCCN207</t>
  </si>
  <si>
    <t>Nguyễn Việt</t>
  </si>
  <si>
    <t>27/12/94</t>
  </si>
  <si>
    <t>B12DCCN055</t>
  </si>
  <si>
    <t>Phạm Quang</t>
  </si>
  <si>
    <t>Chiến</t>
  </si>
  <si>
    <t>B12DCCN007</t>
  </si>
  <si>
    <t>Nguyễn Chí</t>
  </si>
  <si>
    <t>16/12/94</t>
  </si>
  <si>
    <t>B12DCCN209</t>
  </si>
  <si>
    <t>19/12/94</t>
  </si>
  <si>
    <t>B12DCCN108</t>
  </si>
  <si>
    <t>Lê Tất</t>
  </si>
  <si>
    <t>Doãn</t>
  </si>
  <si>
    <t>15/08/94</t>
  </si>
  <si>
    <t>B12DCCN270</t>
  </si>
  <si>
    <t>Nguyễn Đăng</t>
  </si>
  <si>
    <t>Đông</t>
  </si>
  <si>
    <t>21/07/94</t>
  </si>
  <si>
    <t>B12DCCN213</t>
  </si>
  <si>
    <t>Đức</t>
  </si>
  <si>
    <t>25/12/94</t>
  </si>
  <si>
    <t>B12DCCN426</t>
  </si>
  <si>
    <t>Đoàn Công</t>
  </si>
  <si>
    <t>B12DCCN012</t>
  </si>
  <si>
    <t>Phan Văn</t>
  </si>
  <si>
    <t>15/03/94</t>
  </si>
  <si>
    <t>B12DCCN272</t>
  </si>
  <si>
    <t>Vũ Văn</t>
  </si>
  <si>
    <t>24/10/94</t>
  </si>
  <si>
    <t>B12DCCN216</t>
  </si>
  <si>
    <t>Phạm Hoàng</t>
  </si>
  <si>
    <t>B12DCCN218</t>
  </si>
  <si>
    <t>Lương Thị Thu</t>
  </si>
  <si>
    <t>06/10/94</t>
  </si>
  <si>
    <t>B12DCCN164</t>
  </si>
  <si>
    <t>Trần Đình</t>
  </si>
  <si>
    <t>22/04/94</t>
  </si>
  <si>
    <t>B12DCCN165</t>
  </si>
  <si>
    <t>Lỗ Thái</t>
  </si>
  <si>
    <t>Hòa</t>
  </si>
  <si>
    <t>10/10/94</t>
  </si>
  <si>
    <t>B12DCCN277</t>
  </si>
  <si>
    <t>Vũ Tiến</t>
  </si>
  <si>
    <t>Hoàn</t>
  </si>
  <si>
    <t>01/07/94</t>
  </si>
  <si>
    <t>B12DCCN278</t>
  </si>
  <si>
    <t>Bùi Quý</t>
  </si>
  <si>
    <t>Hoạt</t>
  </si>
  <si>
    <t>04/10/94</t>
  </si>
  <si>
    <t>B12DCCN486</t>
  </si>
  <si>
    <t>06/04/94</t>
  </si>
  <si>
    <t>B12DCCN021</t>
  </si>
  <si>
    <t>Trần Thanh</t>
  </si>
  <si>
    <t>B12DCCN222</t>
  </si>
  <si>
    <t>05/12/93</t>
  </si>
  <si>
    <t>B12DCCN437</t>
  </si>
  <si>
    <t>Hương</t>
  </si>
  <si>
    <t>B12DCCN225</t>
  </si>
  <si>
    <t>09/08/94</t>
  </si>
  <si>
    <t>B12DCCN381</t>
  </si>
  <si>
    <t>Phạm Trí</t>
  </si>
  <si>
    <t>Khang</t>
  </si>
  <si>
    <t>B12DCCN230</t>
  </si>
  <si>
    <t>07/12/94</t>
  </si>
  <si>
    <t>B12DCCN493</t>
  </si>
  <si>
    <t>Ngô Gia</t>
  </si>
  <si>
    <t>Lượng</t>
  </si>
  <si>
    <t>11/04/94</t>
  </si>
  <si>
    <t>B12DCCN233</t>
  </si>
  <si>
    <t>13/03/93</t>
  </si>
  <si>
    <t>B12DCCN234</t>
  </si>
  <si>
    <t>29/11/94</t>
  </si>
  <si>
    <t>B12DCCN235</t>
  </si>
  <si>
    <t>Nguyễn Viết</t>
  </si>
  <si>
    <t>20/11/93</t>
  </si>
  <si>
    <t>B12DCCN236</t>
  </si>
  <si>
    <t>Trương Quang</t>
  </si>
  <si>
    <t>21/11/94</t>
  </si>
  <si>
    <t>B12DCCN078</t>
  </si>
  <si>
    <t>Hoàng Thanh</t>
  </si>
  <si>
    <t>Nhạ</t>
  </si>
  <si>
    <t>24/05/94</t>
  </si>
  <si>
    <t>B12DCCN291</t>
  </si>
  <si>
    <t>Nhung</t>
  </si>
  <si>
    <t>04/11/94</t>
  </si>
  <si>
    <t>B12DCCN035</t>
  </si>
  <si>
    <t>Đinh Cống</t>
  </si>
  <si>
    <t>Phong</t>
  </si>
  <si>
    <t>12/04/94</t>
  </si>
  <si>
    <t>B12DCCN080</t>
  </si>
  <si>
    <t>B12DCCN130</t>
  </si>
  <si>
    <t>28/11/94</t>
  </si>
  <si>
    <t>B12DCCN237</t>
  </si>
  <si>
    <t>Hoàng Thị Nhàn</t>
  </si>
  <si>
    <t>Phương</t>
  </si>
  <si>
    <t>11/09/94</t>
  </si>
  <si>
    <t>B12DCCN239</t>
  </si>
  <si>
    <t>B12DCCN452</t>
  </si>
  <si>
    <t>29/10/94</t>
  </si>
  <si>
    <t>B12DCCN240</t>
  </si>
  <si>
    <t>03/10/94</t>
  </si>
  <si>
    <t>B12DCCN242</t>
  </si>
  <si>
    <t>15/05/93</t>
  </si>
  <si>
    <t>B12DCCN243</t>
  </si>
  <si>
    <t>16/08/94</t>
  </si>
  <si>
    <t>B12DCCN136</t>
  </si>
  <si>
    <t>01/04/94</t>
  </si>
  <si>
    <t>B12DCCN454</t>
  </si>
  <si>
    <t>Sông</t>
  </si>
  <si>
    <t>30/01/94</t>
  </si>
  <si>
    <t>B12DCCN247</t>
  </si>
  <si>
    <t>Thanh</t>
  </si>
  <si>
    <t>B12DCCN403</t>
  </si>
  <si>
    <t>Nguyễn Chí Song</t>
  </si>
  <si>
    <t>27/07/94</t>
  </si>
  <si>
    <t>B12DCCN193</t>
  </si>
  <si>
    <t>Nguyễn Thị Phương</t>
  </si>
  <si>
    <t>11/09/93</t>
  </si>
  <si>
    <t>B12DCCN408</t>
  </si>
  <si>
    <t>Bùi Duy</t>
  </si>
  <si>
    <t>17/11/94</t>
  </si>
  <si>
    <t>B12DCCN251</t>
  </si>
  <si>
    <t>23/06/93</t>
  </si>
  <si>
    <t>B12DCCN252</t>
  </si>
  <si>
    <t>Phan Thị</t>
  </si>
  <si>
    <t>15/10/94</t>
  </si>
  <si>
    <t>B12DCCN257</t>
  </si>
  <si>
    <t>10/04/94</t>
  </si>
  <si>
    <t>B12DCCN260</t>
  </si>
  <si>
    <t>Hà Thanh</t>
  </si>
  <si>
    <t>11/04/93</t>
  </si>
  <si>
    <t>B12DCCN097</t>
  </si>
  <si>
    <t>Vương Hoàng</t>
  </si>
  <si>
    <t>10/10/93</t>
  </si>
  <si>
    <t>B12DCCN002</t>
  </si>
  <si>
    <t>Nguyễn Thị Bình</t>
  </si>
  <si>
    <t>An</t>
  </si>
  <si>
    <t>25/09/94</t>
  </si>
  <si>
    <t>B12DCCN005</t>
  </si>
  <si>
    <t>10/05/94</t>
  </si>
  <si>
    <t>B12DCCN006</t>
  </si>
  <si>
    <t>Đào Văn</t>
  </si>
  <si>
    <t>Báu</t>
  </si>
  <si>
    <t>23/01/92</t>
  </si>
  <si>
    <t>B112104511</t>
  </si>
  <si>
    <t>Châu</t>
  </si>
  <si>
    <t>16/09/93</t>
  </si>
  <si>
    <t>B12DCCN422</t>
  </si>
  <si>
    <t>02/07/94</t>
  </si>
  <si>
    <t>B12DCCN365</t>
  </si>
  <si>
    <t>Mai Thành</t>
  </si>
  <si>
    <t>B12DCCN308</t>
  </si>
  <si>
    <t>Nguyễn Hồng</t>
  </si>
  <si>
    <t>B12DCCN480</t>
  </si>
  <si>
    <t>B12DCCN158</t>
  </si>
  <si>
    <t>Trịnh Đình</t>
  </si>
  <si>
    <t>B12DCCN060</t>
  </si>
  <si>
    <t>Đặng Phi</t>
  </si>
  <si>
    <t>B12DCCN014</t>
  </si>
  <si>
    <t>18/08/94</t>
  </si>
  <si>
    <t>B12DCCN275</t>
  </si>
  <si>
    <t>16/09/94</t>
  </si>
  <si>
    <t>B12DCCN429</t>
  </si>
  <si>
    <t>Đặng Thị</t>
  </si>
  <si>
    <t>07/11/94</t>
  </si>
  <si>
    <t>B12DCCN314</t>
  </si>
  <si>
    <t>Hân</t>
  </si>
  <si>
    <t>02/04/94</t>
  </si>
  <si>
    <t>B12DCCN317</t>
  </si>
  <si>
    <t>26/10/94</t>
  </si>
  <si>
    <t>B12DCCN113</t>
  </si>
  <si>
    <t>17/03/94</t>
  </si>
  <si>
    <t>B12DCCN020</t>
  </si>
  <si>
    <t>Đỗ Huy</t>
  </si>
  <si>
    <t>12/10/94</t>
  </si>
  <si>
    <t>B12DCCN064</t>
  </si>
  <si>
    <t>Tạ Duy</t>
  </si>
  <si>
    <t>B12DCCN169</t>
  </si>
  <si>
    <t>Đặng Đình</t>
  </si>
  <si>
    <t>25/06/94</t>
  </si>
  <si>
    <t>B12DCCN116</t>
  </si>
  <si>
    <t>Trần Mạnh</t>
  </si>
  <si>
    <t>26/06/93</t>
  </si>
  <si>
    <t>B12DCCN117</t>
  </si>
  <si>
    <t>Hưng</t>
  </si>
  <si>
    <t>25/01/94</t>
  </si>
  <si>
    <t>B12DCCN382</t>
  </si>
  <si>
    <t>Đỗ Đăng</t>
  </si>
  <si>
    <t>06/09/94</t>
  </si>
  <si>
    <t>B12DCCN384</t>
  </si>
  <si>
    <t>Bùi Thị Khánh</t>
  </si>
  <si>
    <t>18/07/94</t>
  </si>
  <si>
    <t>B12DCCN026</t>
  </si>
  <si>
    <t>Hoàng Tuấn</t>
  </si>
  <si>
    <t>B12DCCN028</t>
  </si>
  <si>
    <t>B12DCCN125</t>
  </si>
  <si>
    <t>Mai</t>
  </si>
  <si>
    <t>22/02/94</t>
  </si>
  <si>
    <t>B12DCCN232</t>
  </si>
  <si>
    <t>Đoàn Đức</t>
  </si>
  <si>
    <t>22/09/94</t>
  </si>
  <si>
    <t>B12DCCN029</t>
  </si>
  <si>
    <t>Nguyễn Tiến</t>
  </si>
  <si>
    <t>12/11/94</t>
  </si>
  <si>
    <t>B12DCCN392</t>
  </si>
  <si>
    <t>29/04/93</t>
  </si>
  <si>
    <t>B12DCCN128</t>
  </si>
  <si>
    <t>Mai Thị Thu</t>
  </si>
  <si>
    <t>08/02/93</t>
  </si>
  <si>
    <t>B12DCCN079</t>
  </si>
  <si>
    <t>Nguyễn Thị Hồng</t>
  </si>
  <si>
    <t>19/05/94</t>
  </si>
  <si>
    <t>B12DCCN398</t>
  </si>
  <si>
    <t>B12DCCN340</t>
  </si>
  <si>
    <t>B12DCCN135</t>
  </si>
  <si>
    <t>19/11/93</t>
  </si>
  <si>
    <t>B12DCCN038</t>
  </si>
  <si>
    <t>Lưu Xuân</t>
  </si>
  <si>
    <t>Quyến</t>
  </si>
  <si>
    <t>B12DCCN244</t>
  </si>
  <si>
    <t>Tâm</t>
  </si>
  <si>
    <t>03/12/94</t>
  </si>
  <si>
    <t>B12DCCN039</t>
  </si>
  <si>
    <t>Trần Công</t>
  </si>
  <si>
    <t>Thái</t>
  </si>
  <si>
    <t>16/01/94</t>
  </si>
  <si>
    <t>B12DCCN456</t>
  </si>
  <si>
    <t>05/09/94</t>
  </si>
  <si>
    <t>B12DCCN041</t>
  </si>
  <si>
    <t>Phạm Văn</t>
  </si>
  <si>
    <t>07/05/94</t>
  </si>
  <si>
    <t>B12DCCN352</t>
  </si>
  <si>
    <t>Bùi Trần</t>
  </si>
  <si>
    <t>30/11/93</t>
  </si>
  <si>
    <t>B12DCCN460</t>
  </si>
  <si>
    <t>06/05/94</t>
  </si>
  <si>
    <t>0921040350</t>
  </si>
  <si>
    <t>Nguyễn Mạnh</t>
  </si>
  <si>
    <t>02/11/91</t>
  </si>
  <si>
    <t>B12DCCN091</t>
  </si>
  <si>
    <t>Trần Minh</t>
  </si>
  <si>
    <t>Trí</t>
  </si>
  <si>
    <t>24/09/94</t>
  </si>
  <si>
    <t>B12DCCN355</t>
  </si>
  <si>
    <t>Vũ Hữu</t>
  </si>
  <si>
    <t>B12DCCN048</t>
  </si>
  <si>
    <t>Đỗ Thanh</t>
  </si>
  <si>
    <t>B12DCCN146</t>
  </si>
  <si>
    <t>Mai Sơn</t>
  </si>
  <si>
    <t>27/10/90</t>
  </si>
  <si>
    <t>B12DCCN049</t>
  </si>
  <si>
    <t>Nguyễn Duy</t>
  </si>
  <si>
    <t>B12DCCN095</t>
  </si>
  <si>
    <t>02/09/94</t>
  </si>
  <si>
    <t>B12DCCN051</t>
  </si>
  <si>
    <t>Vương Minh</t>
  </si>
  <si>
    <t>B12DCCN527</t>
  </si>
  <si>
    <t>Sacksith</t>
  </si>
  <si>
    <t>Xaphakdy</t>
  </si>
  <si>
    <t>29/07/89</t>
  </si>
  <si>
    <t>B12DCCN415</t>
  </si>
  <si>
    <t>Lê Thị Hải</t>
  </si>
  <si>
    <t>Yến</t>
  </si>
  <si>
    <t>10/08/94</t>
  </si>
  <si>
    <t>B12DCCN469</t>
  </si>
  <si>
    <t>Đàm Đức</t>
  </si>
  <si>
    <t>04/02/93</t>
  </si>
  <si>
    <t>B12DCCN102</t>
  </si>
  <si>
    <t>Nguyễn Thị Việt</t>
  </si>
  <si>
    <t>B12DCCN421</t>
  </si>
  <si>
    <t>Bình</t>
  </si>
  <si>
    <t>20/02/93</t>
  </si>
  <si>
    <t>B12DCCN103</t>
  </si>
  <si>
    <t>Phan Toàn</t>
  </si>
  <si>
    <t>25/10/93</t>
  </si>
  <si>
    <t>B12DCCN008</t>
  </si>
  <si>
    <t>08/08/93</t>
  </si>
  <si>
    <t>B12DCCN211</t>
  </si>
  <si>
    <t>Đam</t>
  </si>
  <si>
    <t>18/09/93</t>
  </si>
  <si>
    <t>B12DCCN425</t>
  </si>
  <si>
    <t>Vũ Thanh</t>
  </si>
  <si>
    <t>26/03/94</t>
  </si>
  <si>
    <t>B12DCCN367</t>
  </si>
  <si>
    <t>15/07/93</t>
  </si>
  <si>
    <t>B12DCCN061</t>
  </si>
  <si>
    <t>Hồ Thị Minh</t>
  </si>
  <si>
    <t>B12DCCN430</t>
  </si>
  <si>
    <t>30/12/94</t>
  </si>
  <si>
    <t>B12DCCN063</t>
  </si>
  <si>
    <t>Phạm Anh</t>
  </si>
  <si>
    <t>24/01/94</t>
  </si>
  <si>
    <t>B12DCCN485</t>
  </si>
  <si>
    <t>Hợi</t>
  </si>
  <si>
    <t>09/12/93</t>
  </si>
  <si>
    <t>B12DCCN171</t>
  </si>
  <si>
    <t>14/09/91</t>
  </si>
  <si>
    <t>B12DCCN325</t>
  </si>
  <si>
    <t>B12DCCN279</t>
  </si>
  <si>
    <t>Phạm Quốc</t>
  </si>
  <si>
    <t>Hưởng</t>
  </si>
  <si>
    <t>08/07/94</t>
  </si>
  <si>
    <t>B12DCCN379</t>
  </si>
  <si>
    <t>Nguyễn Quý</t>
  </si>
  <si>
    <t>Hữu</t>
  </si>
  <si>
    <t>05/12/94</t>
  </si>
  <si>
    <t>B12DCCN023</t>
  </si>
  <si>
    <t>16/02/94</t>
  </si>
  <si>
    <t>B112104471</t>
  </si>
  <si>
    <t>Đặng Lê Thái</t>
  </si>
  <si>
    <t>Huỳnh</t>
  </si>
  <si>
    <t>18/10/92</t>
  </si>
  <si>
    <t>B12DCCN281</t>
  </si>
  <si>
    <t>Phan Lý</t>
  </si>
  <si>
    <t>05/05/94</t>
  </si>
  <si>
    <t>B12DCCN024</t>
  </si>
  <si>
    <t>Khanh</t>
  </si>
  <si>
    <t>18/12/94</t>
  </si>
  <si>
    <t>B12DCCN067</t>
  </si>
  <si>
    <t>Từ Huy</t>
  </si>
  <si>
    <t>Khôi</t>
  </si>
  <si>
    <t>12/02/94</t>
  </si>
  <si>
    <t>B112104123</t>
  </si>
  <si>
    <t>Bùi Trần Trung</t>
  </si>
  <si>
    <t>24/08/93</t>
  </si>
  <si>
    <t>B12DCCN383</t>
  </si>
  <si>
    <t>Phí Mạnh</t>
  </si>
  <si>
    <t>B12DCCN444</t>
  </si>
  <si>
    <t>Đỗ Thị Phương</t>
  </si>
  <si>
    <t>Loan</t>
  </si>
  <si>
    <t>25/03/94</t>
  </si>
  <si>
    <t>B12DCCN123</t>
  </si>
  <si>
    <t>Lê Tiến</t>
  </si>
  <si>
    <t>06/01/94</t>
  </si>
  <si>
    <t>B12DCCN445</t>
  </si>
  <si>
    <t>Đỗ Phi</t>
  </si>
  <si>
    <t>B12DCCN124</t>
  </si>
  <si>
    <t>B12DCCN389</t>
  </si>
  <si>
    <t>Luyện</t>
  </si>
  <si>
    <t>B12DCCN334</t>
  </si>
  <si>
    <t>07/03/94</t>
  </si>
  <si>
    <t>B12DCCN448</t>
  </si>
  <si>
    <t>Đặng Hoài</t>
  </si>
  <si>
    <t>26/07/94</t>
  </si>
  <si>
    <t>B12DCCN449</t>
  </si>
  <si>
    <t>Lê Huy</t>
  </si>
  <si>
    <t>07/03/93</t>
  </si>
  <si>
    <t>B12DCCN076</t>
  </si>
  <si>
    <t>Nguyễn Tất</t>
  </si>
  <si>
    <t>18/06/94</t>
  </si>
  <si>
    <t>B12DCCN498</t>
  </si>
  <si>
    <t>Trần Trung</t>
  </si>
  <si>
    <t>16/07/94</t>
  </si>
  <si>
    <t>B12DCCN131</t>
  </si>
  <si>
    <t>B12DCCN037</t>
  </si>
  <si>
    <t>Nguyễn Danh</t>
  </si>
  <si>
    <t>B12DCCN138</t>
  </si>
  <si>
    <t>Nguyễn Vũ</t>
  </si>
  <si>
    <t>23/01/94</t>
  </si>
  <si>
    <t>B12DCCN511</t>
  </si>
  <si>
    <t>Vũ Duy</t>
  </si>
  <si>
    <t>B12DCCN512</t>
  </si>
  <si>
    <t>Lăng Đức</t>
  </si>
  <si>
    <t>01/09/93</t>
  </si>
  <si>
    <t>B12DCCN086</t>
  </si>
  <si>
    <t>Đỗ Văn</t>
  </si>
  <si>
    <t>Thiện</t>
  </si>
  <si>
    <t>04/09/90</t>
  </si>
  <si>
    <t>B12DCCN457</t>
  </si>
  <si>
    <t>Thịnh</t>
  </si>
  <si>
    <t>26/04/93</t>
  </si>
  <si>
    <t>B12DCCN458</t>
  </si>
  <si>
    <t>Hồng Hữu</t>
  </si>
  <si>
    <t>Thoại</t>
  </si>
  <si>
    <t>16/10/94</t>
  </si>
  <si>
    <t>B12DCCN044</t>
  </si>
  <si>
    <t>Thơm</t>
  </si>
  <si>
    <t>B12DCCN515</t>
  </si>
  <si>
    <t>Hoàng Đức</t>
  </si>
  <si>
    <t>Thuận</t>
  </si>
  <si>
    <t>10/11/92</t>
  </si>
  <si>
    <t>B12DCCN141</t>
  </si>
  <si>
    <t>Lê Khánh</t>
  </si>
  <si>
    <t>09/11/94</t>
  </si>
  <si>
    <t>B12DCCN463</t>
  </si>
  <si>
    <t>Lê Thành</t>
  </si>
  <si>
    <t>Trung</t>
  </si>
  <si>
    <t>B12DCCN520</t>
  </si>
  <si>
    <t>Đỗ Anh</t>
  </si>
  <si>
    <t>01/12/93</t>
  </si>
  <si>
    <t>B12DCCN144</t>
  </si>
  <si>
    <t>12/12/94</t>
  </si>
  <si>
    <t>B12DCCN465</t>
  </si>
  <si>
    <t>08/09/94</t>
  </si>
  <si>
    <t>B12DCCN466</t>
  </si>
  <si>
    <t>Tô Thanh</t>
  </si>
  <si>
    <t>17/01/93</t>
  </si>
  <si>
    <t>B12DCCN149</t>
  </si>
  <si>
    <t>Nguyễn Tuấn</t>
  </si>
  <si>
    <t>07/02/94</t>
  </si>
  <si>
    <t>B12DCCN098</t>
  </si>
  <si>
    <t>Phan Tuấn</t>
  </si>
  <si>
    <t>01/05/94</t>
  </si>
  <si>
    <t>B12DCCN052</t>
  </si>
  <si>
    <t>Nguyễn Thị Mai</t>
  </si>
  <si>
    <t>10/03/94</t>
  </si>
  <si>
    <t>B12DCCN053</t>
  </si>
  <si>
    <t>23/04/94</t>
  </si>
  <si>
    <t>B12DCCN471</t>
  </si>
  <si>
    <t>Nguyễn Trí</t>
  </si>
  <si>
    <t>Bắc</t>
  </si>
  <si>
    <t>02/12/94</t>
  </si>
  <si>
    <t>B12DCCN423</t>
  </si>
  <si>
    <t>Ngô Quý</t>
  </si>
  <si>
    <t>27/09/92</t>
  </si>
  <si>
    <t>B12DCCN057</t>
  </si>
  <si>
    <t>Phan Mạnh</t>
  </si>
  <si>
    <t>15/11/94</t>
  </si>
  <si>
    <t>B12DCCN058</t>
  </si>
  <si>
    <t>Tạ Quang</t>
  </si>
  <si>
    <t>B12DCCN155</t>
  </si>
  <si>
    <t>Trần Tiến</t>
  </si>
  <si>
    <t>14/09/94</t>
  </si>
  <si>
    <t>B12DCCN366</t>
  </si>
  <si>
    <t>17/09/94</t>
  </si>
  <si>
    <t>B12DCCN150</t>
  </si>
  <si>
    <t>Lê Tuấn</t>
  </si>
  <si>
    <t>06/02/90</t>
  </si>
  <si>
    <t>B12DCCN428</t>
  </si>
  <si>
    <t>Chu Đức</t>
  </si>
  <si>
    <t>28/08/94</t>
  </si>
  <si>
    <t>B12DCCN372</t>
  </si>
  <si>
    <t>Hào</t>
  </si>
  <si>
    <t>03/06/94</t>
  </si>
  <si>
    <t>B12DCCN374</t>
  </si>
  <si>
    <t>Hoàng Quốc</t>
  </si>
  <si>
    <t>20/02/94</t>
  </si>
  <si>
    <t>B12DCCN376</t>
  </si>
  <si>
    <t>Ngô Ngọc</t>
  </si>
  <si>
    <t>B12DCCN166</t>
  </si>
  <si>
    <t>Hoài</t>
  </si>
  <si>
    <t>B12DCCN378</t>
  </si>
  <si>
    <t>Phạm Thanh</t>
  </si>
  <si>
    <t>B12DCCN324</t>
  </si>
  <si>
    <t>03/10/91</t>
  </si>
  <si>
    <t>B12DCCN438</t>
  </si>
  <si>
    <t>12/12/93</t>
  </si>
  <si>
    <t>B12DCCN066</t>
  </si>
  <si>
    <t>Đinh Văn</t>
  </si>
  <si>
    <t>B12DCCN173</t>
  </si>
  <si>
    <t>10/10/92</t>
  </si>
  <si>
    <t>B12DCCN177</t>
  </si>
  <si>
    <t>Nguyễn Thị Thanh</t>
  </si>
  <si>
    <t>14/11/94</t>
  </si>
  <si>
    <t>B12DCCN326</t>
  </si>
  <si>
    <t>Nông Đình</t>
  </si>
  <si>
    <t>Khải</t>
  </si>
  <si>
    <t>01/10/93</t>
  </si>
  <si>
    <t>B12DCCN121</t>
  </si>
  <si>
    <t>Lương Đình</t>
  </si>
  <si>
    <t>Lâm</t>
  </si>
  <si>
    <t>B12DCCN122</t>
  </si>
  <si>
    <t>Lễ</t>
  </si>
  <si>
    <t>28/06/93</t>
  </si>
  <si>
    <t>B12DCCN386</t>
  </si>
  <si>
    <t>Nguyễn Nhật</t>
  </si>
  <si>
    <t>04/09/94</t>
  </si>
  <si>
    <t>B12DCCN282</t>
  </si>
  <si>
    <t>Trần Hoàng</t>
  </si>
  <si>
    <t>B12DCCN329</t>
  </si>
  <si>
    <t>Nguyễn Bảo</t>
  </si>
  <si>
    <t>B12DCCN388</t>
  </si>
  <si>
    <t>15/02/94</t>
  </si>
  <si>
    <t>B12DCCN390</t>
  </si>
  <si>
    <t>03/07/94</t>
  </si>
  <si>
    <t>B12DCCN071</t>
  </si>
  <si>
    <t>B12DCCN072</t>
  </si>
  <si>
    <t>Mây</t>
  </si>
  <si>
    <t>10/01/94</t>
  </si>
  <si>
    <t>B12DCCN394</t>
  </si>
  <si>
    <t>Nguyễn Khắc</t>
  </si>
  <si>
    <t>Nguyên</t>
  </si>
  <si>
    <t>20/09/94</t>
  </si>
  <si>
    <t>B12DCCN034</t>
  </si>
  <si>
    <t>Lục Thị Linh</t>
  </si>
  <si>
    <t>Nhâm</t>
  </si>
  <si>
    <t>05/02/94</t>
  </si>
  <si>
    <t>B12DCCN395</t>
  </si>
  <si>
    <t>Trần Đức</t>
  </si>
  <si>
    <t>Ninh</t>
  </si>
  <si>
    <t>B12DCCN397</t>
  </si>
  <si>
    <t>02/11/94</t>
  </si>
  <si>
    <t>B12DCCN081</t>
  </si>
  <si>
    <t>B12DCCN133</t>
  </si>
  <si>
    <t>Trần Hồng</t>
  </si>
  <si>
    <t>B12DCCN500</t>
  </si>
  <si>
    <t>B12DCCN292</t>
  </si>
  <si>
    <t>Lê Thể</t>
  </si>
  <si>
    <t>16/03/95</t>
  </si>
  <si>
    <t>B12DCCN503</t>
  </si>
  <si>
    <t>23/03/94</t>
  </si>
  <si>
    <t>B12DCCN507</t>
  </si>
  <si>
    <t>Chử Kim</t>
  </si>
  <si>
    <t>B12DCCN190</t>
  </si>
  <si>
    <t>Hà Đức</t>
  </si>
  <si>
    <t>B12DCCN192</t>
  </si>
  <si>
    <t>01/04/93</t>
  </si>
  <si>
    <t>B12DCCN455</t>
  </si>
  <si>
    <t>B12DCCN516</t>
  </si>
  <si>
    <t>05/01/94</t>
  </si>
  <si>
    <t>B12DCCN459</t>
  </si>
  <si>
    <t>29/09/94</t>
  </si>
  <si>
    <t>B12DCCN295</t>
  </si>
  <si>
    <t>Phạm Thị Huyền</t>
  </si>
  <si>
    <t>28/07/94</t>
  </si>
  <si>
    <t>B12DCCN410</t>
  </si>
  <si>
    <t>Tống Xuân</t>
  </si>
  <si>
    <t>B12DCCN301</t>
  </si>
  <si>
    <t>Lê Xuân</t>
  </si>
  <si>
    <t>B12DCCN096</t>
  </si>
  <si>
    <t>Vũ Hoàng</t>
  </si>
  <si>
    <t>12/07/94</t>
  </si>
  <si>
    <t>B12DCCN467</t>
  </si>
  <si>
    <t>Vọng</t>
  </si>
  <si>
    <t>Nhóm: INT1408-06</t>
  </si>
  <si>
    <t>Nhóm: INT1408-05</t>
  </si>
  <si>
    <t>Nhóm: INT1408-04</t>
  </si>
  <si>
    <t>Nhóm: INT1408-03</t>
  </si>
  <si>
    <t>Nhóm: INT1408-02</t>
  </si>
  <si>
    <t>Nhóm: INT1408-01</t>
  </si>
  <si>
    <t>KT TRƯỞNG TRUNG TÂM
PHÓ TRƯỞNG TRUNG TÂM</t>
  </si>
  <si>
    <t>Trần Thị Mỹ Hạnh</t>
  </si>
  <si>
    <t>BẢNG ĐIỂM HỌC PHẦN</t>
  </si>
  <si>
    <t>Hà Nội, ngày 26 tháng 6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</si>
</sst>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3" topLeftCell="A4" activePane="bottomLeft" state="frozen"/>
      <selection activeCell="H10" sqref="H10"/>
      <selection pane="bottomLeft" activeCell="J10" sqref="J10:J59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966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54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56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958</v>
      </c>
      <c r="Q4" s="135"/>
      <c r="R4" s="135"/>
      <c r="S4" s="135"/>
      <c r="T4" s="135"/>
      <c r="W4" s="124" t="s">
        <v>46</v>
      </c>
      <c r="X4" s="124" t="s">
        <v>8</v>
      </c>
      <c r="Y4" s="124" t="s">
        <v>45</v>
      </c>
      <c r="Z4" s="124" t="s">
        <v>44</v>
      </c>
      <c r="AA4" s="124"/>
      <c r="AB4" s="124"/>
      <c r="AC4" s="124"/>
      <c r="AD4" s="124" t="s">
        <v>43</v>
      </c>
      <c r="AE4" s="124"/>
      <c r="AF4" s="124" t="s">
        <v>41</v>
      </c>
      <c r="AG4" s="124"/>
      <c r="AH4" s="124" t="s">
        <v>42</v>
      </c>
      <c r="AI4" s="124"/>
      <c r="AJ4" s="124" t="s">
        <v>40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60</v>
      </c>
      <c r="H5" s="132"/>
      <c r="I5" s="132"/>
      <c r="J5" s="132"/>
      <c r="K5" s="132"/>
      <c r="L5" s="132"/>
      <c r="M5" s="132"/>
      <c r="N5" s="132"/>
      <c r="O5" s="132"/>
      <c r="P5" s="132" t="s">
        <v>58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47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93" t="s">
        <v>48</v>
      </c>
      <c r="N8" s="93" t="s">
        <v>49</v>
      </c>
      <c r="O8" s="117"/>
      <c r="P8" s="117"/>
      <c r="Q8" s="119"/>
      <c r="R8" s="117"/>
      <c r="S8" s="120"/>
      <c r="T8" s="119"/>
      <c r="V8" s="90"/>
      <c r="W8" s="67" t="str">
        <f>+D4</f>
        <v>Chuyên đề công nghệ phần mềm</v>
      </c>
      <c r="X8" s="68" t="str">
        <f>+P4</f>
        <v>Nhóm: INT1408-06</v>
      </c>
      <c r="Y8" s="69">
        <f>+$AH$8+$AJ$8+$AF$8</f>
        <v>50</v>
      </c>
      <c r="Z8" s="63">
        <f>COUNTIF($S$9:$S$119,"Khiển trách")</f>
        <v>0</v>
      </c>
      <c r="AA8" s="63">
        <f>COUNTIF($S$9:$S$119,"Cảnh cáo")</f>
        <v>0</v>
      </c>
      <c r="AB8" s="63">
        <f>COUNTIF($S$9:$S$119,"Đình chỉ thi")</f>
        <v>0</v>
      </c>
      <c r="AC8" s="70">
        <f>+($Z$8+$AA$8+$AB$8)/$Y$8*100%</f>
        <v>0</v>
      </c>
      <c r="AD8" s="63">
        <f>SUM(COUNTIF($S$9:$S$117,"Vắng"),COUNTIF($S$9:$S$117,"Vắng có phép"))</f>
        <v>0</v>
      </c>
      <c r="AE8" s="71">
        <f>+$AD$8/$Y$8</f>
        <v>0</v>
      </c>
      <c r="AF8" s="72">
        <f>COUNTIF($V$9:$V$117,"Thi lại")</f>
        <v>0</v>
      </c>
      <c r="AG8" s="71">
        <f>+$AF$8/$Y$8</f>
        <v>0</v>
      </c>
      <c r="AH8" s="72">
        <f>COUNTIF($V$9:$V$118,"Học lại")</f>
        <v>3</v>
      </c>
      <c r="AI8" s="71">
        <f>+$AH$8/$Y$8</f>
        <v>0.06</v>
      </c>
      <c r="AJ8" s="63">
        <f>COUNTIF($V$10:$V$118,"Đạt")</f>
        <v>47</v>
      </c>
      <c r="AK8" s="70">
        <f>+$AJ$8/$Y$8</f>
        <v>0.94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837</v>
      </c>
      <c r="D10" s="17" t="s">
        <v>838</v>
      </c>
      <c r="E10" s="18" t="s">
        <v>78</v>
      </c>
      <c r="F10" s="19" t="s">
        <v>839</v>
      </c>
      <c r="G10" s="16" t="s">
        <v>80</v>
      </c>
      <c r="H10" s="20">
        <v>7</v>
      </c>
      <c r="I10" s="20">
        <v>7</v>
      </c>
      <c r="J10" s="20">
        <v>7</v>
      </c>
      <c r="K10" s="20" t="s">
        <v>26</v>
      </c>
      <c r="L10" s="21"/>
      <c r="M10" s="21"/>
      <c r="N10" s="21"/>
      <c r="O10" s="21"/>
      <c r="P10" s="22">
        <v>7</v>
      </c>
      <c r="Q10" s="23">
        <f t="shared" ref="Q10:Q59" si="0">ROUND(SUMPRODUCT(H10:P10,$H$9:$P$9)/100,1)</f>
        <v>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59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840</v>
      </c>
      <c r="D11" s="28" t="s">
        <v>86</v>
      </c>
      <c r="E11" s="29" t="s">
        <v>78</v>
      </c>
      <c r="F11" s="30" t="s">
        <v>841</v>
      </c>
      <c r="G11" s="27" t="s">
        <v>84</v>
      </c>
      <c r="H11" s="31">
        <v>7</v>
      </c>
      <c r="I11" s="31">
        <v>7</v>
      </c>
      <c r="J11" s="31">
        <v>7</v>
      </c>
      <c r="K11" s="31" t="s">
        <v>26</v>
      </c>
      <c r="L11" s="32"/>
      <c r="M11" s="32"/>
      <c r="N11" s="32"/>
      <c r="O11" s="32"/>
      <c r="P11" s="33">
        <v>7</v>
      </c>
      <c r="Q11" s="34">
        <f t="shared" si="0"/>
        <v>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5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842</v>
      </c>
      <c r="D12" s="28" t="s">
        <v>843</v>
      </c>
      <c r="E12" s="29" t="s">
        <v>844</v>
      </c>
      <c r="F12" s="30" t="s">
        <v>845</v>
      </c>
      <c r="G12" s="27" t="s">
        <v>101</v>
      </c>
      <c r="H12" s="31">
        <v>6</v>
      </c>
      <c r="I12" s="31">
        <v>6</v>
      </c>
      <c r="J12" s="31">
        <v>6</v>
      </c>
      <c r="K12" s="31" t="s">
        <v>26</v>
      </c>
      <c r="L12" s="38"/>
      <c r="M12" s="38"/>
      <c r="N12" s="38"/>
      <c r="O12" s="38"/>
      <c r="P12" s="33">
        <v>6</v>
      </c>
      <c r="Q12" s="34">
        <f t="shared" si="0"/>
        <v>6</v>
      </c>
      <c r="R12" s="35" t="str">
        <f t="shared" ref="R12:R5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59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846</v>
      </c>
      <c r="D13" s="28" t="s">
        <v>847</v>
      </c>
      <c r="E13" s="29" t="s">
        <v>99</v>
      </c>
      <c r="F13" s="30" t="s">
        <v>848</v>
      </c>
      <c r="G13" s="27" t="s">
        <v>133</v>
      </c>
      <c r="H13" s="31">
        <v>6</v>
      </c>
      <c r="I13" s="31">
        <v>6</v>
      </c>
      <c r="J13" s="31">
        <v>6</v>
      </c>
      <c r="K13" s="31" t="s">
        <v>26</v>
      </c>
      <c r="L13" s="38"/>
      <c r="M13" s="38"/>
      <c r="N13" s="38"/>
      <c r="O13" s="38"/>
      <c r="P13" s="33">
        <v>6</v>
      </c>
      <c r="Q13" s="34">
        <f t="shared" si="0"/>
        <v>6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849</v>
      </c>
      <c r="D14" s="28" t="s">
        <v>850</v>
      </c>
      <c r="E14" s="29" t="s">
        <v>99</v>
      </c>
      <c r="F14" s="30" t="s">
        <v>851</v>
      </c>
      <c r="G14" s="27" t="s">
        <v>101</v>
      </c>
      <c r="H14" s="31">
        <v>6</v>
      </c>
      <c r="I14" s="31">
        <v>6</v>
      </c>
      <c r="J14" s="31">
        <v>6</v>
      </c>
      <c r="K14" s="31" t="s">
        <v>26</v>
      </c>
      <c r="L14" s="38"/>
      <c r="M14" s="38"/>
      <c r="N14" s="38"/>
      <c r="O14" s="38"/>
      <c r="P14" s="33">
        <v>6</v>
      </c>
      <c r="Q14" s="34">
        <f t="shared" si="0"/>
        <v>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852</v>
      </c>
      <c r="D15" s="28" t="s">
        <v>853</v>
      </c>
      <c r="E15" s="29" t="s">
        <v>99</v>
      </c>
      <c r="F15" s="30" t="s">
        <v>96</v>
      </c>
      <c r="G15" s="27" t="s">
        <v>92</v>
      </c>
      <c r="H15" s="31">
        <v>6</v>
      </c>
      <c r="I15" s="31">
        <v>6</v>
      </c>
      <c r="J15" s="31">
        <v>6</v>
      </c>
      <c r="K15" s="31" t="s">
        <v>26</v>
      </c>
      <c r="L15" s="38"/>
      <c r="M15" s="38"/>
      <c r="N15" s="38"/>
      <c r="O15" s="38"/>
      <c r="P15" s="33">
        <v>6</v>
      </c>
      <c r="Q15" s="34">
        <f t="shared" si="0"/>
        <v>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854</v>
      </c>
      <c r="D16" s="28" t="s">
        <v>855</v>
      </c>
      <c r="E16" s="29" t="s">
        <v>99</v>
      </c>
      <c r="F16" s="30" t="s">
        <v>856</v>
      </c>
      <c r="G16" s="27" t="s">
        <v>80</v>
      </c>
      <c r="H16" s="31">
        <v>6</v>
      </c>
      <c r="I16" s="31">
        <v>6</v>
      </c>
      <c r="J16" s="31">
        <v>6</v>
      </c>
      <c r="K16" s="31" t="s">
        <v>26</v>
      </c>
      <c r="L16" s="38"/>
      <c r="M16" s="38"/>
      <c r="N16" s="38"/>
      <c r="O16" s="38"/>
      <c r="P16" s="33">
        <v>6</v>
      </c>
      <c r="Q16" s="34">
        <f t="shared" si="0"/>
        <v>6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857</v>
      </c>
      <c r="D17" s="28" t="s">
        <v>249</v>
      </c>
      <c r="E17" s="29" t="s">
        <v>450</v>
      </c>
      <c r="F17" s="30" t="s">
        <v>858</v>
      </c>
      <c r="G17" s="27" t="s">
        <v>80</v>
      </c>
      <c r="H17" s="31">
        <v>6</v>
      </c>
      <c r="I17" s="31">
        <v>6</v>
      </c>
      <c r="J17" s="31">
        <v>6</v>
      </c>
      <c r="K17" s="31" t="s">
        <v>26</v>
      </c>
      <c r="L17" s="38"/>
      <c r="M17" s="38"/>
      <c r="N17" s="38"/>
      <c r="O17" s="38"/>
      <c r="P17" s="33">
        <v>6</v>
      </c>
      <c r="Q17" s="34">
        <f t="shared" si="0"/>
        <v>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859</v>
      </c>
      <c r="D18" s="28" t="s">
        <v>860</v>
      </c>
      <c r="E18" s="29" t="s">
        <v>453</v>
      </c>
      <c r="F18" s="30" t="s">
        <v>861</v>
      </c>
      <c r="G18" s="27" t="s">
        <v>84</v>
      </c>
      <c r="H18" s="31">
        <v>6</v>
      </c>
      <c r="I18" s="31">
        <v>6</v>
      </c>
      <c r="J18" s="31">
        <v>6</v>
      </c>
      <c r="K18" s="31" t="s">
        <v>26</v>
      </c>
      <c r="L18" s="38"/>
      <c r="M18" s="38"/>
      <c r="N18" s="38"/>
      <c r="O18" s="38"/>
      <c r="P18" s="33">
        <v>6</v>
      </c>
      <c r="Q18" s="34">
        <f t="shared" si="0"/>
        <v>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862</v>
      </c>
      <c r="D19" s="28" t="s">
        <v>863</v>
      </c>
      <c r="E19" s="29" t="s">
        <v>295</v>
      </c>
      <c r="F19" s="30" t="s">
        <v>864</v>
      </c>
      <c r="G19" s="27" t="s">
        <v>92</v>
      </c>
      <c r="H19" s="31">
        <v>5</v>
      </c>
      <c r="I19" s="31">
        <v>5</v>
      </c>
      <c r="J19" s="31">
        <v>5</v>
      </c>
      <c r="K19" s="31" t="s">
        <v>26</v>
      </c>
      <c r="L19" s="38"/>
      <c r="M19" s="38"/>
      <c r="N19" s="38"/>
      <c r="O19" s="38"/>
      <c r="P19" s="33">
        <v>5</v>
      </c>
      <c r="Q19" s="34">
        <f t="shared" si="0"/>
        <v>5</v>
      </c>
      <c r="R19" s="35" t="str">
        <f t="shared" si="3"/>
        <v>D+</v>
      </c>
      <c r="S19" s="36" t="str">
        <f t="shared" si="1"/>
        <v>Trung bình yếu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865</v>
      </c>
      <c r="D20" s="28" t="s">
        <v>671</v>
      </c>
      <c r="E20" s="29" t="s">
        <v>866</v>
      </c>
      <c r="F20" s="30" t="s">
        <v>867</v>
      </c>
      <c r="G20" s="27" t="s">
        <v>101</v>
      </c>
      <c r="H20" s="31">
        <v>8</v>
      </c>
      <c r="I20" s="31">
        <v>8</v>
      </c>
      <c r="J20" s="31">
        <v>8</v>
      </c>
      <c r="K20" s="31" t="s">
        <v>26</v>
      </c>
      <c r="L20" s="38"/>
      <c r="M20" s="38"/>
      <c r="N20" s="38"/>
      <c r="O20" s="38"/>
      <c r="P20" s="33">
        <v>8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868</v>
      </c>
      <c r="D21" s="28" t="s">
        <v>869</v>
      </c>
      <c r="E21" s="29" t="s">
        <v>316</v>
      </c>
      <c r="F21" s="30" t="s">
        <v>870</v>
      </c>
      <c r="G21" s="27" t="s">
        <v>124</v>
      </c>
      <c r="H21" s="31">
        <v>7</v>
      </c>
      <c r="I21" s="31">
        <v>7</v>
      </c>
      <c r="J21" s="31">
        <v>7</v>
      </c>
      <c r="K21" s="31" t="s">
        <v>26</v>
      </c>
      <c r="L21" s="38"/>
      <c r="M21" s="38"/>
      <c r="N21" s="38"/>
      <c r="O21" s="38"/>
      <c r="P21" s="33">
        <v>7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871</v>
      </c>
      <c r="D22" s="28" t="s">
        <v>872</v>
      </c>
      <c r="E22" s="29" t="s">
        <v>119</v>
      </c>
      <c r="F22" s="30" t="s">
        <v>608</v>
      </c>
      <c r="G22" s="27" t="s">
        <v>80</v>
      </c>
      <c r="H22" s="31">
        <v>7</v>
      </c>
      <c r="I22" s="31">
        <v>7</v>
      </c>
      <c r="J22" s="31">
        <v>7</v>
      </c>
      <c r="K22" s="31" t="s">
        <v>26</v>
      </c>
      <c r="L22" s="38"/>
      <c r="M22" s="38"/>
      <c r="N22" s="38"/>
      <c r="O22" s="38"/>
      <c r="P22" s="33">
        <v>7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873</v>
      </c>
      <c r="D23" s="28" t="s">
        <v>354</v>
      </c>
      <c r="E23" s="29" t="s">
        <v>874</v>
      </c>
      <c r="F23" s="30" t="s">
        <v>123</v>
      </c>
      <c r="G23" s="27" t="s">
        <v>101</v>
      </c>
      <c r="H23" s="31">
        <v>7</v>
      </c>
      <c r="I23" s="31">
        <v>7</v>
      </c>
      <c r="J23" s="31">
        <v>7</v>
      </c>
      <c r="K23" s="31" t="s">
        <v>26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875</v>
      </c>
      <c r="D24" s="28" t="s">
        <v>876</v>
      </c>
      <c r="E24" s="29" t="s">
        <v>131</v>
      </c>
      <c r="F24" s="30" t="s">
        <v>278</v>
      </c>
      <c r="G24" s="27" t="s">
        <v>124</v>
      </c>
      <c r="H24" s="31">
        <v>10</v>
      </c>
      <c r="I24" s="31">
        <v>10</v>
      </c>
      <c r="J24" s="31">
        <v>10</v>
      </c>
      <c r="K24" s="31" t="s">
        <v>26</v>
      </c>
      <c r="L24" s="38"/>
      <c r="M24" s="38"/>
      <c r="N24" s="38"/>
      <c r="O24" s="38"/>
      <c r="P24" s="33">
        <v>10</v>
      </c>
      <c r="Q24" s="34">
        <f t="shared" si="0"/>
        <v>10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877</v>
      </c>
      <c r="D25" s="28" t="s">
        <v>469</v>
      </c>
      <c r="E25" s="29" t="s">
        <v>618</v>
      </c>
      <c r="F25" s="30" t="s">
        <v>878</v>
      </c>
      <c r="G25" s="27" t="s">
        <v>80</v>
      </c>
      <c r="H25" s="31">
        <v>5</v>
      </c>
      <c r="I25" s="31">
        <v>5</v>
      </c>
      <c r="J25" s="31">
        <v>5</v>
      </c>
      <c r="K25" s="31" t="s">
        <v>26</v>
      </c>
      <c r="L25" s="38"/>
      <c r="M25" s="38"/>
      <c r="N25" s="38"/>
      <c r="O25" s="38"/>
      <c r="P25" s="33">
        <v>5</v>
      </c>
      <c r="Q25" s="34">
        <f t="shared" si="0"/>
        <v>5</v>
      </c>
      <c r="R25" s="35" t="str">
        <f t="shared" si="3"/>
        <v>D+</v>
      </c>
      <c r="S25" s="36" t="str">
        <f t="shared" si="1"/>
        <v>Trung bình yếu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879</v>
      </c>
      <c r="D26" s="28" t="s">
        <v>558</v>
      </c>
      <c r="E26" s="29" t="s">
        <v>490</v>
      </c>
      <c r="F26" s="30" t="s">
        <v>880</v>
      </c>
      <c r="G26" s="27" t="s">
        <v>133</v>
      </c>
      <c r="H26" s="31">
        <v>7</v>
      </c>
      <c r="I26" s="31">
        <v>7</v>
      </c>
      <c r="J26" s="31">
        <v>7</v>
      </c>
      <c r="K26" s="31" t="s">
        <v>26</v>
      </c>
      <c r="L26" s="38"/>
      <c r="M26" s="38"/>
      <c r="N26" s="38"/>
      <c r="O26" s="38"/>
      <c r="P26" s="33">
        <v>7</v>
      </c>
      <c r="Q26" s="34">
        <f t="shared" si="0"/>
        <v>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881</v>
      </c>
      <c r="D27" s="28" t="s">
        <v>882</v>
      </c>
      <c r="E27" s="29" t="s">
        <v>135</v>
      </c>
      <c r="F27" s="30" t="s">
        <v>293</v>
      </c>
      <c r="G27" s="27" t="s">
        <v>124</v>
      </c>
      <c r="H27" s="31">
        <v>6</v>
      </c>
      <c r="I27" s="31">
        <v>6</v>
      </c>
      <c r="J27" s="31">
        <v>6</v>
      </c>
      <c r="K27" s="31" t="s">
        <v>26</v>
      </c>
      <c r="L27" s="38"/>
      <c r="M27" s="38"/>
      <c r="N27" s="38"/>
      <c r="O27" s="38"/>
      <c r="P27" s="33">
        <v>6</v>
      </c>
      <c r="Q27" s="34">
        <f t="shared" si="0"/>
        <v>6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883</v>
      </c>
      <c r="D28" s="28" t="s">
        <v>882</v>
      </c>
      <c r="E28" s="29" t="s">
        <v>135</v>
      </c>
      <c r="F28" s="30" t="s">
        <v>884</v>
      </c>
      <c r="G28" s="27" t="s">
        <v>133</v>
      </c>
      <c r="H28" s="31">
        <v>6</v>
      </c>
      <c r="I28" s="31">
        <v>6</v>
      </c>
      <c r="J28" s="31">
        <v>6</v>
      </c>
      <c r="K28" s="31" t="s">
        <v>26</v>
      </c>
      <c r="L28" s="38"/>
      <c r="M28" s="38"/>
      <c r="N28" s="38"/>
      <c r="O28" s="38"/>
      <c r="P28" s="33">
        <v>6</v>
      </c>
      <c r="Q28" s="34">
        <f t="shared" si="0"/>
        <v>6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885</v>
      </c>
      <c r="D29" s="28" t="s">
        <v>886</v>
      </c>
      <c r="E29" s="29" t="s">
        <v>326</v>
      </c>
      <c r="F29" s="30" t="s">
        <v>887</v>
      </c>
      <c r="G29" s="27" t="s">
        <v>92</v>
      </c>
      <c r="H29" s="31">
        <v>6</v>
      </c>
      <c r="I29" s="31">
        <v>6</v>
      </c>
      <c r="J29" s="31">
        <v>6</v>
      </c>
      <c r="K29" s="31" t="s">
        <v>26</v>
      </c>
      <c r="L29" s="38"/>
      <c r="M29" s="38"/>
      <c r="N29" s="38"/>
      <c r="O29" s="38"/>
      <c r="P29" s="33">
        <v>6</v>
      </c>
      <c r="Q29" s="34">
        <f t="shared" si="0"/>
        <v>6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888</v>
      </c>
      <c r="D30" s="28" t="s">
        <v>889</v>
      </c>
      <c r="E30" s="29" t="s">
        <v>890</v>
      </c>
      <c r="F30" s="30" t="s">
        <v>891</v>
      </c>
      <c r="G30" s="27" t="s">
        <v>133</v>
      </c>
      <c r="H30" s="31">
        <v>6</v>
      </c>
      <c r="I30" s="31">
        <v>6</v>
      </c>
      <c r="J30" s="31">
        <v>6</v>
      </c>
      <c r="K30" s="31" t="s">
        <v>26</v>
      </c>
      <c r="L30" s="38"/>
      <c r="M30" s="38"/>
      <c r="N30" s="38"/>
      <c r="O30" s="38"/>
      <c r="P30" s="33">
        <v>6</v>
      </c>
      <c r="Q30" s="34">
        <f t="shared" si="0"/>
        <v>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892</v>
      </c>
      <c r="D31" s="28" t="s">
        <v>893</v>
      </c>
      <c r="E31" s="29" t="s">
        <v>894</v>
      </c>
      <c r="F31" s="30" t="s">
        <v>221</v>
      </c>
      <c r="G31" s="27" t="s">
        <v>80</v>
      </c>
      <c r="H31" s="31"/>
      <c r="I31" s="31"/>
      <c r="J31" s="31"/>
      <c r="K31" s="31" t="s">
        <v>26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895</v>
      </c>
      <c r="D32" s="28" t="s">
        <v>86</v>
      </c>
      <c r="E32" s="29" t="s">
        <v>896</v>
      </c>
      <c r="F32" s="30" t="s">
        <v>897</v>
      </c>
      <c r="G32" s="27" t="s">
        <v>124</v>
      </c>
      <c r="H32" s="31">
        <v>6</v>
      </c>
      <c r="I32" s="31">
        <v>6</v>
      </c>
      <c r="J32" s="31">
        <v>6</v>
      </c>
      <c r="K32" s="31" t="s">
        <v>26</v>
      </c>
      <c r="L32" s="38"/>
      <c r="M32" s="38"/>
      <c r="N32" s="38"/>
      <c r="O32" s="38"/>
      <c r="P32" s="33">
        <v>6</v>
      </c>
      <c r="Q32" s="34">
        <f t="shared" si="0"/>
        <v>6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898</v>
      </c>
      <c r="D33" s="28" t="s">
        <v>899</v>
      </c>
      <c r="E33" s="29" t="s">
        <v>151</v>
      </c>
      <c r="F33" s="30" t="s">
        <v>900</v>
      </c>
      <c r="G33" s="27" t="s">
        <v>101</v>
      </c>
      <c r="H33" s="31">
        <v>7</v>
      </c>
      <c r="I33" s="31">
        <v>7</v>
      </c>
      <c r="J33" s="31">
        <v>7</v>
      </c>
      <c r="K33" s="31" t="s">
        <v>26</v>
      </c>
      <c r="L33" s="38"/>
      <c r="M33" s="38"/>
      <c r="N33" s="38"/>
      <c r="O33" s="38"/>
      <c r="P33" s="33">
        <v>7</v>
      </c>
      <c r="Q33" s="34">
        <f t="shared" si="0"/>
        <v>7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901</v>
      </c>
      <c r="D34" s="28" t="s">
        <v>902</v>
      </c>
      <c r="E34" s="29" t="s">
        <v>151</v>
      </c>
      <c r="F34" s="30" t="s">
        <v>622</v>
      </c>
      <c r="G34" s="27" t="s">
        <v>124</v>
      </c>
      <c r="H34" s="31">
        <v>8</v>
      </c>
      <c r="I34" s="31">
        <v>8</v>
      </c>
      <c r="J34" s="31">
        <v>8</v>
      </c>
      <c r="K34" s="31" t="s">
        <v>26</v>
      </c>
      <c r="L34" s="38"/>
      <c r="M34" s="38"/>
      <c r="N34" s="38"/>
      <c r="O34" s="38"/>
      <c r="P34" s="33">
        <v>8</v>
      </c>
      <c r="Q34" s="34">
        <f t="shared" si="0"/>
        <v>8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903</v>
      </c>
      <c r="D35" s="28" t="s">
        <v>904</v>
      </c>
      <c r="E35" s="29" t="s">
        <v>336</v>
      </c>
      <c r="F35" s="30" t="s">
        <v>637</v>
      </c>
      <c r="G35" s="27" t="s">
        <v>92</v>
      </c>
      <c r="H35" s="31">
        <v>8</v>
      </c>
      <c r="I35" s="31">
        <v>8</v>
      </c>
      <c r="J35" s="31">
        <v>8</v>
      </c>
      <c r="K35" s="31" t="s">
        <v>26</v>
      </c>
      <c r="L35" s="38"/>
      <c r="M35" s="38"/>
      <c r="N35" s="38"/>
      <c r="O35" s="38"/>
      <c r="P35" s="33">
        <v>8</v>
      </c>
      <c r="Q35" s="34">
        <f t="shared" si="0"/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905</v>
      </c>
      <c r="D36" s="28" t="s">
        <v>267</v>
      </c>
      <c r="E36" s="29" t="s">
        <v>68</v>
      </c>
      <c r="F36" s="30" t="s">
        <v>906</v>
      </c>
      <c r="G36" s="27" t="s">
        <v>92</v>
      </c>
      <c r="H36" s="31">
        <v>8</v>
      </c>
      <c r="I36" s="31">
        <v>8</v>
      </c>
      <c r="J36" s="31">
        <v>8</v>
      </c>
      <c r="K36" s="31" t="s">
        <v>26</v>
      </c>
      <c r="L36" s="38"/>
      <c r="M36" s="38"/>
      <c r="N36" s="38"/>
      <c r="O36" s="38"/>
      <c r="P36" s="33">
        <v>8</v>
      </c>
      <c r="Q36" s="34">
        <f t="shared" si="0"/>
        <v>8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907</v>
      </c>
      <c r="D37" s="28" t="s">
        <v>243</v>
      </c>
      <c r="E37" s="29" t="s">
        <v>163</v>
      </c>
      <c r="F37" s="30" t="s">
        <v>908</v>
      </c>
      <c r="G37" s="27" t="s">
        <v>133</v>
      </c>
      <c r="H37" s="31">
        <v>6</v>
      </c>
      <c r="I37" s="31">
        <v>6</v>
      </c>
      <c r="J37" s="31">
        <v>6</v>
      </c>
      <c r="K37" s="31" t="s">
        <v>26</v>
      </c>
      <c r="L37" s="38"/>
      <c r="M37" s="38"/>
      <c r="N37" s="38"/>
      <c r="O37" s="38"/>
      <c r="P37" s="33">
        <v>6</v>
      </c>
      <c r="Q37" s="34">
        <f t="shared" si="0"/>
        <v>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909</v>
      </c>
      <c r="D38" s="28" t="s">
        <v>162</v>
      </c>
      <c r="E38" s="29" t="s">
        <v>163</v>
      </c>
      <c r="F38" s="30" t="s">
        <v>333</v>
      </c>
      <c r="G38" s="27" t="s">
        <v>92</v>
      </c>
      <c r="H38" s="31">
        <v>6</v>
      </c>
      <c r="I38" s="31">
        <v>6</v>
      </c>
      <c r="J38" s="31">
        <v>6</v>
      </c>
      <c r="K38" s="31" t="s">
        <v>26</v>
      </c>
      <c r="L38" s="38"/>
      <c r="M38" s="38"/>
      <c r="N38" s="38"/>
      <c r="O38" s="38"/>
      <c r="P38" s="33">
        <v>6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910</v>
      </c>
      <c r="D39" s="28" t="s">
        <v>126</v>
      </c>
      <c r="E39" s="29" t="s">
        <v>911</v>
      </c>
      <c r="F39" s="30" t="s">
        <v>912</v>
      </c>
      <c r="G39" s="27" t="s">
        <v>92</v>
      </c>
      <c r="H39" s="31">
        <v>6</v>
      </c>
      <c r="I39" s="31">
        <v>6</v>
      </c>
      <c r="J39" s="31">
        <v>6</v>
      </c>
      <c r="K39" s="31" t="s">
        <v>26</v>
      </c>
      <c r="L39" s="38"/>
      <c r="M39" s="38"/>
      <c r="N39" s="38"/>
      <c r="O39" s="38"/>
      <c r="P39" s="33">
        <v>6</v>
      </c>
      <c r="Q39" s="34">
        <f t="shared" si="0"/>
        <v>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913</v>
      </c>
      <c r="D40" s="28" t="s">
        <v>914</v>
      </c>
      <c r="E40" s="29" t="s">
        <v>915</v>
      </c>
      <c r="F40" s="30" t="s">
        <v>916</v>
      </c>
      <c r="G40" s="27" t="s">
        <v>80</v>
      </c>
      <c r="H40" s="31">
        <v>7</v>
      </c>
      <c r="I40" s="31">
        <v>7</v>
      </c>
      <c r="J40" s="31">
        <v>7</v>
      </c>
      <c r="K40" s="31" t="s">
        <v>26</v>
      </c>
      <c r="L40" s="38"/>
      <c r="M40" s="38"/>
      <c r="N40" s="38"/>
      <c r="O40" s="38"/>
      <c r="P40" s="33">
        <v>7</v>
      </c>
      <c r="Q40" s="34">
        <f t="shared" si="0"/>
        <v>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917</v>
      </c>
      <c r="D41" s="28" t="s">
        <v>918</v>
      </c>
      <c r="E41" s="29" t="s">
        <v>919</v>
      </c>
      <c r="F41" s="30" t="s">
        <v>920</v>
      </c>
      <c r="G41" s="27" t="s">
        <v>124</v>
      </c>
      <c r="H41" s="31">
        <v>6</v>
      </c>
      <c r="I41" s="31">
        <v>6</v>
      </c>
      <c r="J41" s="31">
        <v>6</v>
      </c>
      <c r="K41" s="31" t="s">
        <v>26</v>
      </c>
      <c r="L41" s="38"/>
      <c r="M41" s="38"/>
      <c r="N41" s="38"/>
      <c r="O41" s="38"/>
      <c r="P41" s="33">
        <v>6</v>
      </c>
      <c r="Q41" s="34">
        <f t="shared" si="0"/>
        <v>6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921</v>
      </c>
      <c r="D42" s="28" t="s">
        <v>922</v>
      </c>
      <c r="E42" s="29" t="s">
        <v>923</v>
      </c>
      <c r="F42" s="30" t="s">
        <v>278</v>
      </c>
      <c r="G42" s="27" t="s">
        <v>80</v>
      </c>
      <c r="H42" s="31">
        <v>9</v>
      </c>
      <c r="I42" s="31">
        <v>9</v>
      </c>
      <c r="J42" s="31">
        <v>9</v>
      </c>
      <c r="K42" s="31" t="s">
        <v>26</v>
      </c>
      <c r="L42" s="38"/>
      <c r="M42" s="38"/>
      <c r="N42" s="38"/>
      <c r="O42" s="38"/>
      <c r="P42" s="33">
        <v>9</v>
      </c>
      <c r="Q42" s="34">
        <f t="shared" si="0"/>
        <v>9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924</v>
      </c>
      <c r="D43" s="28" t="s">
        <v>126</v>
      </c>
      <c r="E43" s="29" t="s">
        <v>528</v>
      </c>
      <c r="F43" s="30" t="s">
        <v>925</v>
      </c>
      <c r="G43" s="27" t="s">
        <v>92</v>
      </c>
      <c r="H43" s="31">
        <v>8</v>
      </c>
      <c r="I43" s="31">
        <v>8</v>
      </c>
      <c r="J43" s="31">
        <v>8</v>
      </c>
      <c r="K43" s="31" t="s">
        <v>26</v>
      </c>
      <c r="L43" s="38"/>
      <c r="M43" s="38"/>
      <c r="N43" s="38"/>
      <c r="O43" s="38"/>
      <c r="P43" s="33">
        <v>8</v>
      </c>
      <c r="Q43" s="34">
        <f t="shared" si="0"/>
        <v>8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926</v>
      </c>
      <c r="D44" s="28" t="s">
        <v>621</v>
      </c>
      <c r="E44" s="29" t="s">
        <v>186</v>
      </c>
      <c r="F44" s="30" t="s">
        <v>443</v>
      </c>
      <c r="G44" s="27" t="s">
        <v>124</v>
      </c>
      <c r="H44" s="31">
        <v>6</v>
      </c>
      <c r="I44" s="31">
        <v>6</v>
      </c>
      <c r="J44" s="31">
        <v>6</v>
      </c>
      <c r="K44" s="31" t="s">
        <v>26</v>
      </c>
      <c r="L44" s="38"/>
      <c r="M44" s="38"/>
      <c r="N44" s="38"/>
      <c r="O44" s="38"/>
      <c r="P44" s="33">
        <v>6</v>
      </c>
      <c r="Q44" s="34">
        <f t="shared" si="0"/>
        <v>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927</v>
      </c>
      <c r="D45" s="28" t="s">
        <v>928</v>
      </c>
      <c r="E45" s="29" t="s">
        <v>186</v>
      </c>
      <c r="F45" s="30" t="s">
        <v>716</v>
      </c>
      <c r="G45" s="27" t="s">
        <v>92</v>
      </c>
      <c r="H45" s="31">
        <v>5</v>
      </c>
      <c r="I45" s="31">
        <v>5</v>
      </c>
      <c r="J45" s="31">
        <v>5</v>
      </c>
      <c r="K45" s="31" t="s">
        <v>26</v>
      </c>
      <c r="L45" s="38"/>
      <c r="M45" s="38"/>
      <c r="N45" s="38"/>
      <c r="O45" s="38"/>
      <c r="P45" s="33">
        <v>5</v>
      </c>
      <c r="Q45" s="34">
        <f t="shared" si="0"/>
        <v>5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929</v>
      </c>
      <c r="D46" s="28" t="s">
        <v>671</v>
      </c>
      <c r="E46" s="29" t="s">
        <v>190</v>
      </c>
      <c r="F46" s="30" t="s">
        <v>365</v>
      </c>
      <c r="G46" s="27" t="s">
        <v>133</v>
      </c>
      <c r="H46" s="31">
        <v>6</v>
      </c>
      <c r="I46" s="31">
        <v>6</v>
      </c>
      <c r="J46" s="31">
        <v>6</v>
      </c>
      <c r="K46" s="31" t="s">
        <v>26</v>
      </c>
      <c r="L46" s="38"/>
      <c r="M46" s="38"/>
      <c r="N46" s="38"/>
      <c r="O46" s="38"/>
      <c r="P46" s="33">
        <v>6</v>
      </c>
      <c r="Q46" s="34">
        <f t="shared" si="0"/>
        <v>6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930</v>
      </c>
      <c r="D47" s="28" t="s">
        <v>931</v>
      </c>
      <c r="E47" s="29" t="s">
        <v>374</v>
      </c>
      <c r="F47" s="30" t="s">
        <v>932</v>
      </c>
      <c r="G47" s="27" t="s">
        <v>80</v>
      </c>
      <c r="H47" s="31"/>
      <c r="I47" s="31"/>
      <c r="J47" s="31"/>
      <c r="K47" s="31" t="s">
        <v>26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933</v>
      </c>
      <c r="D48" s="28" t="s">
        <v>103</v>
      </c>
      <c r="E48" s="29" t="s">
        <v>73</v>
      </c>
      <c r="F48" s="30" t="s">
        <v>934</v>
      </c>
      <c r="G48" s="27" t="s">
        <v>124</v>
      </c>
      <c r="H48" s="31">
        <v>6</v>
      </c>
      <c r="I48" s="31">
        <v>6</v>
      </c>
      <c r="J48" s="31">
        <v>6</v>
      </c>
      <c r="K48" s="31" t="s">
        <v>26</v>
      </c>
      <c r="L48" s="38"/>
      <c r="M48" s="38"/>
      <c r="N48" s="38"/>
      <c r="O48" s="38"/>
      <c r="P48" s="33">
        <v>6</v>
      </c>
      <c r="Q48" s="34">
        <f t="shared" si="0"/>
        <v>6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935</v>
      </c>
      <c r="D49" s="28" t="s">
        <v>936</v>
      </c>
      <c r="E49" s="29" t="s">
        <v>205</v>
      </c>
      <c r="F49" s="30" t="s">
        <v>362</v>
      </c>
      <c r="G49" s="27" t="s">
        <v>133</v>
      </c>
      <c r="H49" s="31">
        <v>5</v>
      </c>
      <c r="I49" s="31">
        <v>5</v>
      </c>
      <c r="J49" s="31">
        <v>5</v>
      </c>
      <c r="K49" s="31" t="s">
        <v>26</v>
      </c>
      <c r="L49" s="38"/>
      <c r="M49" s="38"/>
      <c r="N49" s="38"/>
      <c r="O49" s="38"/>
      <c r="P49" s="33">
        <v>5</v>
      </c>
      <c r="Q49" s="34">
        <f t="shared" si="0"/>
        <v>5</v>
      </c>
      <c r="R49" s="35" t="str">
        <f t="shared" si="3"/>
        <v>D+</v>
      </c>
      <c r="S49" s="36" t="str">
        <f t="shared" si="1"/>
        <v>Trung bình yếu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937</v>
      </c>
      <c r="D50" s="28" t="s">
        <v>938</v>
      </c>
      <c r="E50" s="29" t="s">
        <v>205</v>
      </c>
      <c r="F50" s="30" t="s">
        <v>206</v>
      </c>
      <c r="G50" s="27" t="s">
        <v>92</v>
      </c>
      <c r="H50" s="31">
        <v>6</v>
      </c>
      <c r="I50" s="31">
        <v>6</v>
      </c>
      <c r="J50" s="31">
        <v>6</v>
      </c>
      <c r="K50" s="31" t="s">
        <v>26</v>
      </c>
      <c r="L50" s="38"/>
      <c r="M50" s="38"/>
      <c r="N50" s="38"/>
      <c r="O50" s="38"/>
      <c r="P50" s="33">
        <v>6</v>
      </c>
      <c r="Q50" s="34">
        <f t="shared" si="0"/>
        <v>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939</v>
      </c>
      <c r="D51" s="28" t="s">
        <v>350</v>
      </c>
      <c r="E51" s="29" t="s">
        <v>205</v>
      </c>
      <c r="F51" s="30" t="s">
        <v>940</v>
      </c>
      <c r="G51" s="27" t="s">
        <v>80</v>
      </c>
      <c r="H51" s="31">
        <v>9</v>
      </c>
      <c r="I51" s="31">
        <v>9</v>
      </c>
      <c r="J51" s="31">
        <v>9</v>
      </c>
      <c r="K51" s="31" t="s">
        <v>26</v>
      </c>
      <c r="L51" s="38"/>
      <c r="M51" s="38"/>
      <c r="N51" s="38"/>
      <c r="O51" s="38"/>
      <c r="P51" s="33">
        <v>9</v>
      </c>
      <c r="Q51" s="34">
        <f t="shared" si="0"/>
        <v>9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941</v>
      </c>
      <c r="D52" s="28" t="s">
        <v>379</v>
      </c>
      <c r="E52" s="29" t="s">
        <v>205</v>
      </c>
      <c r="F52" s="30" t="s">
        <v>833</v>
      </c>
      <c r="G52" s="27" t="s">
        <v>124</v>
      </c>
      <c r="H52" s="31">
        <v>8</v>
      </c>
      <c r="I52" s="31">
        <v>8</v>
      </c>
      <c r="J52" s="31">
        <v>8</v>
      </c>
      <c r="K52" s="31" t="s">
        <v>26</v>
      </c>
      <c r="L52" s="38"/>
      <c r="M52" s="38"/>
      <c r="N52" s="38"/>
      <c r="O52" s="38"/>
      <c r="P52" s="33">
        <v>8</v>
      </c>
      <c r="Q52" s="34">
        <f t="shared" si="0"/>
        <v>8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942</v>
      </c>
      <c r="D53" s="28" t="s">
        <v>86</v>
      </c>
      <c r="E53" s="29" t="s">
        <v>813</v>
      </c>
      <c r="F53" s="30" t="s">
        <v>943</v>
      </c>
      <c r="G53" s="27" t="s">
        <v>84</v>
      </c>
      <c r="H53" s="31"/>
      <c r="I53" s="31"/>
      <c r="J53" s="31"/>
      <c r="K53" s="31" t="s">
        <v>26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>Không đủ ĐKDT</v>
      </c>
      <c r="U53" s="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944</v>
      </c>
      <c r="D54" s="28" t="s">
        <v>464</v>
      </c>
      <c r="E54" s="29" t="s">
        <v>220</v>
      </c>
      <c r="F54" s="30" t="s">
        <v>945</v>
      </c>
      <c r="G54" s="27" t="s">
        <v>124</v>
      </c>
      <c r="H54" s="31">
        <v>7</v>
      </c>
      <c r="I54" s="31">
        <v>7</v>
      </c>
      <c r="J54" s="31">
        <v>7</v>
      </c>
      <c r="K54" s="31" t="s">
        <v>26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946</v>
      </c>
      <c r="D55" s="28" t="s">
        <v>947</v>
      </c>
      <c r="E55" s="29" t="s">
        <v>236</v>
      </c>
      <c r="F55" s="30" t="s">
        <v>948</v>
      </c>
      <c r="G55" s="27" t="s">
        <v>80</v>
      </c>
      <c r="H55" s="31">
        <v>9</v>
      </c>
      <c r="I55" s="31">
        <v>9</v>
      </c>
      <c r="J55" s="31">
        <v>9</v>
      </c>
      <c r="K55" s="31" t="s">
        <v>26</v>
      </c>
      <c r="L55" s="38"/>
      <c r="M55" s="38"/>
      <c r="N55" s="38"/>
      <c r="O55" s="38"/>
      <c r="P55" s="33">
        <v>9</v>
      </c>
      <c r="Q55" s="34">
        <f t="shared" si="0"/>
        <v>9</v>
      </c>
      <c r="R55" s="35" t="str">
        <f t="shared" si="3"/>
        <v>A+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949</v>
      </c>
      <c r="D56" s="28" t="s">
        <v>950</v>
      </c>
      <c r="E56" s="29" t="s">
        <v>244</v>
      </c>
      <c r="F56" s="30" t="s">
        <v>767</v>
      </c>
      <c r="G56" s="27" t="s">
        <v>84</v>
      </c>
      <c r="H56" s="31">
        <v>6</v>
      </c>
      <c r="I56" s="31">
        <v>6</v>
      </c>
      <c r="J56" s="31">
        <v>6</v>
      </c>
      <c r="K56" s="31" t="s">
        <v>26</v>
      </c>
      <c r="L56" s="38"/>
      <c r="M56" s="38"/>
      <c r="N56" s="38"/>
      <c r="O56" s="38"/>
      <c r="P56" s="33">
        <v>6</v>
      </c>
      <c r="Q56" s="34">
        <f t="shared" si="0"/>
        <v>6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951</v>
      </c>
      <c r="D57" s="28" t="s">
        <v>952</v>
      </c>
      <c r="E57" s="29" t="s">
        <v>260</v>
      </c>
      <c r="F57" s="30" t="s">
        <v>113</v>
      </c>
      <c r="G57" s="27" t="s">
        <v>133</v>
      </c>
      <c r="H57" s="31">
        <v>7</v>
      </c>
      <c r="I57" s="31">
        <v>7</v>
      </c>
      <c r="J57" s="31">
        <v>7</v>
      </c>
      <c r="K57" s="31" t="s">
        <v>26</v>
      </c>
      <c r="L57" s="38"/>
      <c r="M57" s="38"/>
      <c r="N57" s="38"/>
      <c r="O57" s="38"/>
      <c r="P57" s="33">
        <v>7</v>
      </c>
      <c r="Q57" s="34">
        <f t="shared" si="0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953</v>
      </c>
      <c r="D58" s="28" t="s">
        <v>954</v>
      </c>
      <c r="E58" s="29" t="s">
        <v>264</v>
      </c>
      <c r="F58" s="30" t="s">
        <v>955</v>
      </c>
      <c r="G58" s="27" t="s">
        <v>133</v>
      </c>
      <c r="H58" s="31">
        <v>6</v>
      </c>
      <c r="I58" s="31">
        <v>6</v>
      </c>
      <c r="J58" s="31">
        <v>6</v>
      </c>
      <c r="K58" s="31" t="s">
        <v>26</v>
      </c>
      <c r="L58" s="38"/>
      <c r="M58" s="38"/>
      <c r="N58" s="38"/>
      <c r="O58" s="38"/>
      <c r="P58" s="33">
        <v>6</v>
      </c>
      <c r="Q58" s="34">
        <f t="shared" si="0"/>
        <v>6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94">
        <v>50</v>
      </c>
      <c r="C59" s="95" t="s">
        <v>956</v>
      </c>
      <c r="D59" s="96" t="s">
        <v>253</v>
      </c>
      <c r="E59" s="97" t="s">
        <v>957</v>
      </c>
      <c r="F59" s="98" t="s">
        <v>593</v>
      </c>
      <c r="G59" s="95" t="s">
        <v>80</v>
      </c>
      <c r="H59" s="99">
        <v>8</v>
      </c>
      <c r="I59" s="99">
        <v>8</v>
      </c>
      <c r="J59" s="99">
        <v>8</v>
      </c>
      <c r="K59" s="99" t="s">
        <v>26</v>
      </c>
      <c r="L59" s="100"/>
      <c r="M59" s="100"/>
      <c r="N59" s="100"/>
      <c r="O59" s="100"/>
      <c r="P59" s="101">
        <v>8</v>
      </c>
      <c r="Q59" s="102">
        <f t="shared" si="0"/>
        <v>8</v>
      </c>
      <c r="R59" s="103" t="str">
        <f t="shared" si="3"/>
        <v>B+</v>
      </c>
      <c r="S59" s="104" t="str">
        <f t="shared" si="1"/>
        <v>Khá</v>
      </c>
      <c r="T59" s="105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23" t="s">
        <v>27</v>
      </c>
      <c r="C61" s="123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28</v>
      </c>
      <c r="C62" s="45"/>
      <c r="D62" s="46">
        <f>+$Y$8</f>
        <v>50</v>
      </c>
      <c r="E62" s="47" t="s">
        <v>29</v>
      </c>
      <c r="F62" s="47"/>
      <c r="G62" s="114" t="s">
        <v>30</v>
      </c>
      <c r="H62" s="114"/>
      <c r="I62" s="114"/>
      <c r="J62" s="114"/>
      <c r="K62" s="114"/>
      <c r="L62" s="114"/>
      <c r="M62" s="114"/>
      <c r="N62" s="114"/>
      <c r="O62" s="114"/>
      <c r="P62" s="48">
        <f>$Y$8 -COUNTIF($T$9:$T$249,"Vắng") -COUNTIF($T$9:$T$249,"Vắng có phép") - COUNTIF($T$9:$T$249,"Đình chỉ thi") - COUNTIF($T$9:$T$249,"Không đủ ĐKDT")</f>
        <v>47</v>
      </c>
      <c r="Q62" s="48"/>
      <c r="R62" s="49"/>
      <c r="S62" s="50"/>
      <c r="T62" s="50" t="s">
        <v>29</v>
      </c>
      <c r="U62" s="3"/>
    </row>
    <row r="63" spans="1:38" ht="16.5" customHeight="1">
      <c r="A63" s="2"/>
      <c r="B63" s="45" t="s">
        <v>31</v>
      </c>
      <c r="C63" s="45"/>
      <c r="D63" s="46">
        <f>+$AJ$8</f>
        <v>47</v>
      </c>
      <c r="E63" s="47" t="s">
        <v>29</v>
      </c>
      <c r="F63" s="47"/>
      <c r="G63" s="114" t="s">
        <v>32</v>
      </c>
      <c r="H63" s="114"/>
      <c r="I63" s="114"/>
      <c r="J63" s="114"/>
      <c r="K63" s="114"/>
      <c r="L63" s="114"/>
      <c r="M63" s="114"/>
      <c r="N63" s="114"/>
      <c r="O63" s="114"/>
      <c r="P63" s="51">
        <f>COUNTIF($T$9:$T$125,"Vắng")</f>
        <v>0</v>
      </c>
      <c r="Q63" s="51"/>
      <c r="R63" s="52"/>
      <c r="S63" s="50"/>
      <c r="T63" s="50" t="s">
        <v>29</v>
      </c>
      <c r="U63" s="3"/>
    </row>
    <row r="64" spans="1:38" ht="16.5" customHeight="1">
      <c r="A64" s="2"/>
      <c r="B64" s="45" t="s">
        <v>52</v>
      </c>
      <c r="C64" s="45"/>
      <c r="D64" s="85">
        <f>COUNTIF(V10:V59,"Học lại")</f>
        <v>3</v>
      </c>
      <c r="E64" s="47" t="s">
        <v>29</v>
      </c>
      <c r="F64" s="47"/>
      <c r="G64" s="114" t="s">
        <v>53</v>
      </c>
      <c r="H64" s="114"/>
      <c r="I64" s="114"/>
      <c r="J64" s="114"/>
      <c r="K64" s="114"/>
      <c r="L64" s="114"/>
      <c r="M64" s="114"/>
      <c r="N64" s="114"/>
      <c r="O64" s="114"/>
      <c r="P64" s="48">
        <f>COUNTIF($T$9:$T$125,"Vắng có phép")</f>
        <v>0</v>
      </c>
      <c r="Q64" s="48"/>
      <c r="R64" s="49"/>
      <c r="S64" s="50"/>
      <c r="T64" s="50" t="s">
        <v>29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33</v>
      </c>
      <c r="C66" s="86"/>
      <c r="D66" s="87">
        <f>COUNTIF(V10:V59,"Thi lại")</f>
        <v>0</v>
      </c>
      <c r="E66" s="88" t="s">
        <v>29</v>
      </c>
      <c r="F66" s="3"/>
      <c r="G66" s="3"/>
      <c r="H66" s="3"/>
      <c r="I66" s="3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3"/>
    </row>
    <row r="67" spans="1:38">
      <c r="B67" s="86"/>
      <c r="C67" s="86"/>
      <c r="D67" s="87"/>
      <c r="E67" s="88"/>
      <c r="F67" s="3"/>
      <c r="G67" s="3"/>
      <c r="H67" s="3"/>
      <c r="I67" s="3"/>
      <c r="J67" s="112" t="s">
        <v>967</v>
      </c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3"/>
    </row>
    <row r="68" spans="1:38">
      <c r="A68" s="53"/>
      <c r="B68" s="109" t="s">
        <v>34</v>
      </c>
      <c r="C68" s="109"/>
      <c r="D68" s="109"/>
      <c r="E68" s="109"/>
      <c r="F68" s="109"/>
      <c r="G68" s="109"/>
      <c r="H68" s="109"/>
      <c r="I68" s="54"/>
      <c r="J68" s="113" t="s">
        <v>35</v>
      </c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3"/>
    </row>
    <row r="69" spans="1:38" ht="4.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09" t="s">
        <v>36</v>
      </c>
      <c r="C70" s="109"/>
      <c r="D70" s="111" t="s">
        <v>37</v>
      </c>
      <c r="E70" s="111"/>
      <c r="F70" s="111"/>
      <c r="G70" s="111"/>
      <c r="H70" s="111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07" t="s">
        <v>38</v>
      </c>
      <c r="C76" s="107"/>
      <c r="D76" s="107" t="s">
        <v>55</v>
      </c>
      <c r="E76" s="107"/>
      <c r="F76" s="107"/>
      <c r="G76" s="107"/>
      <c r="H76" s="107"/>
      <c r="I76" s="107"/>
      <c r="J76" s="107" t="s">
        <v>39</v>
      </c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08" t="s">
        <v>50</v>
      </c>
      <c r="C79" s="109"/>
      <c r="D79" s="109"/>
      <c r="E79" s="109"/>
      <c r="F79" s="109"/>
      <c r="G79" s="109"/>
      <c r="H79" s="108" t="s">
        <v>51</v>
      </c>
      <c r="I79" s="108"/>
      <c r="J79" s="108"/>
      <c r="K79" s="108"/>
      <c r="L79" s="108"/>
      <c r="M79" s="108"/>
      <c r="N79" s="110" t="s">
        <v>964</v>
      </c>
      <c r="O79" s="110"/>
      <c r="P79" s="110"/>
      <c r="Q79" s="110"/>
      <c r="R79" s="110"/>
      <c r="S79" s="110"/>
      <c r="T79" s="110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09" t="s">
        <v>36</v>
      </c>
      <c r="C81" s="109"/>
      <c r="D81" s="111" t="s">
        <v>37</v>
      </c>
      <c r="E81" s="111"/>
      <c r="F81" s="111"/>
      <c r="G81" s="111"/>
      <c r="H81" s="111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 t="s">
        <v>965</v>
      </c>
      <c r="O87" s="106"/>
      <c r="P87" s="106"/>
      <c r="Q87" s="106"/>
      <c r="R87" s="106"/>
      <c r="S87" s="106"/>
      <c r="T87" s="106"/>
    </row>
    <row r="88" spans="2:20" hidden="1"/>
  </sheetData>
  <sheetProtection formatCells="0" formatColumns="0" formatRows="0" insertColumns="0" insertRows="0" insertHyperlinks="0" deleteColumns="0" deleteRows="0" sort="0" autoFilter="0" pivotTables="0"/>
  <autoFilter ref="A8:AL59">
    <filterColumn colId="3" showButton="0"/>
    <filterColumn colId="12"/>
  </autoFilter>
  <mergeCells count="58">
    <mergeCell ref="B1:G1"/>
    <mergeCell ref="H1:T1"/>
    <mergeCell ref="B2:G2"/>
    <mergeCell ref="H2:T2"/>
    <mergeCell ref="W4:W7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Z4:AC6"/>
    <mergeCell ref="AD4:AE6"/>
    <mergeCell ref="AF4:AG6"/>
    <mergeCell ref="AH4:AI6"/>
    <mergeCell ref="AJ4:AK6"/>
    <mergeCell ref="G64:O64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1:C61"/>
    <mergeCell ref="G62:O62"/>
    <mergeCell ref="G63:O63"/>
    <mergeCell ref="J66:T66"/>
    <mergeCell ref="J67:T67"/>
    <mergeCell ref="B68:H68"/>
    <mergeCell ref="J68:T68"/>
    <mergeCell ref="B70:C70"/>
    <mergeCell ref="D70:H70"/>
    <mergeCell ref="N87:T87"/>
    <mergeCell ref="B76:C76"/>
    <mergeCell ref="D76:I76"/>
    <mergeCell ref="J76:T76"/>
    <mergeCell ref="B79:G79"/>
    <mergeCell ref="H79:M79"/>
    <mergeCell ref="N79:T79"/>
    <mergeCell ref="B81:C81"/>
    <mergeCell ref="D81:H81"/>
    <mergeCell ref="B87:D87"/>
    <mergeCell ref="E87:G87"/>
    <mergeCell ref="H87:M87"/>
  </mergeCells>
  <conditionalFormatting sqref="H10:P59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64 V10:W59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3" topLeftCell="A43" activePane="bottomLeft" state="frozen"/>
      <selection activeCell="H10" sqref="H10"/>
      <selection pane="bottomLeft" activeCell="J10" sqref="J10:J60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966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54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56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959</v>
      </c>
      <c r="Q4" s="135"/>
      <c r="R4" s="135"/>
      <c r="S4" s="135"/>
      <c r="T4" s="135"/>
      <c r="W4" s="124" t="s">
        <v>46</v>
      </c>
      <c r="X4" s="124" t="s">
        <v>8</v>
      </c>
      <c r="Y4" s="124" t="s">
        <v>45</v>
      </c>
      <c r="Z4" s="124" t="s">
        <v>44</v>
      </c>
      <c r="AA4" s="124"/>
      <c r="AB4" s="124"/>
      <c r="AC4" s="124"/>
      <c r="AD4" s="124" t="s">
        <v>43</v>
      </c>
      <c r="AE4" s="124"/>
      <c r="AF4" s="124" t="s">
        <v>41</v>
      </c>
      <c r="AG4" s="124"/>
      <c r="AH4" s="124" t="s">
        <v>42</v>
      </c>
      <c r="AI4" s="124"/>
      <c r="AJ4" s="124" t="s">
        <v>40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60</v>
      </c>
      <c r="H5" s="132"/>
      <c r="I5" s="132"/>
      <c r="J5" s="132"/>
      <c r="K5" s="132"/>
      <c r="L5" s="132"/>
      <c r="M5" s="132"/>
      <c r="N5" s="132"/>
      <c r="O5" s="132"/>
      <c r="P5" s="132" t="s">
        <v>58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47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93" t="s">
        <v>48</v>
      </c>
      <c r="N8" s="93" t="s">
        <v>49</v>
      </c>
      <c r="O8" s="117"/>
      <c r="P8" s="117"/>
      <c r="Q8" s="119"/>
      <c r="R8" s="117"/>
      <c r="S8" s="120"/>
      <c r="T8" s="119"/>
      <c r="V8" s="90"/>
      <c r="W8" s="67" t="str">
        <f>+D4</f>
        <v>Chuyên đề công nghệ phần mềm</v>
      </c>
      <c r="X8" s="68" t="str">
        <f>+P4</f>
        <v>Nhóm: INT1408-05</v>
      </c>
      <c r="Y8" s="69">
        <f>+$AH$8+$AJ$8+$AF$8</f>
        <v>51</v>
      </c>
      <c r="Z8" s="63">
        <f>COUNTIF($S$9:$S$120,"Khiển trách")</f>
        <v>0</v>
      </c>
      <c r="AA8" s="63">
        <f>COUNTIF($S$9:$S$120,"Cảnh cáo")</f>
        <v>0</v>
      </c>
      <c r="AB8" s="63">
        <f>COUNTIF($S$9:$S$120,"Đình chỉ thi")</f>
        <v>0</v>
      </c>
      <c r="AC8" s="70">
        <f>+($Z$8+$AA$8+$AB$8)/$Y$8*100%</f>
        <v>0</v>
      </c>
      <c r="AD8" s="63">
        <f>SUM(COUNTIF($S$9:$S$118,"Vắng"),COUNTIF($S$9:$S$118,"Vắng có phép"))</f>
        <v>0</v>
      </c>
      <c r="AE8" s="71">
        <f>+$AD$8/$Y$8</f>
        <v>0</v>
      </c>
      <c r="AF8" s="72">
        <f>COUNTIF($V$9:$V$118,"Thi lại")</f>
        <v>0</v>
      </c>
      <c r="AG8" s="71">
        <f>+$AF$8/$Y$8</f>
        <v>0</v>
      </c>
      <c r="AH8" s="72">
        <f>COUNTIF($V$9:$V$119,"Học lại")</f>
        <v>3</v>
      </c>
      <c r="AI8" s="71">
        <f>+$AH$8/$Y$8</f>
        <v>5.8823529411764705E-2</v>
      </c>
      <c r="AJ8" s="63">
        <f>COUNTIF($V$10:$V$119,"Đạt")</f>
        <v>48</v>
      </c>
      <c r="AK8" s="70">
        <f>+$AJ$8/$Y$8</f>
        <v>0.94117647058823528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698</v>
      </c>
      <c r="D10" s="17" t="s">
        <v>699</v>
      </c>
      <c r="E10" s="18" t="s">
        <v>78</v>
      </c>
      <c r="F10" s="19" t="s">
        <v>700</v>
      </c>
      <c r="G10" s="16" t="s">
        <v>124</v>
      </c>
      <c r="H10" s="20">
        <v>6</v>
      </c>
      <c r="I10" s="20">
        <v>6</v>
      </c>
      <c r="J10" s="20">
        <v>6</v>
      </c>
      <c r="K10" s="20" t="s">
        <v>26</v>
      </c>
      <c r="L10" s="21"/>
      <c r="M10" s="21"/>
      <c r="N10" s="21"/>
      <c r="O10" s="21"/>
      <c r="P10" s="22">
        <v>6</v>
      </c>
      <c r="Q10" s="23">
        <f t="shared" ref="Q10:Q60" si="0">ROUND(SUMPRODUCT(H10:P10,$H$9:$P$9)/100,1)</f>
        <v>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60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701</v>
      </c>
      <c r="D11" s="28" t="s">
        <v>702</v>
      </c>
      <c r="E11" s="29" t="s">
        <v>78</v>
      </c>
      <c r="F11" s="30" t="s">
        <v>478</v>
      </c>
      <c r="G11" s="27" t="s">
        <v>133</v>
      </c>
      <c r="H11" s="31">
        <v>6</v>
      </c>
      <c r="I11" s="31">
        <v>6</v>
      </c>
      <c r="J11" s="31">
        <v>6</v>
      </c>
      <c r="K11" s="31" t="s">
        <v>26</v>
      </c>
      <c r="L11" s="32"/>
      <c r="M11" s="32"/>
      <c r="N11" s="32"/>
      <c r="O11" s="32"/>
      <c r="P11" s="33">
        <v>6</v>
      </c>
      <c r="Q11" s="34">
        <f t="shared" si="0"/>
        <v>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6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703</v>
      </c>
      <c r="D12" s="28" t="s">
        <v>486</v>
      </c>
      <c r="E12" s="29" t="s">
        <v>704</v>
      </c>
      <c r="F12" s="30" t="s">
        <v>705</v>
      </c>
      <c r="G12" s="27" t="s">
        <v>80</v>
      </c>
      <c r="H12" s="31">
        <v>7</v>
      </c>
      <c r="I12" s="31">
        <v>7</v>
      </c>
      <c r="J12" s="31">
        <v>7</v>
      </c>
      <c r="K12" s="31" t="s">
        <v>26</v>
      </c>
      <c r="L12" s="38"/>
      <c r="M12" s="38"/>
      <c r="N12" s="38"/>
      <c r="O12" s="38"/>
      <c r="P12" s="33">
        <v>7</v>
      </c>
      <c r="Q12" s="34">
        <f t="shared" si="0"/>
        <v>7</v>
      </c>
      <c r="R12" s="35" t="str">
        <f t="shared" ref="R12:R60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60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706</v>
      </c>
      <c r="D13" s="28" t="s">
        <v>707</v>
      </c>
      <c r="E13" s="29" t="s">
        <v>277</v>
      </c>
      <c r="F13" s="30" t="s">
        <v>708</v>
      </c>
      <c r="G13" s="27" t="s">
        <v>92</v>
      </c>
      <c r="H13" s="31">
        <v>6</v>
      </c>
      <c r="I13" s="31">
        <v>6</v>
      </c>
      <c r="J13" s="31">
        <v>6</v>
      </c>
      <c r="K13" s="31" t="s">
        <v>26</v>
      </c>
      <c r="L13" s="38"/>
      <c r="M13" s="38"/>
      <c r="N13" s="38"/>
      <c r="O13" s="38"/>
      <c r="P13" s="33">
        <v>6</v>
      </c>
      <c r="Q13" s="34">
        <f t="shared" si="0"/>
        <v>6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709</v>
      </c>
      <c r="D14" s="28" t="s">
        <v>90</v>
      </c>
      <c r="E14" s="29" t="s">
        <v>91</v>
      </c>
      <c r="F14" s="30" t="s">
        <v>710</v>
      </c>
      <c r="G14" s="27" t="s">
        <v>133</v>
      </c>
      <c r="H14" s="31">
        <v>6</v>
      </c>
      <c r="I14" s="31">
        <v>6</v>
      </c>
      <c r="J14" s="31">
        <v>6</v>
      </c>
      <c r="K14" s="31" t="s">
        <v>26</v>
      </c>
      <c r="L14" s="38"/>
      <c r="M14" s="38"/>
      <c r="N14" s="38"/>
      <c r="O14" s="38"/>
      <c r="P14" s="33">
        <v>6</v>
      </c>
      <c r="Q14" s="34">
        <f t="shared" si="0"/>
        <v>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711</v>
      </c>
      <c r="D15" s="28" t="s">
        <v>461</v>
      </c>
      <c r="E15" s="29" t="s">
        <v>712</v>
      </c>
      <c r="F15" s="30" t="s">
        <v>713</v>
      </c>
      <c r="G15" s="27" t="s">
        <v>84</v>
      </c>
      <c r="H15" s="31">
        <v>7</v>
      </c>
      <c r="I15" s="31">
        <v>7</v>
      </c>
      <c r="J15" s="31">
        <v>7</v>
      </c>
      <c r="K15" s="31" t="s">
        <v>26</v>
      </c>
      <c r="L15" s="38"/>
      <c r="M15" s="38"/>
      <c r="N15" s="38"/>
      <c r="O15" s="38"/>
      <c r="P15" s="33">
        <v>7</v>
      </c>
      <c r="Q15" s="34">
        <f t="shared" si="0"/>
        <v>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714</v>
      </c>
      <c r="D16" s="28" t="s">
        <v>715</v>
      </c>
      <c r="E16" s="29" t="s">
        <v>99</v>
      </c>
      <c r="F16" s="30" t="s">
        <v>716</v>
      </c>
      <c r="G16" s="27" t="s">
        <v>92</v>
      </c>
      <c r="H16" s="31">
        <v>7</v>
      </c>
      <c r="I16" s="31">
        <v>7</v>
      </c>
      <c r="J16" s="31">
        <v>7</v>
      </c>
      <c r="K16" s="31" t="s">
        <v>26</v>
      </c>
      <c r="L16" s="38"/>
      <c r="M16" s="38"/>
      <c r="N16" s="38"/>
      <c r="O16" s="38"/>
      <c r="P16" s="33">
        <v>7</v>
      </c>
      <c r="Q16" s="34">
        <f t="shared" si="0"/>
        <v>7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717</v>
      </c>
      <c r="D17" s="28" t="s">
        <v>86</v>
      </c>
      <c r="E17" s="29" t="s">
        <v>453</v>
      </c>
      <c r="F17" s="30" t="s">
        <v>718</v>
      </c>
      <c r="G17" s="27" t="s">
        <v>133</v>
      </c>
      <c r="H17" s="31">
        <v>8</v>
      </c>
      <c r="I17" s="31">
        <v>8</v>
      </c>
      <c r="J17" s="31">
        <v>8</v>
      </c>
      <c r="K17" s="31" t="s">
        <v>26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719</v>
      </c>
      <c r="D18" s="28" t="s">
        <v>720</v>
      </c>
      <c r="E18" s="29" t="s">
        <v>298</v>
      </c>
      <c r="F18" s="30" t="s">
        <v>443</v>
      </c>
      <c r="G18" s="27" t="s">
        <v>80</v>
      </c>
      <c r="H18" s="31">
        <v>7</v>
      </c>
      <c r="I18" s="31">
        <v>7</v>
      </c>
      <c r="J18" s="31">
        <v>7</v>
      </c>
      <c r="K18" s="31" t="s">
        <v>26</v>
      </c>
      <c r="L18" s="38"/>
      <c r="M18" s="38"/>
      <c r="N18" s="38"/>
      <c r="O18" s="38"/>
      <c r="P18" s="33">
        <v>7</v>
      </c>
      <c r="Q18" s="34">
        <f t="shared" si="0"/>
        <v>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721</v>
      </c>
      <c r="D19" s="28" t="s">
        <v>424</v>
      </c>
      <c r="E19" s="29" t="s">
        <v>316</v>
      </c>
      <c r="F19" s="30" t="s">
        <v>722</v>
      </c>
      <c r="G19" s="27" t="s">
        <v>133</v>
      </c>
      <c r="H19" s="31">
        <v>6</v>
      </c>
      <c r="I19" s="31">
        <v>6</v>
      </c>
      <c r="J19" s="31">
        <v>6</v>
      </c>
      <c r="K19" s="31" t="s">
        <v>26</v>
      </c>
      <c r="L19" s="38"/>
      <c r="M19" s="38"/>
      <c r="N19" s="38"/>
      <c r="O19" s="38"/>
      <c r="P19" s="33">
        <v>6</v>
      </c>
      <c r="Q19" s="34">
        <f t="shared" si="0"/>
        <v>6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723</v>
      </c>
      <c r="D20" s="28" t="s">
        <v>724</v>
      </c>
      <c r="E20" s="29" t="s">
        <v>119</v>
      </c>
      <c r="F20" s="30" t="s">
        <v>725</v>
      </c>
      <c r="G20" s="27" t="s">
        <v>101</v>
      </c>
      <c r="H20" s="31">
        <v>6</v>
      </c>
      <c r="I20" s="31">
        <v>6</v>
      </c>
      <c r="J20" s="31">
        <v>6</v>
      </c>
      <c r="K20" s="31" t="s">
        <v>26</v>
      </c>
      <c r="L20" s="38"/>
      <c r="M20" s="38"/>
      <c r="N20" s="38"/>
      <c r="O20" s="38"/>
      <c r="P20" s="33">
        <v>6</v>
      </c>
      <c r="Q20" s="34">
        <f t="shared" si="0"/>
        <v>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726</v>
      </c>
      <c r="D21" s="28" t="s">
        <v>86</v>
      </c>
      <c r="E21" s="29" t="s">
        <v>727</v>
      </c>
      <c r="F21" s="30" t="s">
        <v>728</v>
      </c>
      <c r="G21" s="27" t="s">
        <v>80</v>
      </c>
      <c r="H21" s="31">
        <v>6</v>
      </c>
      <c r="I21" s="31">
        <v>6</v>
      </c>
      <c r="J21" s="31">
        <v>6</v>
      </c>
      <c r="K21" s="31" t="s">
        <v>26</v>
      </c>
      <c r="L21" s="38"/>
      <c r="M21" s="38"/>
      <c r="N21" s="38"/>
      <c r="O21" s="38"/>
      <c r="P21" s="33">
        <v>6</v>
      </c>
      <c r="Q21" s="34">
        <f t="shared" si="0"/>
        <v>6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729</v>
      </c>
      <c r="D22" s="28" t="s">
        <v>663</v>
      </c>
      <c r="E22" s="29" t="s">
        <v>618</v>
      </c>
      <c r="F22" s="30" t="s">
        <v>730</v>
      </c>
      <c r="G22" s="27" t="s">
        <v>92</v>
      </c>
      <c r="H22" s="31">
        <v>7</v>
      </c>
      <c r="I22" s="31">
        <v>7</v>
      </c>
      <c r="J22" s="31">
        <v>7</v>
      </c>
      <c r="K22" s="31" t="s">
        <v>26</v>
      </c>
      <c r="L22" s="38"/>
      <c r="M22" s="38"/>
      <c r="N22" s="38"/>
      <c r="O22" s="38"/>
      <c r="P22" s="33">
        <v>7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731</v>
      </c>
      <c r="D23" s="28" t="s">
        <v>126</v>
      </c>
      <c r="E23" s="29" t="s">
        <v>490</v>
      </c>
      <c r="F23" s="30" t="s">
        <v>725</v>
      </c>
      <c r="G23" s="27" t="s">
        <v>84</v>
      </c>
      <c r="H23" s="31">
        <v>6</v>
      </c>
      <c r="I23" s="31">
        <v>6</v>
      </c>
      <c r="J23" s="31">
        <v>6</v>
      </c>
      <c r="K23" s="31" t="s">
        <v>26</v>
      </c>
      <c r="L23" s="38"/>
      <c r="M23" s="38"/>
      <c r="N23" s="38"/>
      <c r="O23" s="38"/>
      <c r="P23" s="33">
        <v>6</v>
      </c>
      <c r="Q23" s="34">
        <f t="shared" si="0"/>
        <v>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732</v>
      </c>
      <c r="D24" s="28" t="s">
        <v>733</v>
      </c>
      <c r="E24" s="29" t="s">
        <v>734</v>
      </c>
      <c r="F24" s="30" t="s">
        <v>735</v>
      </c>
      <c r="G24" s="27" t="s">
        <v>101</v>
      </c>
      <c r="H24" s="31">
        <v>7</v>
      </c>
      <c r="I24" s="31">
        <v>7</v>
      </c>
      <c r="J24" s="31">
        <v>7</v>
      </c>
      <c r="K24" s="31" t="s">
        <v>26</v>
      </c>
      <c r="L24" s="38"/>
      <c r="M24" s="38"/>
      <c r="N24" s="38"/>
      <c r="O24" s="38"/>
      <c r="P24" s="33">
        <v>7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736</v>
      </c>
      <c r="D25" s="28" t="s">
        <v>737</v>
      </c>
      <c r="E25" s="29" t="s">
        <v>738</v>
      </c>
      <c r="F25" s="30" t="s">
        <v>739</v>
      </c>
      <c r="G25" s="27" t="s">
        <v>92</v>
      </c>
      <c r="H25" s="31">
        <v>8</v>
      </c>
      <c r="I25" s="31">
        <v>8</v>
      </c>
      <c r="J25" s="31">
        <v>8</v>
      </c>
      <c r="K25" s="31" t="s">
        <v>26</v>
      </c>
      <c r="L25" s="38"/>
      <c r="M25" s="38"/>
      <c r="N25" s="38"/>
      <c r="O25" s="38"/>
      <c r="P25" s="33">
        <v>8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740</v>
      </c>
      <c r="D26" s="28" t="s">
        <v>227</v>
      </c>
      <c r="E26" s="29" t="s">
        <v>135</v>
      </c>
      <c r="F26" s="30" t="s">
        <v>741</v>
      </c>
      <c r="G26" s="27" t="s">
        <v>84</v>
      </c>
      <c r="H26" s="31">
        <v>9</v>
      </c>
      <c r="I26" s="31">
        <v>9</v>
      </c>
      <c r="J26" s="31">
        <v>9</v>
      </c>
      <c r="K26" s="31" t="s">
        <v>26</v>
      </c>
      <c r="L26" s="38"/>
      <c r="M26" s="38"/>
      <c r="N26" s="38"/>
      <c r="O26" s="38"/>
      <c r="P26" s="33">
        <v>9</v>
      </c>
      <c r="Q26" s="34">
        <f t="shared" si="0"/>
        <v>9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742</v>
      </c>
      <c r="D27" s="28" t="s">
        <v>743</v>
      </c>
      <c r="E27" s="29" t="s">
        <v>744</v>
      </c>
      <c r="F27" s="30" t="s">
        <v>745</v>
      </c>
      <c r="G27" s="27" t="s">
        <v>124</v>
      </c>
      <c r="H27" s="31">
        <v>5</v>
      </c>
      <c r="I27" s="31">
        <v>5</v>
      </c>
      <c r="J27" s="31">
        <v>5</v>
      </c>
      <c r="K27" s="31" t="s">
        <v>26</v>
      </c>
      <c r="L27" s="38"/>
      <c r="M27" s="38"/>
      <c r="N27" s="38"/>
      <c r="O27" s="38"/>
      <c r="P27" s="33">
        <v>5</v>
      </c>
      <c r="Q27" s="34">
        <f t="shared" si="0"/>
        <v>5</v>
      </c>
      <c r="R27" s="35" t="str">
        <f t="shared" si="3"/>
        <v>D+</v>
      </c>
      <c r="S27" s="36" t="str">
        <f t="shared" si="1"/>
        <v>Trung bình yếu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746</v>
      </c>
      <c r="D28" s="28" t="s">
        <v>747</v>
      </c>
      <c r="E28" s="29" t="s">
        <v>744</v>
      </c>
      <c r="F28" s="30" t="s">
        <v>748</v>
      </c>
      <c r="G28" s="27" t="s">
        <v>84</v>
      </c>
      <c r="H28" s="31">
        <v>8</v>
      </c>
      <c r="I28" s="31">
        <v>8</v>
      </c>
      <c r="J28" s="31">
        <v>8</v>
      </c>
      <c r="K28" s="31" t="s">
        <v>26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749</v>
      </c>
      <c r="D29" s="28" t="s">
        <v>558</v>
      </c>
      <c r="E29" s="29" t="s">
        <v>750</v>
      </c>
      <c r="F29" s="30" t="s">
        <v>751</v>
      </c>
      <c r="G29" s="27" t="s">
        <v>92</v>
      </c>
      <c r="H29" s="31">
        <v>7</v>
      </c>
      <c r="I29" s="31">
        <v>7</v>
      </c>
      <c r="J29" s="31">
        <v>7</v>
      </c>
      <c r="K29" s="31" t="s">
        <v>26</v>
      </c>
      <c r="L29" s="38"/>
      <c r="M29" s="38"/>
      <c r="N29" s="38"/>
      <c r="O29" s="38"/>
      <c r="P29" s="33">
        <v>7</v>
      </c>
      <c r="Q29" s="34">
        <f t="shared" si="0"/>
        <v>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752</v>
      </c>
      <c r="D30" s="28" t="s">
        <v>753</v>
      </c>
      <c r="E30" s="29" t="s">
        <v>754</v>
      </c>
      <c r="F30" s="30" t="s">
        <v>755</v>
      </c>
      <c r="G30" s="27" t="s">
        <v>124</v>
      </c>
      <c r="H30" s="31">
        <v>6</v>
      </c>
      <c r="I30" s="31">
        <v>6</v>
      </c>
      <c r="J30" s="31">
        <v>6</v>
      </c>
      <c r="K30" s="31" t="s">
        <v>26</v>
      </c>
      <c r="L30" s="38"/>
      <c r="M30" s="38"/>
      <c r="N30" s="38"/>
      <c r="O30" s="38"/>
      <c r="P30" s="33">
        <v>6</v>
      </c>
      <c r="Q30" s="34">
        <f t="shared" si="0"/>
        <v>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756</v>
      </c>
      <c r="D31" s="28" t="s">
        <v>757</v>
      </c>
      <c r="E31" s="29" t="s">
        <v>143</v>
      </c>
      <c r="F31" s="30" t="s">
        <v>758</v>
      </c>
      <c r="G31" s="27" t="s">
        <v>133</v>
      </c>
      <c r="H31" s="31">
        <v>6</v>
      </c>
      <c r="I31" s="31">
        <v>6</v>
      </c>
      <c r="J31" s="31">
        <v>6</v>
      </c>
      <c r="K31" s="31" t="s">
        <v>26</v>
      </c>
      <c r="L31" s="38"/>
      <c r="M31" s="38"/>
      <c r="N31" s="38"/>
      <c r="O31" s="38"/>
      <c r="P31" s="33">
        <v>6</v>
      </c>
      <c r="Q31" s="34">
        <f t="shared" si="0"/>
        <v>6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759</v>
      </c>
      <c r="D32" s="28" t="s">
        <v>760</v>
      </c>
      <c r="E32" s="29" t="s">
        <v>143</v>
      </c>
      <c r="F32" s="30" t="s">
        <v>399</v>
      </c>
      <c r="G32" s="27" t="s">
        <v>92</v>
      </c>
      <c r="H32" s="31">
        <v>9</v>
      </c>
      <c r="I32" s="31">
        <v>9</v>
      </c>
      <c r="J32" s="31">
        <v>9</v>
      </c>
      <c r="K32" s="31" t="s">
        <v>26</v>
      </c>
      <c r="L32" s="38"/>
      <c r="M32" s="38"/>
      <c r="N32" s="38"/>
      <c r="O32" s="38"/>
      <c r="P32" s="33">
        <v>9</v>
      </c>
      <c r="Q32" s="34">
        <f t="shared" si="0"/>
        <v>9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761</v>
      </c>
      <c r="D33" s="28" t="s">
        <v>762</v>
      </c>
      <c r="E33" s="29" t="s">
        <v>763</v>
      </c>
      <c r="F33" s="30" t="s">
        <v>764</v>
      </c>
      <c r="G33" s="27" t="s">
        <v>124</v>
      </c>
      <c r="H33" s="31">
        <v>7</v>
      </c>
      <c r="I33" s="31">
        <v>7</v>
      </c>
      <c r="J33" s="31">
        <v>7</v>
      </c>
      <c r="K33" s="31" t="s">
        <v>26</v>
      </c>
      <c r="L33" s="38"/>
      <c r="M33" s="38"/>
      <c r="N33" s="38"/>
      <c r="O33" s="38"/>
      <c r="P33" s="33">
        <v>7</v>
      </c>
      <c r="Q33" s="34">
        <f t="shared" si="0"/>
        <v>7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765</v>
      </c>
      <c r="D34" s="28" t="s">
        <v>766</v>
      </c>
      <c r="E34" s="29" t="s">
        <v>336</v>
      </c>
      <c r="F34" s="30" t="s">
        <v>767</v>
      </c>
      <c r="G34" s="27" t="s">
        <v>133</v>
      </c>
      <c r="H34" s="31">
        <v>6</v>
      </c>
      <c r="I34" s="31">
        <v>6</v>
      </c>
      <c r="J34" s="31">
        <v>6</v>
      </c>
      <c r="K34" s="31" t="s">
        <v>26</v>
      </c>
      <c r="L34" s="38"/>
      <c r="M34" s="38"/>
      <c r="N34" s="38"/>
      <c r="O34" s="38"/>
      <c r="P34" s="33">
        <v>6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768</v>
      </c>
      <c r="D35" s="28" t="s">
        <v>769</v>
      </c>
      <c r="E35" s="29" t="s">
        <v>68</v>
      </c>
      <c r="F35" s="30" t="s">
        <v>758</v>
      </c>
      <c r="G35" s="27" t="s">
        <v>80</v>
      </c>
      <c r="H35" s="31"/>
      <c r="I35" s="31"/>
      <c r="J35" s="31"/>
      <c r="K35" s="31" t="s">
        <v>26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770</v>
      </c>
      <c r="D36" s="28" t="s">
        <v>464</v>
      </c>
      <c r="E36" s="29" t="s">
        <v>68</v>
      </c>
      <c r="F36" s="30" t="s">
        <v>120</v>
      </c>
      <c r="G36" s="27" t="s">
        <v>133</v>
      </c>
      <c r="H36" s="31">
        <v>8</v>
      </c>
      <c r="I36" s="31">
        <v>8</v>
      </c>
      <c r="J36" s="31">
        <v>8</v>
      </c>
      <c r="K36" s="31" t="s">
        <v>26</v>
      </c>
      <c r="L36" s="38"/>
      <c r="M36" s="38"/>
      <c r="N36" s="38"/>
      <c r="O36" s="38"/>
      <c r="P36" s="33">
        <v>8</v>
      </c>
      <c r="Q36" s="34">
        <f t="shared" si="0"/>
        <v>8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771</v>
      </c>
      <c r="D37" s="28" t="s">
        <v>86</v>
      </c>
      <c r="E37" s="29" t="s">
        <v>772</v>
      </c>
      <c r="F37" s="30" t="s">
        <v>561</v>
      </c>
      <c r="G37" s="27" t="s">
        <v>124</v>
      </c>
      <c r="H37" s="31">
        <v>8</v>
      </c>
      <c r="I37" s="31">
        <v>8</v>
      </c>
      <c r="J37" s="31">
        <v>8</v>
      </c>
      <c r="K37" s="31" t="s">
        <v>26</v>
      </c>
      <c r="L37" s="38"/>
      <c r="M37" s="38"/>
      <c r="N37" s="38"/>
      <c r="O37" s="38"/>
      <c r="P37" s="33">
        <v>8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773</v>
      </c>
      <c r="D38" s="28" t="s">
        <v>153</v>
      </c>
      <c r="E38" s="29" t="s">
        <v>167</v>
      </c>
      <c r="F38" s="30" t="s">
        <v>774</v>
      </c>
      <c r="G38" s="27" t="s">
        <v>92</v>
      </c>
      <c r="H38" s="31">
        <v>6</v>
      </c>
      <c r="I38" s="31">
        <v>6</v>
      </c>
      <c r="J38" s="31">
        <v>6</v>
      </c>
      <c r="K38" s="31" t="s">
        <v>26</v>
      </c>
      <c r="L38" s="38"/>
      <c r="M38" s="38"/>
      <c r="N38" s="38"/>
      <c r="O38" s="38"/>
      <c r="P38" s="33">
        <v>6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775</v>
      </c>
      <c r="D39" s="28" t="s">
        <v>776</v>
      </c>
      <c r="E39" s="29" t="s">
        <v>351</v>
      </c>
      <c r="F39" s="30" t="s">
        <v>777</v>
      </c>
      <c r="G39" s="27" t="s">
        <v>92</v>
      </c>
      <c r="H39" s="31">
        <v>7</v>
      </c>
      <c r="I39" s="31">
        <v>7</v>
      </c>
      <c r="J39" s="31">
        <v>7</v>
      </c>
      <c r="K39" s="31" t="s">
        <v>26</v>
      </c>
      <c r="L39" s="38"/>
      <c r="M39" s="38"/>
      <c r="N39" s="38"/>
      <c r="O39" s="38"/>
      <c r="P39" s="33">
        <v>7</v>
      </c>
      <c r="Q39" s="34">
        <f t="shared" si="0"/>
        <v>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778</v>
      </c>
      <c r="D40" s="28" t="s">
        <v>779</v>
      </c>
      <c r="E40" s="29" t="s">
        <v>178</v>
      </c>
      <c r="F40" s="30" t="s">
        <v>780</v>
      </c>
      <c r="G40" s="27" t="s">
        <v>101</v>
      </c>
      <c r="H40" s="31">
        <v>6</v>
      </c>
      <c r="I40" s="31">
        <v>6</v>
      </c>
      <c r="J40" s="31">
        <v>6</v>
      </c>
      <c r="K40" s="31" t="s">
        <v>26</v>
      </c>
      <c r="L40" s="38"/>
      <c r="M40" s="38"/>
      <c r="N40" s="38"/>
      <c r="O40" s="38"/>
      <c r="P40" s="33">
        <v>6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781</v>
      </c>
      <c r="D41" s="28" t="s">
        <v>782</v>
      </c>
      <c r="E41" s="29" t="s">
        <v>178</v>
      </c>
      <c r="F41" s="30" t="s">
        <v>783</v>
      </c>
      <c r="G41" s="27" t="s">
        <v>124</v>
      </c>
      <c r="H41" s="31">
        <v>5</v>
      </c>
      <c r="I41" s="31">
        <v>5</v>
      </c>
      <c r="J41" s="31">
        <v>5</v>
      </c>
      <c r="K41" s="31" t="s">
        <v>26</v>
      </c>
      <c r="L41" s="38"/>
      <c r="M41" s="38"/>
      <c r="N41" s="38"/>
      <c r="O41" s="38"/>
      <c r="P41" s="33">
        <v>5</v>
      </c>
      <c r="Q41" s="34">
        <f t="shared" si="0"/>
        <v>5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784</v>
      </c>
      <c r="D42" s="28" t="s">
        <v>785</v>
      </c>
      <c r="E42" s="29" t="s">
        <v>521</v>
      </c>
      <c r="F42" s="30" t="s">
        <v>786</v>
      </c>
      <c r="G42" s="27" t="s">
        <v>101</v>
      </c>
      <c r="H42" s="31">
        <v>6</v>
      </c>
      <c r="I42" s="31">
        <v>6</v>
      </c>
      <c r="J42" s="31">
        <v>6</v>
      </c>
      <c r="K42" s="31" t="s">
        <v>26</v>
      </c>
      <c r="L42" s="38"/>
      <c r="M42" s="38"/>
      <c r="N42" s="38"/>
      <c r="O42" s="38"/>
      <c r="P42" s="33">
        <v>6</v>
      </c>
      <c r="Q42" s="34">
        <f t="shared" si="0"/>
        <v>6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787</v>
      </c>
      <c r="D43" s="28" t="s">
        <v>126</v>
      </c>
      <c r="E43" s="29" t="s">
        <v>528</v>
      </c>
      <c r="F43" s="30" t="s">
        <v>728</v>
      </c>
      <c r="G43" s="27" t="s">
        <v>124</v>
      </c>
      <c r="H43" s="31">
        <v>6</v>
      </c>
      <c r="I43" s="31">
        <v>6</v>
      </c>
      <c r="J43" s="31">
        <v>6</v>
      </c>
      <c r="K43" s="31" t="s">
        <v>26</v>
      </c>
      <c r="L43" s="38"/>
      <c r="M43" s="38"/>
      <c r="N43" s="38"/>
      <c r="O43" s="38"/>
      <c r="P43" s="33">
        <v>6</v>
      </c>
      <c r="Q43" s="34">
        <f t="shared" si="0"/>
        <v>6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788</v>
      </c>
      <c r="D44" s="28" t="s">
        <v>789</v>
      </c>
      <c r="E44" s="29" t="s">
        <v>190</v>
      </c>
      <c r="F44" s="30" t="s">
        <v>467</v>
      </c>
      <c r="G44" s="27" t="s">
        <v>101</v>
      </c>
      <c r="H44" s="31">
        <v>6</v>
      </c>
      <c r="I44" s="31">
        <v>6</v>
      </c>
      <c r="J44" s="31">
        <v>6</v>
      </c>
      <c r="K44" s="31" t="s">
        <v>26</v>
      </c>
      <c r="L44" s="38"/>
      <c r="M44" s="38"/>
      <c r="N44" s="38"/>
      <c r="O44" s="38"/>
      <c r="P44" s="33">
        <v>6</v>
      </c>
      <c r="Q44" s="34">
        <f t="shared" si="0"/>
        <v>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790</v>
      </c>
      <c r="D45" s="28" t="s">
        <v>791</v>
      </c>
      <c r="E45" s="29" t="s">
        <v>205</v>
      </c>
      <c r="F45" s="30" t="s">
        <v>792</v>
      </c>
      <c r="G45" s="27" t="s">
        <v>101</v>
      </c>
      <c r="H45" s="31">
        <v>6</v>
      </c>
      <c r="I45" s="31">
        <v>6</v>
      </c>
      <c r="J45" s="31">
        <v>6</v>
      </c>
      <c r="K45" s="31" t="s">
        <v>26</v>
      </c>
      <c r="L45" s="38"/>
      <c r="M45" s="38"/>
      <c r="N45" s="38"/>
      <c r="O45" s="38"/>
      <c r="P45" s="33">
        <v>6</v>
      </c>
      <c r="Q45" s="34">
        <f t="shared" si="0"/>
        <v>6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793</v>
      </c>
      <c r="D46" s="28" t="s">
        <v>794</v>
      </c>
      <c r="E46" s="29" t="s">
        <v>545</v>
      </c>
      <c r="F46" s="30" t="s">
        <v>613</v>
      </c>
      <c r="G46" s="27" t="s">
        <v>124</v>
      </c>
      <c r="H46" s="31"/>
      <c r="I46" s="31"/>
      <c r="J46" s="31"/>
      <c r="K46" s="31" t="s">
        <v>26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>Không đủ ĐKDT</v>
      </c>
      <c r="U46" s="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795</v>
      </c>
      <c r="D47" s="28" t="s">
        <v>796</v>
      </c>
      <c r="E47" s="29" t="s">
        <v>385</v>
      </c>
      <c r="F47" s="30" t="s">
        <v>797</v>
      </c>
      <c r="G47" s="27" t="s">
        <v>80</v>
      </c>
      <c r="H47" s="31">
        <v>6</v>
      </c>
      <c r="I47" s="31">
        <v>6</v>
      </c>
      <c r="J47" s="31">
        <v>6</v>
      </c>
      <c r="K47" s="31" t="s">
        <v>26</v>
      </c>
      <c r="L47" s="38"/>
      <c r="M47" s="38"/>
      <c r="N47" s="38"/>
      <c r="O47" s="38"/>
      <c r="P47" s="33">
        <v>6</v>
      </c>
      <c r="Q47" s="34">
        <f t="shared" si="0"/>
        <v>6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798</v>
      </c>
      <c r="D48" s="28" t="s">
        <v>799</v>
      </c>
      <c r="E48" s="29" t="s">
        <v>800</v>
      </c>
      <c r="F48" s="30" t="s">
        <v>801</v>
      </c>
      <c r="G48" s="27" t="s">
        <v>133</v>
      </c>
      <c r="H48" s="31">
        <v>6</v>
      </c>
      <c r="I48" s="31">
        <v>6</v>
      </c>
      <c r="J48" s="31">
        <v>6</v>
      </c>
      <c r="K48" s="31" t="s">
        <v>26</v>
      </c>
      <c r="L48" s="38"/>
      <c r="M48" s="38"/>
      <c r="N48" s="38"/>
      <c r="O48" s="38"/>
      <c r="P48" s="33">
        <v>6</v>
      </c>
      <c r="Q48" s="34">
        <f t="shared" si="0"/>
        <v>6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802</v>
      </c>
      <c r="D49" s="28" t="s">
        <v>584</v>
      </c>
      <c r="E49" s="29" t="s">
        <v>803</v>
      </c>
      <c r="F49" s="30" t="s">
        <v>804</v>
      </c>
      <c r="G49" s="27" t="s">
        <v>80</v>
      </c>
      <c r="H49" s="31">
        <v>6</v>
      </c>
      <c r="I49" s="31">
        <v>6</v>
      </c>
      <c r="J49" s="31">
        <v>6</v>
      </c>
      <c r="K49" s="31" t="s">
        <v>26</v>
      </c>
      <c r="L49" s="38"/>
      <c r="M49" s="38"/>
      <c r="N49" s="38"/>
      <c r="O49" s="38"/>
      <c r="P49" s="33">
        <v>6</v>
      </c>
      <c r="Q49" s="34">
        <f t="shared" si="0"/>
        <v>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805</v>
      </c>
      <c r="D50" s="28" t="s">
        <v>806</v>
      </c>
      <c r="E50" s="29" t="s">
        <v>807</v>
      </c>
      <c r="F50" s="30" t="s">
        <v>808</v>
      </c>
      <c r="G50" s="27" t="s">
        <v>124</v>
      </c>
      <c r="H50" s="31">
        <v>6</v>
      </c>
      <c r="I50" s="31">
        <v>6</v>
      </c>
      <c r="J50" s="31">
        <v>6</v>
      </c>
      <c r="K50" s="31" t="s">
        <v>26</v>
      </c>
      <c r="L50" s="38"/>
      <c r="M50" s="38"/>
      <c r="N50" s="38"/>
      <c r="O50" s="38"/>
      <c r="P50" s="33">
        <v>6</v>
      </c>
      <c r="Q50" s="34">
        <f t="shared" si="0"/>
        <v>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809</v>
      </c>
      <c r="D51" s="28" t="s">
        <v>663</v>
      </c>
      <c r="E51" s="29" t="s">
        <v>810</v>
      </c>
      <c r="F51" s="30" t="s">
        <v>474</v>
      </c>
      <c r="G51" s="27" t="s">
        <v>133</v>
      </c>
      <c r="H51" s="31">
        <v>8</v>
      </c>
      <c r="I51" s="31">
        <v>8</v>
      </c>
      <c r="J51" s="31">
        <v>8</v>
      </c>
      <c r="K51" s="31" t="s">
        <v>26</v>
      </c>
      <c r="L51" s="38"/>
      <c r="M51" s="38"/>
      <c r="N51" s="38"/>
      <c r="O51" s="38"/>
      <c r="P51" s="33">
        <v>8</v>
      </c>
      <c r="Q51" s="34">
        <f t="shared" si="0"/>
        <v>8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811</v>
      </c>
      <c r="D52" s="28" t="s">
        <v>812</v>
      </c>
      <c r="E52" s="29" t="s">
        <v>813</v>
      </c>
      <c r="F52" s="30" t="s">
        <v>814</v>
      </c>
      <c r="G52" s="27" t="s">
        <v>80</v>
      </c>
      <c r="H52" s="31">
        <v>6</v>
      </c>
      <c r="I52" s="31">
        <v>6</v>
      </c>
      <c r="J52" s="31">
        <v>6</v>
      </c>
      <c r="K52" s="31" t="s">
        <v>26</v>
      </c>
      <c r="L52" s="38"/>
      <c r="M52" s="38"/>
      <c r="N52" s="38"/>
      <c r="O52" s="38"/>
      <c r="P52" s="33">
        <v>6</v>
      </c>
      <c r="Q52" s="34">
        <f t="shared" si="0"/>
        <v>6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815</v>
      </c>
      <c r="D53" s="28" t="s">
        <v>816</v>
      </c>
      <c r="E53" s="29" t="s">
        <v>228</v>
      </c>
      <c r="F53" s="30" t="s">
        <v>817</v>
      </c>
      <c r="G53" s="27" t="s">
        <v>84</v>
      </c>
      <c r="H53" s="31">
        <v>6</v>
      </c>
      <c r="I53" s="31">
        <v>6</v>
      </c>
      <c r="J53" s="31">
        <v>6</v>
      </c>
      <c r="K53" s="31" t="s">
        <v>26</v>
      </c>
      <c r="L53" s="38"/>
      <c r="M53" s="38"/>
      <c r="N53" s="38"/>
      <c r="O53" s="38"/>
      <c r="P53" s="33">
        <v>6</v>
      </c>
      <c r="Q53" s="34">
        <f t="shared" si="0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818</v>
      </c>
      <c r="D54" s="28" t="s">
        <v>819</v>
      </c>
      <c r="E54" s="29" t="s">
        <v>820</v>
      </c>
      <c r="F54" s="30" t="s">
        <v>408</v>
      </c>
      <c r="G54" s="27" t="s">
        <v>101</v>
      </c>
      <c r="H54" s="31">
        <v>7</v>
      </c>
      <c r="I54" s="31">
        <v>7</v>
      </c>
      <c r="J54" s="31">
        <v>7</v>
      </c>
      <c r="K54" s="31" t="s">
        <v>26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821</v>
      </c>
      <c r="D55" s="28" t="s">
        <v>822</v>
      </c>
      <c r="E55" s="29" t="s">
        <v>250</v>
      </c>
      <c r="F55" s="30" t="s">
        <v>823</v>
      </c>
      <c r="G55" s="27" t="s">
        <v>84</v>
      </c>
      <c r="H55" s="31"/>
      <c r="I55" s="31"/>
      <c r="J55" s="31"/>
      <c r="K55" s="31" t="s">
        <v>26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824</v>
      </c>
      <c r="D56" s="28" t="s">
        <v>94</v>
      </c>
      <c r="E56" s="29" t="s">
        <v>250</v>
      </c>
      <c r="F56" s="30" t="s">
        <v>825</v>
      </c>
      <c r="G56" s="27" t="s">
        <v>101</v>
      </c>
      <c r="H56" s="31">
        <v>6</v>
      </c>
      <c r="I56" s="31">
        <v>6</v>
      </c>
      <c r="J56" s="31">
        <v>6</v>
      </c>
      <c r="K56" s="31" t="s">
        <v>26</v>
      </c>
      <c r="L56" s="38"/>
      <c r="M56" s="38"/>
      <c r="N56" s="38"/>
      <c r="O56" s="38"/>
      <c r="P56" s="33">
        <v>6</v>
      </c>
      <c r="Q56" s="34">
        <f t="shared" si="0"/>
        <v>6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826</v>
      </c>
      <c r="D57" s="28" t="s">
        <v>410</v>
      </c>
      <c r="E57" s="29" t="s">
        <v>260</v>
      </c>
      <c r="F57" s="30" t="s">
        <v>827</v>
      </c>
      <c r="G57" s="27" t="s">
        <v>92</v>
      </c>
      <c r="H57" s="31">
        <v>7</v>
      </c>
      <c r="I57" s="31">
        <v>7</v>
      </c>
      <c r="J57" s="31">
        <v>7</v>
      </c>
      <c r="K57" s="31" t="s">
        <v>26</v>
      </c>
      <c r="L57" s="38"/>
      <c r="M57" s="38"/>
      <c r="N57" s="38"/>
      <c r="O57" s="38"/>
      <c r="P57" s="33">
        <v>7</v>
      </c>
      <c r="Q57" s="34">
        <f t="shared" si="0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828</v>
      </c>
      <c r="D58" s="28" t="s">
        <v>829</v>
      </c>
      <c r="E58" s="29" t="s">
        <v>260</v>
      </c>
      <c r="F58" s="30" t="s">
        <v>830</v>
      </c>
      <c r="G58" s="27" t="s">
        <v>80</v>
      </c>
      <c r="H58" s="31">
        <v>7</v>
      </c>
      <c r="I58" s="31">
        <v>7</v>
      </c>
      <c r="J58" s="31">
        <v>7</v>
      </c>
      <c r="K58" s="31" t="s">
        <v>26</v>
      </c>
      <c r="L58" s="38"/>
      <c r="M58" s="38"/>
      <c r="N58" s="38"/>
      <c r="O58" s="38"/>
      <c r="P58" s="33">
        <v>7</v>
      </c>
      <c r="Q58" s="34">
        <f t="shared" si="0"/>
        <v>7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831</v>
      </c>
      <c r="D59" s="28" t="s">
        <v>832</v>
      </c>
      <c r="E59" s="29" t="s">
        <v>268</v>
      </c>
      <c r="F59" s="30" t="s">
        <v>833</v>
      </c>
      <c r="G59" s="27" t="s">
        <v>133</v>
      </c>
      <c r="H59" s="31">
        <v>7</v>
      </c>
      <c r="I59" s="31">
        <v>7</v>
      </c>
      <c r="J59" s="31">
        <v>7</v>
      </c>
      <c r="K59" s="31" t="s">
        <v>26</v>
      </c>
      <c r="L59" s="38"/>
      <c r="M59" s="38"/>
      <c r="N59" s="38"/>
      <c r="O59" s="38"/>
      <c r="P59" s="33">
        <v>7</v>
      </c>
      <c r="Q59" s="34">
        <f t="shared" si="0"/>
        <v>7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94">
        <v>51</v>
      </c>
      <c r="C60" s="95" t="s">
        <v>834</v>
      </c>
      <c r="D60" s="96" t="s">
        <v>835</v>
      </c>
      <c r="E60" s="97" t="s">
        <v>268</v>
      </c>
      <c r="F60" s="98" t="s">
        <v>836</v>
      </c>
      <c r="G60" s="95" t="s">
        <v>124</v>
      </c>
      <c r="H60" s="99">
        <v>8</v>
      </c>
      <c r="I60" s="99">
        <v>8</v>
      </c>
      <c r="J60" s="99">
        <v>8</v>
      </c>
      <c r="K60" s="99" t="s">
        <v>26</v>
      </c>
      <c r="L60" s="100"/>
      <c r="M60" s="100"/>
      <c r="N60" s="100"/>
      <c r="O60" s="100"/>
      <c r="P60" s="101">
        <v>8</v>
      </c>
      <c r="Q60" s="102">
        <f t="shared" si="0"/>
        <v>8</v>
      </c>
      <c r="R60" s="103" t="str">
        <f t="shared" si="3"/>
        <v>B+</v>
      </c>
      <c r="S60" s="104" t="str">
        <f t="shared" si="1"/>
        <v>Khá</v>
      </c>
      <c r="T60" s="105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23" t="s">
        <v>27</v>
      </c>
      <c r="C62" s="123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28</v>
      </c>
      <c r="C63" s="45"/>
      <c r="D63" s="46">
        <f>+$Y$8</f>
        <v>51</v>
      </c>
      <c r="E63" s="47" t="s">
        <v>29</v>
      </c>
      <c r="F63" s="47"/>
      <c r="G63" s="114" t="s">
        <v>30</v>
      </c>
      <c r="H63" s="114"/>
      <c r="I63" s="114"/>
      <c r="J63" s="114"/>
      <c r="K63" s="114"/>
      <c r="L63" s="114"/>
      <c r="M63" s="114"/>
      <c r="N63" s="114"/>
      <c r="O63" s="114"/>
      <c r="P63" s="48">
        <f>$Y$8 -COUNTIF($T$9:$T$250,"Vắng") -COUNTIF($T$9:$T$250,"Vắng có phép") - COUNTIF($T$9:$T$250,"Đình chỉ thi") - COUNTIF($T$9:$T$250,"Không đủ ĐKDT")</f>
        <v>48</v>
      </c>
      <c r="Q63" s="48"/>
      <c r="R63" s="49"/>
      <c r="S63" s="50"/>
      <c r="T63" s="50" t="s">
        <v>29</v>
      </c>
      <c r="U63" s="3"/>
    </row>
    <row r="64" spans="1:38" ht="16.5" customHeight="1">
      <c r="A64" s="2"/>
      <c r="B64" s="45" t="s">
        <v>31</v>
      </c>
      <c r="C64" s="45"/>
      <c r="D64" s="46">
        <f>+$AJ$8</f>
        <v>48</v>
      </c>
      <c r="E64" s="47" t="s">
        <v>29</v>
      </c>
      <c r="F64" s="47"/>
      <c r="G64" s="114" t="s">
        <v>32</v>
      </c>
      <c r="H64" s="114"/>
      <c r="I64" s="114"/>
      <c r="J64" s="114"/>
      <c r="K64" s="114"/>
      <c r="L64" s="114"/>
      <c r="M64" s="114"/>
      <c r="N64" s="114"/>
      <c r="O64" s="114"/>
      <c r="P64" s="51">
        <f>COUNTIF($T$9:$T$126,"Vắng")</f>
        <v>0</v>
      </c>
      <c r="Q64" s="51"/>
      <c r="R64" s="52"/>
      <c r="S64" s="50"/>
      <c r="T64" s="50" t="s">
        <v>29</v>
      </c>
      <c r="U64" s="3"/>
    </row>
    <row r="65" spans="1:38" ht="16.5" customHeight="1">
      <c r="A65" s="2"/>
      <c r="B65" s="45" t="s">
        <v>52</v>
      </c>
      <c r="C65" s="45"/>
      <c r="D65" s="85">
        <f>COUNTIF(V10:V60,"Học lại")</f>
        <v>3</v>
      </c>
      <c r="E65" s="47" t="s">
        <v>29</v>
      </c>
      <c r="F65" s="47"/>
      <c r="G65" s="114" t="s">
        <v>53</v>
      </c>
      <c r="H65" s="114"/>
      <c r="I65" s="114"/>
      <c r="J65" s="114"/>
      <c r="K65" s="114"/>
      <c r="L65" s="114"/>
      <c r="M65" s="114"/>
      <c r="N65" s="114"/>
      <c r="O65" s="114"/>
      <c r="P65" s="48">
        <f>COUNTIF($T$9:$T$126,"Vắng có phép")</f>
        <v>0</v>
      </c>
      <c r="Q65" s="48"/>
      <c r="R65" s="49"/>
      <c r="S65" s="50"/>
      <c r="T65" s="50" t="s">
        <v>29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33</v>
      </c>
      <c r="C67" s="86"/>
      <c r="D67" s="87">
        <f>COUNTIF(V10:V60,"Thi lại")</f>
        <v>0</v>
      </c>
      <c r="E67" s="88" t="s">
        <v>29</v>
      </c>
      <c r="F67" s="3"/>
      <c r="G67" s="3"/>
      <c r="H67" s="3"/>
      <c r="I67" s="3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12" t="s">
        <v>967</v>
      </c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3"/>
    </row>
    <row r="69" spans="1:38">
      <c r="A69" s="53"/>
      <c r="B69" s="109" t="s">
        <v>34</v>
      </c>
      <c r="C69" s="109"/>
      <c r="D69" s="109"/>
      <c r="E69" s="109"/>
      <c r="F69" s="109"/>
      <c r="G69" s="109"/>
      <c r="H69" s="109"/>
      <c r="I69" s="54"/>
      <c r="J69" s="113" t="s">
        <v>35</v>
      </c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3"/>
    </row>
    <row r="70" spans="1:38" ht="4.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09" t="s">
        <v>36</v>
      </c>
      <c r="C71" s="109"/>
      <c r="D71" s="111" t="s">
        <v>37</v>
      </c>
      <c r="E71" s="111"/>
      <c r="F71" s="111"/>
      <c r="G71" s="111"/>
      <c r="H71" s="111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07" t="s">
        <v>38</v>
      </c>
      <c r="C77" s="107"/>
      <c r="D77" s="107" t="s">
        <v>55</v>
      </c>
      <c r="E77" s="107"/>
      <c r="F77" s="107"/>
      <c r="G77" s="107"/>
      <c r="H77" s="107"/>
      <c r="I77" s="107"/>
      <c r="J77" s="107" t="s">
        <v>39</v>
      </c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08" t="s">
        <v>50</v>
      </c>
      <c r="C80" s="109"/>
      <c r="D80" s="109"/>
      <c r="E80" s="109"/>
      <c r="F80" s="109"/>
      <c r="G80" s="109"/>
      <c r="H80" s="108" t="s">
        <v>51</v>
      </c>
      <c r="I80" s="108"/>
      <c r="J80" s="108"/>
      <c r="K80" s="108"/>
      <c r="L80" s="108"/>
      <c r="M80" s="108"/>
      <c r="N80" s="110" t="s">
        <v>964</v>
      </c>
      <c r="O80" s="110"/>
      <c r="P80" s="110"/>
      <c r="Q80" s="110"/>
      <c r="R80" s="110"/>
      <c r="S80" s="110"/>
      <c r="T80" s="110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09" t="s">
        <v>36</v>
      </c>
      <c r="C82" s="109"/>
      <c r="D82" s="111" t="s">
        <v>37</v>
      </c>
      <c r="E82" s="111"/>
      <c r="F82" s="111"/>
      <c r="G82" s="111"/>
      <c r="H82" s="111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 t="s">
        <v>965</v>
      </c>
      <c r="O88" s="106"/>
      <c r="P88" s="106"/>
      <c r="Q88" s="106"/>
      <c r="R88" s="106"/>
      <c r="S88" s="106"/>
      <c r="T88" s="106"/>
    </row>
    <row r="89" spans="2:20" hidden="1"/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2"/>
  </autoFilter>
  <mergeCells count="58">
    <mergeCell ref="B1:G1"/>
    <mergeCell ref="H1:T1"/>
    <mergeCell ref="B2:G2"/>
    <mergeCell ref="H2:T2"/>
    <mergeCell ref="W4:W7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Z4:AC6"/>
    <mergeCell ref="AD4:AE6"/>
    <mergeCell ref="AF4:AG6"/>
    <mergeCell ref="AH4:AI6"/>
    <mergeCell ref="AJ4:AK6"/>
    <mergeCell ref="G65:O65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2:C62"/>
    <mergeCell ref="G63:O63"/>
    <mergeCell ref="G64:O64"/>
    <mergeCell ref="J67:T67"/>
    <mergeCell ref="J68:T68"/>
    <mergeCell ref="B69:H69"/>
    <mergeCell ref="J69:T69"/>
    <mergeCell ref="B71:C71"/>
    <mergeCell ref="D71:H71"/>
    <mergeCell ref="N88:T88"/>
    <mergeCell ref="B77:C77"/>
    <mergeCell ref="D77:I77"/>
    <mergeCell ref="J77:T77"/>
    <mergeCell ref="B80:G80"/>
    <mergeCell ref="H80:M80"/>
    <mergeCell ref="N80:T80"/>
    <mergeCell ref="B82:C82"/>
    <mergeCell ref="D82:H82"/>
    <mergeCell ref="B88:D88"/>
    <mergeCell ref="E88:G88"/>
    <mergeCell ref="H88:M88"/>
  </mergeCells>
  <conditionalFormatting sqref="H10:P60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65 V10:W60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3" topLeftCell="A49" activePane="bottomLeft" state="frozen"/>
      <selection activeCell="H10" sqref="H10"/>
      <selection pane="bottomLeft" activeCell="J10" sqref="J10:J60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966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54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56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960</v>
      </c>
      <c r="Q4" s="135"/>
      <c r="R4" s="135"/>
      <c r="S4" s="135"/>
      <c r="T4" s="135"/>
      <c r="W4" s="124" t="s">
        <v>46</v>
      </c>
      <c r="X4" s="124" t="s">
        <v>8</v>
      </c>
      <c r="Y4" s="124" t="s">
        <v>45</v>
      </c>
      <c r="Z4" s="124" t="s">
        <v>44</v>
      </c>
      <c r="AA4" s="124"/>
      <c r="AB4" s="124"/>
      <c r="AC4" s="124"/>
      <c r="AD4" s="124" t="s">
        <v>43</v>
      </c>
      <c r="AE4" s="124"/>
      <c r="AF4" s="124" t="s">
        <v>41</v>
      </c>
      <c r="AG4" s="124"/>
      <c r="AH4" s="124" t="s">
        <v>42</v>
      </c>
      <c r="AI4" s="124"/>
      <c r="AJ4" s="124" t="s">
        <v>40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57</v>
      </c>
      <c r="H5" s="132"/>
      <c r="I5" s="132"/>
      <c r="J5" s="132"/>
      <c r="K5" s="132"/>
      <c r="L5" s="132"/>
      <c r="M5" s="132"/>
      <c r="N5" s="132"/>
      <c r="O5" s="132"/>
      <c r="P5" s="132" t="s">
        <v>59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47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93" t="s">
        <v>48</v>
      </c>
      <c r="N8" s="93" t="s">
        <v>49</v>
      </c>
      <c r="O8" s="117"/>
      <c r="P8" s="117"/>
      <c r="Q8" s="119"/>
      <c r="R8" s="117"/>
      <c r="S8" s="120"/>
      <c r="T8" s="119"/>
      <c r="V8" s="90"/>
      <c r="W8" s="67" t="str">
        <f>+D4</f>
        <v>Chuyên đề công nghệ phần mềm</v>
      </c>
      <c r="X8" s="68" t="str">
        <f>+P4</f>
        <v>Nhóm: INT1408-04</v>
      </c>
      <c r="Y8" s="69">
        <f>+$AH$8+$AJ$8+$AF$8</f>
        <v>51</v>
      </c>
      <c r="Z8" s="63">
        <f>COUNTIF($S$9:$S$120,"Khiển trách")</f>
        <v>0</v>
      </c>
      <c r="AA8" s="63">
        <f>COUNTIF($S$9:$S$120,"Cảnh cáo")</f>
        <v>0</v>
      </c>
      <c r="AB8" s="63">
        <f>COUNTIF($S$9:$S$120,"Đình chỉ thi")</f>
        <v>0</v>
      </c>
      <c r="AC8" s="70">
        <f>+($Z$8+$AA$8+$AB$8)/$Y$8*100%</f>
        <v>0</v>
      </c>
      <c r="AD8" s="63">
        <f>SUM(COUNTIF($S$9:$S$118,"Vắng"),COUNTIF($S$9:$S$118,"Vắng có phép"))</f>
        <v>0</v>
      </c>
      <c r="AE8" s="71">
        <f>+$AD$8/$Y$8</f>
        <v>0</v>
      </c>
      <c r="AF8" s="72">
        <f>COUNTIF($V$9:$V$118,"Thi lại")</f>
        <v>0</v>
      </c>
      <c r="AG8" s="71">
        <f>+$AF$8/$Y$8</f>
        <v>0</v>
      </c>
      <c r="AH8" s="72">
        <f>COUNTIF($V$9:$V$119,"Học lại")</f>
        <v>2</v>
      </c>
      <c r="AI8" s="71">
        <f>+$AH$8/$Y$8</f>
        <v>3.9215686274509803E-2</v>
      </c>
      <c r="AJ8" s="63">
        <f>COUNTIF($V$10:$V$119,"Đạt")</f>
        <v>49</v>
      </c>
      <c r="AK8" s="70">
        <f>+$AJ$8/$Y$8</f>
        <v>0.96078431372549022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568</v>
      </c>
      <c r="D10" s="17" t="s">
        <v>569</v>
      </c>
      <c r="E10" s="18" t="s">
        <v>570</v>
      </c>
      <c r="F10" s="19" t="s">
        <v>571</v>
      </c>
      <c r="G10" s="16" t="s">
        <v>124</v>
      </c>
      <c r="H10" s="20">
        <v>9</v>
      </c>
      <c r="I10" s="20">
        <v>9</v>
      </c>
      <c r="J10" s="20">
        <v>9</v>
      </c>
      <c r="K10" s="20" t="s">
        <v>26</v>
      </c>
      <c r="L10" s="21"/>
      <c r="M10" s="21"/>
      <c r="N10" s="21"/>
      <c r="O10" s="21"/>
      <c r="P10" s="22">
        <v>9</v>
      </c>
      <c r="Q10" s="23">
        <f t="shared" ref="Q10:Q60" si="0">ROUND(SUMPRODUCT(H10:P10,$H$9:$P$9)/100,1)</f>
        <v>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4" t="str">
        <f t="shared" ref="S10:S60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572</v>
      </c>
      <c r="D11" s="28" t="s">
        <v>434</v>
      </c>
      <c r="E11" s="29" t="s">
        <v>78</v>
      </c>
      <c r="F11" s="30" t="s">
        <v>573</v>
      </c>
      <c r="G11" s="27" t="s">
        <v>101</v>
      </c>
      <c r="H11" s="31">
        <v>5</v>
      </c>
      <c r="I11" s="31">
        <v>5</v>
      </c>
      <c r="J11" s="31">
        <v>5</v>
      </c>
      <c r="K11" s="31" t="s">
        <v>26</v>
      </c>
      <c r="L11" s="32"/>
      <c r="M11" s="32"/>
      <c r="N11" s="32"/>
      <c r="O11" s="32"/>
      <c r="P11" s="33">
        <v>5</v>
      </c>
      <c r="Q11" s="34">
        <f t="shared" si="0"/>
        <v>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 t="shared" si="1"/>
        <v>Trung bình yếu</v>
      </c>
      <c r="T11" s="37" t="str">
        <f>+IF(OR($H11=0,$I11=0,$J11=0,$K11=0),"Không đủ ĐKDT","")</f>
        <v/>
      </c>
      <c r="U11" s="3"/>
      <c r="V11" s="91" t="str">
        <f t="shared" ref="V11:V6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574</v>
      </c>
      <c r="D12" s="28" t="s">
        <v>575</v>
      </c>
      <c r="E12" s="29" t="s">
        <v>576</v>
      </c>
      <c r="F12" s="30" t="s">
        <v>577</v>
      </c>
      <c r="G12" s="27" t="s">
        <v>92</v>
      </c>
      <c r="H12" s="31">
        <v>5</v>
      </c>
      <c r="I12" s="31">
        <v>5</v>
      </c>
      <c r="J12" s="31">
        <v>5</v>
      </c>
      <c r="K12" s="31" t="s">
        <v>26</v>
      </c>
      <c r="L12" s="38"/>
      <c r="M12" s="38"/>
      <c r="N12" s="38"/>
      <c r="O12" s="38"/>
      <c r="P12" s="33">
        <v>5</v>
      </c>
      <c r="Q12" s="34">
        <f t="shared" si="0"/>
        <v>5</v>
      </c>
      <c r="R12" s="35" t="str">
        <f t="shared" ref="R12:R60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 t="shared" ref="T12:T60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578</v>
      </c>
      <c r="D13" s="28" t="s">
        <v>394</v>
      </c>
      <c r="E13" s="29" t="s">
        <v>579</v>
      </c>
      <c r="F13" s="30" t="s">
        <v>580</v>
      </c>
      <c r="G13" s="27" t="s">
        <v>84</v>
      </c>
      <c r="H13" s="31">
        <v>8</v>
      </c>
      <c r="I13" s="31">
        <v>8</v>
      </c>
      <c r="J13" s="31">
        <v>8</v>
      </c>
      <c r="K13" s="31" t="s">
        <v>26</v>
      </c>
      <c r="L13" s="38"/>
      <c r="M13" s="38"/>
      <c r="N13" s="38"/>
      <c r="O13" s="38"/>
      <c r="P13" s="33">
        <v>8</v>
      </c>
      <c r="Q13" s="34">
        <f t="shared" si="0"/>
        <v>8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581</v>
      </c>
      <c r="D14" s="28" t="s">
        <v>243</v>
      </c>
      <c r="E14" s="29" t="s">
        <v>438</v>
      </c>
      <c r="F14" s="30" t="s">
        <v>582</v>
      </c>
      <c r="G14" s="27" t="s">
        <v>133</v>
      </c>
      <c r="H14" s="31">
        <v>5</v>
      </c>
      <c r="I14" s="31">
        <v>5</v>
      </c>
      <c r="J14" s="31">
        <v>5</v>
      </c>
      <c r="K14" s="31" t="s">
        <v>26</v>
      </c>
      <c r="L14" s="38"/>
      <c r="M14" s="38"/>
      <c r="N14" s="38"/>
      <c r="O14" s="38"/>
      <c r="P14" s="33">
        <v>5</v>
      </c>
      <c r="Q14" s="34">
        <f t="shared" si="0"/>
        <v>5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583</v>
      </c>
      <c r="D15" s="28" t="s">
        <v>584</v>
      </c>
      <c r="E15" s="29" t="s">
        <v>99</v>
      </c>
      <c r="F15" s="30" t="s">
        <v>307</v>
      </c>
      <c r="G15" s="27" t="s">
        <v>124</v>
      </c>
      <c r="H15" s="31">
        <v>6</v>
      </c>
      <c r="I15" s="31">
        <v>6</v>
      </c>
      <c r="J15" s="31">
        <v>6</v>
      </c>
      <c r="K15" s="31" t="s">
        <v>26</v>
      </c>
      <c r="L15" s="38"/>
      <c r="M15" s="38"/>
      <c r="N15" s="38"/>
      <c r="O15" s="38"/>
      <c r="P15" s="33">
        <v>6</v>
      </c>
      <c r="Q15" s="34">
        <f t="shared" si="0"/>
        <v>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585</v>
      </c>
      <c r="D16" s="28" t="s">
        <v>586</v>
      </c>
      <c r="E16" s="29" t="s">
        <v>450</v>
      </c>
      <c r="F16" s="30" t="s">
        <v>274</v>
      </c>
      <c r="G16" s="27" t="s">
        <v>92</v>
      </c>
      <c r="H16" s="31">
        <v>8</v>
      </c>
      <c r="I16" s="31">
        <v>8</v>
      </c>
      <c r="J16" s="31">
        <v>8</v>
      </c>
      <c r="K16" s="31" t="s">
        <v>26</v>
      </c>
      <c r="L16" s="38"/>
      <c r="M16" s="38"/>
      <c r="N16" s="38"/>
      <c r="O16" s="38"/>
      <c r="P16" s="33">
        <v>8</v>
      </c>
      <c r="Q16" s="34">
        <f t="shared" si="0"/>
        <v>8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587</v>
      </c>
      <c r="D17" s="28" t="s">
        <v>86</v>
      </c>
      <c r="E17" s="29" t="s">
        <v>108</v>
      </c>
      <c r="F17" s="30" t="s">
        <v>198</v>
      </c>
      <c r="G17" s="27" t="s">
        <v>133</v>
      </c>
      <c r="H17" s="31">
        <v>6</v>
      </c>
      <c r="I17" s="31">
        <v>6</v>
      </c>
      <c r="J17" s="31">
        <v>6</v>
      </c>
      <c r="K17" s="31" t="s">
        <v>26</v>
      </c>
      <c r="L17" s="38"/>
      <c r="M17" s="38"/>
      <c r="N17" s="38"/>
      <c r="O17" s="38"/>
      <c r="P17" s="33">
        <v>6</v>
      </c>
      <c r="Q17" s="34">
        <f t="shared" si="0"/>
        <v>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588</v>
      </c>
      <c r="D18" s="28" t="s">
        <v>589</v>
      </c>
      <c r="E18" s="29" t="s">
        <v>108</v>
      </c>
      <c r="F18" s="30" t="s">
        <v>408</v>
      </c>
      <c r="G18" s="27" t="s">
        <v>80</v>
      </c>
      <c r="H18" s="31">
        <v>6</v>
      </c>
      <c r="I18" s="31">
        <v>6</v>
      </c>
      <c r="J18" s="31">
        <v>6</v>
      </c>
      <c r="K18" s="31" t="s">
        <v>26</v>
      </c>
      <c r="L18" s="38"/>
      <c r="M18" s="38"/>
      <c r="N18" s="38"/>
      <c r="O18" s="38"/>
      <c r="P18" s="33">
        <v>6</v>
      </c>
      <c r="Q18" s="34">
        <f t="shared" si="0"/>
        <v>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590</v>
      </c>
      <c r="D19" s="28" t="s">
        <v>591</v>
      </c>
      <c r="E19" s="29" t="s">
        <v>112</v>
      </c>
      <c r="F19" s="30" t="s">
        <v>148</v>
      </c>
      <c r="G19" s="27" t="s">
        <v>92</v>
      </c>
      <c r="H19" s="31">
        <v>7</v>
      </c>
      <c r="I19" s="31">
        <v>7</v>
      </c>
      <c r="J19" s="31">
        <v>7</v>
      </c>
      <c r="K19" s="31" t="s">
        <v>26</v>
      </c>
      <c r="L19" s="38"/>
      <c r="M19" s="38"/>
      <c r="N19" s="38"/>
      <c r="O19" s="38"/>
      <c r="P19" s="33">
        <v>7</v>
      </c>
      <c r="Q19" s="34">
        <f t="shared" si="0"/>
        <v>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592</v>
      </c>
      <c r="D20" s="28" t="s">
        <v>249</v>
      </c>
      <c r="E20" s="29" t="s">
        <v>295</v>
      </c>
      <c r="F20" s="30" t="s">
        <v>593</v>
      </c>
      <c r="G20" s="27" t="s">
        <v>124</v>
      </c>
      <c r="H20" s="31">
        <v>6</v>
      </c>
      <c r="I20" s="31">
        <v>6</v>
      </c>
      <c r="J20" s="31">
        <v>6</v>
      </c>
      <c r="K20" s="31" t="s">
        <v>26</v>
      </c>
      <c r="L20" s="38"/>
      <c r="M20" s="38"/>
      <c r="N20" s="38"/>
      <c r="O20" s="38"/>
      <c r="P20" s="33">
        <v>6</v>
      </c>
      <c r="Q20" s="34">
        <f t="shared" si="0"/>
        <v>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594</v>
      </c>
      <c r="D21" s="28" t="s">
        <v>86</v>
      </c>
      <c r="E21" s="29" t="s">
        <v>295</v>
      </c>
      <c r="F21" s="30" t="s">
        <v>595</v>
      </c>
      <c r="G21" s="27" t="s">
        <v>101</v>
      </c>
      <c r="H21" s="31">
        <v>8</v>
      </c>
      <c r="I21" s="31">
        <v>8</v>
      </c>
      <c r="J21" s="31">
        <v>8</v>
      </c>
      <c r="K21" s="31" t="s">
        <v>26</v>
      </c>
      <c r="L21" s="38"/>
      <c r="M21" s="38"/>
      <c r="N21" s="38"/>
      <c r="O21" s="38"/>
      <c r="P21" s="33">
        <v>8</v>
      </c>
      <c r="Q21" s="34">
        <f t="shared" si="0"/>
        <v>8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596</v>
      </c>
      <c r="D22" s="28" t="s">
        <v>597</v>
      </c>
      <c r="E22" s="29" t="s">
        <v>298</v>
      </c>
      <c r="F22" s="30" t="s">
        <v>598</v>
      </c>
      <c r="G22" s="27" t="s">
        <v>124</v>
      </c>
      <c r="H22" s="31">
        <v>7</v>
      </c>
      <c r="I22" s="31">
        <v>7</v>
      </c>
      <c r="J22" s="31">
        <v>7</v>
      </c>
      <c r="K22" s="31" t="s">
        <v>26</v>
      </c>
      <c r="L22" s="38"/>
      <c r="M22" s="38"/>
      <c r="N22" s="38"/>
      <c r="O22" s="38"/>
      <c r="P22" s="33">
        <v>7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599</v>
      </c>
      <c r="D23" s="28" t="s">
        <v>146</v>
      </c>
      <c r="E23" s="29" t="s">
        <v>600</v>
      </c>
      <c r="F23" s="30" t="s">
        <v>601</v>
      </c>
      <c r="G23" s="27" t="s">
        <v>80</v>
      </c>
      <c r="H23" s="31">
        <v>7</v>
      </c>
      <c r="I23" s="31">
        <v>7</v>
      </c>
      <c r="J23" s="31">
        <v>7</v>
      </c>
      <c r="K23" s="31" t="s">
        <v>26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602</v>
      </c>
      <c r="D24" s="28" t="s">
        <v>243</v>
      </c>
      <c r="E24" s="29" t="s">
        <v>316</v>
      </c>
      <c r="F24" s="30" t="s">
        <v>603</v>
      </c>
      <c r="G24" s="27" t="s">
        <v>84</v>
      </c>
      <c r="H24" s="31">
        <v>6</v>
      </c>
      <c r="I24" s="31">
        <v>6</v>
      </c>
      <c r="J24" s="31">
        <v>6</v>
      </c>
      <c r="K24" s="31" t="s">
        <v>26</v>
      </c>
      <c r="L24" s="38"/>
      <c r="M24" s="38"/>
      <c r="N24" s="38"/>
      <c r="O24" s="38"/>
      <c r="P24" s="33">
        <v>6</v>
      </c>
      <c r="Q24" s="34">
        <f t="shared" si="0"/>
        <v>6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604</v>
      </c>
      <c r="D25" s="28" t="s">
        <v>86</v>
      </c>
      <c r="E25" s="29" t="s">
        <v>119</v>
      </c>
      <c r="F25" s="30" t="s">
        <v>605</v>
      </c>
      <c r="G25" s="27" t="s">
        <v>92</v>
      </c>
      <c r="H25" s="31">
        <v>6</v>
      </c>
      <c r="I25" s="31">
        <v>6</v>
      </c>
      <c r="J25" s="31">
        <v>6</v>
      </c>
      <c r="K25" s="31" t="s">
        <v>26</v>
      </c>
      <c r="L25" s="38"/>
      <c r="M25" s="38"/>
      <c r="N25" s="38"/>
      <c r="O25" s="38"/>
      <c r="P25" s="33">
        <v>6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606</v>
      </c>
      <c r="D26" s="28" t="s">
        <v>607</v>
      </c>
      <c r="E26" s="29" t="s">
        <v>320</v>
      </c>
      <c r="F26" s="30" t="s">
        <v>608</v>
      </c>
      <c r="G26" s="27" t="s">
        <v>80</v>
      </c>
      <c r="H26" s="31">
        <v>7</v>
      </c>
      <c r="I26" s="31">
        <v>7</v>
      </c>
      <c r="J26" s="31">
        <v>7</v>
      </c>
      <c r="K26" s="31" t="s">
        <v>26</v>
      </c>
      <c r="L26" s="38"/>
      <c r="M26" s="38"/>
      <c r="N26" s="38"/>
      <c r="O26" s="38"/>
      <c r="P26" s="33">
        <v>7</v>
      </c>
      <c r="Q26" s="34">
        <f t="shared" si="0"/>
        <v>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609</v>
      </c>
      <c r="D27" s="28" t="s">
        <v>610</v>
      </c>
      <c r="E27" s="29" t="s">
        <v>320</v>
      </c>
      <c r="F27" s="30" t="s">
        <v>447</v>
      </c>
      <c r="G27" s="27" t="s">
        <v>124</v>
      </c>
      <c r="H27" s="31">
        <v>7</v>
      </c>
      <c r="I27" s="31">
        <v>7</v>
      </c>
      <c r="J27" s="31">
        <v>7</v>
      </c>
      <c r="K27" s="31" t="s">
        <v>26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611</v>
      </c>
      <c r="D28" s="28" t="s">
        <v>612</v>
      </c>
      <c r="E28" s="29" t="s">
        <v>131</v>
      </c>
      <c r="F28" s="30" t="s">
        <v>613</v>
      </c>
      <c r="G28" s="27" t="s">
        <v>80</v>
      </c>
      <c r="H28" s="31">
        <v>5</v>
      </c>
      <c r="I28" s="31">
        <v>5</v>
      </c>
      <c r="J28" s="31">
        <v>5</v>
      </c>
      <c r="K28" s="31" t="s">
        <v>26</v>
      </c>
      <c r="L28" s="38"/>
      <c r="M28" s="38"/>
      <c r="N28" s="38"/>
      <c r="O28" s="38"/>
      <c r="P28" s="33">
        <v>5</v>
      </c>
      <c r="Q28" s="34">
        <f t="shared" si="0"/>
        <v>5</v>
      </c>
      <c r="R28" s="35" t="str">
        <f t="shared" si="3"/>
        <v>D+</v>
      </c>
      <c r="S28" s="36" t="str">
        <f t="shared" si="1"/>
        <v>Trung bình yếu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614</v>
      </c>
      <c r="D29" s="28" t="s">
        <v>615</v>
      </c>
      <c r="E29" s="29" t="s">
        <v>131</v>
      </c>
      <c r="F29" s="30" t="s">
        <v>616</v>
      </c>
      <c r="G29" s="27" t="s">
        <v>92</v>
      </c>
      <c r="H29" s="31"/>
      <c r="I29" s="31"/>
      <c r="J29" s="31"/>
      <c r="K29" s="31" t="s">
        <v>26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617</v>
      </c>
      <c r="D30" s="28" t="s">
        <v>437</v>
      </c>
      <c r="E30" s="29" t="s">
        <v>618</v>
      </c>
      <c r="F30" s="30" t="s">
        <v>619</v>
      </c>
      <c r="G30" s="27" t="s">
        <v>101</v>
      </c>
      <c r="H30" s="31">
        <v>6</v>
      </c>
      <c r="I30" s="31">
        <v>6</v>
      </c>
      <c r="J30" s="31">
        <v>6</v>
      </c>
      <c r="K30" s="31" t="s">
        <v>26</v>
      </c>
      <c r="L30" s="38"/>
      <c r="M30" s="38"/>
      <c r="N30" s="38"/>
      <c r="O30" s="38"/>
      <c r="P30" s="33">
        <v>6</v>
      </c>
      <c r="Q30" s="34">
        <f t="shared" si="0"/>
        <v>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620</v>
      </c>
      <c r="D31" s="28" t="s">
        <v>621</v>
      </c>
      <c r="E31" s="29" t="s">
        <v>139</v>
      </c>
      <c r="F31" s="30" t="s">
        <v>622</v>
      </c>
      <c r="G31" s="27" t="s">
        <v>80</v>
      </c>
      <c r="H31" s="31">
        <v>7</v>
      </c>
      <c r="I31" s="31">
        <v>7</v>
      </c>
      <c r="J31" s="31">
        <v>7</v>
      </c>
      <c r="K31" s="31" t="s">
        <v>26</v>
      </c>
      <c r="L31" s="38"/>
      <c r="M31" s="38"/>
      <c r="N31" s="38"/>
      <c r="O31" s="38"/>
      <c r="P31" s="33">
        <v>7</v>
      </c>
      <c r="Q31" s="34">
        <f t="shared" si="0"/>
        <v>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623</v>
      </c>
      <c r="D32" s="28" t="s">
        <v>624</v>
      </c>
      <c r="E32" s="29" t="s">
        <v>151</v>
      </c>
      <c r="F32" s="30" t="s">
        <v>625</v>
      </c>
      <c r="G32" s="27" t="s">
        <v>133</v>
      </c>
      <c r="H32" s="31">
        <v>6</v>
      </c>
      <c r="I32" s="31">
        <v>6</v>
      </c>
      <c r="J32" s="31">
        <v>6</v>
      </c>
      <c r="K32" s="31" t="s">
        <v>26</v>
      </c>
      <c r="L32" s="38"/>
      <c r="M32" s="38"/>
      <c r="N32" s="38"/>
      <c r="O32" s="38"/>
      <c r="P32" s="33">
        <v>6</v>
      </c>
      <c r="Q32" s="34">
        <f t="shared" si="0"/>
        <v>6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626</v>
      </c>
      <c r="D33" s="28" t="s">
        <v>627</v>
      </c>
      <c r="E33" s="29" t="s">
        <v>151</v>
      </c>
      <c r="F33" s="30" t="s">
        <v>136</v>
      </c>
      <c r="G33" s="27" t="s">
        <v>133</v>
      </c>
      <c r="H33" s="31">
        <v>6</v>
      </c>
      <c r="I33" s="31">
        <v>6</v>
      </c>
      <c r="J33" s="31">
        <v>6</v>
      </c>
      <c r="K33" s="31" t="s">
        <v>26</v>
      </c>
      <c r="L33" s="38"/>
      <c r="M33" s="38"/>
      <c r="N33" s="38"/>
      <c r="O33" s="38"/>
      <c r="P33" s="33">
        <v>6</v>
      </c>
      <c r="Q33" s="34">
        <f t="shared" si="0"/>
        <v>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628</v>
      </c>
      <c r="D34" s="28" t="s">
        <v>507</v>
      </c>
      <c r="E34" s="29" t="s">
        <v>68</v>
      </c>
      <c r="F34" s="30" t="s">
        <v>377</v>
      </c>
      <c r="G34" s="27" t="s">
        <v>84</v>
      </c>
      <c r="H34" s="31">
        <v>6</v>
      </c>
      <c r="I34" s="31">
        <v>6</v>
      </c>
      <c r="J34" s="31">
        <v>6</v>
      </c>
      <c r="K34" s="31" t="s">
        <v>26</v>
      </c>
      <c r="L34" s="38"/>
      <c r="M34" s="38"/>
      <c r="N34" s="38"/>
      <c r="O34" s="38"/>
      <c r="P34" s="33">
        <v>6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629</v>
      </c>
      <c r="D35" s="28" t="s">
        <v>416</v>
      </c>
      <c r="E35" s="29" t="s">
        <v>630</v>
      </c>
      <c r="F35" s="30" t="s">
        <v>631</v>
      </c>
      <c r="G35" s="27" t="s">
        <v>133</v>
      </c>
      <c r="H35" s="31">
        <v>6</v>
      </c>
      <c r="I35" s="31">
        <v>6</v>
      </c>
      <c r="J35" s="31">
        <v>6</v>
      </c>
      <c r="K35" s="31" t="s">
        <v>26</v>
      </c>
      <c r="L35" s="38"/>
      <c r="M35" s="38"/>
      <c r="N35" s="38"/>
      <c r="O35" s="38"/>
      <c r="P35" s="33">
        <v>6</v>
      </c>
      <c r="Q35" s="34">
        <f t="shared" si="0"/>
        <v>6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632</v>
      </c>
      <c r="D36" s="28" t="s">
        <v>633</v>
      </c>
      <c r="E36" s="29" t="s">
        <v>163</v>
      </c>
      <c r="F36" s="30" t="s">
        <v>634</v>
      </c>
      <c r="G36" s="27" t="s">
        <v>80</v>
      </c>
      <c r="H36" s="31">
        <v>7</v>
      </c>
      <c r="I36" s="31">
        <v>7</v>
      </c>
      <c r="J36" s="31">
        <v>7</v>
      </c>
      <c r="K36" s="31" t="s">
        <v>26</v>
      </c>
      <c r="L36" s="38"/>
      <c r="M36" s="38"/>
      <c r="N36" s="38"/>
      <c r="O36" s="38"/>
      <c r="P36" s="33">
        <v>7</v>
      </c>
      <c r="Q36" s="34">
        <f t="shared" si="0"/>
        <v>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635</v>
      </c>
      <c r="D37" s="28" t="s">
        <v>636</v>
      </c>
      <c r="E37" s="29" t="s">
        <v>163</v>
      </c>
      <c r="F37" s="30" t="s">
        <v>637</v>
      </c>
      <c r="G37" s="27" t="s">
        <v>101</v>
      </c>
      <c r="H37" s="31">
        <v>6</v>
      </c>
      <c r="I37" s="31">
        <v>6</v>
      </c>
      <c r="J37" s="31">
        <v>6</v>
      </c>
      <c r="K37" s="31" t="s">
        <v>26</v>
      </c>
      <c r="L37" s="38"/>
      <c r="M37" s="38"/>
      <c r="N37" s="38"/>
      <c r="O37" s="38"/>
      <c r="P37" s="33">
        <v>6</v>
      </c>
      <c r="Q37" s="34">
        <f t="shared" si="0"/>
        <v>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638</v>
      </c>
      <c r="D38" s="28" t="s">
        <v>367</v>
      </c>
      <c r="E38" s="29" t="s">
        <v>351</v>
      </c>
      <c r="F38" s="30" t="s">
        <v>639</v>
      </c>
      <c r="G38" s="27" t="s">
        <v>101</v>
      </c>
      <c r="H38" s="31">
        <v>6</v>
      </c>
      <c r="I38" s="31">
        <v>6</v>
      </c>
      <c r="J38" s="31">
        <v>6</v>
      </c>
      <c r="K38" s="31" t="s">
        <v>26</v>
      </c>
      <c r="L38" s="38"/>
      <c r="M38" s="38"/>
      <c r="N38" s="38"/>
      <c r="O38" s="38"/>
      <c r="P38" s="33">
        <v>6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640</v>
      </c>
      <c r="D39" s="28" t="s">
        <v>641</v>
      </c>
      <c r="E39" s="29" t="s">
        <v>355</v>
      </c>
      <c r="F39" s="30" t="s">
        <v>642</v>
      </c>
      <c r="G39" s="27" t="s">
        <v>80</v>
      </c>
      <c r="H39" s="31">
        <v>6</v>
      </c>
      <c r="I39" s="31">
        <v>6</v>
      </c>
      <c r="J39" s="31">
        <v>6</v>
      </c>
      <c r="K39" s="31" t="s">
        <v>26</v>
      </c>
      <c r="L39" s="38"/>
      <c r="M39" s="38"/>
      <c r="N39" s="38"/>
      <c r="O39" s="38"/>
      <c r="P39" s="33">
        <v>6</v>
      </c>
      <c r="Q39" s="34">
        <f t="shared" si="0"/>
        <v>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643</v>
      </c>
      <c r="D40" s="28" t="s">
        <v>644</v>
      </c>
      <c r="E40" s="29" t="s">
        <v>517</v>
      </c>
      <c r="F40" s="30" t="s">
        <v>645</v>
      </c>
      <c r="G40" s="27" t="s">
        <v>101</v>
      </c>
      <c r="H40" s="31">
        <v>7</v>
      </c>
      <c r="I40" s="31">
        <v>7</v>
      </c>
      <c r="J40" s="31">
        <v>7</v>
      </c>
      <c r="K40" s="31" t="s">
        <v>26</v>
      </c>
      <c r="L40" s="38"/>
      <c r="M40" s="38"/>
      <c r="N40" s="38"/>
      <c r="O40" s="38"/>
      <c r="P40" s="33">
        <v>7</v>
      </c>
      <c r="Q40" s="34">
        <f t="shared" si="0"/>
        <v>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646</v>
      </c>
      <c r="D41" s="28" t="s">
        <v>126</v>
      </c>
      <c r="E41" s="29" t="s">
        <v>528</v>
      </c>
      <c r="F41" s="30" t="s">
        <v>401</v>
      </c>
      <c r="G41" s="27" t="s">
        <v>80</v>
      </c>
      <c r="H41" s="31">
        <v>9</v>
      </c>
      <c r="I41" s="31">
        <v>9</v>
      </c>
      <c r="J41" s="31">
        <v>9</v>
      </c>
      <c r="K41" s="31" t="s">
        <v>26</v>
      </c>
      <c r="L41" s="38"/>
      <c r="M41" s="38"/>
      <c r="N41" s="38"/>
      <c r="O41" s="38"/>
      <c r="P41" s="33">
        <v>9</v>
      </c>
      <c r="Q41" s="34">
        <f t="shared" si="0"/>
        <v>9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647</v>
      </c>
      <c r="D42" s="28" t="s">
        <v>339</v>
      </c>
      <c r="E42" s="29" t="s">
        <v>190</v>
      </c>
      <c r="F42" s="30" t="s">
        <v>241</v>
      </c>
      <c r="G42" s="27" t="s">
        <v>84</v>
      </c>
      <c r="H42" s="31">
        <v>8</v>
      </c>
      <c r="I42" s="31">
        <v>8</v>
      </c>
      <c r="J42" s="31">
        <v>8</v>
      </c>
      <c r="K42" s="31" t="s">
        <v>26</v>
      </c>
      <c r="L42" s="38"/>
      <c r="M42" s="38"/>
      <c r="N42" s="38"/>
      <c r="O42" s="38"/>
      <c r="P42" s="33">
        <v>8</v>
      </c>
      <c r="Q42" s="34">
        <f t="shared" si="0"/>
        <v>8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648</v>
      </c>
      <c r="D43" s="28" t="s">
        <v>86</v>
      </c>
      <c r="E43" s="29" t="s">
        <v>374</v>
      </c>
      <c r="F43" s="30" t="s">
        <v>649</v>
      </c>
      <c r="G43" s="27" t="s">
        <v>92</v>
      </c>
      <c r="H43" s="31">
        <v>5</v>
      </c>
      <c r="I43" s="31">
        <v>5</v>
      </c>
      <c r="J43" s="31">
        <v>5</v>
      </c>
      <c r="K43" s="31" t="s">
        <v>26</v>
      </c>
      <c r="L43" s="38"/>
      <c r="M43" s="38"/>
      <c r="N43" s="38"/>
      <c r="O43" s="38"/>
      <c r="P43" s="33">
        <v>5</v>
      </c>
      <c r="Q43" s="34">
        <f t="shared" si="0"/>
        <v>5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650</v>
      </c>
      <c r="D44" s="28" t="s">
        <v>651</v>
      </c>
      <c r="E44" s="29" t="s">
        <v>652</v>
      </c>
      <c r="F44" s="30" t="s">
        <v>296</v>
      </c>
      <c r="G44" s="27" t="s">
        <v>124</v>
      </c>
      <c r="H44" s="31">
        <v>6</v>
      </c>
      <c r="I44" s="31">
        <v>6</v>
      </c>
      <c r="J44" s="31">
        <v>6</v>
      </c>
      <c r="K44" s="31" t="s">
        <v>26</v>
      </c>
      <c r="L44" s="38"/>
      <c r="M44" s="38"/>
      <c r="N44" s="38"/>
      <c r="O44" s="38"/>
      <c r="P44" s="33">
        <v>6</v>
      </c>
      <c r="Q44" s="34">
        <f t="shared" si="0"/>
        <v>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653</v>
      </c>
      <c r="D45" s="28" t="s">
        <v>563</v>
      </c>
      <c r="E45" s="29" t="s">
        <v>654</v>
      </c>
      <c r="F45" s="30" t="s">
        <v>655</v>
      </c>
      <c r="G45" s="27" t="s">
        <v>84</v>
      </c>
      <c r="H45" s="31">
        <v>9</v>
      </c>
      <c r="I45" s="31">
        <v>9</v>
      </c>
      <c r="J45" s="31">
        <v>9</v>
      </c>
      <c r="K45" s="31" t="s">
        <v>26</v>
      </c>
      <c r="L45" s="38"/>
      <c r="M45" s="38"/>
      <c r="N45" s="38"/>
      <c r="O45" s="38"/>
      <c r="P45" s="33">
        <v>9</v>
      </c>
      <c r="Q45" s="34">
        <f t="shared" si="0"/>
        <v>9</v>
      </c>
      <c r="R45" s="35" t="str">
        <f t="shared" si="3"/>
        <v>A+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656</v>
      </c>
      <c r="D46" s="28" t="s">
        <v>657</v>
      </c>
      <c r="E46" s="29" t="s">
        <v>658</v>
      </c>
      <c r="F46" s="30" t="s">
        <v>659</v>
      </c>
      <c r="G46" s="27" t="s">
        <v>124</v>
      </c>
      <c r="H46" s="31">
        <v>5</v>
      </c>
      <c r="I46" s="31">
        <v>5</v>
      </c>
      <c r="J46" s="31">
        <v>5</v>
      </c>
      <c r="K46" s="31" t="s">
        <v>26</v>
      </c>
      <c r="L46" s="38"/>
      <c r="M46" s="38"/>
      <c r="N46" s="38"/>
      <c r="O46" s="38"/>
      <c r="P46" s="33">
        <v>5</v>
      </c>
      <c r="Q46" s="34">
        <f t="shared" si="0"/>
        <v>5</v>
      </c>
      <c r="R46" s="35" t="str">
        <f t="shared" si="3"/>
        <v>D+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660</v>
      </c>
      <c r="D47" s="28" t="s">
        <v>339</v>
      </c>
      <c r="E47" s="29" t="s">
        <v>385</v>
      </c>
      <c r="F47" s="30" t="s">
        <v>661</v>
      </c>
      <c r="G47" s="27" t="s">
        <v>92</v>
      </c>
      <c r="H47" s="31">
        <v>5</v>
      </c>
      <c r="I47" s="31">
        <v>5</v>
      </c>
      <c r="J47" s="31">
        <v>5</v>
      </c>
      <c r="K47" s="31" t="s">
        <v>26</v>
      </c>
      <c r="L47" s="38"/>
      <c r="M47" s="38"/>
      <c r="N47" s="38"/>
      <c r="O47" s="38"/>
      <c r="P47" s="33">
        <v>5</v>
      </c>
      <c r="Q47" s="34">
        <f t="shared" si="0"/>
        <v>5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662</v>
      </c>
      <c r="D48" s="28" t="s">
        <v>663</v>
      </c>
      <c r="E48" s="29" t="s">
        <v>385</v>
      </c>
      <c r="F48" s="30" t="s">
        <v>664</v>
      </c>
      <c r="G48" s="27" t="s">
        <v>133</v>
      </c>
      <c r="H48" s="31">
        <v>6</v>
      </c>
      <c r="I48" s="31">
        <v>6</v>
      </c>
      <c r="J48" s="31">
        <v>6</v>
      </c>
      <c r="K48" s="31" t="s">
        <v>26</v>
      </c>
      <c r="L48" s="38"/>
      <c r="M48" s="38"/>
      <c r="N48" s="38"/>
      <c r="O48" s="38"/>
      <c r="P48" s="33">
        <v>6</v>
      </c>
      <c r="Q48" s="34">
        <f t="shared" si="0"/>
        <v>6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665</v>
      </c>
      <c r="D49" s="28" t="s">
        <v>666</v>
      </c>
      <c r="E49" s="29" t="s">
        <v>220</v>
      </c>
      <c r="F49" s="30" t="s">
        <v>667</v>
      </c>
      <c r="G49" s="27" t="s">
        <v>80</v>
      </c>
      <c r="H49" s="31">
        <v>8</v>
      </c>
      <c r="I49" s="31">
        <v>8</v>
      </c>
      <c r="J49" s="31">
        <v>8</v>
      </c>
      <c r="K49" s="31" t="s">
        <v>26</v>
      </c>
      <c r="L49" s="38"/>
      <c r="M49" s="38"/>
      <c r="N49" s="38"/>
      <c r="O49" s="38"/>
      <c r="P49" s="33">
        <v>8</v>
      </c>
      <c r="Q49" s="34">
        <f t="shared" si="0"/>
        <v>8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668</v>
      </c>
      <c r="D50" s="28" t="s">
        <v>461</v>
      </c>
      <c r="E50" s="29" t="s">
        <v>220</v>
      </c>
      <c r="F50" s="30" t="s">
        <v>669</v>
      </c>
      <c r="G50" s="27" t="s">
        <v>133</v>
      </c>
      <c r="H50" s="31">
        <v>6</v>
      </c>
      <c r="I50" s="31">
        <v>6</v>
      </c>
      <c r="J50" s="31">
        <v>6</v>
      </c>
      <c r="K50" s="31" t="s">
        <v>26</v>
      </c>
      <c r="L50" s="38"/>
      <c r="M50" s="38"/>
      <c r="N50" s="38"/>
      <c r="O50" s="38"/>
      <c r="P50" s="33">
        <v>6</v>
      </c>
      <c r="Q50" s="34">
        <f t="shared" si="0"/>
        <v>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670</v>
      </c>
      <c r="D51" s="28" t="s">
        <v>671</v>
      </c>
      <c r="E51" s="29" t="s">
        <v>228</v>
      </c>
      <c r="F51" s="30" t="s">
        <v>672</v>
      </c>
      <c r="G51" s="27" t="s">
        <v>124</v>
      </c>
      <c r="H51" s="31"/>
      <c r="I51" s="31"/>
      <c r="J51" s="31"/>
      <c r="K51" s="31" t="s">
        <v>26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673</v>
      </c>
      <c r="D52" s="28" t="s">
        <v>674</v>
      </c>
      <c r="E52" s="29" t="s">
        <v>675</v>
      </c>
      <c r="F52" s="30" t="s">
        <v>676</v>
      </c>
      <c r="G52" s="27" t="s">
        <v>124</v>
      </c>
      <c r="H52" s="31">
        <v>6</v>
      </c>
      <c r="I52" s="31">
        <v>6</v>
      </c>
      <c r="J52" s="31">
        <v>6</v>
      </c>
      <c r="K52" s="31" t="s">
        <v>26</v>
      </c>
      <c r="L52" s="38"/>
      <c r="M52" s="38"/>
      <c r="N52" s="38"/>
      <c r="O52" s="38"/>
      <c r="P52" s="33">
        <v>6</v>
      </c>
      <c r="Q52" s="34">
        <f t="shared" si="0"/>
        <v>6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677</v>
      </c>
      <c r="D53" s="28" t="s">
        <v>678</v>
      </c>
      <c r="E53" s="29" t="s">
        <v>250</v>
      </c>
      <c r="F53" s="30" t="s">
        <v>210</v>
      </c>
      <c r="G53" s="27" t="s">
        <v>92</v>
      </c>
      <c r="H53" s="31">
        <v>7</v>
      </c>
      <c r="I53" s="31">
        <v>7</v>
      </c>
      <c r="J53" s="31">
        <v>7</v>
      </c>
      <c r="K53" s="31" t="s">
        <v>26</v>
      </c>
      <c r="L53" s="38"/>
      <c r="M53" s="38"/>
      <c r="N53" s="38"/>
      <c r="O53" s="38"/>
      <c r="P53" s="33">
        <v>7</v>
      </c>
      <c r="Q53" s="34">
        <f t="shared" si="0"/>
        <v>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679</v>
      </c>
      <c r="D54" s="28" t="s">
        <v>680</v>
      </c>
      <c r="E54" s="29" t="s">
        <v>260</v>
      </c>
      <c r="F54" s="30" t="s">
        <v>564</v>
      </c>
      <c r="G54" s="27" t="s">
        <v>124</v>
      </c>
      <c r="H54" s="31">
        <v>7</v>
      </c>
      <c r="I54" s="31">
        <v>7</v>
      </c>
      <c r="J54" s="31">
        <v>7</v>
      </c>
      <c r="K54" s="31" t="s">
        <v>26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681</v>
      </c>
      <c r="D55" s="28" t="s">
        <v>682</v>
      </c>
      <c r="E55" s="29" t="s">
        <v>260</v>
      </c>
      <c r="F55" s="30" t="s">
        <v>683</v>
      </c>
      <c r="G55" s="27" t="s">
        <v>101</v>
      </c>
      <c r="H55" s="31">
        <v>5</v>
      </c>
      <c r="I55" s="31">
        <v>5</v>
      </c>
      <c r="J55" s="31">
        <v>5</v>
      </c>
      <c r="K55" s="31" t="s">
        <v>26</v>
      </c>
      <c r="L55" s="38"/>
      <c r="M55" s="38"/>
      <c r="N55" s="38"/>
      <c r="O55" s="38"/>
      <c r="P55" s="33">
        <v>5</v>
      </c>
      <c r="Q55" s="34">
        <f t="shared" si="0"/>
        <v>5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684</v>
      </c>
      <c r="D56" s="28" t="s">
        <v>685</v>
      </c>
      <c r="E56" s="29" t="s">
        <v>260</v>
      </c>
      <c r="F56" s="30" t="s">
        <v>348</v>
      </c>
      <c r="G56" s="27" t="s">
        <v>133</v>
      </c>
      <c r="H56" s="31">
        <v>9</v>
      </c>
      <c r="I56" s="31">
        <v>9</v>
      </c>
      <c r="J56" s="31">
        <v>9</v>
      </c>
      <c r="K56" s="31" t="s">
        <v>26</v>
      </c>
      <c r="L56" s="38"/>
      <c r="M56" s="38"/>
      <c r="N56" s="38"/>
      <c r="O56" s="38"/>
      <c r="P56" s="33">
        <v>9</v>
      </c>
      <c r="Q56" s="34">
        <f t="shared" si="0"/>
        <v>9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686</v>
      </c>
      <c r="D57" s="28" t="s">
        <v>208</v>
      </c>
      <c r="E57" s="29" t="s">
        <v>264</v>
      </c>
      <c r="F57" s="30" t="s">
        <v>687</v>
      </c>
      <c r="G57" s="27" t="s">
        <v>124</v>
      </c>
      <c r="H57" s="31">
        <v>6</v>
      </c>
      <c r="I57" s="31">
        <v>6</v>
      </c>
      <c r="J57" s="31">
        <v>6</v>
      </c>
      <c r="K57" s="31" t="s">
        <v>26</v>
      </c>
      <c r="L57" s="38"/>
      <c r="M57" s="38"/>
      <c r="N57" s="38"/>
      <c r="O57" s="38"/>
      <c r="P57" s="33">
        <v>6</v>
      </c>
      <c r="Q57" s="34">
        <f t="shared" si="0"/>
        <v>6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688</v>
      </c>
      <c r="D58" s="28" t="s">
        <v>689</v>
      </c>
      <c r="E58" s="29" t="s">
        <v>268</v>
      </c>
      <c r="F58" s="30" t="s">
        <v>237</v>
      </c>
      <c r="G58" s="27" t="s">
        <v>84</v>
      </c>
      <c r="H58" s="31">
        <v>7</v>
      </c>
      <c r="I58" s="31">
        <v>7</v>
      </c>
      <c r="J58" s="31">
        <v>7</v>
      </c>
      <c r="K58" s="31" t="s">
        <v>26</v>
      </c>
      <c r="L58" s="38"/>
      <c r="M58" s="38"/>
      <c r="N58" s="38"/>
      <c r="O58" s="38"/>
      <c r="P58" s="33">
        <v>7</v>
      </c>
      <c r="Q58" s="34">
        <f t="shared" si="0"/>
        <v>7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690</v>
      </c>
      <c r="D59" s="28" t="s">
        <v>691</v>
      </c>
      <c r="E59" s="29" t="s">
        <v>692</v>
      </c>
      <c r="F59" s="30" t="s">
        <v>693</v>
      </c>
      <c r="G59" s="27" t="s">
        <v>92</v>
      </c>
      <c r="H59" s="31">
        <v>6</v>
      </c>
      <c r="I59" s="31">
        <v>6</v>
      </c>
      <c r="J59" s="31">
        <v>6</v>
      </c>
      <c r="K59" s="31" t="s">
        <v>26</v>
      </c>
      <c r="L59" s="38"/>
      <c r="M59" s="38"/>
      <c r="N59" s="38"/>
      <c r="O59" s="38"/>
      <c r="P59" s="33">
        <v>6</v>
      </c>
      <c r="Q59" s="34">
        <f t="shared" si="0"/>
        <v>6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94">
        <v>51</v>
      </c>
      <c r="C60" s="95" t="s">
        <v>694</v>
      </c>
      <c r="D60" s="96" t="s">
        <v>695</v>
      </c>
      <c r="E60" s="97" t="s">
        <v>696</v>
      </c>
      <c r="F60" s="98" t="s">
        <v>697</v>
      </c>
      <c r="G60" s="95" t="s">
        <v>84</v>
      </c>
      <c r="H60" s="99">
        <v>7</v>
      </c>
      <c r="I60" s="99">
        <v>7</v>
      </c>
      <c r="J60" s="99">
        <v>7</v>
      </c>
      <c r="K60" s="99" t="s">
        <v>26</v>
      </c>
      <c r="L60" s="100"/>
      <c r="M60" s="100"/>
      <c r="N60" s="100"/>
      <c r="O60" s="100"/>
      <c r="P60" s="101">
        <v>7</v>
      </c>
      <c r="Q60" s="102">
        <f t="shared" si="0"/>
        <v>7</v>
      </c>
      <c r="R60" s="103" t="str">
        <f t="shared" si="3"/>
        <v>B</v>
      </c>
      <c r="S60" s="104" t="str">
        <f t="shared" si="1"/>
        <v>Khá</v>
      </c>
      <c r="T60" s="105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23" t="s">
        <v>27</v>
      </c>
      <c r="C62" s="123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28</v>
      </c>
      <c r="C63" s="45"/>
      <c r="D63" s="46">
        <f>+$Y$8</f>
        <v>51</v>
      </c>
      <c r="E63" s="47" t="s">
        <v>29</v>
      </c>
      <c r="F63" s="47"/>
      <c r="G63" s="114" t="s">
        <v>30</v>
      </c>
      <c r="H63" s="114"/>
      <c r="I63" s="114"/>
      <c r="J63" s="114"/>
      <c r="K63" s="114"/>
      <c r="L63" s="114"/>
      <c r="M63" s="114"/>
      <c r="N63" s="114"/>
      <c r="O63" s="114"/>
      <c r="P63" s="48">
        <f>$Y$8 -COUNTIF($T$9:$T$250,"Vắng") -COUNTIF($T$9:$T$250,"Vắng có phép") - COUNTIF($T$9:$T$250,"Đình chỉ thi") - COUNTIF($T$9:$T$250,"Không đủ ĐKDT")</f>
        <v>49</v>
      </c>
      <c r="Q63" s="48"/>
      <c r="R63" s="49"/>
      <c r="S63" s="50"/>
      <c r="T63" s="50" t="s">
        <v>29</v>
      </c>
      <c r="U63" s="3"/>
    </row>
    <row r="64" spans="1:38" ht="16.5" customHeight="1">
      <c r="A64" s="2"/>
      <c r="B64" s="45" t="s">
        <v>31</v>
      </c>
      <c r="C64" s="45"/>
      <c r="D64" s="46">
        <f>+$AJ$8</f>
        <v>49</v>
      </c>
      <c r="E64" s="47" t="s">
        <v>29</v>
      </c>
      <c r="F64" s="47"/>
      <c r="G64" s="114" t="s">
        <v>32</v>
      </c>
      <c r="H64" s="114"/>
      <c r="I64" s="114"/>
      <c r="J64" s="114"/>
      <c r="K64" s="114"/>
      <c r="L64" s="114"/>
      <c r="M64" s="114"/>
      <c r="N64" s="114"/>
      <c r="O64" s="114"/>
      <c r="P64" s="51">
        <f>COUNTIF($T$9:$T$126,"Vắng")</f>
        <v>0</v>
      </c>
      <c r="Q64" s="51"/>
      <c r="R64" s="52"/>
      <c r="S64" s="50"/>
      <c r="T64" s="50" t="s">
        <v>29</v>
      </c>
      <c r="U64" s="3"/>
    </row>
    <row r="65" spans="1:38" ht="16.5" customHeight="1">
      <c r="A65" s="2"/>
      <c r="B65" s="45" t="s">
        <v>52</v>
      </c>
      <c r="C65" s="45"/>
      <c r="D65" s="85">
        <f>COUNTIF(V10:V60,"Học lại")</f>
        <v>2</v>
      </c>
      <c r="E65" s="47" t="s">
        <v>29</v>
      </c>
      <c r="F65" s="47"/>
      <c r="G65" s="114" t="s">
        <v>53</v>
      </c>
      <c r="H65" s="114"/>
      <c r="I65" s="114"/>
      <c r="J65" s="114"/>
      <c r="K65" s="114"/>
      <c r="L65" s="114"/>
      <c r="M65" s="114"/>
      <c r="N65" s="114"/>
      <c r="O65" s="114"/>
      <c r="P65" s="48">
        <f>COUNTIF($T$9:$T$126,"Vắng có phép")</f>
        <v>0</v>
      </c>
      <c r="Q65" s="48"/>
      <c r="R65" s="49"/>
      <c r="S65" s="50"/>
      <c r="T65" s="50" t="s">
        <v>29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33</v>
      </c>
      <c r="C67" s="86"/>
      <c r="D67" s="87">
        <f>COUNTIF(V10:V60,"Thi lại")</f>
        <v>0</v>
      </c>
      <c r="E67" s="88" t="s">
        <v>29</v>
      </c>
      <c r="F67" s="3"/>
      <c r="G67" s="3"/>
      <c r="H67" s="3"/>
      <c r="I67" s="3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12" t="s">
        <v>967</v>
      </c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3"/>
    </row>
    <row r="69" spans="1:38">
      <c r="A69" s="53"/>
      <c r="B69" s="109" t="s">
        <v>34</v>
      </c>
      <c r="C69" s="109"/>
      <c r="D69" s="109"/>
      <c r="E69" s="109"/>
      <c r="F69" s="109"/>
      <c r="G69" s="109"/>
      <c r="H69" s="109"/>
      <c r="I69" s="54"/>
      <c r="J69" s="113" t="s">
        <v>35</v>
      </c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3"/>
    </row>
    <row r="70" spans="1:38" ht="4.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09" t="s">
        <v>36</v>
      </c>
      <c r="C71" s="109"/>
      <c r="D71" s="111" t="s">
        <v>37</v>
      </c>
      <c r="E71" s="111"/>
      <c r="F71" s="111"/>
      <c r="G71" s="111"/>
      <c r="H71" s="111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07" t="s">
        <v>38</v>
      </c>
      <c r="C77" s="107"/>
      <c r="D77" s="107" t="s">
        <v>55</v>
      </c>
      <c r="E77" s="107"/>
      <c r="F77" s="107"/>
      <c r="G77" s="107"/>
      <c r="H77" s="107"/>
      <c r="I77" s="107"/>
      <c r="J77" s="107" t="s">
        <v>39</v>
      </c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08" t="s">
        <v>50</v>
      </c>
      <c r="C80" s="109"/>
      <c r="D80" s="109"/>
      <c r="E80" s="109"/>
      <c r="F80" s="109"/>
      <c r="G80" s="109"/>
      <c r="H80" s="108" t="s">
        <v>51</v>
      </c>
      <c r="I80" s="108"/>
      <c r="J80" s="108"/>
      <c r="K80" s="108"/>
      <c r="L80" s="108"/>
      <c r="M80" s="108"/>
      <c r="N80" s="110" t="s">
        <v>964</v>
      </c>
      <c r="O80" s="110"/>
      <c r="P80" s="110"/>
      <c r="Q80" s="110"/>
      <c r="R80" s="110"/>
      <c r="S80" s="110"/>
      <c r="T80" s="110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09" t="s">
        <v>36</v>
      </c>
      <c r="C82" s="109"/>
      <c r="D82" s="111" t="s">
        <v>37</v>
      </c>
      <c r="E82" s="111"/>
      <c r="F82" s="111"/>
      <c r="G82" s="111"/>
      <c r="H82" s="111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 t="s">
        <v>965</v>
      </c>
      <c r="O88" s="106"/>
      <c r="P88" s="106"/>
      <c r="Q88" s="106"/>
      <c r="R88" s="106"/>
      <c r="S88" s="106"/>
      <c r="T88" s="106"/>
    </row>
    <row r="89" spans="2:20" hidden="1"/>
    <row r="90" spans="2:20" hidden="1"/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2"/>
  </autoFilter>
  <mergeCells count="58">
    <mergeCell ref="B1:G1"/>
    <mergeCell ref="H1:T1"/>
    <mergeCell ref="B2:G2"/>
    <mergeCell ref="H2:T2"/>
    <mergeCell ref="W4:W7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Z4:AC6"/>
    <mergeCell ref="AD4:AE6"/>
    <mergeCell ref="AF4:AG6"/>
    <mergeCell ref="AH4:AI6"/>
    <mergeCell ref="AJ4:AK6"/>
    <mergeCell ref="G65:O65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2:C62"/>
    <mergeCell ref="G63:O63"/>
    <mergeCell ref="G64:O64"/>
    <mergeCell ref="J67:T67"/>
    <mergeCell ref="J68:T68"/>
    <mergeCell ref="B69:H69"/>
    <mergeCell ref="J69:T69"/>
    <mergeCell ref="B71:C71"/>
    <mergeCell ref="D71:H71"/>
    <mergeCell ref="N88:T88"/>
    <mergeCell ref="B77:C77"/>
    <mergeCell ref="D77:I77"/>
    <mergeCell ref="J77:T77"/>
    <mergeCell ref="B80:G80"/>
    <mergeCell ref="H80:M80"/>
    <mergeCell ref="N80:T80"/>
    <mergeCell ref="B82:C82"/>
    <mergeCell ref="D82:H82"/>
    <mergeCell ref="B88:D88"/>
    <mergeCell ref="E88:G88"/>
    <mergeCell ref="H88:M88"/>
  </mergeCells>
  <conditionalFormatting sqref="H10:P60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5 V10:W60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3" topLeftCell="A46" activePane="bottomLeft" state="frozen"/>
      <selection activeCell="H10" sqref="H10"/>
      <selection pane="bottomLeft" activeCell="J10" sqref="J10:J61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966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54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56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961</v>
      </c>
      <c r="Q4" s="135"/>
      <c r="R4" s="135"/>
      <c r="S4" s="135"/>
      <c r="T4" s="135"/>
      <c r="W4" s="124" t="s">
        <v>46</v>
      </c>
      <c r="X4" s="124" t="s">
        <v>8</v>
      </c>
      <c r="Y4" s="124" t="s">
        <v>45</v>
      </c>
      <c r="Z4" s="124" t="s">
        <v>44</v>
      </c>
      <c r="AA4" s="124"/>
      <c r="AB4" s="124"/>
      <c r="AC4" s="124"/>
      <c r="AD4" s="124" t="s">
        <v>43</v>
      </c>
      <c r="AE4" s="124"/>
      <c r="AF4" s="124" t="s">
        <v>41</v>
      </c>
      <c r="AG4" s="124"/>
      <c r="AH4" s="124" t="s">
        <v>42</v>
      </c>
      <c r="AI4" s="124"/>
      <c r="AJ4" s="124" t="s">
        <v>40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57</v>
      </c>
      <c r="H5" s="132"/>
      <c r="I5" s="132"/>
      <c r="J5" s="132"/>
      <c r="K5" s="132"/>
      <c r="L5" s="132"/>
      <c r="M5" s="132"/>
      <c r="N5" s="132"/>
      <c r="O5" s="132"/>
      <c r="P5" s="132" t="s">
        <v>59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47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93" t="s">
        <v>48</v>
      </c>
      <c r="N8" s="93" t="s">
        <v>49</v>
      </c>
      <c r="O8" s="117"/>
      <c r="P8" s="117"/>
      <c r="Q8" s="119"/>
      <c r="R8" s="117"/>
      <c r="S8" s="120"/>
      <c r="T8" s="119"/>
      <c r="V8" s="90"/>
      <c r="W8" s="67" t="str">
        <f>+D4</f>
        <v>Chuyên đề công nghệ phần mềm</v>
      </c>
      <c r="X8" s="68" t="str">
        <f>+P4</f>
        <v>Nhóm: INT1408-03</v>
      </c>
      <c r="Y8" s="69">
        <f>+$AH$8+$AJ$8+$AF$8</f>
        <v>52</v>
      </c>
      <c r="Z8" s="63">
        <f>COUNTIF($S$9:$S$121,"Khiển trách")</f>
        <v>0</v>
      </c>
      <c r="AA8" s="63">
        <f>COUNTIF($S$9:$S$121,"Cảnh cáo")</f>
        <v>0</v>
      </c>
      <c r="AB8" s="63">
        <f>COUNTIF($S$9:$S$121,"Đình chỉ thi")</f>
        <v>0</v>
      </c>
      <c r="AC8" s="70">
        <f>+($Z$8+$AA$8+$AB$8)/$Y$8*100%</f>
        <v>0</v>
      </c>
      <c r="AD8" s="63">
        <f>SUM(COUNTIF($S$9:$S$119,"Vắng"),COUNTIF($S$9:$S$119,"Vắng có phép"))</f>
        <v>0</v>
      </c>
      <c r="AE8" s="71">
        <f>+$AD$8/$Y$8</f>
        <v>0</v>
      </c>
      <c r="AF8" s="72">
        <f>COUNTIF($V$9:$V$119,"Thi lại")</f>
        <v>0</v>
      </c>
      <c r="AG8" s="71">
        <f>+$AF$8/$Y$8</f>
        <v>0</v>
      </c>
      <c r="AH8" s="72">
        <f>COUNTIF($V$9:$V$120,"Học lại")</f>
        <v>0</v>
      </c>
      <c r="AI8" s="71">
        <f>+$AH$8/$Y$8</f>
        <v>0</v>
      </c>
      <c r="AJ8" s="63">
        <f>COUNTIF($V$10:$V$120,"Đạt")</f>
        <v>52</v>
      </c>
      <c r="AK8" s="70">
        <f>+$AJ$8/$Y$8</f>
        <v>1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426</v>
      </c>
      <c r="D10" s="17" t="s">
        <v>427</v>
      </c>
      <c r="E10" s="18" t="s">
        <v>428</v>
      </c>
      <c r="F10" s="19" t="s">
        <v>429</v>
      </c>
      <c r="G10" s="16" t="s">
        <v>430</v>
      </c>
      <c r="H10" s="20">
        <v>6</v>
      </c>
      <c r="I10" s="20">
        <v>6</v>
      </c>
      <c r="J10" s="20">
        <v>6</v>
      </c>
      <c r="K10" s="20" t="s">
        <v>26</v>
      </c>
      <c r="L10" s="21"/>
      <c r="M10" s="21"/>
      <c r="N10" s="21"/>
      <c r="O10" s="21"/>
      <c r="P10" s="22">
        <v>6</v>
      </c>
      <c r="Q10" s="23">
        <f t="shared" ref="Q10:Q61" si="0">ROUND(SUMPRODUCT(H10:P10,$H$9:$P$9)/100,1)</f>
        <v>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6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431</v>
      </c>
      <c r="D11" s="28" t="s">
        <v>432</v>
      </c>
      <c r="E11" s="29" t="s">
        <v>78</v>
      </c>
      <c r="F11" s="30" t="s">
        <v>221</v>
      </c>
      <c r="G11" s="27" t="s">
        <v>133</v>
      </c>
      <c r="H11" s="31">
        <v>6</v>
      </c>
      <c r="I11" s="31">
        <v>6</v>
      </c>
      <c r="J11" s="31">
        <v>6</v>
      </c>
      <c r="K11" s="31" t="s">
        <v>26</v>
      </c>
      <c r="L11" s="32"/>
      <c r="M11" s="32"/>
      <c r="N11" s="32"/>
      <c r="O11" s="32"/>
      <c r="P11" s="33">
        <v>6</v>
      </c>
      <c r="Q11" s="34">
        <f t="shared" si="0"/>
        <v>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433</v>
      </c>
      <c r="D12" s="28" t="s">
        <v>434</v>
      </c>
      <c r="E12" s="29" t="s">
        <v>78</v>
      </c>
      <c r="F12" s="30" t="s">
        <v>435</v>
      </c>
      <c r="G12" s="27" t="s">
        <v>101</v>
      </c>
      <c r="H12" s="31">
        <v>6</v>
      </c>
      <c r="I12" s="31">
        <v>6</v>
      </c>
      <c r="J12" s="31">
        <v>6</v>
      </c>
      <c r="K12" s="31" t="s">
        <v>26</v>
      </c>
      <c r="L12" s="38"/>
      <c r="M12" s="38"/>
      <c r="N12" s="38"/>
      <c r="O12" s="38"/>
      <c r="P12" s="33">
        <v>6</v>
      </c>
      <c r="Q12" s="34">
        <f t="shared" si="0"/>
        <v>6</v>
      </c>
      <c r="R12" s="35" t="str">
        <f t="shared" ref="R12:R6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61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436</v>
      </c>
      <c r="D13" s="28" t="s">
        <v>437</v>
      </c>
      <c r="E13" s="29" t="s">
        <v>438</v>
      </c>
      <c r="F13" s="30" t="s">
        <v>136</v>
      </c>
      <c r="G13" s="27" t="s">
        <v>124</v>
      </c>
      <c r="H13" s="31">
        <v>8</v>
      </c>
      <c r="I13" s="31">
        <v>8</v>
      </c>
      <c r="J13" s="31">
        <v>8</v>
      </c>
      <c r="K13" s="31" t="s">
        <v>26</v>
      </c>
      <c r="L13" s="38"/>
      <c r="M13" s="38"/>
      <c r="N13" s="38"/>
      <c r="O13" s="38"/>
      <c r="P13" s="33">
        <v>8</v>
      </c>
      <c r="Q13" s="34">
        <f t="shared" si="0"/>
        <v>8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439</v>
      </c>
      <c r="D14" s="28" t="s">
        <v>440</v>
      </c>
      <c r="E14" s="29" t="s">
        <v>91</v>
      </c>
      <c r="F14" s="30" t="s">
        <v>441</v>
      </c>
      <c r="G14" s="27" t="s">
        <v>124</v>
      </c>
      <c r="H14" s="31">
        <v>7</v>
      </c>
      <c r="I14" s="31">
        <v>7</v>
      </c>
      <c r="J14" s="31">
        <v>7</v>
      </c>
      <c r="K14" s="31" t="s">
        <v>26</v>
      </c>
      <c r="L14" s="38"/>
      <c r="M14" s="38"/>
      <c r="N14" s="38"/>
      <c r="O14" s="38"/>
      <c r="P14" s="33">
        <v>7</v>
      </c>
      <c r="Q14" s="34">
        <f t="shared" si="0"/>
        <v>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442</v>
      </c>
      <c r="D15" s="28" t="s">
        <v>90</v>
      </c>
      <c r="E15" s="29" t="s">
        <v>91</v>
      </c>
      <c r="F15" s="30" t="s">
        <v>443</v>
      </c>
      <c r="G15" s="27" t="s">
        <v>101</v>
      </c>
      <c r="H15" s="31">
        <v>5</v>
      </c>
      <c r="I15" s="31">
        <v>5</v>
      </c>
      <c r="J15" s="31">
        <v>5</v>
      </c>
      <c r="K15" s="31" t="s">
        <v>26</v>
      </c>
      <c r="L15" s="38"/>
      <c r="M15" s="38"/>
      <c r="N15" s="38"/>
      <c r="O15" s="38"/>
      <c r="P15" s="33">
        <v>5</v>
      </c>
      <c r="Q15" s="34">
        <f t="shared" si="0"/>
        <v>5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444</v>
      </c>
      <c r="D16" s="28" t="s">
        <v>445</v>
      </c>
      <c r="E16" s="29" t="s">
        <v>446</v>
      </c>
      <c r="F16" s="30" t="s">
        <v>447</v>
      </c>
      <c r="G16" s="27" t="s">
        <v>133</v>
      </c>
      <c r="H16" s="31">
        <v>7</v>
      </c>
      <c r="I16" s="31">
        <v>7</v>
      </c>
      <c r="J16" s="31">
        <v>7</v>
      </c>
      <c r="K16" s="31" t="s">
        <v>26</v>
      </c>
      <c r="L16" s="38"/>
      <c r="M16" s="38"/>
      <c r="N16" s="38"/>
      <c r="O16" s="38"/>
      <c r="P16" s="33">
        <v>7</v>
      </c>
      <c r="Q16" s="34">
        <f t="shared" si="0"/>
        <v>7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448</v>
      </c>
      <c r="D17" s="28" t="s">
        <v>449</v>
      </c>
      <c r="E17" s="29" t="s">
        <v>450</v>
      </c>
      <c r="F17" s="30" t="s">
        <v>451</v>
      </c>
      <c r="G17" s="27" t="s">
        <v>101</v>
      </c>
      <c r="H17" s="31">
        <v>8</v>
      </c>
      <c r="I17" s="31">
        <v>8</v>
      </c>
      <c r="J17" s="31">
        <v>8</v>
      </c>
      <c r="K17" s="31" t="s">
        <v>26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452</v>
      </c>
      <c r="D18" s="28" t="s">
        <v>142</v>
      </c>
      <c r="E18" s="29" t="s">
        <v>453</v>
      </c>
      <c r="F18" s="30" t="s">
        <v>454</v>
      </c>
      <c r="G18" s="27" t="s">
        <v>124</v>
      </c>
      <c r="H18" s="31">
        <v>6</v>
      </c>
      <c r="I18" s="31">
        <v>6</v>
      </c>
      <c r="J18" s="31">
        <v>6</v>
      </c>
      <c r="K18" s="31" t="s">
        <v>26</v>
      </c>
      <c r="L18" s="38"/>
      <c r="M18" s="38"/>
      <c r="N18" s="38"/>
      <c r="O18" s="38"/>
      <c r="P18" s="33">
        <v>6</v>
      </c>
      <c r="Q18" s="34">
        <f t="shared" si="0"/>
        <v>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455</v>
      </c>
      <c r="D19" s="28" t="s">
        <v>456</v>
      </c>
      <c r="E19" s="29" t="s">
        <v>108</v>
      </c>
      <c r="F19" s="30" t="s">
        <v>79</v>
      </c>
      <c r="G19" s="27" t="s">
        <v>124</v>
      </c>
      <c r="H19" s="31">
        <v>8</v>
      </c>
      <c r="I19" s="31">
        <v>8</v>
      </c>
      <c r="J19" s="31">
        <v>8</v>
      </c>
      <c r="K19" s="31" t="s">
        <v>26</v>
      </c>
      <c r="L19" s="38"/>
      <c r="M19" s="38"/>
      <c r="N19" s="38"/>
      <c r="O19" s="38"/>
      <c r="P19" s="33">
        <v>8</v>
      </c>
      <c r="Q19" s="34">
        <f t="shared" si="0"/>
        <v>8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457</v>
      </c>
      <c r="D20" s="28" t="s">
        <v>458</v>
      </c>
      <c r="E20" s="29" t="s">
        <v>108</v>
      </c>
      <c r="F20" s="30" t="s">
        <v>459</v>
      </c>
      <c r="G20" s="27" t="s">
        <v>92</v>
      </c>
      <c r="H20" s="31">
        <v>6</v>
      </c>
      <c r="I20" s="31">
        <v>6</v>
      </c>
      <c r="J20" s="31">
        <v>6</v>
      </c>
      <c r="K20" s="31" t="s">
        <v>26</v>
      </c>
      <c r="L20" s="38"/>
      <c r="M20" s="38"/>
      <c r="N20" s="38"/>
      <c r="O20" s="38"/>
      <c r="P20" s="33">
        <v>6</v>
      </c>
      <c r="Q20" s="34">
        <f t="shared" si="0"/>
        <v>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460</v>
      </c>
      <c r="D21" s="28" t="s">
        <v>461</v>
      </c>
      <c r="E21" s="29" t="s">
        <v>108</v>
      </c>
      <c r="F21" s="30" t="s">
        <v>462</v>
      </c>
      <c r="G21" s="27" t="s">
        <v>84</v>
      </c>
      <c r="H21" s="31">
        <v>8</v>
      </c>
      <c r="I21" s="31">
        <v>8</v>
      </c>
      <c r="J21" s="31">
        <v>8</v>
      </c>
      <c r="K21" s="31" t="s">
        <v>26</v>
      </c>
      <c r="L21" s="38"/>
      <c r="M21" s="38"/>
      <c r="N21" s="38"/>
      <c r="O21" s="38"/>
      <c r="P21" s="33">
        <v>8</v>
      </c>
      <c r="Q21" s="34">
        <f t="shared" si="0"/>
        <v>8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463</v>
      </c>
      <c r="D22" s="28" t="s">
        <v>464</v>
      </c>
      <c r="E22" s="29" t="s">
        <v>112</v>
      </c>
      <c r="F22" s="30" t="s">
        <v>136</v>
      </c>
      <c r="G22" s="27" t="s">
        <v>80</v>
      </c>
      <c r="H22" s="31">
        <v>8</v>
      </c>
      <c r="I22" s="31">
        <v>8</v>
      </c>
      <c r="J22" s="31">
        <v>8</v>
      </c>
      <c r="K22" s="31" t="s">
        <v>26</v>
      </c>
      <c r="L22" s="38"/>
      <c r="M22" s="38"/>
      <c r="N22" s="38"/>
      <c r="O22" s="38"/>
      <c r="P22" s="33">
        <v>8</v>
      </c>
      <c r="Q22" s="34">
        <f t="shared" si="0"/>
        <v>8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465</v>
      </c>
      <c r="D23" s="28" t="s">
        <v>466</v>
      </c>
      <c r="E23" s="29" t="s">
        <v>302</v>
      </c>
      <c r="F23" s="30" t="s">
        <v>467</v>
      </c>
      <c r="G23" s="27" t="s">
        <v>133</v>
      </c>
      <c r="H23" s="31">
        <v>8</v>
      </c>
      <c r="I23" s="31">
        <v>8</v>
      </c>
      <c r="J23" s="31">
        <v>8</v>
      </c>
      <c r="K23" s="31" t="s">
        <v>26</v>
      </c>
      <c r="L23" s="38"/>
      <c r="M23" s="38"/>
      <c r="N23" s="38"/>
      <c r="O23" s="38"/>
      <c r="P23" s="33">
        <v>8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468</v>
      </c>
      <c r="D24" s="28" t="s">
        <v>469</v>
      </c>
      <c r="E24" s="29" t="s">
        <v>309</v>
      </c>
      <c r="F24" s="30" t="s">
        <v>470</v>
      </c>
      <c r="G24" s="27" t="s">
        <v>124</v>
      </c>
      <c r="H24" s="31">
        <v>6</v>
      </c>
      <c r="I24" s="31">
        <v>6</v>
      </c>
      <c r="J24" s="31">
        <v>6</v>
      </c>
      <c r="K24" s="31" t="s">
        <v>26</v>
      </c>
      <c r="L24" s="38"/>
      <c r="M24" s="38"/>
      <c r="N24" s="38"/>
      <c r="O24" s="38"/>
      <c r="P24" s="33">
        <v>6</v>
      </c>
      <c r="Q24" s="34">
        <f t="shared" si="0"/>
        <v>6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471</v>
      </c>
      <c r="D25" s="28" t="s">
        <v>472</v>
      </c>
      <c r="E25" s="29" t="s">
        <v>473</v>
      </c>
      <c r="F25" s="30" t="s">
        <v>474</v>
      </c>
      <c r="G25" s="27" t="s">
        <v>133</v>
      </c>
      <c r="H25" s="31">
        <v>6</v>
      </c>
      <c r="I25" s="31">
        <v>6</v>
      </c>
      <c r="J25" s="31">
        <v>6</v>
      </c>
      <c r="K25" s="31" t="s">
        <v>26</v>
      </c>
      <c r="L25" s="38"/>
      <c r="M25" s="38"/>
      <c r="N25" s="38"/>
      <c r="O25" s="38"/>
      <c r="P25" s="33">
        <v>6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475</v>
      </c>
      <c r="D26" s="28" t="s">
        <v>476</v>
      </c>
      <c r="E26" s="29" t="s">
        <v>477</v>
      </c>
      <c r="F26" s="30" t="s">
        <v>478</v>
      </c>
      <c r="G26" s="27" t="s">
        <v>92</v>
      </c>
      <c r="H26" s="31">
        <v>8</v>
      </c>
      <c r="I26" s="31">
        <v>8</v>
      </c>
      <c r="J26" s="31">
        <v>8</v>
      </c>
      <c r="K26" s="31" t="s">
        <v>26</v>
      </c>
      <c r="L26" s="38"/>
      <c r="M26" s="38"/>
      <c r="N26" s="38"/>
      <c r="O26" s="38"/>
      <c r="P26" s="33">
        <v>8</v>
      </c>
      <c r="Q26" s="34">
        <f t="shared" si="0"/>
        <v>8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479</v>
      </c>
      <c r="D27" s="28" t="s">
        <v>480</v>
      </c>
      <c r="E27" s="29" t="s">
        <v>481</v>
      </c>
      <c r="F27" s="30" t="s">
        <v>482</v>
      </c>
      <c r="G27" s="27" t="s">
        <v>92</v>
      </c>
      <c r="H27" s="31">
        <v>7</v>
      </c>
      <c r="I27" s="31">
        <v>7</v>
      </c>
      <c r="J27" s="31">
        <v>7</v>
      </c>
      <c r="K27" s="31" t="s">
        <v>26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483</v>
      </c>
      <c r="D28" s="28" t="s">
        <v>212</v>
      </c>
      <c r="E28" s="29" t="s">
        <v>63</v>
      </c>
      <c r="F28" s="30" t="s">
        <v>484</v>
      </c>
      <c r="G28" s="27" t="s">
        <v>124</v>
      </c>
      <c r="H28" s="31">
        <v>7</v>
      </c>
      <c r="I28" s="31">
        <v>7</v>
      </c>
      <c r="J28" s="31">
        <v>7</v>
      </c>
      <c r="K28" s="31" t="s">
        <v>26</v>
      </c>
      <c r="L28" s="38"/>
      <c r="M28" s="38"/>
      <c r="N28" s="38"/>
      <c r="O28" s="38"/>
      <c r="P28" s="33">
        <v>7</v>
      </c>
      <c r="Q28" s="34">
        <f t="shared" si="0"/>
        <v>7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485</v>
      </c>
      <c r="D29" s="28" t="s">
        <v>486</v>
      </c>
      <c r="E29" s="29" t="s">
        <v>131</v>
      </c>
      <c r="F29" s="30" t="s">
        <v>441</v>
      </c>
      <c r="G29" s="27" t="s">
        <v>101</v>
      </c>
      <c r="H29" s="31">
        <v>7</v>
      </c>
      <c r="I29" s="31">
        <v>7</v>
      </c>
      <c r="J29" s="31">
        <v>7</v>
      </c>
      <c r="K29" s="31" t="s">
        <v>26</v>
      </c>
      <c r="L29" s="38"/>
      <c r="M29" s="38"/>
      <c r="N29" s="38"/>
      <c r="O29" s="38"/>
      <c r="P29" s="33">
        <v>7</v>
      </c>
      <c r="Q29" s="34">
        <f t="shared" si="0"/>
        <v>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487</v>
      </c>
      <c r="D30" s="28" t="s">
        <v>357</v>
      </c>
      <c r="E30" s="29" t="s">
        <v>131</v>
      </c>
      <c r="F30" s="30" t="s">
        <v>488</v>
      </c>
      <c r="G30" s="27" t="s">
        <v>84</v>
      </c>
      <c r="H30" s="31">
        <v>6</v>
      </c>
      <c r="I30" s="31">
        <v>6</v>
      </c>
      <c r="J30" s="31">
        <v>6</v>
      </c>
      <c r="K30" s="31" t="s">
        <v>26</v>
      </c>
      <c r="L30" s="38"/>
      <c r="M30" s="38"/>
      <c r="N30" s="38"/>
      <c r="O30" s="38"/>
      <c r="P30" s="33">
        <v>6</v>
      </c>
      <c r="Q30" s="34">
        <f t="shared" si="0"/>
        <v>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489</v>
      </c>
      <c r="D31" s="28" t="s">
        <v>126</v>
      </c>
      <c r="E31" s="29" t="s">
        <v>490</v>
      </c>
      <c r="F31" s="30" t="s">
        <v>265</v>
      </c>
      <c r="G31" s="27" t="s">
        <v>124</v>
      </c>
      <c r="H31" s="31">
        <v>6</v>
      </c>
      <c r="I31" s="31">
        <v>6</v>
      </c>
      <c r="J31" s="31">
        <v>6</v>
      </c>
      <c r="K31" s="31" t="s">
        <v>26</v>
      </c>
      <c r="L31" s="38"/>
      <c r="M31" s="38"/>
      <c r="N31" s="38"/>
      <c r="O31" s="38"/>
      <c r="P31" s="33">
        <v>6</v>
      </c>
      <c r="Q31" s="34">
        <f t="shared" si="0"/>
        <v>6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491</v>
      </c>
      <c r="D32" s="28" t="s">
        <v>253</v>
      </c>
      <c r="E32" s="29" t="s">
        <v>135</v>
      </c>
      <c r="F32" s="30" t="s">
        <v>492</v>
      </c>
      <c r="G32" s="27" t="s">
        <v>101</v>
      </c>
      <c r="H32" s="31">
        <v>6</v>
      </c>
      <c r="I32" s="31">
        <v>6</v>
      </c>
      <c r="J32" s="31">
        <v>6</v>
      </c>
      <c r="K32" s="31" t="s">
        <v>26</v>
      </c>
      <c r="L32" s="38"/>
      <c r="M32" s="38"/>
      <c r="N32" s="38"/>
      <c r="O32" s="38"/>
      <c r="P32" s="33">
        <v>6</v>
      </c>
      <c r="Q32" s="34">
        <f t="shared" si="0"/>
        <v>6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493</v>
      </c>
      <c r="D33" s="28" t="s">
        <v>494</v>
      </c>
      <c r="E33" s="29" t="s">
        <v>495</v>
      </c>
      <c r="F33" s="30" t="s">
        <v>371</v>
      </c>
      <c r="G33" s="27" t="s">
        <v>101</v>
      </c>
      <c r="H33" s="31">
        <v>8</v>
      </c>
      <c r="I33" s="31">
        <v>8</v>
      </c>
      <c r="J33" s="31">
        <v>8</v>
      </c>
      <c r="K33" s="31" t="s">
        <v>26</v>
      </c>
      <c r="L33" s="38"/>
      <c r="M33" s="38"/>
      <c r="N33" s="38"/>
      <c r="O33" s="38"/>
      <c r="P33" s="33">
        <v>8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496</v>
      </c>
      <c r="D34" s="28" t="s">
        <v>379</v>
      </c>
      <c r="E34" s="29" t="s">
        <v>151</v>
      </c>
      <c r="F34" s="30" t="s">
        <v>497</v>
      </c>
      <c r="G34" s="27" t="s">
        <v>80</v>
      </c>
      <c r="H34" s="31">
        <v>6</v>
      </c>
      <c r="I34" s="31">
        <v>6</v>
      </c>
      <c r="J34" s="31">
        <v>6</v>
      </c>
      <c r="K34" s="31" t="s">
        <v>26</v>
      </c>
      <c r="L34" s="38"/>
      <c r="M34" s="38"/>
      <c r="N34" s="38"/>
      <c r="O34" s="38"/>
      <c r="P34" s="33">
        <v>6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498</v>
      </c>
      <c r="D35" s="28" t="s">
        <v>499</v>
      </c>
      <c r="E35" s="29" t="s">
        <v>500</v>
      </c>
      <c r="F35" s="30" t="s">
        <v>501</v>
      </c>
      <c r="G35" s="27" t="s">
        <v>84</v>
      </c>
      <c r="H35" s="31">
        <v>6</v>
      </c>
      <c r="I35" s="31">
        <v>6</v>
      </c>
      <c r="J35" s="31">
        <v>6</v>
      </c>
      <c r="K35" s="31" t="s">
        <v>26</v>
      </c>
      <c r="L35" s="38"/>
      <c r="M35" s="38"/>
      <c r="N35" s="38"/>
      <c r="O35" s="38"/>
      <c r="P35" s="33">
        <v>6</v>
      </c>
      <c r="Q35" s="34">
        <f t="shared" si="0"/>
        <v>6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502</v>
      </c>
      <c r="D36" s="28" t="s">
        <v>162</v>
      </c>
      <c r="E36" s="29" t="s">
        <v>163</v>
      </c>
      <c r="F36" s="30" t="s">
        <v>503</v>
      </c>
      <c r="G36" s="27" t="s">
        <v>84</v>
      </c>
      <c r="H36" s="31">
        <v>6</v>
      </c>
      <c r="I36" s="31">
        <v>6</v>
      </c>
      <c r="J36" s="31">
        <v>6</v>
      </c>
      <c r="K36" s="31" t="s">
        <v>26</v>
      </c>
      <c r="L36" s="38"/>
      <c r="M36" s="38"/>
      <c r="N36" s="38"/>
      <c r="O36" s="38"/>
      <c r="P36" s="33">
        <v>6</v>
      </c>
      <c r="Q36" s="34">
        <f t="shared" si="0"/>
        <v>6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504</v>
      </c>
      <c r="D37" s="28" t="s">
        <v>243</v>
      </c>
      <c r="E37" s="29" t="s">
        <v>167</v>
      </c>
      <c r="F37" s="30" t="s">
        <v>505</v>
      </c>
      <c r="G37" s="27" t="s">
        <v>84</v>
      </c>
      <c r="H37" s="31">
        <v>6</v>
      </c>
      <c r="I37" s="31">
        <v>6</v>
      </c>
      <c r="J37" s="31">
        <v>6</v>
      </c>
      <c r="K37" s="31" t="s">
        <v>26</v>
      </c>
      <c r="L37" s="38"/>
      <c r="M37" s="38"/>
      <c r="N37" s="38"/>
      <c r="O37" s="38"/>
      <c r="P37" s="33">
        <v>6</v>
      </c>
      <c r="Q37" s="34">
        <f t="shared" si="0"/>
        <v>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506</v>
      </c>
      <c r="D38" s="28" t="s">
        <v>507</v>
      </c>
      <c r="E38" s="29" t="s">
        <v>167</v>
      </c>
      <c r="F38" s="30" t="s">
        <v>508</v>
      </c>
      <c r="G38" s="27" t="s">
        <v>124</v>
      </c>
      <c r="H38" s="31">
        <v>8</v>
      </c>
      <c r="I38" s="31">
        <v>8</v>
      </c>
      <c r="J38" s="31">
        <v>8</v>
      </c>
      <c r="K38" s="31" t="s">
        <v>26</v>
      </c>
      <c r="L38" s="38"/>
      <c r="M38" s="38"/>
      <c r="N38" s="38"/>
      <c r="O38" s="38"/>
      <c r="P38" s="33">
        <v>8</v>
      </c>
      <c r="Q38" s="34">
        <f t="shared" si="0"/>
        <v>8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509</v>
      </c>
      <c r="D39" s="28" t="s">
        <v>510</v>
      </c>
      <c r="E39" s="29" t="s">
        <v>167</v>
      </c>
      <c r="F39" s="30" t="s">
        <v>511</v>
      </c>
      <c r="G39" s="27" t="s">
        <v>133</v>
      </c>
      <c r="H39" s="31">
        <v>6</v>
      </c>
      <c r="I39" s="31">
        <v>6</v>
      </c>
      <c r="J39" s="31">
        <v>6</v>
      </c>
      <c r="K39" s="31" t="s">
        <v>26</v>
      </c>
      <c r="L39" s="38"/>
      <c r="M39" s="38"/>
      <c r="N39" s="38"/>
      <c r="O39" s="38"/>
      <c r="P39" s="33">
        <v>6</v>
      </c>
      <c r="Q39" s="34">
        <f t="shared" si="0"/>
        <v>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512</v>
      </c>
      <c r="D40" s="28" t="s">
        <v>513</v>
      </c>
      <c r="E40" s="29" t="s">
        <v>514</v>
      </c>
      <c r="F40" s="30" t="s">
        <v>515</v>
      </c>
      <c r="G40" s="27" t="s">
        <v>84</v>
      </c>
      <c r="H40" s="31">
        <v>9</v>
      </c>
      <c r="I40" s="31">
        <v>9</v>
      </c>
      <c r="J40" s="31">
        <v>9</v>
      </c>
      <c r="K40" s="31" t="s">
        <v>26</v>
      </c>
      <c r="L40" s="38"/>
      <c r="M40" s="38"/>
      <c r="N40" s="38"/>
      <c r="O40" s="38"/>
      <c r="P40" s="33">
        <v>9</v>
      </c>
      <c r="Q40" s="34">
        <f t="shared" si="0"/>
        <v>9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516</v>
      </c>
      <c r="D41" s="28" t="s">
        <v>126</v>
      </c>
      <c r="E41" s="29" t="s">
        <v>517</v>
      </c>
      <c r="F41" s="30" t="s">
        <v>518</v>
      </c>
      <c r="G41" s="27" t="s">
        <v>92</v>
      </c>
      <c r="H41" s="31">
        <v>6</v>
      </c>
      <c r="I41" s="31">
        <v>6</v>
      </c>
      <c r="J41" s="31">
        <v>6</v>
      </c>
      <c r="K41" s="31" t="s">
        <v>26</v>
      </c>
      <c r="L41" s="38"/>
      <c r="M41" s="38"/>
      <c r="N41" s="38"/>
      <c r="O41" s="38"/>
      <c r="P41" s="33">
        <v>6</v>
      </c>
      <c r="Q41" s="34">
        <f t="shared" si="0"/>
        <v>6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519</v>
      </c>
      <c r="D42" s="28" t="s">
        <v>520</v>
      </c>
      <c r="E42" s="29" t="s">
        <v>521</v>
      </c>
      <c r="F42" s="30" t="s">
        <v>522</v>
      </c>
      <c r="G42" s="27" t="s">
        <v>133</v>
      </c>
      <c r="H42" s="31">
        <v>6</v>
      </c>
      <c r="I42" s="31">
        <v>6</v>
      </c>
      <c r="J42" s="31">
        <v>6</v>
      </c>
      <c r="K42" s="31" t="s">
        <v>26</v>
      </c>
      <c r="L42" s="38"/>
      <c r="M42" s="38"/>
      <c r="N42" s="38"/>
      <c r="O42" s="38"/>
      <c r="P42" s="33">
        <v>6</v>
      </c>
      <c r="Q42" s="34">
        <f t="shared" si="0"/>
        <v>6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523</v>
      </c>
      <c r="D43" s="28" t="s">
        <v>287</v>
      </c>
      <c r="E43" s="29" t="s">
        <v>364</v>
      </c>
      <c r="F43" s="30" t="s">
        <v>511</v>
      </c>
      <c r="G43" s="27" t="s">
        <v>92</v>
      </c>
      <c r="H43" s="31">
        <v>6</v>
      </c>
      <c r="I43" s="31">
        <v>6</v>
      </c>
      <c r="J43" s="31">
        <v>6</v>
      </c>
      <c r="K43" s="31" t="s">
        <v>26</v>
      </c>
      <c r="L43" s="38"/>
      <c r="M43" s="38"/>
      <c r="N43" s="38"/>
      <c r="O43" s="38"/>
      <c r="P43" s="33">
        <v>6</v>
      </c>
      <c r="Q43" s="34">
        <f t="shared" si="0"/>
        <v>6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524</v>
      </c>
      <c r="D44" s="28" t="s">
        <v>86</v>
      </c>
      <c r="E44" s="29" t="s">
        <v>364</v>
      </c>
      <c r="F44" s="30" t="s">
        <v>525</v>
      </c>
      <c r="G44" s="27" t="s">
        <v>80</v>
      </c>
      <c r="H44" s="31">
        <v>8</v>
      </c>
      <c r="I44" s="31">
        <v>8</v>
      </c>
      <c r="J44" s="31">
        <v>8</v>
      </c>
      <c r="K44" s="31" t="s">
        <v>26</v>
      </c>
      <c r="L44" s="38"/>
      <c r="M44" s="38"/>
      <c r="N44" s="38"/>
      <c r="O44" s="38"/>
      <c r="P44" s="33">
        <v>8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526</v>
      </c>
      <c r="D45" s="28" t="s">
        <v>527</v>
      </c>
      <c r="E45" s="29" t="s">
        <v>528</v>
      </c>
      <c r="F45" s="30" t="s">
        <v>529</v>
      </c>
      <c r="G45" s="27" t="s">
        <v>133</v>
      </c>
      <c r="H45" s="31">
        <v>7</v>
      </c>
      <c r="I45" s="31">
        <v>7</v>
      </c>
      <c r="J45" s="31">
        <v>7</v>
      </c>
      <c r="K45" s="31" t="s">
        <v>26</v>
      </c>
      <c r="L45" s="38"/>
      <c r="M45" s="38"/>
      <c r="N45" s="38"/>
      <c r="O45" s="38"/>
      <c r="P45" s="33">
        <v>7</v>
      </c>
      <c r="Q45" s="34">
        <f t="shared" si="0"/>
        <v>7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530</v>
      </c>
      <c r="D46" s="28" t="s">
        <v>181</v>
      </c>
      <c r="E46" s="29" t="s">
        <v>528</v>
      </c>
      <c r="F46" s="30" t="s">
        <v>214</v>
      </c>
      <c r="G46" s="27" t="s">
        <v>101</v>
      </c>
      <c r="H46" s="31">
        <v>8</v>
      </c>
      <c r="I46" s="31">
        <v>8</v>
      </c>
      <c r="J46" s="31">
        <v>8</v>
      </c>
      <c r="K46" s="31" t="s">
        <v>26</v>
      </c>
      <c r="L46" s="38"/>
      <c r="M46" s="38"/>
      <c r="N46" s="38"/>
      <c r="O46" s="38"/>
      <c r="P46" s="33">
        <v>8</v>
      </c>
      <c r="Q46" s="34">
        <f t="shared" si="0"/>
        <v>8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531</v>
      </c>
      <c r="D47" s="28" t="s">
        <v>126</v>
      </c>
      <c r="E47" s="29" t="s">
        <v>428</v>
      </c>
      <c r="F47" s="30" t="s">
        <v>532</v>
      </c>
      <c r="G47" s="27" t="s">
        <v>84</v>
      </c>
      <c r="H47" s="31">
        <v>7</v>
      </c>
      <c r="I47" s="31">
        <v>7</v>
      </c>
      <c r="J47" s="31">
        <v>7</v>
      </c>
      <c r="K47" s="31" t="s">
        <v>26</v>
      </c>
      <c r="L47" s="38"/>
      <c r="M47" s="38"/>
      <c r="N47" s="38"/>
      <c r="O47" s="38"/>
      <c r="P47" s="33">
        <v>7</v>
      </c>
      <c r="Q47" s="34">
        <f t="shared" si="0"/>
        <v>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533</v>
      </c>
      <c r="D48" s="28" t="s">
        <v>249</v>
      </c>
      <c r="E48" s="29" t="s">
        <v>186</v>
      </c>
      <c r="F48" s="30" t="s">
        <v>534</v>
      </c>
      <c r="G48" s="27" t="s">
        <v>84</v>
      </c>
      <c r="H48" s="31">
        <v>7</v>
      </c>
      <c r="I48" s="31">
        <v>7</v>
      </c>
      <c r="J48" s="31">
        <v>7</v>
      </c>
      <c r="K48" s="31" t="s">
        <v>26</v>
      </c>
      <c r="L48" s="38"/>
      <c r="M48" s="38"/>
      <c r="N48" s="38"/>
      <c r="O48" s="38"/>
      <c r="P48" s="33">
        <v>7</v>
      </c>
      <c r="Q48" s="34">
        <f t="shared" si="0"/>
        <v>7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535</v>
      </c>
      <c r="D49" s="28" t="s">
        <v>243</v>
      </c>
      <c r="E49" s="29" t="s">
        <v>73</v>
      </c>
      <c r="F49" s="30" t="s">
        <v>536</v>
      </c>
      <c r="G49" s="27" t="s">
        <v>80</v>
      </c>
      <c r="H49" s="31">
        <v>6</v>
      </c>
      <c r="I49" s="31">
        <v>6</v>
      </c>
      <c r="J49" s="31">
        <v>6</v>
      </c>
      <c r="K49" s="31" t="s">
        <v>26</v>
      </c>
      <c r="L49" s="38"/>
      <c r="M49" s="38"/>
      <c r="N49" s="38"/>
      <c r="O49" s="38"/>
      <c r="P49" s="33">
        <v>6</v>
      </c>
      <c r="Q49" s="34">
        <f t="shared" si="0"/>
        <v>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537</v>
      </c>
      <c r="D50" s="28" t="s">
        <v>90</v>
      </c>
      <c r="E50" s="29" t="s">
        <v>73</v>
      </c>
      <c r="F50" s="30" t="s">
        <v>538</v>
      </c>
      <c r="G50" s="27" t="s">
        <v>84</v>
      </c>
      <c r="H50" s="31">
        <v>6</v>
      </c>
      <c r="I50" s="31">
        <v>6</v>
      </c>
      <c r="J50" s="31">
        <v>6</v>
      </c>
      <c r="K50" s="31" t="s">
        <v>26</v>
      </c>
      <c r="L50" s="38"/>
      <c r="M50" s="38"/>
      <c r="N50" s="38"/>
      <c r="O50" s="38"/>
      <c r="P50" s="33">
        <v>6</v>
      </c>
      <c r="Q50" s="34">
        <f t="shared" si="0"/>
        <v>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539</v>
      </c>
      <c r="D51" s="28" t="s">
        <v>339</v>
      </c>
      <c r="E51" s="29" t="s">
        <v>73</v>
      </c>
      <c r="F51" s="30" t="s">
        <v>540</v>
      </c>
      <c r="G51" s="27" t="s">
        <v>101</v>
      </c>
      <c r="H51" s="31">
        <v>8</v>
      </c>
      <c r="I51" s="31">
        <v>8</v>
      </c>
      <c r="J51" s="31">
        <v>8</v>
      </c>
      <c r="K51" s="31" t="s">
        <v>26</v>
      </c>
      <c r="L51" s="38"/>
      <c r="M51" s="38"/>
      <c r="N51" s="38"/>
      <c r="O51" s="38"/>
      <c r="P51" s="33">
        <v>8</v>
      </c>
      <c r="Q51" s="34">
        <f t="shared" si="0"/>
        <v>8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541</v>
      </c>
      <c r="D52" s="28" t="s">
        <v>350</v>
      </c>
      <c r="E52" s="29" t="s">
        <v>542</v>
      </c>
      <c r="F52" s="30" t="s">
        <v>543</v>
      </c>
      <c r="G52" s="27" t="s">
        <v>101</v>
      </c>
      <c r="H52" s="31">
        <v>6</v>
      </c>
      <c r="I52" s="31">
        <v>6</v>
      </c>
      <c r="J52" s="31">
        <v>6</v>
      </c>
      <c r="K52" s="31" t="s">
        <v>26</v>
      </c>
      <c r="L52" s="38"/>
      <c r="M52" s="38"/>
      <c r="N52" s="38"/>
      <c r="O52" s="38"/>
      <c r="P52" s="33">
        <v>6</v>
      </c>
      <c r="Q52" s="34">
        <f t="shared" si="0"/>
        <v>6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544</v>
      </c>
      <c r="D53" s="28" t="s">
        <v>94</v>
      </c>
      <c r="E53" s="29" t="s">
        <v>545</v>
      </c>
      <c r="F53" s="30" t="s">
        <v>511</v>
      </c>
      <c r="G53" s="27" t="s">
        <v>80</v>
      </c>
      <c r="H53" s="31">
        <v>6</v>
      </c>
      <c r="I53" s="31">
        <v>6</v>
      </c>
      <c r="J53" s="31">
        <v>6</v>
      </c>
      <c r="K53" s="31" t="s">
        <v>26</v>
      </c>
      <c r="L53" s="38"/>
      <c r="M53" s="38"/>
      <c r="N53" s="38"/>
      <c r="O53" s="38"/>
      <c r="P53" s="33">
        <v>6</v>
      </c>
      <c r="Q53" s="34">
        <f t="shared" si="0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546</v>
      </c>
      <c r="D54" s="28" t="s">
        <v>547</v>
      </c>
      <c r="E54" s="29" t="s">
        <v>545</v>
      </c>
      <c r="F54" s="30" t="s">
        <v>548</v>
      </c>
      <c r="G54" s="27" t="s">
        <v>84</v>
      </c>
      <c r="H54" s="31">
        <v>6</v>
      </c>
      <c r="I54" s="31">
        <v>6</v>
      </c>
      <c r="J54" s="31">
        <v>6</v>
      </c>
      <c r="K54" s="31" t="s">
        <v>26</v>
      </c>
      <c r="L54" s="38"/>
      <c r="M54" s="38"/>
      <c r="N54" s="38"/>
      <c r="O54" s="38"/>
      <c r="P54" s="33">
        <v>6</v>
      </c>
      <c r="Q54" s="34">
        <f t="shared" si="0"/>
        <v>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549</v>
      </c>
      <c r="D55" s="28" t="s">
        <v>550</v>
      </c>
      <c r="E55" s="29" t="s">
        <v>389</v>
      </c>
      <c r="F55" s="30" t="s">
        <v>551</v>
      </c>
      <c r="G55" s="27" t="s">
        <v>124</v>
      </c>
      <c r="H55" s="31">
        <v>6</v>
      </c>
      <c r="I55" s="31">
        <v>6</v>
      </c>
      <c r="J55" s="31">
        <v>6</v>
      </c>
      <c r="K55" s="31" t="s">
        <v>26</v>
      </c>
      <c r="L55" s="38"/>
      <c r="M55" s="38"/>
      <c r="N55" s="38"/>
      <c r="O55" s="38"/>
      <c r="P55" s="33">
        <v>6</v>
      </c>
      <c r="Q55" s="34">
        <f t="shared" si="0"/>
        <v>6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552</v>
      </c>
      <c r="D56" s="28" t="s">
        <v>553</v>
      </c>
      <c r="E56" s="29" t="s">
        <v>220</v>
      </c>
      <c r="F56" s="30" t="s">
        <v>554</v>
      </c>
      <c r="G56" s="27" t="s">
        <v>84</v>
      </c>
      <c r="H56" s="31">
        <v>6</v>
      </c>
      <c r="I56" s="31">
        <v>6</v>
      </c>
      <c r="J56" s="31">
        <v>6</v>
      </c>
      <c r="K56" s="31" t="s">
        <v>26</v>
      </c>
      <c r="L56" s="38"/>
      <c r="M56" s="38"/>
      <c r="N56" s="38"/>
      <c r="O56" s="38"/>
      <c r="P56" s="33">
        <v>6</v>
      </c>
      <c r="Q56" s="34">
        <f t="shared" si="0"/>
        <v>6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555</v>
      </c>
      <c r="D57" s="28" t="s">
        <v>379</v>
      </c>
      <c r="E57" s="29" t="s">
        <v>220</v>
      </c>
      <c r="F57" s="30" t="s">
        <v>556</v>
      </c>
      <c r="G57" s="27" t="s">
        <v>92</v>
      </c>
      <c r="H57" s="31">
        <v>8</v>
      </c>
      <c r="I57" s="31">
        <v>8</v>
      </c>
      <c r="J57" s="31">
        <v>8</v>
      </c>
      <c r="K57" s="31" t="s">
        <v>26</v>
      </c>
      <c r="L57" s="38"/>
      <c r="M57" s="38"/>
      <c r="N57" s="38"/>
      <c r="O57" s="38"/>
      <c r="P57" s="33">
        <v>8</v>
      </c>
      <c r="Q57" s="34">
        <f t="shared" si="0"/>
        <v>8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557</v>
      </c>
      <c r="D58" s="28" t="s">
        <v>558</v>
      </c>
      <c r="E58" s="29" t="s">
        <v>236</v>
      </c>
      <c r="F58" s="30" t="s">
        <v>559</v>
      </c>
      <c r="G58" s="27" t="s">
        <v>92</v>
      </c>
      <c r="H58" s="31">
        <v>6</v>
      </c>
      <c r="I58" s="31">
        <v>6</v>
      </c>
      <c r="J58" s="31">
        <v>6</v>
      </c>
      <c r="K58" s="31" t="s">
        <v>26</v>
      </c>
      <c r="L58" s="38"/>
      <c r="M58" s="38"/>
      <c r="N58" s="38"/>
      <c r="O58" s="38"/>
      <c r="P58" s="33">
        <v>6</v>
      </c>
      <c r="Q58" s="34">
        <f t="shared" si="0"/>
        <v>6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560</v>
      </c>
      <c r="D59" s="28" t="s">
        <v>94</v>
      </c>
      <c r="E59" s="29" t="s">
        <v>250</v>
      </c>
      <c r="F59" s="30" t="s">
        <v>561</v>
      </c>
      <c r="G59" s="27" t="s">
        <v>84</v>
      </c>
      <c r="H59" s="31">
        <v>9</v>
      </c>
      <c r="I59" s="31">
        <v>9</v>
      </c>
      <c r="J59" s="31">
        <v>9</v>
      </c>
      <c r="K59" s="31" t="s">
        <v>26</v>
      </c>
      <c r="L59" s="38"/>
      <c r="M59" s="38"/>
      <c r="N59" s="38"/>
      <c r="O59" s="38"/>
      <c r="P59" s="33">
        <v>9</v>
      </c>
      <c r="Q59" s="34">
        <f t="shared" si="0"/>
        <v>9</v>
      </c>
      <c r="R59" s="35" t="str">
        <f t="shared" si="3"/>
        <v>A+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51</v>
      </c>
      <c r="C60" s="27" t="s">
        <v>562</v>
      </c>
      <c r="D60" s="28" t="s">
        <v>563</v>
      </c>
      <c r="E60" s="29" t="s">
        <v>260</v>
      </c>
      <c r="F60" s="30" t="s">
        <v>564</v>
      </c>
      <c r="G60" s="27" t="s">
        <v>80</v>
      </c>
      <c r="H60" s="31">
        <v>6</v>
      </c>
      <c r="I60" s="31">
        <v>6</v>
      </c>
      <c r="J60" s="31">
        <v>6</v>
      </c>
      <c r="K60" s="31" t="s">
        <v>26</v>
      </c>
      <c r="L60" s="38"/>
      <c r="M60" s="38"/>
      <c r="N60" s="38"/>
      <c r="O60" s="38"/>
      <c r="P60" s="33">
        <v>6</v>
      </c>
      <c r="Q60" s="34">
        <f t="shared" si="0"/>
        <v>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94">
        <v>52</v>
      </c>
      <c r="C61" s="95" t="s">
        <v>565</v>
      </c>
      <c r="D61" s="96" t="s">
        <v>566</v>
      </c>
      <c r="E61" s="97" t="s">
        <v>422</v>
      </c>
      <c r="F61" s="98" t="s">
        <v>567</v>
      </c>
      <c r="G61" s="95" t="s">
        <v>124</v>
      </c>
      <c r="H61" s="99">
        <v>8</v>
      </c>
      <c r="I61" s="99">
        <v>8</v>
      </c>
      <c r="J61" s="99">
        <v>8</v>
      </c>
      <c r="K61" s="99" t="s">
        <v>26</v>
      </c>
      <c r="L61" s="100"/>
      <c r="M61" s="100"/>
      <c r="N61" s="100"/>
      <c r="O61" s="100"/>
      <c r="P61" s="101">
        <v>8</v>
      </c>
      <c r="Q61" s="102">
        <f t="shared" si="0"/>
        <v>8</v>
      </c>
      <c r="R61" s="103" t="str">
        <f t="shared" si="3"/>
        <v>B+</v>
      </c>
      <c r="S61" s="104" t="str">
        <f t="shared" si="1"/>
        <v>Khá</v>
      </c>
      <c r="T61" s="105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>
      <c r="A63" s="2"/>
      <c r="B63" s="123" t="s">
        <v>27</v>
      </c>
      <c r="C63" s="123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customHeight="1">
      <c r="A64" s="2"/>
      <c r="B64" s="45" t="s">
        <v>28</v>
      </c>
      <c r="C64" s="45"/>
      <c r="D64" s="46">
        <f>+$Y$8</f>
        <v>52</v>
      </c>
      <c r="E64" s="47" t="s">
        <v>29</v>
      </c>
      <c r="F64" s="47"/>
      <c r="G64" s="114" t="s">
        <v>30</v>
      </c>
      <c r="H64" s="114"/>
      <c r="I64" s="114"/>
      <c r="J64" s="114"/>
      <c r="K64" s="114"/>
      <c r="L64" s="114"/>
      <c r="M64" s="114"/>
      <c r="N64" s="114"/>
      <c r="O64" s="114"/>
      <c r="P64" s="48">
        <f>$Y$8 -COUNTIF($T$9:$T$251,"Vắng") -COUNTIF($T$9:$T$251,"Vắng có phép") - COUNTIF($T$9:$T$251,"Đình chỉ thi") - COUNTIF($T$9:$T$251,"Không đủ ĐKDT")</f>
        <v>52</v>
      </c>
      <c r="Q64" s="48"/>
      <c r="R64" s="49"/>
      <c r="S64" s="50"/>
      <c r="T64" s="50" t="s">
        <v>29</v>
      </c>
      <c r="U64" s="3"/>
    </row>
    <row r="65" spans="1:38" ht="16.5" customHeight="1">
      <c r="A65" s="2"/>
      <c r="B65" s="45" t="s">
        <v>31</v>
      </c>
      <c r="C65" s="45"/>
      <c r="D65" s="46">
        <f>+$AJ$8</f>
        <v>52</v>
      </c>
      <c r="E65" s="47" t="s">
        <v>29</v>
      </c>
      <c r="F65" s="47"/>
      <c r="G65" s="114" t="s">
        <v>32</v>
      </c>
      <c r="H65" s="114"/>
      <c r="I65" s="114"/>
      <c r="J65" s="114"/>
      <c r="K65" s="114"/>
      <c r="L65" s="114"/>
      <c r="M65" s="114"/>
      <c r="N65" s="114"/>
      <c r="O65" s="114"/>
      <c r="P65" s="51">
        <f>COUNTIF($T$9:$T$127,"Vắng")</f>
        <v>0</v>
      </c>
      <c r="Q65" s="51"/>
      <c r="R65" s="52"/>
      <c r="S65" s="50"/>
      <c r="T65" s="50" t="s">
        <v>29</v>
      </c>
      <c r="U65" s="3"/>
    </row>
    <row r="66" spans="1:38" ht="16.5" customHeight="1">
      <c r="A66" s="2"/>
      <c r="B66" s="45" t="s">
        <v>52</v>
      </c>
      <c r="C66" s="45"/>
      <c r="D66" s="85">
        <f>COUNTIF(V10:V61,"Học lại")</f>
        <v>0</v>
      </c>
      <c r="E66" s="47" t="s">
        <v>29</v>
      </c>
      <c r="F66" s="47"/>
      <c r="G66" s="114" t="s">
        <v>53</v>
      </c>
      <c r="H66" s="114"/>
      <c r="I66" s="114"/>
      <c r="J66" s="114"/>
      <c r="K66" s="114"/>
      <c r="L66" s="114"/>
      <c r="M66" s="114"/>
      <c r="N66" s="114"/>
      <c r="O66" s="114"/>
      <c r="P66" s="48">
        <f>COUNTIF($T$9:$T$127,"Vắng có phép")</f>
        <v>0</v>
      </c>
      <c r="Q66" s="48"/>
      <c r="R66" s="49"/>
      <c r="S66" s="50"/>
      <c r="T66" s="50" t="s">
        <v>29</v>
      </c>
      <c r="U66" s="3"/>
    </row>
    <row r="67" spans="1:38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>
      <c r="B68" s="86" t="s">
        <v>33</v>
      </c>
      <c r="C68" s="86"/>
      <c r="D68" s="87">
        <f>COUNTIF(V10:V61,"Thi lại")</f>
        <v>0</v>
      </c>
      <c r="E68" s="88" t="s">
        <v>29</v>
      </c>
      <c r="F68" s="3"/>
      <c r="G68" s="3"/>
      <c r="H68" s="3"/>
      <c r="I68" s="3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3"/>
    </row>
    <row r="69" spans="1:38">
      <c r="B69" s="86"/>
      <c r="C69" s="86"/>
      <c r="D69" s="87"/>
      <c r="E69" s="88"/>
      <c r="F69" s="3"/>
      <c r="G69" s="3"/>
      <c r="H69" s="3"/>
      <c r="I69" s="3"/>
      <c r="J69" s="112" t="s">
        <v>967</v>
      </c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3"/>
    </row>
    <row r="70" spans="1:38">
      <c r="A70" s="53"/>
      <c r="B70" s="109" t="s">
        <v>34</v>
      </c>
      <c r="C70" s="109"/>
      <c r="D70" s="109"/>
      <c r="E70" s="109"/>
      <c r="F70" s="109"/>
      <c r="G70" s="109"/>
      <c r="H70" s="109"/>
      <c r="I70" s="54"/>
      <c r="J70" s="113" t="s">
        <v>35</v>
      </c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3"/>
    </row>
    <row r="71" spans="1:38" ht="4.5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>
      <c r="B72" s="109" t="s">
        <v>36</v>
      </c>
      <c r="C72" s="109"/>
      <c r="D72" s="111" t="s">
        <v>37</v>
      </c>
      <c r="E72" s="111"/>
      <c r="F72" s="111"/>
      <c r="G72" s="111"/>
      <c r="H72" s="111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customHeight="1">
      <c r="A78" s="1"/>
      <c r="B78" s="107" t="s">
        <v>38</v>
      </c>
      <c r="C78" s="107"/>
      <c r="D78" s="107" t="s">
        <v>55</v>
      </c>
      <c r="E78" s="107"/>
      <c r="F78" s="107"/>
      <c r="G78" s="107"/>
      <c r="H78" s="107"/>
      <c r="I78" s="107"/>
      <c r="J78" s="107" t="s">
        <v>39</v>
      </c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0" ht="38.25" hidden="1" customHeight="1">
      <c r="B81" s="108" t="s">
        <v>50</v>
      </c>
      <c r="C81" s="109"/>
      <c r="D81" s="109"/>
      <c r="E81" s="109"/>
      <c r="F81" s="109"/>
      <c r="G81" s="109"/>
      <c r="H81" s="108" t="s">
        <v>51</v>
      </c>
      <c r="I81" s="108"/>
      <c r="J81" s="108"/>
      <c r="K81" s="108"/>
      <c r="L81" s="108"/>
      <c r="M81" s="108"/>
      <c r="N81" s="110" t="s">
        <v>964</v>
      </c>
      <c r="O81" s="110"/>
      <c r="P81" s="110"/>
      <c r="Q81" s="110"/>
      <c r="R81" s="110"/>
      <c r="S81" s="110"/>
      <c r="T81" s="110"/>
    </row>
    <row r="82" spans="2:20" hidden="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>
      <c r="B83" s="109" t="s">
        <v>36</v>
      </c>
      <c r="C83" s="109"/>
      <c r="D83" s="111" t="s">
        <v>37</v>
      </c>
      <c r="E83" s="111"/>
      <c r="F83" s="111"/>
      <c r="G83" s="111"/>
      <c r="H83" s="111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0" hidden="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2:20" hidden="1"/>
    <row r="86" spans="2:20" hidden="1"/>
    <row r="87" spans="2:20" hidden="1"/>
    <row r="88" spans="2:20" hidden="1"/>
    <row r="89" spans="2:20" hidden="1"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 t="s">
        <v>965</v>
      </c>
      <c r="O89" s="106"/>
      <c r="P89" s="106"/>
      <c r="Q89" s="106"/>
      <c r="R89" s="106"/>
      <c r="S89" s="106"/>
      <c r="T89" s="106"/>
    </row>
    <row r="90" spans="2:20" hidden="1"/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  <filterColumn colId="12"/>
  </autoFilter>
  <mergeCells count="58">
    <mergeCell ref="B1:G1"/>
    <mergeCell ref="H1:T1"/>
    <mergeCell ref="B2:G2"/>
    <mergeCell ref="H2:T2"/>
    <mergeCell ref="W4:W7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Z4:AC6"/>
    <mergeCell ref="AD4:AE6"/>
    <mergeCell ref="AF4:AG6"/>
    <mergeCell ref="AH4:AI6"/>
    <mergeCell ref="AJ4:AK6"/>
    <mergeCell ref="G66:O66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3:C63"/>
    <mergeCell ref="G64:O64"/>
    <mergeCell ref="G65:O65"/>
    <mergeCell ref="J68:T68"/>
    <mergeCell ref="J69:T69"/>
    <mergeCell ref="B70:H70"/>
    <mergeCell ref="J70:T70"/>
    <mergeCell ref="B72:C72"/>
    <mergeCell ref="D72:H72"/>
    <mergeCell ref="N89:T89"/>
    <mergeCell ref="B78:C78"/>
    <mergeCell ref="D78:I78"/>
    <mergeCell ref="J78:T78"/>
    <mergeCell ref="B81:G81"/>
    <mergeCell ref="H81:M81"/>
    <mergeCell ref="N81:T81"/>
    <mergeCell ref="B83:C83"/>
    <mergeCell ref="D83:H83"/>
    <mergeCell ref="B89:D89"/>
    <mergeCell ref="E89:G89"/>
    <mergeCell ref="H89:M89"/>
  </mergeCells>
  <conditionalFormatting sqref="H10:P61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6 V10:W61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3" topLeftCell="A55" activePane="bottomLeft" state="frozen"/>
      <selection activeCell="H10" sqref="H10"/>
      <selection pane="bottomLeft" activeCell="B60" sqref="B60:T60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966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54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56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962</v>
      </c>
      <c r="Q4" s="135"/>
      <c r="R4" s="135"/>
      <c r="S4" s="135"/>
      <c r="T4" s="135"/>
      <c r="W4" s="124" t="s">
        <v>46</v>
      </c>
      <c r="X4" s="124" t="s">
        <v>8</v>
      </c>
      <c r="Y4" s="124" t="s">
        <v>45</v>
      </c>
      <c r="Z4" s="124" t="s">
        <v>44</v>
      </c>
      <c r="AA4" s="124"/>
      <c r="AB4" s="124"/>
      <c r="AC4" s="124"/>
      <c r="AD4" s="124" t="s">
        <v>43</v>
      </c>
      <c r="AE4" s="124"/>
      <c r="AF4" s="124" t="s">
        <v>41</v>
      </c>
      <c r="AG4" s="124"/>
      <c r="AH4" s="124" t="s">
        <v>42</v>
      </c>
      <c r="AI4" s="124"/>
      <c r="AJ4" s="124" t="s">
        <v>40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57</v>
      </c>
      <c r="H5" s="132"/>
      <c r="I5" s="132"/>
      <c r="J5" s="132"/>
      <c r="K5" s="132"/>
      <c r="L5" s="132"/>
      <c r="M5" s="132"/>
      <c r="N5" s="132"/>
      <c r="O5" s="132"/>
      <c r="P5" s="132" t="s">
        <v>58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47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93" t="s">
        <v>48</v>
      </c>
      <c r="N8" s="93" t="s">
        <v>49</v>
      </c>
      <c r="O8" s="117"/>
      <c r="P8" s="117"/>
      <c r="Q8" s="119"/>
      <c r="R8" s="117"/>
      <c r="S8" s="120"/>
      <c r="T8" s="119"/>
      <c r="V8" s="90"/>
      <c r="W8" s="67" t="str">
        <f>+D4</f>
        <v>Chuyên đề công nghệ phần mềm</v>
      </c>
      <c r="X8" s="68" t="str">
        <f>+P4</f>
        <v>Nhóm: INT1408-02</v>
      </c>
      <c r="Y8" s="69">
        <f>+$AH$8+$AJ$8+$AF$8</f>
        <v>51</v>
      </c>
      <c r="Z8" s="63">
        <f>COUNTIF($S$9:$S$120,"Khiển trách")</f>
        <v>0</v>
      </c>
      <c r="AA8" s="63">
        <f>COUNTIF($S$9:$S$120,"Cảnh cáo")</f>
        <v>0</v>
      </c>
      <c r="AB8" s="63">
        <f>COUNTIF($S$9:$S$120,"Đình chỉ thi")</f>
        <v>0</v>
      </c>
      <c r="AC8" s="70">
        <f>+($Z$8+$AA$8+$AB$8)/$Y$8*100%</f>
        <v>0</v>
      </c>
      <c r="AD8" s="63">
        <f>SUM(COUNTIF($S$9:$S$118,"Vắng"),COUNTIF($S$9:$S$118,"Vắng có phép"))</f>
        <v>0</v>
      </c>
      <c r="AE8" s="71">
        <f>+$AD$8/$Y$8</f>
        <v>0</v>
      </c>
      <c r="AF8" s="72">
        <f>COUNTIF($V$9:$V$118,"Thi lại")</f>
        <v>0</v>
      </c>
      <c r="AG8" s="71">
        <f>+$AF$8/$Y$8</f>
        <v>0</v>
      </c>
      <c r="AH8" s="72">
        <f>COUNTIF($V$9:$V$119,"Học lại")</f>
        <v>4</v>
      </c>
      <c r="AI8" s="71">
        <f>+$AH$8/$Y$8</f>
        <v>7.8431372549019607E-2</v>
      </c>
      <c r="AJ8" s="63">
        <f>COUNTIF($V$10:$V$119,"Đạt")</f>
        <v>47</v>
      </c>
      <c r="AK8" s="70">
        <f>+$AJ$8/$Y$8</f>
        <v>0.92156862745098034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270</v>
      </c>
      <c r="D10" s="17" t="s">
        <v>223</v>
      </c>
      <c r="E10" s="18" t="s">
        <v>78</v>
      </c>
      <c r="F10" s="19" t="s">
        <v>271</v>
      </c>
      <c r="G10" s="16" t="s">
        <v>124</v>
      </c>
      <c r="H10" s="20"/>
      <c r="I10" s="20"/>
      <c r="J10" s="20"/>
      <c r="K10" s="20" t="s">
        <v>26</v>
      </c>
      <c r="L10" s="21"/>
      <c r="M10" s="21"/>
      <c r="N10" s="21"/>
      <c r="O10" s="21"/>
      <c r="P10" s="22"/>
      <c r="Q10" s="23">
        <f t="shared" ref="Q10:Q60" si="0">ROUND(SUMPRODUCT(H10:P10,$H$9:$P$9)/100,1)</f>
        <v>0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60" si="1">IF($Q10&lt;4,"Kém",IF(AND($Q10&gt;=4,$Q10&lt;=5.4),"Trung bình yếu",IF(AND($Q10&gt;=5.5,$Q10&lt;=6.9),"Trung bình",IF(AND($Q10&gt;=7,$Q10&lt;=8.4),"Khá",IF(AND($Q10&gt;=8.5,$Q10&lt;=10),"Giỏi","")))))</f>
        <v>Kém</v>
      </c>
      <c r="T10" s="25" t="str">
        <f>+IF(OR($H10=0,$I10=0,$J10=0,$K10=0),"Không đủ ĐKDT","")</f>
        <v>Không đủ ĐKDT</v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272</v>
      </c>
      <c r="D11" s="28" t="s">
        <v>273</v>
      </c>
      <c r="E11" s="29" t="s">
        <v>78</v>
      </c>
      <c r="F11" s="30" t="s">
        <v>274</v>
      </c>
      <c r="G11" s="27" t="s">
        <v>92</v>
      </c>
      <c r="H11" s="31">
        <v>8</v>
      </c>
      <c r="I11" s="31">
        <v>8</v>
      </c>
      <c r="J11" s="31">
        <v>8</v>
      </c>
      <c r="K11" s="31" t="s">
        <v>26</v>
      </c>
      <c r="L11" s="32"/>
      <c r="M11" s="32"/>
      <c r="N11" s="32"/>
      <c r="O11" s="32"/>
      <c r="P11" s="33">
        <v>8</v>
      </c>
      <c r="Q11" s="34">
        <f t="shared" si="0"/>
        <v>8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6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275</v>
      </c>
      <c r="D12" s="28" t="s">
        <v>276</v>
      </c>
      <c r="E12" s="29" t="s">
        <v>277</v>
      </c>
      <c r="F12" s="30" t="s">
        <v>278</v>
      </c>
      <c r="G12" s="27" t="s">
        <v>80</v>
      </c>
      <c r="H12" s="31">
        <v>8</v>
      </c>
      <c r="I12" s="31">
        <v>8</v>
      </c>
      <c r="J12" s="31">
        <v>8</v>
      </c>
      <c r="K12" s="31" t="s">
        <v>26</v>
      </c>
      <c r="L12" s="38"/>
      <c r="M12" s="38"/>
      <c r="N12" s="38"/>
      <c r="O12" s="38"/>
      <c r="P12" s="33">
        <v>8</v>
      </c>
      <c r="Q12" s="34">
        <f t="shared" si="0"/>
        <v>8</v>
      </c>
      <c r="R12" s="35" t="str">
        <f t="shared" ref="R12:R60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 t="shared" ref="T12:T60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279</v>
      </c>
      <c r="D13" s="28" t="s">
        <v>111</v>
      </c>
      <c r="E13" s="29" t="s">
        <v>280</v>
      </c>
      <c r="F13" s="30" t="s">
        <v>281</v>
      </c>
      <c r="G13" s="27" t="s">
        <v>124</v>
      </c>
      <c r="H13" s="31">
        <v>7</v>
      </c>
      <c r="I13" s="31">
        <v>7</v>
      </c>
      <c r="J13" s="31">
        <v>7</v>
      </c>
      <c r="K13" s="31" t="s">
        <v>26</v>
      </c>
      <c r="L13" s="38"/>
      <c r="M13" s="38"/>
      <c r="N13" s="38"/>
      <c r="O13" s="38"/>
      <c r="P13" s="33">
        <v>7</v>
      </c>
      <c r="Q13" s="34">
        <f t="shared" si="0"/>
        <v>7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282</v>
      </c>
      <c r="D14" s="28" t="s">
        <v>283</v>
      </c>
      <c r="E14" s="29" t="s">
        <v>284</v>
      </c>
      <c r="F14" s="30" t="s">
        <v>285</v>
      </c>
      <c r="G14" s="27" t="s">
        <v>133</v>
      </c>
      <c r="H14" s="31">
        <v>6</v>
      </c>
      <c r="I14" s="31">
        <v>6</v>
      </c>
      <c r="J14" s="31">
        <v>6</v>
      </c>
      <c r="K14" s="31" t="s">
        <v>26</v>
      </c>
      <c r="L14" s="38"/>
      <c r="M14" s="38"/>
      <c r="N14" s="38"/>
      <c r="O14" s="38"/>
      <c r="P14" s="33">
        <v>6</v>
      </c>
      <c r="Q14" s="34">
        <f t="shared" si="0"/>
        <v>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286</v>
      </c>
      <c r="D15" s="28" t="s">
        <v>287</v>
      </c>
      <c r="E15" s="29" t="s">
        <v>99</v>
      </c>
      <c r="F15" s="30" t="s">
        <v>288</v>
      </c>
      <c r="G15" s="27" t="s">
        <v>80</v>
      </c>
      <c r="H15" s="31">
        <v>6</v>
      </c>
      <c r="I15" s="31">
        <v>6</v>
      </c>
      <c r="J15" s="31">
        <v>6</v>
      </c>
      <c r="K15" s="31" t="s">
        <v>26</v>
      </c>
      <c r="L15" s="38"/>
      <c r="M15" s="38"/>
      <c r="N15" s="38"/>
      <c r="O15" s="38"/>
      <c r="P15" s="33">
        <v>6</v>
      </c>
      <c r="Q15" s="34">
        <f t="shared" si="0"/>
        <v>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289</v>
      </c>
      <c r="D16" s="28" t="s">
        <v>126</v>
      </c>
      <c r="E16" s="29" t="s">
        <v>290</v>
      </c>
      <c r="F16" s="30" t="s">
        <v>291</v>
      </c>
      <c r="G16" s="27" t="s">
        <v>124</v>
      </c>
      <c r="H16" s="31">
        <v>6</v>
      </c>
      <c r="I16" s="31">
        <v>6</v>
      </c>
      <c r="J16" s="31">
        <v>6</v>
      </c>
      <c r="K16" s="31" t="s">
        <v>26</v>
      </c>
      <c r="L16" s="38"/>
      <c r="M16" s="38"/>
      <c r="N16" s="38"/>
      <c r="O16" s="38"/>
      <c r="P16" s="33">
        <v>6</v>
      </c>
      <c r="Q16" s="34">
        <f t="shared" si="0"/>
        <v>6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292</v>
      </c>
      <c r="D17" s="28" t="s">
        <v>115</v>
      </c>
      <c r="E17" s="29" t="s">
        <v>112</v>
      </c>
      <c r="F17" s="30" t="s">
        <v>293</v>
      </c>
      <c r="G17" s="27" t="s">
        <v>84</v>
      </c>
      <c r="H17" s="31">
        <v>7</v>
      </c>
      <c r="I17" s="31">
        <v>7</v>
      </c>
      <c r="J17" s="31">
        <v>7</v>
      </c>
      <c r="K17" s="31" t="s">
        <v>26</v>
      </c>
      <c r="L17" s="38"/>
      <c r="M17" s="38"/>
      <c r="N17" s="38"/>
      <c r="O17" s="38"/>
      <c r="P17" s="33">
        <v>7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294</v>
      </c>
      <c r="D18" s="28" t="s">
        <v>115</v>
      </c>
      <c r="E18" s="29" t="s">
        <v>295</v>
      </c>
      <c r="F18" s="30" t="s">
        <v>296</v>
      </c>
      <c r="G18" s="27" t="s">
        <v>133</v>
      </c>
      <c r="H18" s="31">
        <v>6</v>
      </c>
      <c r="I18" s="31">
        <v>6</v>
      </c>
      <c r="J18" s="31">
        <v>6</v>
      </c>
      <c r="K18" s="31" t="s">
        <v>26</v>
      </c>
      <c r="L18" s="38"/>
      <c r="M18" s="38"/>
      <c r="N18" s="38"/>
      <c r="O18" s="38"/>
      <c r="P18" s="33">
        <v>6</v>
      </c>
      <c r="Q18" s="34">
        <f t="shared" si="0"/>
        <v>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297</v>
      </c>
      <c r="D19" s="28" t="s">
        <v>243</v>
      </c>
      <c r="E19" s="29" t="s">
        <v>298</v>
      </c>
      <c r="F19" s="30" t="s">
        <v>299</v>
      </c>
      <c r="G19" s="27" t="s">
        <v>84</v>
      </c>
      <c r="H19" s="31">
        <v>9</v>
      </c>
      <c r="I19" s="31">
        <v>9</v>
      </c>
      <c r="J19" s="31">
        <v>9</v>
      </c>
      <c r="K19" s="31" t="s">
        <v>26</v>
      </c>
      <c r="L19" s="38"/>
      <c r="M19" s="38"/>
      <c r="N19" s="38"/>
      <c r="O19" s="38"/>
      <c r="P19" s="33">
        <v>9</v>
      </c>
      <c r="Q19" s="34">
        <f t="shared" si="0"/>
        <v>9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300</v>
      </c>
      <c r="D20" s="28" t="s">
        <v>301</v>
      </c>
      <c r="E20" s="29" t="s">
        <v>302</v>
      </c>
      <c r="F20" s="30" t="s">
        <v>303</v>
      </c>
      <c r="G20" s="27" t="s">
        <v>101</v>
      </c>
      <c r="H20" s="31">
        <v>6</v>
      </c>
      <c r="I20" s="31">
        <v>6</v>
      </c>
      <c r="J20" s="31">
        <v>6</v>
      </c>
      <c r="K20" s="31" t="s">
        <v>26</v>
      </c>
      <c r="L20" s="38"/>
      <c r="M20" s="38"/>
      <c r="N20" s="38"/>
      <c r="O20" s="38"/>
      <c r="P20" s="33">
        <v>6</v>
      </c>
      <c r="Q20" s="34">
        <f t="shared" si="0"/>
        <v>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304</v>
      </c>
      <c r="D21" s="28" t="s">
        <v>305</v>
      </c>
      <c r="E21" s="29" t="s">
        <v>306</v>
      </c>
      <c r="F21" s="30" t="s">
        <v>307</v>
      </c>
      <c r="G21" s="27" t="s">
        <v>84</v>
      </c>
      <c r="H21" s="31">
        <v>7</v>
      </c>
      <c r="I21" s="31">
        <v>7</v>
      </c>
      <c r="J21" s="31">
        <v>7</v>
      </c>
      <c r="K21" s="31" t="s">
        <v>26</v>
      </c>
      <c r="L21" s="38"/>
      <c r="M21" s="38"/>
      <c r="N21" s="38"/>
      <c r="O21" s="38"/>
      <c r="P21" s="33">
        <v>7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308</v>
      </c>
      <c r="D22" s="28" t="s">
        <v>212</v>
      </c>
      <c r="E22" s="29" t="s">
        <v>309</v>
      </c>
      <c r="F22" s="30" t="s">
        <v>195</v>
      </c>
      <c r="G22" s="27" t="s">
        <v>133</v>
      </c>
      <c r="H22" s="31">
        <v>8</v>
      </c>
      <c r="I22" s="31">
        <v>8</v>
      </c>
      <c r="J22" s="31">
        <v>8</v>
      </c>
      <c r="K22" s="31" t="s">
        <v>26</v>
      </c>
      <c r="L22" s="38"/>
      <c r="M22" s="38"/>
      <c r="N22" s="38"/>
      <c r="O22" s="38"/>
      <c r="P22" s="33">
        <v>8</v>
      </c>
      <c r="Q22" s="34">
        <f t="shared" si="0"/>
        <v>8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310</v>
      </c>
      <c r="D23" s="28" t="s">
        <v>311</v>
      </c>
      <c r="E23" s="29" t="s">
        <v>312</v>
      </c>
      <c r="F23" s="30" t="s">
        <v>313</v>
      </c>
      <c r="G23" s="27" t="s">
        <v>92</v>
      </c>
      <c r="H23" s="31">
        <v>6</v>
      </c>
      <c r="I23" s="31">
        <v>6</v>
      </c>
      <c r="J23" s="31">
        <v>6</v>
      </c>
      <c r="K23" s="31" t="s">
        <v>26</v>
      </c>
      <c r="L23" s="38"/>
      <c r="M23" s="38"/>
      <c r="N23" s="38"/>
      <c r="O23" s="38"/>
      <c r="P23" s="33">
        <v>6</v>
      </c>
      <c r="Q23" s="34">
        <f t="shared" si="0"/>
        <v>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314</v>
      </c>
      <c r="D24" s="28" t="s">
        <v>315</v>
      </c>
      <c r="E24" s="29" t="s">
        <v>316</v>
      </c>
      <c r="F24" s="30" t="s">
        <v>317</v>
      </c>
      <c r="G24" s="27" t="s">
        <v>80</v>
      </c>
      <c r="H24" s="31"/>
      <c r="I24" s="31"/>
      <c r="J24" s="31"/>
      <c r="K24" s="31" t="s">
        <v>26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318</v>
      </c>
      <c r="D25" s="28" t="s">
        <v>319</v>
      </c>
      <c r="E25" s="29" t="s">
        <v>320</v>
      </c>
      <c r="F25" s="30" t="s">
        <v>321</v>
      </c>
      <c r="G25" s="27" t="s">
        <v>133</v>
      </c>
      <c r="H25" s="31">
        <v>9</v>
      </c>
      <c r="I25" s="31">
        <v>9</v>
      </c>
      <c r="J25" s="31">
        <v>9</v>
      </c>
      <c r="K25" s="31" t="s">
        <v>26</v>
      </c>
      <c r="L25" s="38"/>
      <c r="M25" s="38"/>
      <c r="N25" s="38"/>
      <c r="O25" s="38"/>
      <c r="P25" s="33">
        <v>9</v>
      </c>
      <c r="Q25" s="34">
        <f t="shared" si="0"/>
        <v>9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322</v>
      </c>
      <c r="D26" s="28" t="s">
        <v>212</v>
      </c>
      <c r="E26" s="29" t="s">
        <v>323</v>
      </c>
      <c r="F26" s="30" t="s">
        <v>254</v>
      </c>
      <c r="G26" s="27" t="s">
        <v>133</v>
      </c>
      <c r="H26" s="31">
        <v>6</v>
      </c>
      <c r="I26" s="31">
        <v>6</v>
      </c>
      <c r="J26" s="31">
        <v>6</v>
      </c>
      <c r="K26" s="31" t="s">
        <v>26</v>
      </c>
      <c r="L26" s="38"/>
      <c r="M26" s="38"/>
      <c r="N26" s="38"/>
      <c r="O26" s="38"/>
      <c r="P26" s="33">
        <v>6</v>
      </c>
      <c r="Q26" s="34">
        <f t="shared" si="0"/>
        <v>6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324</v>
      </c>
      <c r="D27" s="28" t="s">
        <v>325</v>
      </c>
      <c r="E27" s="29" t="s">
        <v>326</v>
      </c>
      <c r="F27" s="30" t="s">
        <v>327</v>
      </c>
      <c r="G27" s="27" t="s">
        <v>80</v>
      </c>
      <c r="H27" s="31">
        <v>7</v>
      </c>
      <c r="I27" s="31">
        <v>7</v>
      </c>
      <c r="J27" s="31">
        <v>7</v>
      </c>
      <c r="K27" s="31" t="s">
        <v>26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328</v>
      </c>
      <c r="D28" s="28" t="s">
        <v>329</v>
      </c>
      <c r="E28" s="29" t="s">
        <v>151</v>
      </c>
      <c r="F28" s="30" t="s">
        <v>330</v>
      </c>
      <c r="G28" s="27" t="s">
        <v>84</v>
      </c>
      <c r="H28" s="31">
        <v>6</v>
      </c>
      <c r="I28" s="31">
        <v>6</v>
      </c>
      <c r="J28" s="31">
        <v>6</v>
      </c>
      <c r="K28" s="31" t="s">
        <v>26</v>
      </c>
      <c r="L28" s="38"/>
      <c r="M28" s="38"/>
      <c r="N28" s="38"/>
      <c r="O28" s="38"/>
      <c r="P28" s="33">
        <v>6</v>
      </c>
      <c r="Q28" s="34">
        <f t="shared" si="0"/>
        <v>6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331</v>
      </c>
      <c r="D29" s="28" t="s">
        <v>332</v>
      </c>
      <c r="E29" s="29" t="s">
        <v>151</v>
      </c>
      <c r="F29" s="30" t="s">
        <v>333</v>
      </c>
      <c r="G29" s="27" t="s">
        <v>80</v>
      </c>
      <c r="H29" s="31">
        <v>6</v>
      </c>
      <c r="I29" s="31">
        <v>6</v>
      </c>
      <c r="J29" s="31">
        <v>6</v>
      </c>
      <c r="K29" s="31" t="s">
        <v>26</v>
      </c>
      <c r="L29" s="38"/>
      <c r="M29" s="38"/>
      <c r="N29" s="38"/>
      <c r="O29" s="38"/>
      <c r="P29" s="33">
        <v>6</v>
      </c>
      <c r="Q29" s="34">
        <f t="shared" si="0"/>
        <v>6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334</v>
      </c>
      <c r="D30" s="28" t="s">
        <v>335</v>
      </c>
      <c r="E30" s="29" t="s">
        <v>336</v>
      </c>
      <c r="F30" s="30" t="s">
        <v>337</v>
      </c>
      <c r="G30" s="27" t="s">
        <v>80</v>
      </c>
      <c r="H30" s="31">
        <v>8</v>
      </c>
      <c r="I30" s="31">
        <v>8</v>
      </c>
      <c r="J30" s="31">
        <v>8</v>
      </c>
      <c r="K30" s="31" t="s">
        <v>26</v>
      </c>
      <c r="L30" s="38"/>
      <c r="M30" s="38"/>
      <c r="N30" s="38"/>
      <c r="O30" s="38"/>
      <c r="P30" s="33">
        <v>8</v>
      </c>
      <c r="Q30" s="34">
        <f t="shared" si="0"/>
        <v>8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338</v>
      </c>
      <c r="D31" s="28" t="s">
        <v>339</v>
      </c>
      <c r="E31" s="29" t="s">
        <v>336</v>
      </c>
      <c r="F31" s="30" t="s">
        <v>233</v>
      </c>
      <c r="G31" s="27" t="s">
        <v>101</v>
      </c>
      <c r="H31" s="31">
        <v>8</v>
      </c>
      <c r="I31" s="31">
        <v>8</v>
      </c>
      <c r="J31" s="31">
        <v>8</v>
      </c>
      <c r="K31" s="31" t="s">
        <v>26</v>
      </c>
      <c r="L31" s="38"/>
      <c r="M31" s="38"/>
      <c r="N31" s="38"/>
      <c r="O31" s="38"/>
      <c r="P31" s="33">
        <v>8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340</v>
      </c>
      <c r="D32" s="28" t="s">
        <v>341</v>
      </c>
      <c r="E32" s="29" t="s">
        <v>163</v>
      </c>
      <c r="F32" s="30" t="s">
        <v>342</v>
      </c>
      <c r="G32" s="27" t="s">
        <v>101</v>
      </c>
      <c r="H32" s="31">
        <v>8</v>
      </c>
      <c r="I32" s="31">
        <v>8</v>
      </c>
      <c r="J32" s="31">
        <v>8</v>
      </c>
      <c r="K32" s="31" t="s">
        <v>26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343</v>
      </c>
      <c r="D33" s="28" t="s">
        <v>344</v>
      </c>
      <c r="E33" s="29" t="s">
        <v>167</v>
      </c>
      <c r="F33" s="30" t="s">
        <v>345</v>
      </c>
      <c r="G33" s="27" t="s">
        <v>101</v>
      </c>
      <c r="H33" s="31">
        <v>6</v>
      </c>
      <c r="I33" s="31">
        <v>6</v>
      </c>
      <c r="J33" s="31">
        <v>6</v>
      </c>
      <c r="K33" s="31" t="s">
        <v>26</v>
      </c>
      <c r="L33" s="38"/>
      <c r="M33" s="38"/>
      <c r="N33" s="38"/>
      <c r="O33" s="38"/>
      <c r="P33" s="33">
        <v>6</v>
      </c>
      <c r="Q33" s="34">
        <f t="shared" si="0"/>
        <v>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346</v>
      </c>
      <c r="D34" s="28" t="s">
        <v>126</v>
      </c>
      <c r="E34" s="29" t="s">
        <v>347</v>
      </c>
      <c r="F34" s="30" t="s">
        <v>348</v>
      </c>
      <c r="G34" s="27" t="s">
        <v>124</v>
      </c>
      <c r="H34" s="31">
        <v>7</v>
      </c>
      <c r="I34" s="31">
        <v>7</v>
      </c>
      <c r="J34" s="31">
        <v>7</v>
      </c>
      <c r="K34" s="31" t="s">
        <v>26</v>
      </c>
      <c r="L34" s="38"/>
      <c r="M34" s="38"/>
      <c r="N34" s="38"/>
      <c r="O34" s="38"/>
      <c r="P34" s="33">
        <v>7</v>
      </c>
      <c r="Q34" s="34">
        <f t="shared" si="0"/>
        <v>7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349</v>
      </c>
      <c r="D35" s="28" t="s">
        <v>350</v>
      </c>
      <c r="E35" s="29" t="s">
        <v>351</v>
      </c>
      <c r="F35" s="30" t="s">
        <v>352</v>
      </c>
      <c r="G35" s="27" t="s">
        <v>133</v>
      </c>
      <c r="H35" s="31">
        <v>9</v>
      </c>
      <c r="I35" s="31">
        <v>9</v>
      </c>
      <c r="J35" s="31">
        <v>9</v>
      </c>
      <c r="K35" s="31" t="s">
        <v>26</v>
      </c>
      <c r="L35" s="38"/>
      <c r="M35" s="38"/>
      <c r="N35" s="38"/>
      <c r="O35" s="38"/>
      <c r="P35" s="33">
        <v>9</v>
      </c>
      <c r="Q35" s="34">
        <f t="shared" si="0"/>
        <v>9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353</v>
      </c>
      <c r="D36" s="28" t="s">
        <v>354</v>
      </c>
      <c r="E36" s="29" t="s">
        <v>355</v>
      </c>
      <c r="F36" s="30" t="s">
        <v>179</v>
      </c>
      <c r="G36" s="27" t="s">
        <v>84</v>
      </c>
      <c r="H36" s="31">
        <v>6</v>
      </c>
      <c r="I36" s="31">
        <v>6</v>
      </c>
      <c r="J36" s="31">
        <v>6</v>
      </c>
      <c r="K36" s="31" t="s">
        <v>26</v>
      </c>
      <c r="L36" s="38"/>
      <c r="M36" s="38"/>
      <c r="N36" s="38"/>
      <c r="O36" s="38"/>
      <c r="P36" s="33">
        <v>6</v>
      </c>
      <c r="Q36" s="34">
        <f t="shared" si="0"/>
        <v>6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356</v>
      </c>
      <c r="D37" s="28" t="s">
        <v>357</v>
      </c>
      <c r="E37" s="29" t="s">
        <v>358</v>
      </c>
      <c r="F37" s="30" t="s">
        <v>359</v>
      </c>
      <c r="G37" s="27" t="s">
        <v>133</v>
      </c>
      <c r="H37" s="31">
        <v>9</v>
      </c>
      <c r="I37" s="31">
        <v>9</v>
      </c>
      <c r="J37" s="31">
        <v>9</v>
      </c>
      <c r="K37" s="31" t="s">
        <v>26</v>
      </c>
      <c r="L37" s="38"/>
      <c r="M37" s="38"/>
      <c r="N37" s="38"/>
      <c r="O37" s="38"/>
      <c r="P37" s="33">
        <v>9</v>
      </c>
      <c r="Q37" s="34">
        <f t="shared" si="0"/>
        <v>9</v>
      </c>
      <c r="R37" s="35" t="str">
        <f t="shared" si="3"/>
        <v>A+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360</v>
      </c>
      <c r="D38" s="28" t="s">
        <v>86</v>
      </c>
      <c r="E38" s="29" t="s">
        <v>361</v>
      </c>
      <c r="F38" s="30" t="s">
        <v>362</v>
      </c>
      <c r="G38" s="27" t="s">
        <v>84</v>
      </c>
      <c r="H38" s="31">
        <v>6</v>
      </c>
      <c r="I38" s="31">
        <v>6</v>
      </c>
      <c r="J38" s="31">
        <v>6</v>
      </c>
      <c r="K38" s="31" t="s">
        <v>26</v>
      </c>
      <c r="L38" s="38"/>
      <c r="M38" s="38"/>
      <c r="N38" s="38"/>
      <c r="O38" s="38"/>
      <c r="P38" s="33">
        <v>6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363</v>
      </c>
      <c r="D39" s="28" t="s">
        <v>177</v>
      </c>
      <c r="E39" s="29" t="s">
        <v>364</v>
      </c>
      <c r="F39" s="30" t="s">
        <v>365</v>
      </c>
      <c r="G39" s="27" t="s">
        <v>84</v>
      </c>
      <c r="H39" s="31">
        <v>6</v>
      </c>
      <c r="I39" s="31">
        <v>6</v>
      </c>
      <c r="J39" s="31">
        <v>6</v>
      </c>
      <c r="K39" s="31" t="s">
        <v>26</v>
      </c>
      <c r="L39" s="38"/>
      <c r="M39" s="38"/>
      <c r="N39" s="38"/>
      <c r="O39" s="38"/>
      <c r="P39" s="33">
        <v>6</v>
      </c>
      <c r="Q39" s="34">
        <f t="shared" si="0"/>
        <v>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366</v>
      </c>
      <c r="D40" s="28" t="s">
        <v>367</v>
      </c>
      <c r="E40" s="29" t="s">
        <v>186</v>
      </c>
      <c r="F40" s="30" t="s">
        <v>368</v>
      </c>
      <c r="G40" s="27" t="s">
        <v>133</v>
      </c>
      <c r="H40" s="31">
        <v>6</v>
      </c>
      <c r="I40" s="31">
        <v>6</v>
      </c>
      <c r="J40" s="31">
        <v>6</v>
      </c>
      <c r="K40" s="31" t="s">
        <v>26</v>
      </c>
      <c r="L40" s="38"/>
      <c r="M40" s="38"/>
      <c r="N40" s="38"/>
      <c r="O40" s="38"/>
      <c r="P40" s="33">
        <v>6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369</v>
      </c>
      <c r="D41" s="28" t="s">
        <v>370</v>
      </c>
      <c r="E41" s="29" t="s">
        <v>190</v>
      </c>
      <c r="F41" s="30" t="s">
        <v>371</v>
      </c>
      <c r="G41" s="27" t="s">
        <v>133</v>
      </c>
      <c r="H41" s="31"/>
      <c r="I41" s="31"/>
      <c r="J41" s="31"/>
      <c r="K41" s="31" t="s">
        <v>26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372</v>
      </c>
      <c r="D42" s="28" t="s">
        <v>373</v>
      </c>
      <c r="E42" s="29" t="s">
        <v>374</v>
      </c>
      <c r="F42" s="30" t="s">
        <v>237</v>
      </c>
      <c r="G42" s="27" t="s">
        <v>101</v>
      </c>
      <c r="H42" s="31">
        <v>6</v>
      </c>
      <c r="I42" s="31">
        <v>6</v>
      </c>
      <c r="J42" s="31">
        <v>6</v>
      </c>
      <c r="K42" s="31" t="s">
        <v>26</v>
      </c>
      <c r="L42" s="38"/>
      <c r="M42" s="38"/>
      <c r="N42" s="38"/>
      <c r="O42" s="38"/>
      <c r="P42" s="33">
        <v>6</v>
      </c>
      <c r="Q42" s="34">
        <f t="shared" si="0"/>
        <v>6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375</v>
      </c>
      <c r="D43" s="28" t="s">
        <v>376</v>
      </c>
      <c r="E43" s="29" t="s">
        <v>374</v>
      </c>
      <c r="F43" s="30" t="s">
        <v>377</v>
      </c>
      <c r="G43" s="27" t="s">
        <v>84</v>
      </c>
      <c r="H43" s="31">
        <v>9</v>
      </c>
      <c r="I43" s="31">
        <v>9</v>
      </c>
      <c r="J43" s="31">
        <v>9</v>
      </c>
      <c r="K43" s="31" t="s">
        <v>26</v>
      </c>
      <c r="L43" s="38"/>
      <c r="M43" s="38"/>
      <c r="N43" s="38"/>
      <c r="O43" s="38"/>
      <c r="P43" s="33">
        <v>9</v>
      </c>
      <c r="Q43" s="34">
        <f t="shared" si="0"/>
        <v>9</v>
      </c>
      <c r="R43" s="35" t="str">
        <f t="shared" si="3"/>
        <v>A+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378</v>
      </c>
      <c r="D44" s="28" t="s">
        <v>379</v>
      </c>
      <c r="E44" s="29" t="s">
        <v>73</v>
      </c>
      <c r="F44" s="30" t="s">
        <v>380</v>
      </c>
      <c r="G44" s="27" t="s">
        <v>92</v>
      </c>
      <c r="H44" s="31">
        <v>8</v>
      </c>
      <c r="I44" s="31">
        <v>8</v>
      </c>
      <c r="J44" s="31">
        <v>8</v>
      </c>
      <c r="K44" s="31" t="s">
        <v>26</v>
      </c>
      <c r="L44" s="38"/>
      <c r="M44" s="38"/>
      <c r="N44" s="38"/>
      <c r="O44" s="38"/>
      <c r="P44" s="33">
        <v>8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381</v>
      </c>
      <c r="D45" s="28" t="s">
        <v>382</v>
      </c>
      <c r="E45" s="29" t="s">
        <v>205</v>
      </c>
      <c r="F45" s="30" t="s">
        <v>321</v>
      </c>
      <c r="G45" s="27" t="s">
        <v>92</v>
      </c>
      <c r="H45" s="31">
        <v>6</v>
      </c>
      <c r="I45" s="31">
        <v>6</v>
      </c>
      <c r="J45" s="31">
        <v>6</v>
      </c>
      <c r="K45" s="31" t="s">
        <v>26</v>
      </c>
      <c r="L45" s="38"/>
      <c r="M45" s="38"/>
      <c r="N45" s="38"/>
      <c r="O45" s="38"/>
      <c r="P45" s="33">
        <v>6</v>
      </c>
      <c r="Q45" s="34">
        <f t="shared" si="0"/>
        <v>6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383</v>
      </c>
      <c r="D46" s="28" t="s">
        <v>384</v>
      </c>
      <c r="E46" s="29" t="s">
        <v>385</v>
      </c>
      <c r="F46" s="30" t="s">
        <v>386</v>
      </c>
      <c r="G46" s="27" t="s">
        <v>101</v>
      </c>
      <c r="H46" s="31"/>
      <c r="I46" s="31"/>
      <c r="J46" s="31"/>
      <c r="K46" s="31" t="s">
        <v>26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>Không đủ ĐKDT</v>
      </c>
      <c r="U46" s="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387</v>
      </c>
      <c r="D47" s="28" t="s">
        <v>388</v>
      </c>
      <c r="E47" s="29" t="s">
        <v>389</v>
      </c>
      <c r="F47" s="30" t="s">
        <v>225</v>
      </c>
      <c r="G47" s="27" t="s">
        <v>84</v>
      </c>
      <c r="H47" s="31">
        <v>6</v>
      </c>
      <c r="I47" s="31">
        <v>6</v>
      </c>
      <c r="J47" s="31">
        <v>6</v>
      </c>
      <c r="K47" s="31" t="s">
        <v>26</v>
      </c>
      <c r="L47" s="38"/>
      <c r="M47" s="38"/>
      <c r="N47" s="38"/>
      <c r="O47" s="38"/>
      <c r="P47" s="33">
        <v>6</v>
      </c>
      <c r="Q47" s="34">
        <f t="shared" si="0"/>
        <v>6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390</v>
      </c>
      <c r="D48" s="28" t="s">
        <v>86</v>
      </c>
      <c r="E48" s="29" t="s">
        <v>391</v>
      </c>
      <c r="F48" s="30" t="s">
        <v>392</v>
      </c>
      <c r="G48" s="27" t="s">
        <v>92</v>
      </c>
      <c r="H48" s="31">
        <v>6</v>
      </c>
      <c r="I48" s="31">
        <v>6</v>
      </c>
      <c r="J48" s="31">
        <v>6</v>
      </c>
      <c r="K48" s="31" t="s">
        <v>26</v>
      </c>
      <c r="L48" s="38"/>
      <c r="M48" s="38"/>
      <c r="N48" s="38"/>
      <c r="O48" s="38"/>
      <c r="P48" s="33">
        <v>6</v>
      </c>
      <c r="Q48" s="34">
        <f t="shared" si="0"/>
        <v>6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393</v>
      </c>
      <c r="D49" s="28" t="s">
        <v>394</v>
      </c>
      <c r="E49" s="29" t="s">
        <v>395</v>
      </c>
      <c r="F49" s="30" t="s">
        <v>396</v>
      </c>
      <c r="G49" s="27" t="s">
        <v>124</v>
      </c>
      <c r="H49" s="31">
        <v>6</v>
      </c>
      <c r="I49" s="31">
        <v>6</v>
      </c>
      <c r="J49" s="31">
        <v>6</v>
      </c>
      <c r="K49" s="31" t="s">
        <v>26</v>
      </c>
      <c r="L49" s="38"/>
      <c r="M49" s="38"/>
      <c r="N49" s="38"/>
      <c r="O49" s="38"/>
      <c r="P49" s="33">
        <v>6</v>
      </c>
      <c r="Q49" s="34">
        <f t="shared" si="0"/>
        <v>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397</v>
      </c>
      <c r="D50" s="28" t="s">
        <v>398</v>
      </c>
      <c r="E50" s="29" t="s">
        <v>220</v>
      </c>
      <c r="F50" s="30" t="s">
        <v>399</v>
      </c>
      <c r="G50" s="27" t="s">
        <v>101</v>
      </c>
      <c r="H50" s="31">
        <v>9</v>
      </c>
      <c r="I50" s="31">
        <v>9</v>
      </c>
      <c r="J50" s="31">
        <v>9</v>
      </c>
      <c r="K50" s="31" t="s">
        <v>26</v>
      </c>
      <c r="L50" s="38"/>
      <c r="M50" s="38"/>
      <c r="N50" s="38"/>
      <c r="O50" s="38"/>
      <c r="P50" s="33">
        <v>9</v>
      </c>
      <c r="Q50" s="34">
        <f t="shared" si="0"/>
        <v>9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400</v>
      </c>
      <c r="D51" s="28" t="s">
        <v>107</v>
      </c>
      <c r="E51" s="29" t="s">
        <v>250</v>
      </c>
      <c r="F51" s="30" t="s">
        <v>401</v>
      </c>
      <c r="G51" s="27" t="s">
        <v>133</v>
      </c>
      <c r="H51" s="31">
        <v>5</v>
      </c>
      <c r="I51" s="31">
        <v>5</v>
      </c>
      <c r="J51" s="31">
        <v>5</v>
      </c>
      <c r="K51" s="31" t="s">
        <v>26</v>
      </c>
      <c r="L51" s="38"/>
      <c r="M51" s="38"/>
      <c r="N51" s="38"/>
      <c r="O51" s="38"/>
      <c r="P51" s="33">
        <v>5</v>
      </c>
      <c r="Q51" s="34">
        <f t="shared" si="0"/>
        <v>5</v>
      </c>
      <c r="R51" s="35" t="str">
        <f t="shared" si="3"/>
        <v>D+</v>
      </c>
      <c r="S51" s="36" t="str">
        <f t="shared" si="1"/>
        <v>Trung bình yếu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402</v>
      </c>
      <c r="D52" s="28" t="s">
        <v>107</v>
      </c>
      <c r="E52" s="29" t="s">
        <v>250</v>
      </c>
      <c r="F52" s="30" t="s">
        <v>403</v>
      </c>
      <c r="G52" s="27" t="s">
        <v>133</v>
      </c>
      <c r="H52" s="31">
        <v>9</v>
      </c>
      <c r="I52" s="31">
        <v>9</v>
      </c>
      <c r="J52" s="31">
        <v>9</v>
      </c>
      <c r="K52" s="31" t="s">
        <v>26</v>
      </c>
      <c r="L52" s="38"/>
      <c r="M52" s="38"/>
      <c r="N52" s="38"/>
      <c r="O52" s="38"/>
      <c r="P52" s="33">
        <v>9</v>
      </c>
      <c r="Q52" s="34">
        <f t="shared" si="0"/>
        <v>9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404</v>
      </c>
      <c r="D53" s="28" t="s">
        <v>405</v>
      </c>
      <c r="E53" s="29" t="s">
        <v>250</v>
      </c>
      <c r="F53" s="30" t="s">
        <v>406</v>
      </c>
      <c r="G53" s="27" t="s">
        <v>101</v>
      </c>
      <c r="H53" s="31">
        <v>6</v>
      </c>
      <c r="I53" s="31">
        <v>6</v>
      </c>
      <c r="J53" s="31">
        <v>6</v>
      </c>
      <c r="K53" s="31" t="s">
        <v>26</v>
      </c>
      <c r="L53" s="38"/>
      <c r="M53" s="38"/>
      <c r="N53" s="38"/>
      <c r="O53" s="38"/>
      <c r="P53" s="33">
        <v>6</v>
      </c>
      <c r="Q53" s="34">
        <f t="shared" si="0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407</v>
      </c>
      <c r="D54" s="28" t="s">
        <v>103</v>
      </c>
      <c r="E54" s="29" t="s">
        <v>260</v>
      </c>
      <c r="F54" s="30" t="s">
        <v>408</v>
      </c>
      <c r="G54" s="27" t="s">
        <v>84</v>
      </c>
      <c r="H54" s="31">
        <v>8</v>
      </c>
      <c r="I54" s="31">
        <v>8</v>
      </c>
      <c r="J54" s="31">
        <v>8</v>
      </c>
      <c r="K54" s="31" t="s">
        <v>26</v>
      </c>
      <c r="L54" s="38"/>
      <c r="M54" s="38"/>
      <c r="N54" s="38"/>
      <c r="O54" s="38"/>
      <c r="P54" s="33">
        <v>8</v>
      </c>
      <c r="Q54" s="34">
        <f t="shared" si="0"/>
        <v>8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409</v>
      </c>
      <c r="D55" s="28" t="s">
        <v>410</v>
      </c>
      <c r="E55" s="29" t="s">
        <v>260</v>
      </c>
      <c r="F55" s="30" t="s">
        <v>411</v>
      </c>
      <c r="G55" s="27" t="s">
        <v>101</v>
      </c>
      <c r="H55" s="31">
        <v>5</v>
      </c>
      <c r="I55" s="31">
        <v>5</v>
      </c>
      <c r="J55" s="31">
        <v>5</v>
      </c>
      <c r="K55" s="31" t="s">
        <v>26</v>
      </c>
      <c r="L55" s="38"/>
      <c r="M55" s="38"/>
      <c r="N55" s="38"/>
      <c r="O55" s="38"/>
      <c r="P55" s="33">
        <v>5</v>
      </c>
      <c r="Q55" s="34">
        <f t="shared" si="0"/>
        <v>5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412</v>
      </c>
      <c r="D56" s="28" t="s">
        <v>413</v>
      </c>
      <c r="E56" s="29" t="s">
        <v>260</v>
      </c>
      <c r="F56" s="30" t="s">
        <v>414</v>
      </c>
      <c r="G56" s="27" t="s">
        <v>124</v>
      </c>
      <c r="H56" s="31">
        <v>7</v>
      </c>
      <c r="I56" s="31">
        <v>7</v>
      </c>
      <c r="J56" s="31">
        <v>7</v>
      </c>
      <c r="K56" s="31" t="s">
        <v>26</v>
      </c>
      <c r="L56" s="38"/>
      <c r="M56" s="38"/>
      <c r="N56" s="38"/>
      <c r="O56" s="38"/>
      <c r="P56" s="33">
        <v>7</v>
      </c>
      <c r="Q56" s="34">
        <f t="shared" si="0"/>
        <v>7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415</v>
      </c>
      <c r="D57" s="28" t="s">
        <v>416</v>
      </c>
      <c r="E57" s="29" t="s">
        <v>260</v>
      </c>
      <c r="F57" s="30" t="s">
        <v>417</v>
      </c>
      <c r="G57" s="27" t="s">
        <v>84</v>
      </c>
      <c r="H57" s="31">
        <v>6</v>
      </c>
      <c r="I57" s="31">
        <v>6</v>
      </c>
      <c r="J57" s="31">
        <v>6</v>
      </c>
      <c r="K57" s="31" t="s">
        <v>26</v>
      </c>
      <c r="L57" s="38"/>
      <c r="M57" s="38"/>
      <c r="N57" s="38"/>
      <c r="O57" s="38"/>
      <c r="P57" s="33">
        <v>6</v>
      </c>
      <c r="Q57" s="34">
        <f t="shared" si="0"/>
        <v>6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418</v>
      </c>
      <c r="D58" s="28" t="s">
        <v>419</v>
      </c>
      <c r="E58" s="29" t="s">
        <v>264</v>
      </c>
      <c r="F58" s="30" t="s">
        <v>420</v>
      </c>
      <c r="G58" s="27" t="s">
        <v>84</v>
      </c>
      <c r="H58" s="31">
        <v>6</v>
      </c>
      <c r="I58" s="31">
        <v>6</v>
      </c>
      <c r="J58" s="31">
        <v>6</v>
      </c>
      <c r="K58" s="31" t="s">
        <v>26</v>
      </c>
      <c r="L58" s="38"/>
      <c r="M58" s="38"/>
      <c r="N58" s="38"/>
      <c r="O58" s="38"/>
      <c r="P58" s="33">
        <v>6</v>
      </c>
      <c r="Q58" s="34">
        <f t="shared" si="0"/>
        <v>6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421</v>
      </c>
      <c r="D59" s="28" t="s">
        <v>267</v>
      </c>
      <c r="E59" s="29" t="s">
        <v>422</v>
      </c>
      <c r="F59" s="30" t="s">
        <v>406</v>
      </c>
      <c r="G59" s="27" t="s">
        <v>101</v>
      </c>
      <c r="H59" s="31">
        <v>8</v>
      </c>
      <c r="I59" s="31">
        <v>8</v>
      </c>
      <c r="J59" s="31">
        <v>8</v>
      </c>
      <c r="K59" s="31" t="s">
        <v>26</v>
      </c>
      <c r="L59" s="38"/>
      <c r="M59" s="38"/>
      <c r="N59" s="38"/>
      <c r="O59" s="38"/>
      <c r="P59" s="33">
        <v>8</v>
      </c>
      <c r="Q59" s="34">
        <f t="shared" si="0"/>
        <v>8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94">
        <v>51</v>
      </c>
      <c r="C60" s="95" t="s">
        <v>423</v>
      </c>
      <c r="D60" s="96" t="s">
        <v>424</v>
      </c>
      <c r="E60" s="97" t="s">
        <v>422</v>
      </c>
      <c r="F60" s="98" t="s">
        <v>425</v>
      </c>
      <c r="G60" s="95" t="s">
        <v>92</v>
      </c>
      <c r="H60" s="99">
        <v>9</v>
      </c>
      <c r="I60" s="99">
        <v>9</v>
      </c>
      <c r="J60" s="99">
        <v>9</v>
      </c>
      <c r="K60" s="99" t="s">
        <v>26</v>
      </c>
      <c r="L60" s="100"/>
      <c r="M60" s="100"/>
      <c r="N60" s="100"/>
      <c r="O60" s="100"/>
      <c r="P60" s="101">
        <v>9</v>
      </c>
      <c r="Q60" s="102">
        <f t="shared" si="0"/>
        <v>9</v>
      </c>
      <c r="R60" s="103" t="str">
        <f t="shared" si="3"/>
        <v>A+</v>
      </c>
      <c r="S60" s="104" t="str">
        <f t="shared" si="1"/>
        <v>Giỏi</v>
      </c>
      <c r="T60" s="105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23" t="s">
        <v>27</v>
      </c>
      <c r="C62" s="123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28</v>
      </c>
      <c r="C63" s="45"/>
      <c r="D63" s="46">
        <f>+$Y$8</f>
        <v>51</v>
      </c>
      <c r="E63" s="47" t="s">
        <v>29</v>
      </c>
      <c r="F63" s="47"/>
      <c r="G63" s="114" t="s">
        <v>30</v>
      </c>
      <c r="H63" s="114"/>
      <c r="I63" s="114"/>
      <c r="J63" s="114"/>
      <c r="K63" s="114"/>
      <c r="L63" s="114"/>
      <c r="M63" s="114"/>
      <c r="N63" s="114"/>
      <c r="O63" s="114"/>
      <c r="P63" s="48">
        <f>$Y$8 -COUNTIF($T$9:$T$250,"Vắng") -COUNTIF($T$9:$T$250,"Vắng có phép") - COUNTIF($T$9:$T$250,"Đình chỉ thi") - COUNTIF($T$9:$T$250,"Không đủ ĐKDT")</f>
        <v>47</v>
      </c>
      <c r="Q63" s="48"/>
      <c r="R63" s="49"/>
      <c r="S63" s="50"/>
      <c r="T63" s="50" t="s">
        <v>29</v>
      </c>
      <c r="U63" s="3"/>
    </row>
    <row r="64" spans="1:38" ht="16.5" customHeight="1">
      <c r="A64" s="2"/>
      <c r="B64" s="45" t="s">
        <v>31</v>
      </c>
      <c r="C64" s="45"/>
      <c r="D64" s="46">
        <f>+$AJ$8</f>
        <v>47</v>
      </c>
      <c r="E64" s="47" t="s">
        <v>29</v>
      </c>
      <c r="F64" s="47"/>
      <c r="G64" s="114" t="s">
        <v>32</v>
      </c>
      <c r="H64" s="114"/>
      <c r="I64" s="114"/>
      <c r="J64" s="114"/>
      <c r="K64" s="114"/>
      <c r="L64" s="114"/>
      <c r="M64" s="114"/>
      <c r="N64" s="114"/>
      <c r="O64" s="114"/>
      <c r="P64" s="51">
        <f>COUNTIF($T$9:$T$126,"Vắng")</f>
        <v>0</v>
      </c>
      <c r="Q64" s="51"/>
      <c r="R64" s="52"/>
      <c r="S64" s="50"/>
      <c r="T64" s="50" t="s">
        <v>29</v>
      </c>
      <c r="U64" s="3"/>
    </row>
    <row r="65" spans="1:38" ht="16.5" customHeight="1">
      <c r="A65" s="2"/>
      <c r="B65" s="45" t="s">
        <v>52</v>
      </c>
      <c r="C65" s="45"/>
      <c r="D65" s="85">
        <f>COUNTIF(V10:V60,"Học lại")</f>
        <v>4</v>
      </c>
      <c r="E65" s="47" t="s">
        <v>29</v>
      </c>
      <c r="F65" s="47"/>
      <c r="G65" s="114" t="s">
        <v>53</v>
      </c>
      <c r="H65" s="114"/>
      <c r="I65" s="114"/>
      <c r="J65" s="114"/>
      <c r="K65" s="114"/>
      <c r="L65" s="114"/>
      <c r="M65" s="114"/>
      <c r="N65" s="114"/>
      <c r="O65" s="114"/>
      <c r="P65" s="48">
        <f>COUNTIF($T$9:$T$126,"Vắng có phép")</f>
        <v>0</v>
      </c>
      <c r="Q65" s="48"/>
      <c r="R65" s="49"/>
      <c r="S65" s="50"/>
      <c r="T65" s="50" t="s">
        <v>29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33</v>
      </c>
      <c r="C67" s="86"/>
      <c r="D67" s="87">
        <f>COUNTIF(V10:V60,"Thi lại")</f>
        <v>0</v>
      </c>
      <c r="E67" s="88" t="s">
        <v>29</v>
      </c>
      <c r="F67" s="3"/>
      <c r="G67" s="3"/>
      <c r="H67" s="3"/>
      <c r="I67" s="3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12" t="s">
        <v>967</v>
      </c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3"/>
    </row>
    <row r="69" spans="1:38">
      <c r="A69" s="53"/>
      <c r="B69" s="109" t="s">
        <v>34</v>
      </c>
      <c r="C69" s="109"/>
      <c r="D69" s="109"/>
      <c r="E69" s="109"/>
      <c r="F69" s="109"/>
      <c r="G69" s="109"/>
      <c r="H69" s="109"/>
      <c r="I69" s="54"/>
      <c r="J69" s="113" t="s">
        <v>35</v>
      </c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3"/>
    </row>
    <row r="70" spans="1:38" ht="4.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09" t="s">
        <v>36</v>
      </c>
      <c r="C71" s="109"/>
      <c r="D71" s="111" t="s">
        <v>37</v>
      </c>
      <c r="E71" s="111"/>
      <c r="F71" s="111"/>
      <c r="G71" s="111"/>
      <c r="H71" s="111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07" t="s">
        <v>38</v>
      </c>
      <c r="C77" s="107"/>
      <c r="D77" s="107" t="s">
        <v>55</v>
      </c>
      <c r="E77" s="107"/>
      <c r="F77" s="107"/>
      <c r="G77" s="107"/>
      <c r="H77" s="107"/>
      <c r="I77" s="107"/>
      <c r="J77" s="107" t="s">
        <v>39</v>
      </c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08" t="s">
        <v>50</v>
      </c>
      <c r="C80" s="109"/>
      <c r="D80" s="109"/>
      <c r="E80" s="109"/>
      <c r="F80" s="109"/>
      <c r="G80" s="109"/>
      <c r="H80" s="108" t="s">
        <v>51</v>
      </c>
      <c r="I80" s="108"/>
      <c r="J80" s="108"/>
      <c r="K80" s="108"/>
      <c r="L80" s="108"/>
      <c r="M80" s="108"/>
      <c r="N80" s="110" t="s">
        <v>964</v>
      </c>
      <c r="O80" s="110"/>
      <c r="P80" s="110"/>
      <c r="Q80" s="110"/>
      <c r="R80" s="110"/>
      <c r="S80" s="110"/>
      <c r="T80" s="110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09" t="s">
        <v>36</v>
      </c>
      <c r="C82" s="109"/>
      <c r="D82" s="111" t="s">
        <v>37</v>
      </c>
      <c r="E82" s="111"/>
      <c r="F82" s="111"/>
      <c r="G82" s="111"/>
      <c r="H82" s="111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 t="s">
        <v>965</v>
      </c>
      <c r="O88" s="106"/>
      <c r="P88" s="106"/>
      <c r="Q88" s="106"/>
      <c r="R88" s="106"/>
      <c r="S88" s="106"/>
      <c r="T88" s="106"/>
    </row>
    <row r="89" spans="2:20" hidden="1"/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2"/>
  </autoFilter>
  <mergeCells count="58">
    <mergeCell ref="B1:G1"/>
    <mergeCell ref="H1:T1"/>
    <mergeCell ref="B2:G2"/>
    <mergeCell ref="H2:T2"/>
    <mergeCell ref="W4:W7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Z4:AC6"/>
    <mergeCell ref="AD4:AE6"/>
    <mergeCell ref="AF4:AG6"/>
    <mergeCell ref="AH4:AI6"/>
    <mergeCell ref="AJ4:AK6"/>
    <mergeCell ref="G65:O65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2:C62"/>
    <mergeCell ref="G63:O63"/>
    <mergeCell ref="G64:O64"/>
    <mergeCell ref="J67:T67"/>
    <mergeCell ref="J68:T68"/>
    <mergeCell ref="B69:H69"/>
    <mergeCell ref="J69:T69"/>
    <mergeCell ref="B71:C71"/>
    <mergeCell ref="D71:H71"/>
    <mergeCell ref="N88:T88"/>
    <mergeCell ref="B77:C77"/>
    <mergeCell ref="D77:I77"/>
    <mergeCell ref="J77:T77"/>
    <mergeCell ref="B80:G80"/>
    <mergeCell ref="H80:M80"/>
    <mergeCell ref="N80:T80"/>
    <mergeCell ref="B82:C82"/>
    <mergeCell ref="D82:H82"/>
    <mergeCell ref="B88:D88"/>
    <mergeCell ref="E88:G88"/>
    <mergeCell ref="H88:M88"/>
  </mergeCells>
  <conditionalFormatting sqref="H10:P60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5 V10:W60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2"/>
  <sheetViews>
    <sheetView tabSelected="1" workbookViewId="0">
      <pane ySplit="3" topLeftCell="A19" activePane="bottomLeft" state="frozen"/>
      <selection activeCell="P5" sqref="P5:T5"/>
      <selection pane="bottomLeft" activeCell="P32" sqref="P32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36" t="s">
        <v>0</v>
      </c>
      <c r="C1" s="136"/>
      <c r="D1" s="136"/>
      <c r="E1" s="136"/>
      <c r="F1" s="136"/>
      <c r="G1" s="136"/>
      <c r="H1" s="137" t="s">
        <v>966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3"/>
    </row>
    <row r="2" spans="2:38" ht="25.5" customHeight="1">
      <c r="B2" s="138" t="s">
        <v>1</v>
      </c>
      <c r="C2" s="138"/>
      <c r="D2" s="138"/>
      <c r="E2" s="138"/>
      <c r="F2" s="138"/>
      <c r="G2" s="138"/>
      <c r="H2" s="139" t="s">
        <v>54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33" t="s">
        <v>2</v>
      </c>
      <c r="C4" s="133"/>
      <c r="D4" s="134" t="s">
        <v>56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5" t="s">
        <v>963</v>
      </c>
      <c r="Q4" s="135"/>
      <c r="R4" s="135"/>
      <c r="S4" s="135"/>
      <c r="T4" s="135"/>
      <c r="W4" s="124" t="s">
        <v>46</v>
      </c>
      <c r="X4" s="124" t="s">
        <v>8</v>
      </c>
      <c r="Y4" s="124" t="s">
        <v>45</v>
      </c>
      <c r="Z4" s="124" t="s">
        <v>44</v>
      </c>
      <c r="AA4" s="124"/>
      <c r="AB4" s="124"/>
      <c r="AC4" s="124"/>
      <c r="AD4" s="124" t="s">
        <v>43</v>
      </c>
      <c r="AE4" s="124"/>
      <c r="AF4" s="124" t="s">
        <v>41</v>
      </c>
      <c r="AG4" s="124"/>
      <c r="AH4" s="124" t="s">
        <v>42</v>
      </c>
      <c r="AI4" s="124"/>
      <c r="AJ4" s="124" t="s">
        <v>40</v>
      </c>
      <c r="AK4" s="124"/>
      <c r="AL4" s="83"/>
    </row>
    <row r="5" spans="2:38" ht="17.25" customHeight="1">
      <c r="B5" s="131" t="s">
        <v>3</v>
      </c>
      <c r="C5" s="131"/>
      <c r="D5" s="8"/>
      <c r="G5" s="132" t="s">
        <v>57</v>
      </c>
      <c r="H5" s="132"/>
      <c r="I5" s="132"/>
      <c r="J5" s="132"/>
      <c r="K5" s="132"/>
      <c r="L5" s="132"/>
      <c r="M5" s="132"/>
      <c r="N5" s="132"/>
      <c r="O5" s="132"/>
      <c r="P5" s="132" t="s">
        <v>58</v>
      </c>
      <c r="Q5" s="132"/>
      <c r="R5" s="132"/>
      <c r="S5" s="132"/>
      <c r="T5" s="132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83"/>
    </row>
    <row r="7" spans="2:38" ht="44.25" customHeight="1">
      <c r="B7" s="118" t="s">
        <v>4</v>
      </c>
      <c r="C7" s="125" t="s">
        <v>5</v>
      </c>
      <c r="D7" s="127" t="s">
        <v>6</v>
      </c>
      <c r="E7" s="128"/>
      <c r="F7" s="118" t="s">
        <v>7</v>
      </c>
      <c r="G7" s="118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7" t="s">
        <v>13</v>
      </c>
      <c r="M7" s="115" t="s">
        <v>47</v>
      </c>
      <c r="N7" s="116"/>
      <c r="O7" s="117" t="s">
        <v>14</v>
      </c>
      <c r="P7" s="117" t="s">
        <v>15</v>
      </c>
      <c r="Q7" s="118" t="s">
        <v>16</v>
      </c>
      <c r="R7" s="117" t="s">
        <v>17</v>
      </c>
      <c r="S7" s="118" t="s">
        <v>18</v>
      </c>
      <c r="T7" s="118" t="s">
        <v>19</v>
      </c>
      <c r="W7" s="124"/>
      <c r="X7" s="124"/>
      <c r="Y7" s="124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20"/>
      <c r="C8" s="126"/>
      <c r="D8" s="129"/>
      <c r="E8" s="130"/>
      <c r="F8" s="120"/>
      <c r="G8" s="120"/>
      <c r="H8" s="121"/>
      <c r="I8" s="121"/>
      <c r="J8" s="121"/>
      <c r="K8" s="121"/>
      <c r="L8" s="117"/>
      <c r="M8" s="79" t="s">
        <v>48</v>
      </c>
      <c r="N8" s="79" t="s">
        <v>49</v>
      </c>
      <c r="O8" s="117"/>
      <c r="P8" s="117"/>
      <c r="Q8" s="119"/>
      <c r="R8" s="117"/>
      <c r="S8" s="120"/>
      <c r="T8" s="119"/>
      <c r="V8" s="90"/>
      <c r="W8" s="67" t="str">
        <f>+D4</f>
        <v>Chuyên đề công nghệ phần mềm</v>
      </c>
      <c r="X8" s="68" t="str">
        <f>+P4</f>
        <v>Nhóm: INT1408-01</v>
      </c>
      <c r="Y8" s="69">
        <f>+$AH$8+$AJ$8+$AF$8</f>
        <v>54</v>
      </c>
      <c r="Z8" s="63">
        <f>COUNTIF($S$9:$S$123,"Khiển trách")</f>
        <v>0</v>
      </c>
      <c r="AA8" s="63">
        <f>COUNTIF($S$9:$S$123,"Cảnh cáo")</f>
        <v>0</v>
      </c>
      <c r="AB8" s="63">
        <f>COUNTIF($S$9:$S$123,"Đình chỉ thi")</f>
        <v>0</v>
      </c>
      <c r="AC8" s="70">
        <f>+($Z$8+$AA$8+$AB$8)/$Y$8*100%</f>
        <v>0</v>
      </c>
      <c r="AD8" s="63">
        <f>SUM(COUNTIF($S$9:$S$121,"Vắng"),COUNTIF($S$9:$S$121,"Vắng có phép"))</f>
        <v>0</v>
      </c>
      <c r="AE8" s="71">
        <f>+$AD$8/$Y$8</f>
        <v>0</v>
      </c>
      <c r="AF8" s="72">
        <f>COUNTIF($V$9:$V$121,"Thi lại")</f>
        <v>0</v>
      </c>
      <c r="AG8" s="71">
        <f>+$AF$8/$Y$8</f>
        <v>0</v>
      </c>
      <c r="AH8" s="72">
        <f>COUNTIF($V$9:$V$122,"Học lại")</f>
        <v>5</v>
      </c>
      <c r="AI8" s="71">
        <f>+$AH$8/$Y$8</f>
        <v>9.2592592592592587E-2</v>
      </c>
      <c r="AJ8" s="63">
        <f>COUNTIF($V$10:$V$122,"Đạt")</f>
        <v>49</v>
      </c>
      <c r="AK8" s="70">
        <f>+$AJ$8/$Y$8</f>
        <v>0.90740740740740744</v>
      </c>
      <c r="AL8" s="82"/>
    </row>
    <row r="9" spans="2:38" ht="14.25" customHeight="1">
      <c r="B9" s="115" t="s">
        <v>25</v>
      </c>
      <c r="C9" s="122"/>
      <c r="D9" s="122"/>
      <c r="E9" s="122"/>
      <c r="F9" s="122"/>
      <c r="G9" s="116"/>
      <c r="H9" s="10">
        <v>10</v>
      </c>
      <c r="I9" s="10">
        <v>10</v>
      </c>
      <c r="J9" s="11">
        <v>10</v>
      </c>
      <c r="K9" s="10"/>
      <c r="L9" s="12"/>
      <c r="M9" s="13"/>
      <c r="N9" s="13"/>
      <c r="O9" s="13"/>
      <c r="P9" s="60">
        <f>100-(H9+I9+J9+K9)</f>
        <v>70</v>
      </c>
      <c r="Q9" s="120"/>
      <c r="R9" s="14"/>
      <c r="S9" s="14"/>
      <c r="T9" s="12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61</v>
      </c>
      <c r="D10" s="17" t="s">
        <v>62</v>
      </c>
      <c r="E10" s="18" t="s">
        <v>63</v>
      </c>
      <c r="F10" s="19" t="s">
        <v>64</v>
      </c>
      <c r="G10" s="16" t="s">
        <v>65</v>
      </c>
      <c r="H10" s="20">
        <v>8</v>
      </c>
      <c r="I10" s="20">
        <v>8</v>
      </c>
      <c r="J10" s="20">
        <v>8</v>
      </c>
      <c r="K10" s="20" t="s">
        <v>26</v>
      </c>
      <c r="L10" s="21"/>
      <c r="M10" s="21"/>
      <c r="N10" s="21"/>
      <c r="O10" s="21"/>
      <c r="P10" s="22">
        <v>8</v>
      </c>
      <c r="Q10" s="23">
        <f t="shared" ref="Q10:Q41" si="0">ROUND(SUMPRODUCT(H10:P10,$H$9:$P$9)/100,1)</f>
        <v>8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63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66</v>
      </c>
      <c r="D11" s="28" t="s">
        <v>67</v>
      </c>
      <c r="E11" s="29" t="s">
        <v>68</v>
      </c>
      <c r="F11" s="30" t="s">
        <v>69</v>
      </c>
      <c r="G11" s="27" t="s">
        <v>70</v>
      </c>
      <c r="H11" s="31"/>
      <c r="I11" s="31"/>
      <c r="J11" s="31"/>
      <c r="K11" s="31" t="s">
        <v>26</v>
      </c>
      <c r="L11" s="32"/>
      <c r="M11" s="32"/>
      <c r="N11" s="32"/>
      <c r="O11" s="32"/>
      <c r="P11" s="33"/>
      <c r="Q11" s="34">
        <f t="shared" si="0"/>
        <v>0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1"/>
        <v>Kém</v>
      </c>
      <c r="T11" s="37" t="str">
        <f>+IF(OR($H11=0,$I11=0,$J11=0,$K11=0),"Không đủ ĐKDT","")</f>
        <v>Không đủ ĐKDT</v>
      </c>
      <c r="U11" s="3"/>
      <c r="V11" s="91" t="str">
        <f t="shared" ref="V11:V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71</v>
      </c>
      <c r="D12" s="28" t="s">
        <v>72</v>
      </c>
      <c r="E12" s="29" t="s">
        <v>73</v>
      </c>
      <c r="F12" s="30" t="s">
        <v>74</v>
      </c>
      <c r="G12" s="27" t="s">
        <v>75</v>
      </c>
      <c r="H12" s="31"/>
      <c r="I12" s="31"/>
      <c r="J12" s="31"/>
      <c r="K12" s="31" t="s">
        <v>26</v>
      </c>
      <c r="L12" s="38"/>
      <c r="M12" s="38"/>
      <c r="N12" s="38"/>
      <c r="O12" s="38"/>
      <c r="P12" s="33"/>
      <c r="Q12" s="34">
        <f t="shared" si="0"/>
        <v>0</v>
      </c>
      <c r="R12" s="35" t="str">
        <f t="shared" ref="R12:R63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 t="shared" ref="T12:T63" si="4">+IF(OR($H12=0,$I12=0,$J12=0,$K12=0),"Không đủ ĐKDT","")</f>
        <v>Không đủ ĐKDT</v>
      </c>
      <c r="U12" s="3"/>
      <c r="V12" s="91" t="str">
        <f t="shared" si="2"/>
        <v>Học lại</v>
      </c>
      <c r="W12" s="74"/>
      <c r="X12" s="75"/>
      <c r="Y12" s="75"/>
      <c r="Z12" s="80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76</v>
      </c>
      <c r="D13" s="28" t="s">
        <v>77</v>
      </c>
      <c r="E13" s="29" t="s">
        <v>78</v>
      </c>
      <c r="F13" s="30" t="s">
        <v>79</v>
      </c>
      <c r="G13" s="27" t="s">
        <v>80</v>
      </c>
      <c r="H13" s="31">
        <v>9</v>
      </c>
      <c r="I13" s="31">
        <v>9</v>
      </c>
      <c r="J13" s="31">
        <v>9</v>
      </c>
      <c r="K13" s="31" t="s">
        <v>26</v>
      </c>
      <c r="L13" s="38"/>
      <c r="M13" s="38"/>
      <c r="N13" s="38"/>
      <c r="O13" s="38"/>
      <c r="P13" s="33">
        <v>9</v>
      </c>
      <c r="Q13" s="34">
        <f t="shared" si="0"/>
        <v>9</v>
      </c>
      <c r="R13" s="35" t="str">
        <f t="shared" si="3"/>
        <v>A+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81</v>
      </c>
      <c r="D14" s="28" t="s">
        <v>82</v>
      </c>
      <c r="E14" s="29" t="s">
        <v>78</v>
      </c>
      <c r="F14" s="30" t="s">
        <v>83</v>
      </c>
      <c r="G14" s="27" t="s">
        <v>84</v>
      </c>
      <c r="H14" s="31">
        <v>7</v>
      </c>
      <c r="I14" s="31">
        <v>7</v>
      </c>
      <c r="J14" s="31">
        <v>7</v>
      </c>
      <c r="K14" s="31" t="s">
        <v>26</v>
      </c>
      <c r="L14" s="38"/>
      <c r="M14" s="38"/>
      <c r="N14" s="38"/>
      <c r="O14" s="38"/>
      <c r="P14" s="33">
        <v>7</v>
      </c>
      <c r="Q14" s="34">
        <f t="shared" si="0"/>
        <v>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85</v>
      </c>
      <c r="D15" s="28" t="s">
        <v>86</v>
      </c>
      <c r="E15" s="29" t="s">
        <v>87</v>
      </c>
      <c r="F15" s="30" t="s">
        <v>88</v>
      </c>
      <c r="G15" s="27" t="s">
        <v>84</v>
      </c>
      <c r="H15" s="31">
        <v>8</v>
      </c>
      <c r="I15" s="31">
        <v>8</v>
      </c>
      <c r="J15" s="31">
        <v>8</v>
      </c>
      <c r="K15" s="31" t="s">
        <v>26</v>
      </c>
      <c r="L15" s="38"/>
      <c r="M15" s="38"/>
      <c r="N15" s="38"/>
      <c r="O15" s="38"/>
      <c r="P15" s="33">
        <v>8</v>
      </c>
      <c r="Q15" s="34">
        <f t="shared" si="0"/>
        <v>8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89</v>
      </c>
      <c r="D16" s="28" t="s">
        <v>90</v>
      </c>
      <c r="E16" s="29" t="s">
        <v>91</v>
      </c>
      <c r="F16" s="30" t="s">
        <v>83</v>
      </c>
      <c r="G16" s="27" t="s">
        <v>92</v>
      </c>
      <c r="H16" s="31"/>
      <c r="I16" s="31"/>
      <c r="J16" s="31"/>
      <c r="K16" s="31" t="s">
        <v>26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93</v>
      </c>
      <c r="D17" s="28" t="s">
        <v>94</v>
      </c>
      <c r="E17" s="29" t="s">
        <v>95</v>
      </c>
      <c r="F17" s="30" t="s">
        <v>96</v>
      </c>
      <c r="G17" s="27" t="s">
        <v>80</v>
      </c>
      <c r="H17" s="31">
        <v>6</v>
      </c>
      <c r="I17" s="31">
        <v>6</v>
      </c>
      <c r="J17" s="31">
        <v>6</v>
      </c>
      <c r="K17" s="31" t="s">
        <v>26</v>
      </c>
      <c r="L17" s="38"/>
      <c r="M17" s="38"/>
      <c r="N17" s="38"/>
      <c r="O17" s="38"/>
      <c r="P17" s="33">
        <v>6</v>
      </c>
      <c r="Q17" s="34">
        <f t="shared" si="0"/>
        <v>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97</v>
      </c>
      <c r="D18" s="28" t="s">
        <v>98</v>
      </c>
      <c r="E18" s="29" t="s">
        <v>99</v>
      </c>
      <c r="F18" s="30" t="s">
        <v>100</v>
      </c>
      <c r="G18" s="27" t="s">
        <v>101</v>
      </c>
      <c r="H18" s="31">
        <v>6</v>
      </c>
      <c r="I18" s="31">
        <v>6</v>
      </c>
      <c r="J18" s="31">
        <v>6</v>
      </c>
      <c r="K18" s="31" t="s">
        <v>26</v>
      </c>
      <c r="L18" s="38"/>
      <c r="M18" s="38"/>
      <c r="N18" s="38"/>
      <c r="O18" s="38"/>
      <c r="P18" s="33">
        <v>6</v>
      </c>
      <c r="Q18" s="34">
        <f t="shared" si="0"/>
        <v>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102</v>
      </c>
      <c r="D19" s="28" t="s">
        <v>103</v>
      </c>
      <c r="E19" s="29" t="s">
        <v>104</v>
      </c>
      <c r="F19" s="30" t="s">
        <v>105</v>
      </c>
      <c r="G19" s="27" t="s">
        <v>84</v>
      </c>
      <c r="H19" s="31">
        <v>6</v>
      </c>
      <c r="I19" s="31">
        <v>6</v>
      </c>
      <c r="J19" s="31">
        <v>6</v>
      </c>
      <c r="K19" s="31" t="s">
        <v>26</v>
      </c>
      <c r="L19" s="38"/>
      <c r="M19" s="38"/>
      <c r="N19" s="38"/>
      <c r="O19" s="38"/>
      <c r="P19" s="33">
        <v>6</v>
      </c>
      <c r="Q19" s="34">
        <f t="shared" si="0"/>
        <v>6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106</v>
      </c>
      <c r="D20" s="28" t="s">
        <v>107</v>
      </c>
      <c r="E20" s="29" t="s">
        <v>108</v>
      </c>
      <c r="F20" s="30" t="s">
        <v>109</v>
      </c>
      <c r="G20" s="27" t="s">
        <v>101</v>
      </c>
      <c r="H20" s="31">
        <v>6</v>
      </c>
      <c r="I20" s="31">
        <v>6</v>
      </c>
      <c r="J20" s="31">
        <v>6</v>
      </c>
      <c r="K20" s="31" t="s">
        <v>26</v>
      </c>
      <c r="L20" s="38"/>
      <c r="M20" s="38"/>
      <c r="N20" s="38"/>
      <c r="O20" s="38"/>
      <c r="P20" s="33">
        <v>6</v>
      </c>
      <c r="Q20" s="34">
        <f t="shared" si="0"/>
        <v>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110</v>
      </c>
      <c r="D21" s="28" t="s">
        <v>111</v>
      </c>
      <c r="E21" s="29" t="s">
        <v>112</v>
      </c>
      <c r="F21" s="30" t="s">
        <v>113</v>
      </c>
      <c r="G21" s="27" t="s">
        <v>101</v>
      </c>
      <c r="H21" s="31">
        <v>9</v>
      </c>
      <c r="I21" s="31">
        <v>9</v>
      </c>
      <c r="J21" s="31">
        <v>9</v>
      </c>
      <c r="K21" s="31" t="s">
        <v>26</v>
      </c>
      <c r="L21" s="38"/>
      <c r="M21" s="38"/>
      <c r="N21" s="38"/>
      <c r="O21" s="38"/>
      <c r="P21" s="33">
        <v>9</v>
      </c>
      <c r="Q21" s="34">
        <f t="shared" si="0"/>
        <v>9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114</v>
      </c>
      <c r="D22" s="28" t="s">
        <v>115</v>
      </c>
      <c r="E22" s="29" t="s">
        <v>116</v>
      </c>
      <c r="F22" s="30" t="s">
        <v>117</v>
      </c>
      <c r="G22" s="27" t="s">
        <v>92</v>
      </c>
      <c r="H22" s="31">
        <v>7</v>
      </c>
      <c r="I22" s="31">
        <v>7</v>
      </c>
      <c r="J22" s="31">
        <v>7</v>
      </c>
      <c r="K22" s="31" t="s">
        <v>26</v>
      </c>
      <c r="L22" s="38"/>
      <c r="M22" s="38"/>
      <c r="N22" s="38"/>
      <c r="O22" s="38"/>
      <c r="P22" s="33">
        <v>7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118</v>
      </c>
      <c r="D23" s="28" t="s">
        <v>72</v>
      </c>
      <c r="E23" s="29" t="s">
        <v>119</v>
      </c>
      <c r="F23" s="30" t="s">
        <v>120</v>
      </c>
      <c r="G23" s="27" t="s">
        <v>84</v>
      </c>
      <c r="H23" s="31">
        <v>6</v>
      </c>
      <c r="I23" s="31">
        <v>6</v>
      </c>
      <c r="J23" s="31">
        <v>6</v>
      </c>
      <c r="K23" s="31" t="s">
        <v>26</v>
      </c>
      <c r="L23" s="38"/>
      <c r="M23" s="38"/>
      <c r="N23" s="38"/>
      <c r="O23" s="38"/>
      <c r="P23" s="33">
        <v>6</v>
      </c>
      <c r="Q23" s="34">
        <f t="shared" si="0"/>
        <v>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121</v>
      </c>
      <c r="D24" s="28" t="s">
        <v>122</v>
      </c>
      <c r="E24" s="29" t="s">
        <v>119</v>
      </c>
      <c r="F24" s="30" t="s">
        <v>123</v>
      </c>
      <c r="G24" s="27" t="s">
        <v>124</v>
      </c>
      <c r="H24" s="31">
        <v>7</v>
      </c>
      <c r="I24" s="31">
        <v>7</v>
      </c>
      <c r="J24" s="31">
        <v>7</v>
      </c>
      <c r="K24" s="31" t="s">
        <v>26</v>
      </c>
      <c r="L24" s="38"/>
      <c r="M24" s="38"/>
      <c r="N24" s="38"/>
      <c r="O24" s="38"/>
      <c r="P24" s="33">
        <v>7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125</v>
      </c>
      <c r="D25" s="28" t="s">
        <v>126</v>
      </c>
      <c r="E25" s="29" t="s">
        <v>127</v>
      </c>
      <c r="F25" s="30" t="s">
        <v>128</v>
      </c>
      <c r="G25" s="27" t="s">
        <v>84</v>
      </c>
      <c r="H25" s="31">
        <v>6</v>
      </c>
      <c r="I25" s="31">
        <v>6</v>
      </c>
      <c r="J25" s="31">
        <v>6</v>
      </c>
      <c r="K25" s="31" t="s">
        <v>26</v>
      </c>
      <c r="L25" s="38"/>
      <c r="M25" s="38"/>
      <c r="N25" s="38"/>
      <c r="O25" s="38"/>
      <c r="P25" s="33">
        <v>6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129</v>
      </c>
      <c r="D26" s="28" t="s">
        <v>130</v>
      </c>
      <c r="E26" s="29" t="s">
        <v>131</v>
      </c>
      <c r="F26" s="30" t="s">
        <v>132</v>
      </c>
      <c r="G26" s="27" t="s">
        <v>133</v>
      </c>
      <c r="H26" s="31">
        <v>8</v>
      </c>
      <c r="I26" s="31">
        <v>8</v>
      </c>
      <c r="J26" s="31">
        <v>8</v>
      </c>
      <c r="K26" s="31" t="s">
        <v>26</v>
      </c>
      <c r="L26" s="38"/>
      <c r="M26" s="38"/>
      <c r="N26" s="38"/>
      <c r="O26" s="38"/>
      <c r="P26" s="33">
        <v>8</v>
      </c>
      <c r="Q26" s="34">
        <f t="shared" si="0"/>
        <v>8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134</v>
      </c>
      <c r="D27" s="28" t="s">
        <v>94</v>
      </c>
      <c r="E27" s="29" t="s">
        <v>135</v>
      </c>
      <c r="F27" s="30" t="s">
        <v>136</v>
      </c>
      <c r="G27" s="27" t="s">
        <v>80</v>
      </c>
      <c r="H27" s="31">
        <v>5</v>
      </c>
      <c r="I27" s="31">
        <v>5</v>
      </c>
      <c r="J27" s="31">
        <v>5</v>
      </c>
      <c r="K27" s="31" t="s">
        <v>26</v>
      </c>
      <c r="L27" s="38"/>
      <c r="M27" s="38"/>
      <c r="N27" s="38"/>
      <c r="O27" s="38"/>
      <c r="P27" s="33">
        <v>5</v>
      </c>
      <c r="Q27" s="34">
        <f t="shared" si="0"/>
        <v>5</v>
      </c>
      <c r="R27" s="35" t="str">
        <f t="shared" si="3"/>
        <v>D+</v>
      </c>
      <c r="S27" s="36" t="str">
        <f t="shared" si="1"/>
        <v>Trung bình yếu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137</v>
      </c>
      <c r="D28" s="28" t="s">
        <v>138</v>
      </c>
      <c r="E28" s="29" t="s">
        <v>139</v>
      </c>
      <c r="F28" s="30" t="s">
        <v>140</v>
      </c>
      <c r="G28" s="27" t="s">
        <v>84</v>
      </c>
      <c r="H28" s="31">
        <v>6</v>
      </c>
      <c r="I28" s="31">
        <v>6</v>
      </c>
      <c r="J28" s="31">
        <v>6</v>
      </c>
      <c r="K28" s="31" t="s">
        <v>26</v>
      </c>
      <c r="L28" s="38"/>
      <c r="M28" s="38"/>
      <c r="N28" s="38"/>
      <c r="O28" s="38"/>
      <c r="P28" s="33">
        <v>6</v>
      </c>
      <c r="Q28" s="34">
        <f t="shared" si="0"/>
        <v>6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141</v>
      </c>
      <c r="D29" s="28" t="s">
        <v>142</v>
      </c>
      <c r="E29" s="29" t="s">
        <v>143</v>
      </c>
      <c r="F29" s="30" t="s">
        <v>144</v>
      </c>
      <c r="G29" s="27" t="s">
        <v>101</v>
      </c>
      <c r="H29" s="31">
        <v>8</v>
      </c>
      <c r="I29" s="31">
        <v>8</v>
      </c>
      <c r="J29" s="31">
        <v>8</v>
      </c>
      <c r="K29" s="31" t="s">
        <v>26</v>
      </c>
      <c r="L29" s="38"/>
      <c r="M29" s="38"/>
      <c r="N29" s="38"/>
      <c r="O29" s="38"/>
      <c r="P29" s="33">
        <v>8</v>
      </c>
      <c r="Q29" s="34">
        <f t="shared" si="0"/>
        <v>8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145</v>
      </c>
      <c r="D30" s="28" t="s">
        <v>146</v>
      </c>
      <c r="E30" s="29" t="s">
        <v>147</v>
      </c>
      <c r="F30" s="30" t="s">
        <v>148</v>
      </c>
      <c r="G30" s="27" t="s">
        <v>84</v>
      </c>
      <c r="H30" s="31">
        <v>7</v>
      </c>
      <c r="I30" s="31">
        <v>7</v>
      </c>
      <c r="J30" s="31">
        <v>7</v>
      </c>
      <c r="K30" s="31" t="s">
        <v>26</v>
      </c>
      <c r="L30" s="38"/>
      <c r="M30" s="38"/>
      <c r="N30" s="38"/>
      <c r="O30" s="38"/>
      <c r="P30" s="33">
        <v>7</v>
      </c>
      <c r="Q30" s="34">
        <f t="shared" si="0"/>
        <v>7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149</v>
      </c>
      <c r="D31" s="28" t="s">
        <v>150</v>
      </c>
      <c r="E31" s="29" t="s">
        <v>151</v>
      </c>
      <c r="F31" s="30" t="s">
        <v>144</v>
      </c>
      <c r="G31" s="27" t="s">
        <v>84</v>
      </c>
      <c r="H31" s="31">
        <v>8</v>
      </c>
      <c r="I31" s="31">
        <v>8</v>
      </c>
      <c r="J31" s="31">
        <v>8</v>
      </c>
      <c r="K31" s="31" t="s">
        <v>26</v>
      </c>
      <c r="L31" s="38"/>
      <c r="M31" s="38"/>
      <c r="N31" s="38"/>
      <c r="O31" s="38"/>
      <c r="P31" s="33">
        <v>8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152</v>
      </c>
      <c r="D32" s="28" t="s">
        <v>153</v>
      </c>
      <c r="E32" s="29" t="s">
        <v>151</v>
      </c>
      <c r="F32" s="30" t="s">
        <v>154</v>
      </c>
      <c r="G32" s="27" t="s">
        <v>101</v>
      </c>
      <c r="H32" s="31">
        <v>8</v>
      </c>
      <c r="I32" s="31">
        <v>8</v>
      </c>
      <c r="J32" s="31">
        <v>8</v>
      </c>
      <c r="K32" s="31" t="s">
        <v>26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155</v>
      </c>
      <c r="D33" s="28" t="s">
        <v>156</v>
      </c>
      <c r="E33" s="29" t="s">
        <v>151</v>
      </c>
      <c r="F33" s="30" t="s">
        <v>157</v>
      </c>
      <c r="G33" s="27" t="s">
        <v>92</v>
      </c>
      <c r="H33" s="31">
        <v>8</v>
      </c>
      <c r="I33" s="31">
        <v>8</v>
      </c>
      <c r="J33" s="31">
        <v>8</v>
      </c>
      <c r="K33" s="31" t="s">
        <v>26</v>
      </c>
      <c r="L33" s="38"/>
      <c r="M33" s="38"/>
      <c r="N33" s="38"/>
      <c r="O33" s="38"/>
      <c r="P33" s="33">
        <v>8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158</v>
      </c>
      <c r="D34" s="28" t="s">
        <v>159</v>
      </c>
      <c r="E34" s="29" t="s">
        <v>151</v>
      </c>
      <c r="F34" s="30" t="s">
        <v>160</v>
      </c>
      <c r="G34" s="27" t="s">
        <v>92</v>
      </c>
      <c r="H34" s="31">
        <v>7</v>
      </c>
      <c r="I34" s="31">
        <v>7</v>
      </c>
      <c r="J34" s="31">
        <v>7</v>
      </c>
      <c r="K34" s="31" t="s">
        <v>26</v>
      </c>
      <c r="L34" s="38"/>
      <c r="M34" s="38"/>
      <c r="N34" s="38"/>
      <c r="O34" s="38"/>
      <c r="P34" s="33">
        <v>7</v>
      </c>
      <c r="Q34" s="34">
        <f t="shared" si="0"/>
        <v>7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161</v>
      </c>
      <c r="D35" s="28" t="s">
        <v>162</v>
      </c>
      <c r="E35" s="29" t="s">
        <v>163</v>
      </c>
      <c r="F35" s="30" t="s">
        <v>164</v>
      </c>
      <c r="G35" s="27" t="s">
        <v>124</v>
      </c>
      <c r="H35" s="31">
        <v>7</v>
      </c>
      <c r="I35" s="31">
        <v>7</v>
      </c>
      <c r="J35" s="31">
        <v>7</v>
      </c>
      <c r="K35" s="31" t="s">
        <v>26</v>
      </c>
      <c r="L35" s="38"/>
      <c r="M35" s="38"/>
      <c r="N35" s="38"/>
      <c r="O35" s="38"/>
      <c r="P35" s="33">
        <v>7</v>
      </c>
      <c r="Q35" s="34">
        <f t="shared" si="0"/>
        <v>7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165</v>
      </c>
      <c r="D36" s="28" t="s">
        <v>166</v>
      </c>
      <c r="E36" s="29" t="s">
        <v>167</v>
      </c>
      <c r="F36" s="30" t="s">
        <v>168</v>
      </c>
      <c r="G36" s="27" t="s">
        <v>80</v>
      </c>
      <c r="H36" s="31"/>
      <c r="I36" s="31"/>
      <c r="J36" s="31"/>
      <c r="K36" s="31" t="s">
        <v>26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169</v>
      </c>
      <c r="D37" s="28" t="s">
        <v>170</v>
      </c>
      <c r="E37" s="29" t="s">
        <v>167</v>
      </c>
      <c r="F37" s="30" t="s">
        <v>171</v>
      </c>
      <c r="G37" s="27" t="s">
        <v>80</v>
      </c>
      <c r="H37" s="31">
        <v>8</v>
      </c>
      <c r="I37" s="31">
        <v>8</v>
      </c>
      <c r="J37" s="31">
        <v>8</v>
      </c>
      <c r="K37" s="31" t="s">
        <v>26</v>
      </c>
      <c r="L37" s="38"/>
      <c r="M37" s="38"/>
      <c r="N37" s="38"/>
      <c r="O37" s="38"/>
      <c r="P37" s="33">
        <v>8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172</v>
      </c>
      <c r="D38" s="28" t="s">
        <v>173</v>
      </c>
      <c r="E38" s="29" t="s">
        <v>174</v>
      </c>
      <c r="F38" s="30" t="s">
        <v>175</v>
      </c>
      <c r="G38" s="27" t="s">
        <v>84</v>
      </c>
      <c r="H38" s="31">
        <v>6</v>
      </c>
      <c r="I38" s="31">
        <v>6</v>
      </c>
      <c r="J38" s="31">
        <v>6</v>
      </c>
      <c r="K38" s="31" t="s">
        <v>26</v>
      </c>
      <c r="L38" s="38"/>
      <c r="M38" s="38"/>
      <c r="N38" s="38"/>
      <c r="O38" s="38"/>
      <c r="P38" s="33">
        <v>6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176</v>
      </c>
      <c r="D39" s="28" t="s">
        <v>177</v>
      </c>
      <c r="E39" s="29" t="s">
        <v>178</v>
      </c>
      <c r="F39" s="30" t="s">
        <v>179</v>
      </c>
      <c r="G39" s="27" t="s">
        <v>133</v>
      </c>
      <c r="H39" s="31">
        <v>8</v>
      </c>
      <c r="I39" s="31">
        <v>8</v>
      </c>
      <c r="J39" s="31">
        <v>8</v>
      </c>
      <c r="K39" s="31" t="s">
        <v>26</v>
      </c>
      <c r="L39" s="38"/>
      <c r="M39" s="38"/>
      <c r="N39" s="38"/>
      <c r="O39" s="38"/>
      <c r="P39" s="33">
        <v>8</v>
      </c>
      <c r="Q39" s="34">
        <f t="shared" si="0"/>
        <v>8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180</v>
      </c>
      <c r="D40" s="28" t="s">
        <v>181</v>
      </c>
      <c r="E40" s="29" t="s">
        <v>182</v>
      </c>
      <c r="F40" s="30" t="s">
        <v>183</v>
      </c>
      <c r="G40" s="27" t="s">
        <v>92</v>
      </c>
      <c r="H40" s="31">
        <v>6</v>
      </c>
      <c r="I40" s="31">
        <v>6</v>
      </c>
      <c r="J40" s="31">
        <v>6</v>
      </c>
      <c r="K40" s="31" t="s">
        <v>26</v>
      </c>
      <c r="L40" s="38"/>
      <c r="M40" s="38"/>
      <c r="N40" s="38"/>
      <c r="O40" s="38"/>
      <c r="P40" s="33">
        <v>6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184</v>
      </c>
      <c r="D41" s="28" t="s">
        <v>185</v>
      </c>
      <c r="E41" s="29" t="s">
        <v>186</v>
      </c>
      <c r="F41" s="30" t="s">
        <v>187</v>
      </c>
      <c r="G41" s="27" t="s">
        <v>124</v>
      </c>
      <c r="H41" s="31"/>
      <c r="I41" s="31"/>
      <c r="J41" s="31"/>
      <c r="K41" s="31" t="s">
        <v>26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188</v>
      </c>
      <c r="D42" s="28" t="s">
        <v>189</v>
      </c>
      <c r="E42" s="29" t="s">
        <v>190</v>
      </c>
      <c r="F42" s="30" t="s">
        <v>191</v>
      </c>
      <c r="G42" s="27" t="s">
        <v>124</v>
      </c>
      <c r="H42" s="31">
        <v>7</v>
      </c>
      <c r="I42" s="31">
        <v>7</v>
      </c>
      <c r="J42" s="31">
        <v>7</v>
      </c>
      <c r="K42" s="31" t="s">
        <v>26</v>
      </c>
      <c r="L42" s="38"/>
      <c r="M42" s="38"/>
      <c r="N42" s="38"/>
      <c r="O42" s="38"/>
      <c r="P42" s="33">
        <v>7</v>
      </c>
      <c r="Q42" s="34">
        <f t="shared" ref="Q42:Q63" si="5">ROUND(SUMPRODUCT(H42:P42,$H$9:$P$9)/100,1)</f>
        <v>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192</v>
      </c>
      <c r="D43" s="28" t="s">
        <v>193</v>
      </c>
      <c r="E43" s="29" t="s">
        <v>194</v>
      </c>
      <c r="F43" s="30" t="s">
        <v>195</v>
      </c>
      <c r="G43" s="27" t="s">
        <v>133</v>
      </c>
      <c r="H43" s="31">
        <v>7</v>
      </c>
      <c r="I43" s="31">
        <v>7</v>
      </c>
      <c r="J43" s="31">
        <v>7</v>
      </c>
      <c r="K43" s="31" t="s">
        <v>26</v>
      </c>
      <c r="L43" s="38"/>
      <c r="M43" s="38"/>
      <c r="N43" s="38"/>
      <c r="O43" s="38"/>
      <c r="P43" s="33">
        <v>7</v>
      </c>
      <c r="Q43" s="34">
        <f t="shared" si="5"/>
        <v>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196</v>
      </c>
      <c r="D44" s="28" t="s">
        <v>86</v>
      </c>
      <c r="E44" s="29" t="s">
        <v>197</v>
      </c>
      <c r="F44" s="30" t="s">
        <v>198</v>
      </c>
      <c r="G44" s="27" t="s">
        <v>80</v>
      </c>
      <c r="H44" s="31">
        <v>6</v>
      </c>
      <c r="I44" s="31">
        <v>6</v>
      </c>
      <c r="J44" s="31">
        <v>6</v>
      </c>
      <c r="K44" s="31" t="s">
        <v>26</v>
      </c>
      <c r="L44" s="38"/>
      <c r="M44" s="38"/>
      <c r="N44" s="38"/>
      <c r="O44" s="38"/>
      <c r="P44" s="33">
        <v>6</v>
      </c>
      <c r="Q44" s="34">
        <f t="shared" si="5"/>
        <v>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199</v>
      </c>
      <c r="D45" s="28" t="s">
        <v>200</v>
      </c>
      <c r="E45" s="29" t="s">
        <v>201</v>
      </c>
      <c r="F45" s="30" t="s">
        <v>202</v>
      </c>
      <c r="G45" s="27" t="s">
        <v>133</v>
      </c>
      <c r="H45" s="31">
        <v>7</v>
      </c>
      <c r="I45" s="31">
        <v>7</v>
      </c>
      <c r="J45" s="31">
        <v>7</v>
      </c>
      <c r="K45" s="31" t="s">
        <v>26</v>
      </c>
      <c r="L45" s="38"/>
      <c r="M45" s="38"/>
      <c r="N45" s="38"/>
      <c r="O45" s="38"/>
      <c r="P45" s="33">
        <v>7</v>
      </c>
      <c r="Q45" s="34">
        <f t="shared" si="5"/>
        <v>7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203</v>
      </c>
      <c r="D46" s="28" t="s">
        <v>204</v>
      </c>
      <c r="E46" s="29" t="s">
        <v>205</v>
      </c>
      <c r="F46" s="30" t="s">
        <v>206</v>
      </c>
      <c r="G46" s="27" t="s">
        <v>101</v>
      </c>
      <c r="H46" s="31">
        <v>6</v>
      </c>
      <c r="I46" s="31">
        <v>6</v>
      </c>
      <c r="J46" s="31">
        <v>6</v>
      </c>
      <c r="K46" s="31" t="s">
        <v>26</v>
      </c>
      <c r="L46" s="38"/>
      <c r="M46" s="38"/>
      <c r="N46" s="38"/>
      <c r="O46" s="38"/>
      <c r="P46" s="33">
        <v>6</v>
      </c>
      <c r="Q46" s="34">
        <f t="shared" si="5"/>
        <v>6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207</v>
      </c>
      <c r="D47" s="28" t="s">
        <v>208</v>
      </c>
      <c r="E47" s="29" t="s">
        <v>209</v>
      </c>
      <c r="F47" s="30" t="s">
        <v>210</v>
      </c>
      <c r="G47" s="27" t="s">
        <v>84</v>
      </c>
      <c r="H47" s="31">
        <v>8</v>
      </c>
      <c r="I47" s="31">
        <v>8</v>
      </c>
      <c r="J47" s="31">
        <v>8</v>
      </c>
      <c r="K47" s="31" t="s">
        <v>26</v>
      </c>
      <c r="L47" s="38"/>
      <c r="M47" s="38"/>
      <c r="N47" s="38"/>
      <c r="O47" s="38"/>
      <c r="P47" s="33">
        <v>8</v>
      </c>
      <c r="Q47" s="34">
        <f t="shared" si="5"/>
        <v>8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211</v>
      </c>
      <c r="D48" s="28" t="s">
        <v>212</v>
      </c>
      <c r="E48" s="29" t="s">
        <v>213</v>
      </c>
      <c r="F48" s="30" t="s">
        <v>214</v>
      </c>
      <c r="G48" s="27" t="s">
        <v>101</v>
      </c>
      <c r="H48" s="31">
        <v>6</v>
      </c>
      <c r="I48" s="31">
        <v>6</v>
      </c>
      <c r="J48" s="31">
        <v>6</v>
      </c>
      <c r="K48" s="31" t="s">
        <v>26</v>
      </c>
      <c r="L48" s="38"/>
      <c r="M48" s="38"/>
      <c r="N48" s="38"/>
      <c r="O48" s="38"/>
      <c r="P48" s="33">
        <v>6</v>
      </c>
      <c r="Q48" s="34">
        <f t="shared" si="5"/>
        <v>6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215</v>
      </c>
      <c r="D49" s="28" t="s">
        <v>216</v>
      </c>
      <c r="E49" s="29" t="s">
        <v>213</v>
      </c>
      <c r="F49" s="30" t="s">
        <v>217</v>
      </c>
      <c r="G49" s="27" t="s">
        <v>92</v>
      </c>
      <c r="H49" s="31">
        <v>9</v>
      </c>
      <c r="I49" s="31">
        <v>9</v>
      </c>
      <c r="J49" s="31">
        <v>9</v>
      </c>
      <c r="K49" s="31" t="s">
        <v>26</v>
      </c>
      <c r="L49" s="38"/>
      <c r="M49" s="38"/>
      <c r="N49" s="38"/>
      <c r="O49" s="38"/>
      <c r="P49" s="33">
        <v>9</v>
      </c>
      <c r="Q49" s="34">
        <f t="shared" si="5"/>
        <v>9</v>
      </c>
      <c r="R49" s="35" t="str">
        <f t="shared" si="3"/>
        <v>A+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218</v>
      </c>
      <c r="D50" s="28" t="s">
        <v>219</v>
      </c>
      <c r="E50" s="29" t="s">
        <v>220</v>
      </c>
      <c r="F50" s="30" t="s">
        <v>221</v>
      </c>
      <c r="G50" s="27" t="s">
        <v>101</v>
      </c>
      <c r="H50" s="31">
        <v>8</v>
      </c>
      <c r="I50" s="31">
        <v>8</v>
      </c>
      <c r="J50" s="31">
        <v>8</v>
      </c>
      <c r="K50" s="31" t="s">
        <v>26</v>
      </c>
      <c r="L50" s="38"/>
      <c r="M50" s="38"/>
      <c r="N50" s="38"/>
      <c r="O50" s="38"/>
      <c r="P50" s="33">
        <v>8</v>
      </c>
      <c r="Q50" s="34">
        <f t="shared" si="5"/>
        <v>8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222</v>
      </c>
      <c r="D51" s="28" t="s">
        <v>223</v>
      </c>
      <c r="E51" s="29" t="s">
        <v>224</v>
      </c>
      <c r="F51" s="30" t="s">
        <v>225</v>
      </c>
      <c r="G51" s="27" t="s">
        <v>80</v>
      </c>
      <c r="H51" s="31">
        <v>7</v>
      </c>
      <c r="I51" s="31">
        <v>7</v>
      </c>
      <c r="J51" s="31">
        <v>7</v>
      </c>
      <c r="K51" s="31" t="s">
        <v>26</v>
      </c>
      <c r="L51" s="38"/>
      <c r="M51" s="38"/>
      <c r="N51" s="38"/>
      <c r="O51" s="38"/>
      <c r="P51" s="33">
        <v>7</v>
      </c>
      <c r="Q51" s="34">
        <f t="shared" si="5"/>
        <v>7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226</v>
      </c>
      <c r="D52" s="28" t="s">
        <v>227</v>
      </c>
      <c r="E52" s="29" t="s">
        <v>228</v>
      </c>
      <c r="F52" s="30" t="s">
        <v>229</v>
      </c>
      <c r="G52" s="27" t="s">
        <v>133</v>
      </c>
      <c r="H52" s="31">
        <v>7</v>
      </c>
      <c r="I52" s="31">
        <v>7</v>
      </c>
      <c r="J52" s="31">
        <v>7</v>
      </c>
      <c r="K52" s="31" t="s">
        <v>26</v>
      </c>
      <c r="L52" s="38"/>
      <c r="M52" s="38"/>
      <c r="N52" s="38"/>
      <c r="O52" s="38"/>
      <c r="P52" s="33">
        <v>7</v>
      </c>
      <c r="Q52" s="34">
        <f t="shared" si="5"/>
        <v>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230</v>
      </c>
      <c r="D53" s="28" t="s">
        <v>231</v>
      </c>
      <c r="E53" s="29" t="s">
        <v>232</v>
      </c>
      <c r="F53" s="30" t="s">
        <v>233</v>
      </c>
      <c r="G53" s="27" t="s">
        <v>101</v>
      </c>
      <c r="H53" s="31">
        <v>6</v>
      </c>
      <c r="I53" s="31">
        <v>6</v>
      </c>
      <c r="J53" s="31">
        <v>6</v>
      </c>
      <c r="K53" s="31" t="s">
        <v>26</v>
      </c>
      <c r="L53" s="38"/>
      <c r="M53" s="38"/>
      <c r="N53" s="38"/>
      <c r="O53" s="38"/>
      <c r="P53" s="33">
        <v>6</v>
      </c>
      <c r="Q53" s="34">
        <f t="shared" si="5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234</v>
      </c>
      <c r="D54" s="28" t="s">
        <v>235</v>
      </c>
      <c r="E54" s="29" t="s">
        <v>236</v>
      </c>
      <c r="F54" s="30" t="s">
        <v>237</v>
      </c>
      <c r="G54" s="27" t="s">
        <v>84</v>
      </c>
      <c r="H54" s="31">
        <v>7</v>
      </c>
      <c r="I54" s="31">
        <v>7</v>
      </c>
      <c r="J54" s="31">
        <v>7</v>
      </c>
      <c r="K54" s="31" t="s">
        <v>26</v>
      </c>
      <c r="L54" s="38"/>
      <c r="M54" s="38"/>
      <c r="N54" s="38"/>
      <c r="O54" s="38"/>
      <c r="P54" s="33">
        <v>7</v>
      </c>
      <c r="Q54" s="34">
        <f t="shared" si="5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238</v>
      </c>
      <c r="D55" s="28" t="s">
        <v>239</v>
      </c>
      <c r="E55" s="29" t="s">
        <v>240</v>
      </c>
      <c r="F55" s="30" t="s">
        <v>241</v>
      </c>
      <c r="G55" s="27" t="s">
        <v>133</v>
      </c>
      <c r="H55" s="31">
        <v>8</v>
      </c>
      <c r="I55" s="31">
        <v>8</v>
      </c>
      <c r="J55" s="31">
        <v>8</v>
      </c>
      <c r="K55" s="31" t="s">
        <v>26</v>
      </c>
      <c r="L55" s="38"/>
      <c r="M55" s="38"/>
      <c r="N55" s="38"/>
      <c r="O55" s="38"/>
      <c r="P55" s="33">
        <v>8</v>
      </c>
      <c r="Q55" s="34">
        <f t="shared" si="5"/>
        <v>8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242</v>
      </c>
      <c r="D56" s="28" t="s">
        <v>243</v>
      </c>
      <c r="E56" s="29" t="s">
        <v>244</v>
      </c>
      <c r="F56" s="30" t="s">
        <v>245</v>
      </c>
      <c r="G56" s="27" t="s">
        <v>92</v>
      </c>
      <c r="H56" s="31">
        <v>6</v>
      </c>
      <c r="I56" s="31">
        <v>6</v>
      </c>
      <c r="J56" s="31">
        <v>6</v>
      </c>
      <c r="K56" s="31" t="s">
        <v>26</v>
      </c>
      <c r="L56" s="38"/>
      <c r="M56" s="38"/>
      <c r="N56" s="38"/>
      <c r="O56" s="38"/>
      <c r="P56" s="33">
        <v>6</v>
      </c>
      <c r="Q56" s="34">
        <f t="shared" si="5"/>
        <v>6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246</v>
      </c>
      <c r="D57" s="28" t="s">
        <v>247</v>
      </c>
      <c r="E57" s="29" t="s">
        <v>244</v>
      </c>
      <c r="F57" s="30" t="s">
        <v>164</v>
      </c>
      <c r="G57" s="27" t="s">
        <v>80</v>
      </c>
      <c r="H57" s="31">
        <v>8</v>
      </c>
      <c r="I57" s="31">
        <v>8</v>
      </c>
      <c r="J57" s="31">
        <v>8</v>
      </c>
      <c r="K57" s="31" t="s">
        <v>26</v>
      </c>
      <c r="L57" s="38"/>
      <c r="M57" s="38"/>
      <c r="N57" s="38"/>
      <c r="O57" s="38"/>
      <c r="P57" s="33">
        <v>8</v>
      </c>
      <c r="Q57" s="34">
        <f t="shared" si="5"/>
        <v>8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248</v>
      </c>
      <c r="D58" s="28" t="s">
        <v>249</v>
      </c>
      <c r="E58" s="29" t="s">
        <v>250</v>
      </c>
      <c r="F58" s="30" t="s">
        <v>251</v>
      </c>
      <c r="G58" s="27" t="s">
        <v>80</v>
      </c>
      <c r="H58" s="31">
        <v>7</v>
      </c>
      <c r="I58" s="31">
        <v>7</v>
      </c>
      <c r="J58" s="31">
        <v>7</v>
      </c>
      <c r="K58" s="31" t="s">
        <v>26</v>
      </c>
      <c r="L58" s="38"/>
      <c r="M58" s="38"/>
      <c r="N58" s="38"/>
      <c r="O58" s="38"/>
      <c r="P58" s="33">
        <v>7</v>
      </c>
      <c r="Q58" s="34">
        <f t="shared" si="5"/>
        <v>7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252</v>
      </c>
      <c r="D59" s="28" t="s">
        <v>253</v>
      </c>
      <c r="E59" s="29" t="s">
        <v>250</v>
      </c>
      <c r="F59" s="30" t="s">
        <v>254</v>
      </c>
      <c r="G59" s="27" t="s">
        <v>124</v>
      </c>
      <c r="H59" s="31">
        <v>7</v>
      </c>
      <c r="I59" s="31">
        <v>7</v>
      </c>
      <c r="J59" s="31">
        <v>7</v>
      </c>
      <c r="K59" s="31" t="s">
        <v>26</v>
      </c>
      <c r="L59" s="38"/>
      <c r="M59" s="38"/>
      <c r="N59" s="38"/>
      <c r="O59" s="38"/>
      <c r="P59" s="33">
        <v>7</v>
      </c>
      <c r="Q59" s="34">
        <f t="shared" si="5"/>
        <v>7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51</v>
      </c>
      <c r="C60" s="27" t="s">
        <v>255</v>
      </c>
      <c r="D60" s="28" t="s">
        <v>256</v>
      </c>
      <c r="E60" s="29" t="s">
        <v>250</v>
      </c>
      <c r="F60" s="30" t="s">
        <v>257</v>
      </c>
      <c r="G60" s="27" t="s">
        <v>80</v>
      </c>
      <c r="H60" s="31">
        <v>6</v>
      </c>
      <c r="I60" s="31">
        <v>6</v>
      </c>
      <c r="J60" s="31">
        <v>6</v>
      </c>
      <c r="K60" s="31" t="s">
        <v>26</v>
      </c>
      <c r="L60" s="38"/>
      <c r="M60" s="38"/>
      <c r="N60" s="38"/>
      <c r="O60" s="38"/>
      <c r="P60" s="33">
        <v>6</v>
      </c>
      <c r="Q60" s="34">
        <f t="shared" si="5"/>
        <v>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52</v>
      </c>
      <c r="C61" s="27" t="s">
        <v>258</v>
      </c>
      <c r="D61" s="28" t="s">
        <v>259</v>
      </c>
      <c r="E61" s="29" t="s">
        <v>260</v>
      </c>
      <c r="F61" s="30" t="s">
        <v>261</v>
      </c>
      <c r="G61" s="27" t="s">
        <v>92</v>
      </c>
      <c r="H61" s="31">
        <v>6</v>
      </c>
      <c r="I61" s="31">
        <v>6</v>
      </c>
      <c r="J61" s="31">
        <v>6</v>
      </c>
      <c r="K61" s="31" t="s">
        <v>26</v>
      </c>
      <c r="L61" s="38"/>
      <c r="M61" s="38"/>
      <c r="N61" s="38"/>
      <c r="O61" s="38"/>
      <c r="P61" s="33">
        <v>6</v>
      </c>
      <c r="Q61" s="34">
        <f t="shared" si="5"/>
        <v>6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53</v>
      </c>
      <c r="C62" s="27" t="s">
        <v>262</v>
      </c>
      <c r="D62" s="28" t="s">
        <v>263</v>
      </c>
      <c r="E62" s="29" t="s">
        <v>264</v>
      </c>
      <c r="F62" s="30" t="s">
        <v>265</v>
      </c>
      <c r="G62" s="27" t="s">
        <v>80</v>
      </c>
      <c r="H62" s="31">
        <v>6</v>
      </c>
      <c r="I62" s="31">
        <v>6</v>
      </c>
      <c r="J62" s="31">
        <v>6</v>
      </c>
      <c r="K62" s="31" t="s">
        <v>26</v>
      </c>
      <c r="L62" s="38"/>
      <c r="M62" s="38"/>
      <c r="N62" s="38"/>
      <c r="O62" s="38"/>
      <c r="P62" s="33">
        <v>6</v>
      </c>
      <c r="Q62" s="34">
        <f t="shared" si="5"/>
        <v>6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18.75" customHeight="1">
      <c r="B63" s="94">
        <v>54</v>
      </c>
      <c r="C63" s="95" t="s">
        <v>266</v>
      </c>
      <c r="D63" s="96" t="s">
        <v>267</v>
      </c>
      <c r="E63" s="97" t="s">
        <v>268</v>
      </c>
      <c r="F63" s="98" t="s">
        <v>269</v>
      </c>
      <c r="G63" s="95" t="s">
        <v>101</v>
      </c>
      <c r="H63" s="99">
        <v>8</v>
      </c>
      <c r="I63" s="99">
        <v>8</v>
      </c>
      <c r="J63" s="99">
        <v>8</v>
      </c>
      <c r="K63" s="99" t="s">
        <v>26</v>
      </c>
      <c r="L63" s="100"/>
      <c r="M63" s="100"/>
      <c r="N63" s="100"/>
      <c r="O63" s="100"/>
      <c r="P63" s="101">
        <v>8</v>
      </c>
      <c r="Q63" s="102">
        <f t="shared" si="5"/>
        <v>8</v>
      </c>
      <c r="R63" s="103" t="str">
        <f t="shared" si="3"/>
        <v>B+</v>
      </c>
      <c r="S63" s="104" t="str">
        <f t="shared" si="1"/>
        <v>Khá</v>
      </c>
      <c r="T63" s="105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1:38" ht="7.5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>
      <c r="A65" s="2"/>
      <c r="B65" s="123" t="s">
        <v>27</v>
      </c>
      <c r="C65" s="123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 customHeight="1">
      <c r="A66" s="2"/>
      <c r="B66" s="45" t="s">
        <v>28</v>
      </c>
      <c r="C66" s="45"/>
      <c r="D66" s="46">
        <f>+$Y$8</f>
        <v>54</v>
      </c>
      <c r="E66" s="47" t="s">
        <v>29</v>
      </c>
      <c r="F66" s="47"/>
      <c r="G66" s="114" t="s">
        <v>30</v>
      </c>
      <c r="H66" s="114"/>
      <c r="I66" s="114"/>
      <c r="J66" s="114"/>
      <c r="K66" s="114"/>
      <c r="L66" s="114"/>
      <c r="M66" s="114"/>
      <c r="N66" s="114"/>
      <c r="O66" s="114"/>
      <c r="P66" s="48">
        <f>$Y$8 -COUNTIF($T$9:$T$253,"Vắng") -COUNTIF($T$9:$T$253,"Vắng có phép") - COUNTIF($T$9:$T$253,"Đình chỉ thi") - COUNTIF($T$9:$T$253,"Không đủ ĐKDT")</f>
        <v>49</v>
      </c>
      <c r="Q66" s="48"/>
      <c r="R66" s="49"/>
      <c r="S66" s="50"/>
      <c r="T66" s="50" t="s">
        <v>29</v>
      </c>
      <c r="U66" s="3"/>
    </row>
    <row r="67" spans="1:38" ht="16.5" customHeight="1">
      <c r="A67" s="2"/>
      <c r="B67" s="45" t="s">
        <v>31</v>
      </c>
      <c r="C67" s="45"/>
      <c r="D67" s="46">
        <f>+$AJ$8</f>
        <v>49</v>
      </c>
      <c r="E67" s="47" t="s">
        <v>29</v>
      </c>
      <c r="F67" s="47"/>
      <c r="G67" s="114" t="s">
        <v>32</v>
      </c>
      <c r="H67" s="114"/>
      <c r="I67" s="114"/>
      <c r="J67" s="114"/>
      <c r="K67" s="114"/>
      <c r="L67" s="114"/>
      <c r="M67" s="114"/>
      <c r="N67" s="114"/>
      <c r="O67" s="114"/>
      <c r="P67" s="51">
        <f>COUNTIF($T$9:$T$129,"Vắng")</f>
        <v>0</v>
      </c>
      <c r="Q67" s="51"/>
      <c r="R67" s="52"/>
      <c r="S67" s="50"/>
      <c r="T67" s="50" t="s">
        <v>29</v>
      </c>
      <c r="U67" s="3"/>
    </row>
    <row r="68" spans="1:38" ht="16.5" customHeight="1">
      <c r="A68" s="2"/>
      <c r="B68" s="45" t="s">
        <v>52</v>
      </c>
      <c r="C68" s="45"/>
      <c r="D68" s="85">
        <f>COUNTIF(V10:V63,"Học lại")</f>
        <v>5</v>
      </c>
      <c r="E68" s="47" t="s">
        <v>29</v>
      </c>
      <c r="F68" s="47"/>
      <c r="G68" s="114" t="s">
        <v>53</v>
      </c>
      <c r="H68" s="114"/>
      <c r="I68" s="114"/>
      <c r="J68" s="114"/>
      <c r="K68" s="114"/>
      <c r="L68" s="114"/>
      <c r="M68" s="114"/>
      <c r="N68" s="114"/>
      <c r="O68" s="114"/>
      <c r="P68" s="48">
        <f>COUNTIF($T$9:$T$129,"Vắng có phép")</f>
        <v>0</v>
      </c>
      <c r="Q68" s="48"/>
      <c r="R68" s="49"/>
      <c r="S68" s="50"/>
      <c r="T68" s="50" t="s">
        <v>29</v>
      </c>
      <c r="U68" s="3"/>
    </row>
    <row r="69" spans="1:38" ht="3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>
      <c r="B70" s="86" t="s">
        <v>33</v>
      </c>
      <c r="C70" s="86"/>
      <c r="D70" s="87">
        <f>COUNTIF(V10:V63,"Thi lại")</f>
        <v>0</v>
      </c>
      <c r="E70" s="88" t="s">
        <v>29</v>
      </c>
      <c r="F70" s="3"/>
      <c r="G70" s="3"/>
      <c r="H70" s="3"/>
      <c r="I70" s="3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3"/>
    </row>
    <row r="71" spans="1:38">
      <c r="B71" s="86"/>
      <c r="C71" s="86"/>
      <c r="D71" s="87"/>
      <c r="E71" s="88"/>
      <c r="F71" s="3"/>
      <c r="G71" s="3"/>
      <c r="H71" s="3"/>
      <c r="I71" s="3"/>
      <c r="J71" s="112" t="s">
        <v>967</v>
      </c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3"/>
    </row>
    <row r="72" spans="1:38">
      <c r="A72" s="53"/>
      <c r="B72" s="109" t="s">
        <v>34</v>
      </c>
      <c r="C72" s="109"/>
      <c r="D72" s="109"/>
      <c r="E72" s="109"/>
      <c r="F72" s="109"/>
      <c r="G72" s="109"/>
      <c r="H72" s="109"/>
      <c r="I72" s="54"/>
      <c r="J72" s="113" t="s">
        <v>35</v>
      </c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3"/>
    </row>
    <row r="73" spans="1:38" ht="4.5" customHeight="1">
      <c r="A73" s="2"/>
      <c r="B73" s="39"/>
      <c r="C73" s="55"/>
      <c r="D73" s="55"/>
      <c r="E73" s="56"/>
      <c r="F73" s="56"/>
      <c r="G73" s="56"/>
      <c r="H73" s="57"/>
      <c r="I73" s="58"/>
      <c r="J73" s="58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38" s="2" customFormat="1">
      <c r="B74" s="109" t="s">
        <v>36</v>
      </c>
      <c r="C74" s="109"/>
      <c r="D74" s="111" t="s">
        <v>37</v>
      </c>
      <c r="E74" s="111"/>
      <c r="F74" s="111"/>
      <c r="G74" s="111"/>
      <c r="H74" s="111"/>
      <c r="I74" s="58"/>
      <c r="J74" s="58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9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18" customHeight="1">
      <c r="A80" s="1"/>
      <c r="B80" s="107" t="s">
        <v>38</v>
      </c>
      <c r="C80" s="107"/>
      <c r="D80" s="107" t="s">
        <v>55</v>
      </c>
      <c r="E80" s="107"/>
      <c r="F80" s="107"/>
      <c r="G80" s="107"/>
      <c r="H80" s="107"/>
      <c r="I80" s="107"/>
      <c r="J80" s="107" t="s">
        <v>39</v>
      </c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4.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ht="38.25" hidden="1" customHeight="1">
      <c r="B83" s="108" t="s">
        <v>50</v>
      </c>
      <c r="C83" s="109"/>
      <c r="D83" s="109"/>
      <c r="E83" s="109"/>
      <c r="F83" s="109"/>
      <c r="G83" s="109"/>
      <c r="H83" s="108" t="s">
        <v>51</v>
      </c>
      <c r="I83" s="108"/>
      <c r="J83" s="108"/>
      <c r="K83" s="108"/>
      <c r="L83" s="108"/>
      <c r="M83" s="108"/>
      <c r="N83" s="110" t="s">
        <v>964</v>
      </c>
      <c r="O83" s="110"/>
      <c r="P83" s="110"/>
      <c r="Q83" s="110"/>
      <c r="R83" s="110"/>
      <c r="S83" s="110"/>
      <c r="T83" s="110"/>
    </row>
    <row r="84" spans="1:38" hidden="1"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38" hidden="1">
      <c r="B85" s="109" t="s">
        <v>36</v>
      </c>
      <c r="C85" s="109"/>
      <c r="D85" s="111" t="s">
        <v>37</v>
      </c>
      <c r="E85" s="111"/>
      <c r="F85" s="111"/>
      <c r="G85" s="111"/>
      <c r="H85" s="111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</row>
    <row r="86" spans="1:38" hidden="1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/>
    <row r="88" spans="1:38" hidden="1"/>
    <row r="89" spans="1:38" hidden="1"/>
    <row r="90" spans="1:38" hidden="1"/>
    <row r="91" spans="1:38" hidden="1"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 t="s">
        <v>965</v>
      </c>
      <c r="O91" s="106"/>
      <c r="P91" s="106"/>
      <c r="Q91" s="106"/>
      <c r="R91" s="106"/>
      <c r="S91" s="106"/>
      <c r="T91" s="106"/>
    </row>
    <row r="92" spans="1:38" hidden="1"/>
  </sheetData>
  <sheetProtection formatCells="0" formatColumns="0" formatRows="0" insertColumns="0" insertRows="0" insertHyperlinks="0" deleteColumns="0" deleteRows="0" sort="0" autoFilter="0" pivotTables="0"/>
  <autoFilter ref="A8:AL63">
    <filterColumn colId="3" showButton="0"/>
    <filterColumn colId="12"/>
  </autoFilter>
  <mergeCells count="58">
    <mergeCell ref="J71:T71"/>
    <mergeCell ref="G66:O66"/>
    <mergeCell ref="G67:O67"/>
    <mergeCell ref="G68:O68"/>
    <mergeCell ref="B1:G1"/>
    <mergeCell ref="H1:T1"/>
    <mergeCell ref="B2:G2"/>
    <mergeCell ref="H2:T2"/>
    <mergeCell ref="B5:C5"/>
    <mergeCell ref="B4:C4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AJ4:AK6"/>
    <mergeCell ref="B72:H72"/>
    <mergeCell ref="J72:T72"/>
    <mergeCell ref="B74:C74"/>
    <mergeCell ref="D74:H74"/>
    <mergeCell ref="S7:S8"/>
    <mergeCell ref="T7:T9"/>
    <mergeCell ref="B9:G9"/>
    <mergeCell ref="B65:C65"/>
    <mergeCell ref="O7:O8"/>
    <mergeCell ref="P7:P8"/>
    <mergeCell ref="Q7:Q9"/>
    <mergeCell ref="R7:R8"/>
    <mergeCell ref="W4:W7"/>
    <mergeCell ref="Z4:AC6"/>
    <mergeCell ref="AD4:AE6"/>
    <mergeCell ref="N91:T91"/>
    <mergeCell ref="H91:M91"/>
    <mergeCell ref="E91:G91"/>
    <mergeCell ref="B91:D91"/>
    <mergeCell ref="P4:T4"/>
    <mergeCell ref="B83:G83"/>
    <mergeCell ref="H83:M83"/>
    <mergeCell ref="N83:T83"/>
    <mergeCell ref="B80:C80"/>
    <mergeCell ref="D80:I80"/>
    <mergeCell ref="J80:T80"/>
    <mergeCell ref="B85:C85"/>
    <mergeCell ref="D85:H85"/>
    <mergeCell ref="J70:T70"/>
    <mergeCell ref="D4:O4"/>
    <mergeCell ref="P5:T5"/>
  </mergeCells>
  <conditionalFormatting sqref="H10:P63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8 V10:W63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2016-06-24T01:22:07Z</cp:lastPrinted>
  <dcterms:created xsi:type="dcterms:W3CDTF">2015-04-17T02:48:53Z</dcterms:created>
  <dcterms:modified xsi:type="dcterms:W3CDTF">2016-07-06T02:10:08Z</dcterms:modified>
</cp:coreProperties>
</file>