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M HOC 2015 - 2016 - KY 2\BANG DIEM HP - MANG\DA PHUONG TIEN - K15\"/>
    </mc:Choice>
  </mc:AlternateContent>
  <bookViews>
    <workbookView xWindow="0" yWindow="0" windowWidth="20400" windowHeight="9045"/>
  </bookViews>
  <sheets>
    <sheet name="Nhóm(1)" sheetId="8" r:id="rId1"/>
    <sheet name="Nhóm(2)" sheetId="10" r:id="rId2"/>
    <sheet name="Nhóm(3)" sheetId="4" r:id="rId3"/>
    <sheet name="Nhóm(4)" sheetId="1" r:id="rId4"/>
    <sheet name="Nhóm(5)" sheetId="7" r:id="rId5"/>
  </sheets>
  <definedNames>
    <definedName name="_xlnm._FilterDatabase" localSheetId="0" hidden="1">'Nhóm(1)'!$A$9:$AL$77</definedName>
    <definedName name="_xlnm._FilterDatabase" localSheetId="1" hidden="1">'Nhóm(2)'!$A$9:$AL$72</definedName>
    <definedName name="_xlnm._FilterDatabase" localSheetId="2" hidden="1">'Nhóm(3)'!$A$9:$AL$75</definedName>
    <definedName name="_xlnm._FilterDatabase" localSheetId="3" hidden="1">'Nhóm(4)'!$A$9:$AL$77</definedName>
    <definedName name="_xlnm._FilterDatabase" localSheetId="4" hidden="1">'Nhóm(5)'!$A$9:$AL$76</definedName>
    <definedName name="_xlnm.Print_Titles" localSheetId="0">'Nhóm(1)'!$5:$10</definedName>
    <definedName name="_xlnm.Print_Titles" localSheetId="1">'Nhóm(2)'!$5:$10</definedName>
    <definedName name="_xlnm.Print_Titles" localSheetId="2">'Nhóm(3)'!$5:$10</definedName>
    <definedName name="_xlnm.Print_Titles" localSheetId="3">'Nhóm(4)'!$5:$10</definedName>
    <definedName name="_xlnm.Print_Titles" localSheetId="4">'Nhóm(5)'!$5:$10</definedName>
  </definedNames>
  <calcPr calcId="152511"/>
</workbook>
</file>

<file path=xl/calcChain.xml><?xml version="1.0" encoding="utf-8"?>
<calcChain xmlns="http://schemas.openxmlformats.org/spreadsheetml/2006/main">
  <c r="P13" i="8" l="1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32" i="8"/>
  <c r="P33" i="8"/>
  <c r="P34" i="8"/>
  <c r="P35" i="8"/>
  <c r="P36" i="8"/>
  <c r="P37" i="8"/>
  <c r="P38" i="8"/>
  <c r="P39" i="8"/>
  <c r="P40" i="8"/>
  <c r="P41" i="8"/>
  <c r="P42" i="8"/>
  <c r="P43" i="8"/>
  <c r="P44" i="8"/>
  <c r="P45" i="8"/>
  <c r="P46" i="8"/>
  <c r="P47" i="8"/>
  <c r="P48" i="8"/>
  <c r="P49" i="8"/>
  <c r="P50" i="8"/>
  <c r="P51" i="8"/>
  <c r="P52" i="8"/>
  <c r="P53" i="8"/>
  <c r="P54" i="8"/>
  <c r="P55" i="8"/>
  <c r="P56" i="8"/>
  <c r="P57" i="8"/>
  <c r="P58" i="8"/>
  <c r="P59" i="8"/>
  <c r="P60" i="8"/>
  <c r="P61" i="8"/>
  <c r="P62" i="8"/>
  <c r="P63" i="8"/>
  <c r="P64" i="8"/>
  <c r="P65" i="8"/>
  <c r="P66" i="8"/>
  <c r="P67" i="8"/>
  <c r="P68" i="8"/>
  <c r="P69" i="8"/>
  <c r="P70" i="8"/>
  <c r="P71" i="8"/>
  <c r="P72" i="8"/>
  <c r="P73" i="8"/>
  <c r="P74" i="8"/>
  <c r="P75" i="8"/>
  <c r="P76" i="8"/>
  <c r="P77" i="8"/>
  <c r="P13" i="10"/>
  <c r="P14" i="10"/>
  <c r="P15" i="10"/>
  <c r="P16" i="10"/>
  <c r="P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P36" i="7"/>
  <c r="P37" i="7"/>
  <c r="P38" i="7"/>
  <c r="P39" i="7"/>
  <c r="P40" i="7"/>
  <c r="P41" i="7"/>
  <c r="P42" i="7"/>
  <c r="P43" i="7"/>
  <c r="P44" i="7"/>
  <c r="P45" i="7"/>
  <c r="P46" i="7"/>
  <c r="P47" i="7"/>
  <c r="P48" i="7"/>
  <c r="P49" i="7"/>
  <c r="P50" i="7"/>
  <c r="P51" i="7"/>
  <c r="P52" i="7"/>
  <c r="P53" i="7"/>
  <c r="P54" i="7"/>
  <c r="P55" i="7"/>
  <c r="P56" i="7"/>
  <c r="P57" i="7"/>
  <c r="P58" i="7"/>
  <c r="P59" i="7"/>
  <c r="P60" i="7"/>
  <c r="P61" i="7"/>
  <c r="P62" i="7"/>
  <c r="P63" i="7"/>
  <c r="P64" i="7"/>
  <c r="P65" i="7"/>
  <c r="P66" i="7"/>
  <c r="P67" i="7"/>
  <c r="P68" i="7"/>
  <c r="P69" i="7"/>
  <c r="P70" i="7"/>
  <c r="P71" i="7"/>
  <c r="P72" i="7"/>
  <c r="P73" i="7"/>
  <c r="P74" i="7"/>
  <c r="P75" i="7"/>
  <c r="P76" i="7"/>
  <c r="S65" i="8" l="1"/>
  <c r="S72" i="10" l="1"/>
  <c r="S71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S50" i="10"/>
  <c r="S49" i="10"/>
  <c r="S48" i="10"/>
  <c r="S47" i="10"/>
  <c r="S46" i="10"/>
  <c r="S45" i="10"/>
  <c r="S44" i="10"/>
  <c r="S43" i="10"/>
  <c r="S42" i="10"/>
  <c r="S41" i="10"/>
  <c r="S40" i="10"/>
  <c r="S39" i="10"/>
  <c r="S38" i="10"/>
  <c r="S37" i="10"/>
  <c r="S36" i="10"/>
  <c r="S35" i="10"/>
  <c r="S34" i="10"/>
  <c r="S33" i="10"/>
  <c r="S32" i="10"/>
  <c r="S31" i="10"/>
  <c r="S30" i="10"/>
  <c r="S29" i="10"/>
  <c r="S28" i="10"/>
  <c r="S27" i="10"/>
  <c r="S26" i="10"/>
  <c r="S25" i="10"/>
  <c r="S24" i="10"/>
  <c r="S23" i="10"/>
  <c r="S22" i="10"/>
  <c r="S21" i="10"/>
  <c r="S20" i="10"/>
  <c r="S19" i="10"/>
  <c r="S17" i="10"/>
  <c r="S16" i="10"/>
  <c r="S15" i="10"/>
  <c r="S13" i="10"/>
  <c r="S12" i="10"/>
  <c r="S11" i="10"/>
  <c r="O10" i="10"/>
  <c r="Y9" i="10"/>
  <c r="X9" i="10"/>
  <c r="AE9" i="10" l="1"/>
  <c r="AC9" i="10"/>
  <c r="AA9" i="10"/>
  <c r="Q33" i="10"/>
  <c r="R33" i="10"/>
  <c r="AB9" i="10"/>
  <c r="P11" i="10"/>
  <c r="W72" i="10"/>
  <c r="O77" i="10"/>
  <c r="O76" i="10"/>
  <c r="P12" i="10"/>
  <c r="W24" i="10"/>
  <c r="W56" i="10"/>
  <c r="W64" i="10"/>
  <c r="S71" i="8"/>
  <c r="S75" i="8"/>
  <c r="S74" i="8"/>
  <c r="S66" i="8"/>
  <c r="S64" i="8"/>
  <c r="S63" i="8"/>
  <c r="S62" i="8"/>
  <c r="S61" i="8"/>
  <c r="S60" i="8"/>
  <c r="S59" i="8"/>
  <c r="S58" i="8"/>
  <c r="S57" i="8"/>
  <c r="S56" i="8"/>
  <c r="S55" i="8"/>
  <c r="S54" i="8"/>
  <c r="S53" i="8"/>
  <c r="S52" i="8"/>
  <c r="S50" i="8"/>
  <c r="S49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0" i="8"/>
  <c r="S19" i="8"/>
  <c r="S18" i="8"/>
  <c r="S17" i="8"/>
  <c r="S16" i="8"/>
  <c r="S15" i="8"/>
  <c r="S14" i="8"/>
  <c r="S12" i="8"/>
  <c r="S11" i="8"/>
  <c r="O10" i="8"/>
  <c r="Y9" i="8"/>
  <c r="X9" i="8"/>
  <c r="Q17" i="8" l="1"/>
  <c r="Q25" i="8"/>
  <c r="W16" i="8"/>
  <c r="W24" i="8"/>
  <c r="R72" i="8"/>
  <c r="W20" i="10"/>
  <c r="W28" i="10"/>
  <c r="W32" i="10"/>
  <c r="W36" i="10"/>
  <c r="W40" i="10"/>
  <c r="W44" i="10"/>
  <c r="W48" i="10"/>
  <c r="W52" i="10"/>
  <c r="W60" i="10"/>
  <c r="W17" i="10"/>
  <c r="W13" i="10"/>
  <c r="W33" i="10"/>
  <c r="Q14" i="10"/>
  <c r="W14" i="10"/>
  <c r="R14" i="10"/>
  <c r="R12" i="10"/>
  <c r="Q12" i="10"/>
  <c r="W12" i="10"/>
  <c r="Q37" i="10"/>
  <c r="W37" i="10"/>
  <c r="R37" i="10"/>
  <c r="Q41" i="10"/>
  <c r="W41" i="10"/>
  <c r="R41" i="10"/>
  <c r="Q45" i="10"/>
  <c r="W45" i="10"/>
  <c r="R45" i="10"/>
  <c r="Q49" i="10"/>
  <c r="W49" i="10"/>
  <c r="R49" i="10"/>
  <c r="Q53" i="10"/>
  <c r="W53" i="10"/>
  <c r="R53" i="10"/>
  <c r="Q57" i="10"/>
  <c r="W57" i="10"/>
  <c r="R57" i="10"/>
  <c r="Q61" i="10"/>
  <c r="W61" i="10"/>
  <c r="R61" i="10"/>
  <c r="Q65" i="10"/>
  <c r="W65" i="10"/>
  <c r="R65" i="10"/>
  <c r="R22" i="10"/>
  <c r="Q22" i="10"/>
  <c r="R26" i="10"/>
  <c r="Q26" i="10"/>
  <c r="R30" i="10"/>
  <c r="Q30" i="10"/>
  <c r="R34" i="10"/>
  <c r="Q34" i="10"/>
  <c r="R38" i="10"/>
  <c r="Q38" i="10"/>
  <c r="R42" i="10"/>
  <c r="Q42" i="10"/>
  <c r="R46" i="10"/>
  <c r="Q46" i="10"/>
  <c r="R50" i="10"/>
  <c r="Q50" i="10"/>
  <c r="R54" i="10"/>
  <c r="Q54" i="10"/>
  <c r="R58" i="10"/>
  <c r="Q58" i="10"/>
  <c r="R62" i="10"/>
  <c r="Q62" i="10"/>
  <c r="R66" i="10"/>
  <c r="Q66" i="10"/>
  <c r="Q29" i="10"/>
  <c r="W29" i="10"/>
  <c r="R29" i="10"/>
  <c r="Q25" i="10"/>
  <c r="W25" i="10"/>
  <c r="R25" i="10"/>
  <c r="Q21" i="10"/>
  <c r="W21" i="10"/>
  <c r="R21" i="10"/>
  <c r="Q17" i="10"/>
  <c r="R17" i="10"/>
  <c r="R13" i="10"/>
  <c r="Q13" i="10"/>
  <c r="W66" i="10"/>
  <c r="W62" i="10"/>
  <c r="W58" i="10"/>
  <c r="W54" i="10"/>
  <c r="W50" i="10"/>
  <c r="W46" i="10"/>
  <c r="W42" i="10"/>
  <c r="W38" i="10"/>
  <c r="W34" i="10"/>
  <c r="W30" i="10"/>
  <c r="W26" i="10"/>
  <c r="W22" i="10"/>
  <c r="W18" i="10"/>
  <c r="R18" i="10"/>
  <c r="Q18" i="10"/>
  <c r="Q35" i="10"/>
  <c r="W35" i="10"/>
  <c r="R35" i="10"/>
  <c r="Q39" i="10"/>
  <c r="W39" i="10"/>
  <c r="R39" i="10"/>
  <c r="Q43" i="10"/>
  <c r="W43" i="10"/>
  <c r="R43" i="10"/>
  <c r="Q47" i="10"/>
  <c r="W47" i="10"/>
  <c r="R47" i="10"/>
  <c r="Q51" i="10"/>
  <c r="W51" i="10"/>
  <c r="R51" i="10"/>
  <c r="Q55" i="10"/>
  <c r="W55" i="10"/>
  <c r="R55" i="10"/>
  <c r="Q59" i="10"/>
  <c r="W59" i="10"/>
  <c r="R59" i="10"/>
  <c r="Q63" i="10"/>
  <c r="W63" i="10"/>
  <c r="R63" i="10"/>
  <c r="Q71" i="10"/>
  <c r="W71" i="10"/>
  <c r="R71" i="10"/>
  <c r="R20" i="10"/>
  <c r="Q20" i="10"/>
  <c r="R24" i="10"/>
  <c r="Q24" i="10"/>
  <c r="R28" i="10"/>
  <c r="Q28" i="10"/>
  <c r="R32" i="10"/>
  <c r="Q32" i="10"/>
  <c r="R36" i="10"/>
  <c r="Q36" i="10"/>
  <c r="R40" i="10"/>
  <c r="Q40" i="10"/>
  <c r="R44" i="10"/>
  <c r="Q44" i="10"/>
  <c r="R48" i="10"/>
  <c r="Q48" i="10"/>
  <c r="R52" i="10"/>
  <c r="Q52" i="10"/>
  <c r="R56" i="10"/>
  <c r="Q56" i="10"/>
  <c r="R60" i="10"/>
  <c r="Q60" i="10"/>
  <c r="R64" i="10"/>
  <c r="Q64" i="10"/>
  <c r="R72" i="10"/>
  <c r="Q72" i="10"/>
  <c r="Q31" i="10"/>
  <c r="W31" i="10"/>
  <c r="R31" i="10"/>
  <c r="Q27" i="10"/>
  <c r="W27" i="10"/>
  <c r="R27" i="10"/>
  <c r="Q23" i="10"/>
  <c r="W23" i="10"/>
  <c r="R23" i="10"/>
  <c r="Q19" i="10"/>
  <c r="W19" i="10"/>
  <c r="R19" i="10"/>
  <c r="R15" i="10"/>
  <c r="Q15" i="10"/>
  <c r="Q11" i="10"/>
  <c r="R11" i="10"/>
  <c r="W16" i="10"/>
  <c r="Q16" i="10"/>
  <c r="R16" i="10"/>
  <c r="W11" i="10"/>
  <c r="W15" i="10"/>
  <c r="AB9" i="8"/>
  <c r="Q13" i="8"/>
  <c r="Q21" i="8"/>
  <c r="P11" i="8"/>
  <c r="Q11" i="8" s="1"/>
  <c r="Q15" i="8"/>
  <c r="Q19" i="8"/>
  <c r="Q23" i="8"/>
  <c r="Q27" i="8"/>
  <c r="Q71" i="8"/>
  <c r="W72" i="8"/>
  <c r="R11" i="8"/>
  <c r="AA9" i="8"/>
  <c r="AC9" i="8"/>
  <c r="AE9" i="8"/>
  <c r="W74" i="8"/>
  <c r="W59" i="8"/>
  <c r="W55" i="8"/>
  <c r="W51" i="8"/>
  <c r="W43" i="8"/>
  <c r="W39" i="8"/>
  <c r="W31" i="8"/>
  <c r="O82" i="8"/>
  <c r="O81" i="8"/>
  <c r="P12" i="8"/>
  <c r="W14" i="8"/>
  <c r="W22" i="8"/>
  <c r="S76" i="7"/>
  <c r="S75" i="7"/>
  <c r="S74" i="7"/>
  <c r="S72" i="7"/>
  <c r="S71" i="7"/>
  <c r="S66" i="7"/>
  <c r="S65" i="7"/>
  <c r="S64" i="7"/>
  <c r="S63" i="7"/>
  <c r="S61" i="7"/>
  <c r="S60" i="7"/>
  <c r="S59" i="7"/>
  <c r="S58" i="7"/>
  <c r="S57" i="7"/>
  <c r="S56" i="7"/>
  <c r="S55" i="7"/>
  <c r="S54" i="7"/>
  <c r="S53" i="7"/>
  <c r="S52" i="7"/>
  <c r="S51" i="7"/>
  <c r="S50" i="7"/>
  <c r="S49" i="7"/>
  <c r="S48" i="7"/>
  <c r="S47" i="7"/>
  <c r="S46" i="7"/>
  <c r="S45" i="7"/>
  <c r="S44" i="7"/>
  <c r="S43" i="7"/>
  <c r="S42" i="7"/>
  <c r="S41" i="7"/>
  <c r="S40" i="7"/>
  <c r="S39" i="7"/>
  <c r="S38" i="7"/>
  <c r="S37" i="7"/>
  <c r="S36" i="7"/>
  <c r="S35" i="7"/>
  <c r="S34" i="7"/>
  <c r="S33" i="7"/>
  <c r="S31" i="7"/>
  <c r="S30" i="7"/>
  <c r="S29" i="7"/>
  <c r="S28" i="7"/>
  <c r="S27" i="7"/>
  <c r="S25" i="7"/>
  <c r="S24" i="7"/>
  <c r="S23" i="7"/>
  <c r="S22" i="7"/>
  <c r="S21" i="7"/>
  <c r="S20" i="7"/>
  <c r="S19" i="7"/>
  <c r="S18" i="7"/>
  <c r="S17" i="7"/>
  <c r="S16" i="7"/>
  <c r="S15" i="7"/>
  <c r="S14" i="7"/>
  <c r="S13" i="7"/>
  <c r="S12" i="7"/>
  <c r="S11" i="7"/>
  <c r="O10" i="7"/>
  <c r="Y9" i="7"/>
  <c r="X9" i="7"/>
  <c r="S66" i="1"/>
  <c r="S65" i="1"/>
  <c r="S64" i="1"/>
  <c r="S63" i="1"/>
  <c r="S62" i="1"/>
  <c r="S61" i="1"/>
  <c r="S66" i="4"/>
  <c r="S65" i="4"/>
  <c r="Q72" i="8" l="1"/>
  <c r="Q17" i="7"/>
  <c r="Q25" i="7"/>
  <c r="Q29" i="7"/>
  <c r="W33" i="7"/>
  <c r="W45" i="7"/>
  <c r="W53" i="7"/>
  <c r="W61" i="7"/>
  <c r="W22" i="7"/>
  <c r="W63" i="8"/>
  <c r="W47" i="8"/>
  <c r="R27" i="8"/>
  <c r="R15" i="8"/>
  <c r="R23" i="8"/>
  <c r="D79" i="10"/>
  <c r="D77" i="10"/>
  <c r="AK9" i="10"/>
  <c r="AI9" i="10"/>
  <c r="AG9" i="10"/>
  <c r="R25" i="8"/>
  <c r="R17" i="8"/>
  <c r="W25" i="8"/>
  <c r="W23" i="8"/>
  <c r="W17" i="8"/>
  <c r="W15" i="8"/>
  <c r="R71" i="8"/>
  <c r="W71" i="8"/>
  <c r="R19" i="8"/>
  <c r="R21" i="8"/>
  <c r="R13" i="8"/>
  <c r="W27" i="8"/>
  <c r="W21" i="8"/>
  <c r="W19" i="8"/>
  <c r="W13" i="8"/>
  <c r="W11" i="8"/>
  <c r="Q50" i="8"/>
  <c r="W50" i="8"/>
  <c r="R50" i="8"/>
  <c r="Q46" i="8"/>
  <c r="W46" i="8"/>
  <c r="R46" i="8"/>
  <c r="Q42" i="8"/>
  <c r="W42" i="8"/>
  <c r="R42" i="8"/>
  <c r="Q38" i="8"/>
  <c r="W38" i="8"/>
  <c r="R38" i="8"/>
  <c r="Q34" i="8"/>
  <c r="W34" i="8"/>
  <c r="R34" i="8"/>
  <c r="Q30" i="8"/>
  <c r="W30" i="8"/>
  <c r="R30" i="8"/>
  <c r="R26" i="8"/>
  <c r="Q26" i="8"/>
  <c r="R22" i="8"/>
  <c r="Q22" i="8"/>
  <c r="R18" i="8"/>
  <c r="Q18" i="8"/>
  <c r="R14" i="8"/>
  <c r="Q14" i="8"/>
  <c r="Q52" i="8"/>
  <c r="W52" i="8"/>
  <c r="R52" i="8"/>
  <c r="Q56" i="8"/>
  <c r="W56" i="8"/>
  <c r="R56" i="8"/>
  <c r="Q60" i="8"/>
  <c r="W60" i="8"/>
  <c r="R60" i="8"/>
  <c r="Q64" i="8"/>
  <c r="W64" i="8"/>
  <c r="R64" i="8"/>
  <c r="Q75" i="8"/>
  <c r="R75" i="8"/>
  <c r="R31" i="8"/>
  <c r="Q31" i="8"/>
  <c r="R35" i="8"/>
  <c r="Q35" i="8"/>
  <c r="R39" i="8"/>
  <c r="Q39" i="8"/>
  <c r="R43" i="8"/>
  <c r="Q43" i="8"/>
  <c r="R47" i="8"/>
  <c r="Q47" i="8"/>
  <c r="R51" i="8"/>
  <c r="Q51" i="8"/>
  <c r="R55" i="8"/>
  <c r="Q55" i="8"/>
  <c r="R59" i="8"/>
  <c r="Q59" i="8"/>
  <c r="R63" i="8"/>
  <c r="Q63" i="8"/>
  <c r="R74" i="8"/>
  <c r="Q74" i="8"/>
  <c r="W35" i="8"/>
  <c r="W75" i="8"/>
  <c r="Q48" i="8"/>
  <c r="W48" i="8"/>
  <c r="R48" i="8"/>
  <c r="Q44" i="8"/>
  <c r="W44" i="8"/>
  <c r="R44" i="8"/>
  <c r="Q40" i="8"/>
  <c r="W40" i="8"/>
  <c r="R40" i="8"/>
  <c r="Q36" i="8"/>
  <c r="R36" i="8"/>
  <c r="W36" i="8"/>
  <c r="Q32" i="8"/>
  <c r="W32" i="8"/>
  <c r="R32" i="8"/>
  <c r="Q28" i="8"/>
  <c r="W28" i="8"/>
  <c r="R28" i="8"/>
  <c r="R24" i="8"/>
  <c r="Q24" i="8"/>
  <c r="R20" i="8"/>
  <c r="Q20" i="8"/>
  <c r="R16" i="8"/>
  <c r="Q16" i="8"/>
  <c r="R12" i="8"/>
  <c r="Q12" i="8"/>
  <c r="Q54" i="8"/>
  <c r="W54" i="8"/>
  <c r="R54" i="8"/>
  <c r="Q58" i="8"/>
  <c r="W58" i="8"/>
  <c r="R58" i="8"/>
  <c r="Q62" i="8"/>
  <c r="W62" i="8"/>
  <c r="R62" i="8"/>
  <c r="Q66" i="8"/>
  <c r="W66" i="8"/>
  <c r="R66" i="8"/>
  <c r="R29" i="8"/>
  <c r="Q29" i="8"/>
  <c r="R33" i="8"/>
  <c r="Q33" i="8"/>
  <c r="R37" i="8"/>
  <c r="Q37" i="8"/>
  <c r="R41" i="8"/>
  <c r="Q41" i="8"/>
  <c r="R45" i="8"/>
  <c r="Q45" i="8"/>
  <c r="R49" i="8"/>
  <c r="Q49" i="8"/>
  <c r="R53" i="8"/>
  <c r="Q53" i="8"/>
  <c r="R57" i="8"/>
  <c r="Q57" i="8"/>
  <c r="R61" i="8"/>
  <c r="Q61" i="8"/>
  <c r="R65" i="8"/>
  <c r="Q65" i="8"/>
  <c r="W33" i="8"/>
  <c r="W29" i="8"/>
  <c r="W65" i="8"/>
  <c r="W61" i="8"/>
  <c r="W57" i="8"/>
  <c r="W53" i="8"/>
  <c r="W49" i="8"/>
  <c r="W45" i="8"/>
  <c r="W41" i="8"/>
  <c r="W37" i="8"/>
  <c r="W20" i="8"/>
  <c r="W12" i="8"/>
  <c r="W18" i="8"/>
  <c r="W26" i="8"/>
  <c r="AB9" i="7"/>
  <c r="Q15" i="7"/>
  <c r="Q23" i="7"/>
  <c r="Q31" i="7"/>
  <c r="P11" i="7"/>
  <c r="Q11" i="7" s="1"/>
  <c r="Q19" i="7"/>
  <c r="Q27" i="7"/>
  <c r="O81" i="7"/>
  <c r="Q13" i="7"/>
  <c r="W21" i="7"/>
  <c r="Q21" i="7"/>
  <c r="AE9" i="7"/>
  <c r="AC9" i="7"/>
  <c r="AA9" i="7"/>
  <c r="O80" i="7"/>
  <c r="W29" i="7"/>
  <c r="W73" i="7"/>
  <c r="W65" i="7"/>
  <c r="W57" i="7"/>
  <c r="W49" i="7"/>
  <c r="W41" i="7"/>
  <c r="P12" i="7"/>
  <c r="W30" i="7"/>
  <c r="S72" i="4"/>
  <c r="S71" i="4"/>
  <c r="S64" i="4"/>
  <c r="S63" i="4"/>
  <c r="S62" i="4"/>
  <c r="S61" i="4"/>
  <c r="S60" i="4"/>
  <c r="S59" i="4"/>
  <c r="S58" i="4"/>
  <c r="S57" i="4"/>
  <c r="S56" i="4"/>
  <c r="S55" i="4"/>
  <c r="S54" i="4"/>
  <c r="S53" i="4"/>
  <c r="S52" i="4"/>
  <c r="S51" i="4"/>
  <c r="S50" i="4"/>
  <c r="S49" i="4"/>
  <c r="S48" i="4"/>
  <c r="S47" i="4"/>
  <c r="S46" i="4"/>
  <c r="S45" i="4"/>
  <c r="S44" i="4"/>
  <c r="S43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O10" i="4"/>
  <c r="Y9" i="4"/>
  <c r="X9" i="4"/>
  <c r="R29" i="7" l="1"/>
  <c r="P14" i="4"/>
  <c r="P16" i="4"/>
  <c r="P18" i="4"/>
  <c r="P20" i="4"/>
  <c r="P22" i="4"/>
  <c r="P24" i="4"/>
  <c r="P26" i="4"/>
  <c r="P28" i="4"/>
  <c r="P30" i="4"/>
  <c r="P32" i="4"/>
  <c r="P34" i="4"/>
  <c r="P36" i="4"/>
  <c r="P38" i="4"/>
  <c r="P40" i="4"/>
  <c r="P42" i="4"/>
  <c r="P44" i="4"/>
  <c r="P46" i="4"/>
  <c r="P48" i="4"/>
  <c r="P50" i="4"/>
  <c r="P52" i="4"/>
  <c r="P54" i="4"/>
  <c r="P56" i="4"/>
  <c r="P58" i="4"/>
  <c r="P60" i="4"/>
  <c r="P62" i="4"/>
  <c r="P64" i="4"/>
  <c r="P66" i="4"/>
  <c r="P68" i="4"/>
  <c r="P70" i="4"/>
  <c r="P72" i="4"/>
  <c r="P74" i="4"/>
  <c r="P13" i="4"/>
  <c r="P15" i="4"/>
  <c r="P17" i="4"/>
  <c r="P19" i="4"/>
  <c r="P21" i="4"/>
  <c r="P23" i="4"/>
  <c r="P25" i="4"/>
  <c r="P27" i="4"/>
  <c r="P29" i="4"/>
  <c r="P31" i="4"/>
  <c r="P33" i="4"/>
  <c r="P35" i="4"/>
  <c r="P37" i="4"/>
  <c r="P39" i="4"/>
  <c r="P41" i="4"/>
  <c r="P43" i="4"/>
  <c r="P45" i="4"/>
  <c r="P47" i="4"/>
  <c r="P49" i="4"/>
  <c r="P51" i="4"/>
  <c r="P53" i="4"/>
  <c r="P55" i="4"/>
  <c r="P57" i="4"/>
  <c r="P59" i="4"/>
  <c r="P63" i="4"/>
  <c r="P67" i="4"/>
  <c r="P71" i="4"/>
  <c r="P75" i="4"/>
  <c r="P61" i="4"/>
  <c r="P65" i="4"/>
  <c r="P69" i="4"/>
  <c r="P73" i="4"/>
  <c r="W18" i="7"/>
  <c r="W14" i="7"/>
  <c r="W37" i="7"/>
  <c r="W13" i="7"/>
  <c r="Z9" i="10"/>
  <c r="D76" i="10"/>
  <c r="D82" i="8"/>
  <c r="D84" i="8"/>
  <c r="AI9" i="8"/>
  <c r="AG9" i="8"/>
  <c r="AK9" i="8"/>
  <c r="R27" i="7"/>
  <c r="W11" i="7"/>
  <c r="W23" i="7"/>
  <c r="R13" i="7"/>
  <c r="R21" i="7"/>
  <c r="W27" i="7"/>
  <c r="R23" i="7"/>
  <c r="W19" i="7"/>
  <c r="R15" i="7"/>
  <c r="R11" i="7"/>
  <c r="R31" i="7"/>
  <c r="R17" i="7"/>
  <c r="W31" i="7"/>
  <c r="R25" i="7"/>
  <c r="R19" i="7"/>
  <c r="W15" i="7"/>
  <c r="W25" i="7"/>
  <c r="W17" i="7"/>
  <c r="Q76" i="7"/>
  <c r="W76" i="7"/>
  <c r="R76" i="7"/>
  <c r="Q72" i="7"/>
  <c r="W72" i="7"/>
  <c r="R72" i="7"/>
  <c r="Q64" i="7"/>
  <c r="W64" i="7"/>
  <c r="R64" i="7"/>
  <c r="Q60" i="7"/>
  <c r="W60" i="7"/>
  <c r="R60" i="7"/>
  <c r="Q56" i="7"/>
  <c r="W56" i="7"/>
  <c r="R56" i="7"/>
  <c r="Q52" i="7"/>
  <c r="W52" i="7"/>
  <c r="R52" i="7"/>
  <c r="Q48" i="7"/>
  <c r="W48" i="7"/>
  <c r="R48" i="7"/>
  <c r="Q44" i="7"/>
  <c r="W44" i="7"/>
  <c r="R44" i="7"/>
  <c r="Q40" i="7"/>
  <c r="W40" i="7"/>
  <c r="R40" i="7"/>
  <c r="Q36" i="7"/>
  <c r="W36" i="7"/>
  <c r="R36" i="7"/>
  <c r="Q32" i="7"/>
  <c r="W32" i="7"/>
  <c r="R32" i="7"/>
  <c r="R28" i="7"/>
  <c r="Q28" i="7"/>
  <c r="R24" i="7"/>
  <c r="Q24" i="7"/>
  <c r="R20" i="7"/>
  <c r="Q20" i="7"/>
  <c r="R16" i="7"/>
  <c r="Q16" i="7"/>
  <c r="R12" i="7"/>
  <c r="Q12" i="7"/>
  <c r="R35" i="7"/>
  <c r="Q35" i="7"/>
  <c r="R39" i="7"/>
  <c r="Q39" i="7"/>
  <c r="R43" i="7"/>
  <c r="Q43" i="7"/>
  <c r="R47" i="7"/>
  <c r="Q47" i="7"/>
  <c r="R51" i="7"/>
  <c r="Q51" i="7"/>
  <c r="R55" i="7"/>
  <c r="Q55" i="7"/>
  <c r="R59" i="7"/>
  <c r="Q59" i="7"/>
  <c r="R63" i="7"/>
  <c r="Q63" i="7"/>
  <c r="R71" i="7"/>
  <c r="Q71" i="7"/>
  <c r="R75" i="7"/>
  <c r="Q75" i="7"/>
  <c r="W24" i="7"/>
  <c r="Q74" i="7"/>
  <c r="W74" i="7"/>
  <c r="R74" i="7"/>
  <c r="Q66" i="7"/>
  <c r="W66" i="7"/>
  <c r="R66" i="7"/>
  <c r="Q62" i="7"/>
  <c r="W62" i="7"/>
  <c r="R62" i="7"/>
  <c r="Q58" i="7"/>
  <c r="W58" i="7"/>
  <c r="R58" i="7"/>
  <c r="Q54" i="7"/>
  <c r="W54" i="7"/>
  <c r="R54" i="7"/>
  <c r="Q50" i="7"/>
  <c r="W50" i="7"/>
  <c r="R50" i="7"/>
  <c r="Q46" i="7"/>
  <c r="W46" i="7"/>
  <c r="R46" i="7"/>
  <c r="Q42" i="7"/>
  <c r="W42" i="7"/>
  <c r="R42" i="7"/>
  <c r="Q38" i="7"/>
  <c r="W38" i="7"/>
  <c r="R38" i="7"/>
  <c r="Q34" i="7"/>
  <c r="W34" i="7"/>
  <c r="R34" i="7"/>
  <c r="R30" i="7"/>
  <c r="Q30" i="7"/>
  <c r="R26" i="7"/>
  <c r="Q26" i="7"/>
  <c r="R22" i="7"/>
  <c r="Q22" i="7"/>
  <c r="R18" i="7"/>
  <c r="Q18" i="7"/>
  <c r="R14" i="7"/>
  <c r="Q14" i="7"/>
  <c r="R33" i="7"/>
  <c r="Q33" i="7"/>
  <c r="R37" i="7"/>
  <c r="Q37" i="7"/>
  <c r="R41" i="7"/>
  <c r="Q41" i="7"/>
  <c r="R45" i="7"/>
  <c r="Q45" i="7"/>
  <c r="R49" i="7"/>
  <c r="Q49" i="7"/>
  <c r="R53" i="7"/>
  <c r="Q53" i="7"/>
  <c r="R57" i="7"/>
  <c r="Q57" i="7"/>
  <c r="R61" i="7"/>
  <c r="Q61" i="7"/>
  <c r="R65" i="7"/>
  <c r="Q65" i="7"/>
  <c r="R73" i="7"/>
  <c r="Q73" i="7"/>
  <c r="W75" i="7"/>
  <c r="W71" i="7"/>
  <c r="W63" i="7"/>
  <c r="W59" i="7"/>
  <c r="W55" i="7"/>
  <c r="W51" i="7"/>
  <c r="W47" i="7"/>
  <c r="W43" i="7"/>
  <c r="W39" i="7"/>
  <c r="W35" i="7"/>
  <c r="W28" i="7"/>
  <c r="W20" i="7"/>
  <c r="W16" i="7"/>
  <c r="W12" i="7"/>
  <c r="W26" i="7"/>
  <c r="AE9" i="4"/>
  <c r="AC9" i="4"/>
  <c r="AA9" i="4"/>
  <c r="W58" i="4"/>
  <c r="AB9" i="4"/>
  <c r="P11" i="4"/>
  <c r="W17" i="4"/>
  <c r="W25" i="4"/>
  <c r="O80" i="4"/>
  <c r="O79" i="4"/>
  <c r="P12" i="4"/>
  <c r="S13" i="1"/>
  <c r="S14" i="1"/>
  <c r="S15" i="1"/>
  <c r="S16" i="1"/>
  <c r="S17" i="1"/>
  <c r="S18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71" i="1"/>
  <c r="S72" i="1"/>
  <c r="S73" i="1"/>
  <c r="S74" i="1"/>
  <c r="S75" i="1"/>
  <c r="S76" i="1"/>
  <c r="S12" i="1"/>
  <c r="S11" i="1"/>
  <c r="W72" i="4" l="1"/>
  <c r="W62" i="4"/>
  <c r="W54" i="4"/>
  <c r="W46" i="4"/>
  <c r="W42" i="4"/>
  <c r="W38" i="4"/>
  <c r="W26" i="4"/>
  <c r="W30" i="4"/>
  <c r="W34" i="4"/>
  <c r="W50" i="4"/>
  <c r="W48" i="4"/>
  <c r="W28" i="4"/>
  <c r="W32" i="4"/>
  <c r="W36" i="4"/>
  <c r="W40" i="4"/>
  <c r="W44" i="4"/>
  <c r="W52" i="4"/>
  <c r="W56" i="4"/>
  <c r="W60" i="4"/>
  <c r="W64" i="4"/>
  <c r="O75" i="10"/>
  <c r="D75" i="10"/>
  <c r="AF9" i="10"/>
  <c r="AD9" i="10"/>
  <c r="AL9" i="10"/>
  <c r="AH9" i="10"/>
  <c r="AJ9" i="10"/>
  <c r="D81" i="8"/>
  <c r="Z9" i="8"/>
  <c r="AJ9" i="8" s="1"/>
  <c r="D83" i="7"/>
  <c r="D81" i="7"/>
  <c r="AI9" i="7"/>
  <c r="AG9" i="7"/>
  <c r="AK9" i="7"/>
  <c r="R65" i="4"/>
  <c r="Q65" i="4"/>
  <c r="W65" i="4"/>
  <c r="Q66" i="4"/>
  <c r="W66" i="4"/>
  <c r="R66" i="4"/>
  <c r="R24" i="4"/>
  <c r="Q24" i="4"/>
  <c r="W24" i="4"/>
  <c r="R12" i="4"/>
  <c r="Q12" i="4"/>
  <c r="W12" i="4"/>
  <c r="Q63" i="4"/>
  <c r="W63" i="4"/>
  <c r="R63" i="4"/>
  <c r="Q59" i="4"/>
  <c r="W59" i="4"/>
  <c r="R59" i="4"/>
  <c r="Q55" i="4"/>
  <c r="W55" i="4"/>
  <c r="R55" i="4"/>
  <c r="Q51" i="4"/>
  <c r="W51" i="4"/>
  <c r="R51" i="4"/>
  <c r="Q47" i="4"/>
  <c r="W47" i="4"/>
  <c r="R47" i="4"/>
  <c r="Q43" i="4"/>
  <c r="W43" i="4"/>
  <c r="R43" i="4"/>
  <c r="Q39" i="4"/>
  <c r="R39" i="4"/>
  <c r="W39" i="4"/>
  <c r="Q35" i="4"/>
  <c r="R35" i="4"/>
  <c r="W35" i="4"/>
  <c r="Q31" i="4"/>
  <c r="W31" i="4"/>
  <c r="R31" i="4"/>
  <c r="Q27" i="4"/>
  <c r="W27" i="4"/>
  <c r="R27" i="4"/>
  <c r="Q23" i="4"/>
  <c r="R23" i="4"/>
  <c r="Q19" i="4"/>
  <c r="R19" i="4"/>
  <c r="Q15" i="4"/>
  <c r="R15" i="4"/>
  <c r="R11" i="4"/>
  <c r="Q11" i="4"/>
  <c r="W22" i="4"/>
  <c r="Q22" i="4"/>
  <c r="R22" i="4"/>
  <c r="W18" i="4"/>
  <c r="Q18" i="4"/>
  <c r="R18" i="4"/>
  <c r="R28" i="4"/>
  <c r="Q28" i="4"/>
  <c r="R32" i="4"/>
  <c r="Q32" i="4"/>
  <c r="R36" i="4"/>
  <c r="Q36" i="4"/>
  <c r="R40" i="4"/>
  <c r="Q40" i="4"/>
  <c r="R44" i="4"/>
  <c r="Q44" i="4"/>
  <c r="R48" i="4"/>
  <c r="Q48" i="4"/>
  <c r="R52" i="4"/>
  <c r="Q52" i="4"/>
  <c r="R56" i="4"/>
  <c r="Q56" i="4"/>
  <c r="R60" i="4"/>
  <c r="Q60" i="4"/>
  <c r="R64" i="4"/>
  <c r="Q64" i="4"/>
  <c r="W23" i="4"/>
  <c r="W15" i="4"/>
  <c r="R14" i="4"/>
  <c r="Q14" i="4"/>
  <c r="W14" i="4"/>
  <c r="Q71" i="4"/>
  <c r="W71" i="4"/>
  <c r="R71" i="4"/>
  <c r="Q61" i="4"/>
  <c r="W61" i="4"/>
  <c r="R61" i="4"/>
  <c r="Q57" i="4"/>
  <c r="W57" i="4"/>
  <c r="R57" i="4"/>
  <c r="Q53" i="4"/>
  <c r="W53" i="4"/>
  <c r="R53" i="4"/>
  <c r="Q49" i="4"/>
  <c r="W49" i="4"/>
  <c r="R49" i="4"/>
  <c r="Q45" i="4"/>
  <c r="R45" i="4"/>
  <c r="W45" i="4"/>
  <c r="Q41" i="4"/>
  <c r="W41" i="4"/>
  <c r="R41" i="4"/>
  <c r="Q37" i="4"/>
  <c r="W37" i="4"/>
  <c r="R37" i="4"/>
  <c r="Q33" i="4"/>
  <c r="W33" i="4"/>
  <c r="R33" i="4"/>
  <c r="Q29" i="4"/>
  <c r="W29" i="4"/>
  <c r="R29" i="4"/>
  <c r="R25" i="4"/>
  <c r="Q25" i="4"/>
  <c r="Q21" i="4"/>
  <c r="R21" i="4"/>
  <c r="Q17" i="4"/>
  <c r="R17" i="4"/>
  <c r="R13" i="4"/>
  <c r="Q13" i="4"/>
  <c r="R26" i="4"/>
  <c r="Q26" i="4"/>
  <c r="W20" i="4"/>
  <c r="Q20" i="4"/>
  <c r="R20" i="4"/>
  <c r="W16" i="4"/>
  <c r="Q16" i="4"/>
  <c r="R16" i="4"/>
  <c r="R30" i="4"/>
  <c r="Q30" i="4"/>
  <c r="R34" i="4"/>
  <c r="Q34" i="4"/>
  <c r="R38" i="4"/>
  <c r="Q38" i="4"/>
  <c r="R42" i="4"/>
  <c r="Q42" i="4"/>
  <c r="R46" i="4"/>
  <c r="Q46" i="4"/>
  <c r="R50" i="4"/>
  <c r="Q50" i="4"/>
  <c r="R54" i="4"/>
  <c r="Q54" i="4"/>
  <c r="R58" i="4"/>
  <c r="Q58" i="4"/>
  <c r="R62" i="4"/>
  <c r="Q62" i="4"/>
  <c r="R72" i="4"/>
  <c r="Q72" i="4"/>
  <c r="W19" i="4"/>
  <c r="W11" i="4"/>
  <c r="W21" i="4"/>
  <c r="W13" i="4"/>
  <c r="O10" i="1"/>
  <c r="D80" i="8" l="1"/>
  <c r="O80" i="8"/>
  <c r="AD9" i="8"/>
  <c r="AF9" i="8"/>
  <c r="AL9" i="8"/>
  <c r="AH9" i="8"/>
  <c r="D80" i="7"/>
  <c r="Z9" i="7"/>
  <c r="AJ9" i="7" s="1"/>
  <c r="D82" i="4"/>
  <c r="AK9" i="4"/>
  <c r="D80" i="4"/>
  <c r="AI9" i="4"/>
  <c r="AG9" i="4"/>
  <c r="P11" i="1"/>
  <c r="P12" i="1"/>
  <c r="Y9" i="1"/>
  <c r="X9" i="1"/>
  <c r="D79" i="7" l="1"/>
  <c r="O79" i="7"/>
  <c r="AD9" i="7"/>
  <c r="AF9" i="7"/>
  <c r="AL9" i="7"/>
  <c r="AH9" i="7"/>
  <c r="Q64" i="1"/>
  <c r="W64" i="1"/>
  <c r="R64" i="1"/>
  <c r="Q66" i="1"/>
  <c r="W66" i="1"/>
  <c r="R66" i="1"/>
  <c r="Q62" i="1"/>
  <c r="W62" i="1"/>
  <c r="R62" i="1"/>
  <c r="R65" i="1"/>
  <c r="Q65" i="1"/>
  <c r="W65" i="1"/>
  <c r="R61" i="1"/>
  <c r="W61" i="1"/>
  <c r="Q61" i="1"/>
  <c r="R63" i="1"/>
  <c r="Q63" i="1"/>
  <c r="W63" i="1"/>
  <c r="Z9" i="4"/>
  <c r="AJ9" i="4" s="1"/>
  <c r="D79" i="4"/>
  <c r="AL9" i="4"/>
  <c r="R73" i="1"/>
  <c r="W73" i="1"/>
  <c r="Q73" i="1"/>
  <c r="R59" i="1"/>
  <c r="W59" i="1"/>
  <c r="Q59" i="1"/>
  <c r="R55" i="1"/>
  <c r="W55" i="1"/>
  <c r="Q55" i="1"/>
  <c r="R51" i="1"/>
  <c r="W51" i="1"/>
  <c r="Q51" i="1"/>
  <c r="R47" i="1"/>
  <c r="W47" i="1"/>
  <c r="Q47" i="1"/>
  <c r="R43" i="1"/>
  <c r="W43" i="1"/>
  <c r="Q43" i="1"/>
  <c r="R39" i="1"/>
  <c r="W39" i="1"/>
  <c r="Q39" i="1"/>
  <c r="R35" i="1"/>
  <c r="W35" i="1"/>
  <c r="Q35" i="1"/>
  <c r="R31" i="1"/>
  <c r="W31" i="1"/>
  <c r="Q31" i="1"/>
  <c r="R27" i="1"/>
  <c r="W27" i="1"/>
  <c r="Q27" i="1"/>
  <c r="R23" i="1"/>
  <c r="W23" i="1"/>
  <c r="Q23" i="1"/>
  <c r="R19" i="1"/>
  <c r="W19" i="1"/>
  <c r="Q19" i="1"/>
  <c r="R15" i="1"/>
  <c r="W15" i="1"/>
  <c r="Q15" i="1"/>
  <c r="W11" i="1"/>
  <c r="Q11" i="1"/>
  <c r="R11" i="1"/>
  <c r="R76" i="1"/>
  <c r="Q76" i="1"/>
  <c r="W76" i="1"/>
  <c r="R72" i="1"/>
  <c r="Q72" i="1"/>
  <c r="W72" i="1"/>
  <c r="R58" i="1"/>
  <c r="Q58" i="1"/>
  <c r="W58" i="1"/>
  <c r="R54" i="1"/>
  <c r="Q54" i="1"/>
  <c r="W54" i="1"/>
  <c r="R50" i="1"/>
  <c r="Q50" i="1"/>
  <c r="W50" i="1"/>
  <c r="R46" i="1"/>
  <c r="Q46" i="1"/>
  <c r="W46" i="1"/>
  <c r="R42" i="1"/>
  <c r="Q42" i="1"/>
  <c r="W42" i="1"/>
  <c r="R38" i="1"/>
  <c r="Q38" i="1"/>
  <c r="W38" i="1"/>
  <c r="R34" i="1"/>
  <c r="Q34" i="1"/>
  <c r="W34" i="1"/>
  <c r="R30" i="1"/>
  <c r="Q30" i="1"/>
  <c r="W30" i="1"/>
  <c r="R26" i="1"/>
  <c r="Q26" i="1"/>
  <c r="W26" i="1"/>
  <c r="R22" i="1"/>
  <c r="Q22" i="1"/>
  <c r="W22" i="1"/>
  <c r="R18" i="1"/>
  <c r="Q18" i="1"/>
  <c r="W18" i="1"/>
  <c r="R14" i="1"/>
  <c r="Q14" i="1"/>
  <c r="W14" i="1"/>
  <c r="W12" i="1"/>
  <c r="Q12" i="1"/>
  <c r="R12" i="1"/>
  <c r="R75" i="1"/>
  <c r="W75" i="1"/>
  <c r="Q75" i="1"/>
  <c r="R71" i="1"/>
  <c r="W71" i="1"/>
  <c r="Q71" i="1"/>
  <c r="R57" i="1"/>
  <c r="W57" i="1"/>
  <c r="Q57" i="1"/>
  <c r="R53" i="1"/>
  <c r="W53" i="1"/>
  <c r="Q53" i="1"/>
  <c r="R49" i="1"/>
  <c r="W49" i="1"/>
  <c r="Q49" i="1"/>
  <c r="R45" i="1"/>
  <c r="W45" i="1"/>
  <c r="Q45" i="1"/>
  <c r="R41" i="1"/>
  <c r="W41" i="1"/>
  <c r="Q41" i="1"/>
  <c r="R37" i="1"/>
  <c r="W37" i="1"/>
  <c r="Q37" i="1"/>
  <c r="R33" i="1"/>
  <c r="W33" i="1"/>
  <c r="Q33" i="1"/>
  <c r="R29" i="1"/>
  <c r="W29" i="1"/>
  <c r="Q29" i="1"/>
  <c r="R25" i="1"/>
  <c r="W25" i="1"/>
  <c r="Q25" i="1"/>
  <c r="R21" i="1"/>
  <c r="W21" i="1"/>
  <c r="Q21" i="1"/>
  <c r="R17" i="1"/>
  <c r="W17" i="1"/>
  <c r="Q17" i="1"/>
  <c r="R13" i="1"/>
  <c r="W13" i="1"/>
  <c r="Q13" i="1"/>
  <c r="R74" i="1"/>
  <c r="Q74" i="1"/>
  <c r="W74" i="1"/>
  <c r="R60" i="1"/>
  <c r="Q60" i="1"/>
  <c r="W60" i="1"/>
  <c r="R56" i="1"/>
  <c r="Q56" i="1"/>
  <c r="W56" i="1"/>
  <c r="R52" i="1"/>
  <c r="Q52" i="1"/>
  <c r="W52" i="1"/>
  <c r="R48" i="1"/>
  <c r="Q48" i="1"/>
  <c r="W48" i="1"/>
  <c r="R44" i="1"/>
  <c r="Q44" i="1"/>
  <c r="W44" i="1"/>
  <c r="R40" i="1"/>
  <c r="Q40" i="1"/>
  <c r="W40" i="1"/>
  <c r="R36" i="1"/>
  <c r="Q36" i="1"/>
  <c r="W36" i="1"/>
  <c r="R32" i="1"/>
  <c r="Q32" i="1"/>
  <c r="W32" i="1"/>
  <c r="R28" i="1"/>
  <c r="Q28" i="1"/>
  <c r="W28" i="1"/>
  <c r="R24" i="1"/>
  <c r="Q24" i="1"/>
  <c r="W24" i="1"/>
  <c r="R20" i="1"/>
  <c r="Q20" i="1"/>
  <c r="W20" i="1"/>
  <c r="R16" i="1"/>
  <c r="Q16" i="1"/>
  <c r="W16" i="1"/>
  <c r="AE9" i="1"/>
  <c r="O81" i="1"/>
  <c r="O82" i="1"/>
  <c r="AC9" i="1"/>
  <c r="AA9" i="1"/>
  <c r="AB9" i="1"/>
  <c r="O78" i="4" l="1"/>
  <c r="D78" i="4"/>
  <c r="AF9" i="4"/>
  <c r="AD9" i="4"/>
  <c r="AH9" i="4"/>
  <c r="AK9" i="1"/>
  <c r="D81" i="1" s="1"/>
  <c r="D84" i="1"/>
  <c r="D82" i="1"/>
  <c r="AI9" i="1"/>
  <c r="AG9" i="1"/>
  <c r="Z9" i="1" l="1"/>
  <c r="AJ9" i="1" l="1"/>
  <c r="O80" i="1"/>
  <c r="D80" i="1"/>
  <c r="AF9" i="1"/>
  <c r="AL9" i="1"/>
  <c r="AD9" i="1"/>
  <c r="AH9" i="1"/>
</calcChain>
</file>

<file path=xl/sharedStrings.xml><?xml version="1.0" encoding="utf-8"?>
<sst xmlns="http://schemas.openxmlformats.org/spreadsheetml/2006/main" count="2879" uniqueCount="1002">
  <si>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</si>
  <si>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</si>
  <si>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</si>
  <si>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</si>
  <si>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</si>
  <si>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</si>
  <si>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</si>
  <si>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</si>
  <si>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</si>
  <si>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</si>
  <si>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</si>
  <si>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</si>
  <si>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</si>
  <si>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</si>
  <si>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</si>
  <si>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</si>
  <si>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</si>
  <si>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</si>
  <si>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</si>
  <si>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</si>
  <si>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</si>
  <si>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</si>
  <si>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</si>
  <si>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</si>
  <si>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</si>
  <si>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</si>
  <si>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</si>
  <si>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</si>
  <si>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</si>
  <si>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</si>
  <si>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</si>
  <si>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</si>
  <si>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</si>
  <si>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</si>
  <si>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</si>
  <si>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</si>
  <si>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</si>
  <si>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</si>
  <si>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</si>
  <si>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</si>
  <si>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</si>
  <si>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</si>
  <si>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</si>
  <si>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</si>
  <si>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</si>
  <si>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</si>
  <si>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</si>
  <si>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</si>
  <si>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</si>
  <si>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</si>
  <si>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</si>
  <si>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 xml:space="preserve">Thi lần 1 học kỳ II năm học 2015 - 2016 </t>
  </si>
  <si>
    <t>Anh</t>
  </si>
  <si>
    <t>Nguyễn Tuấn</t>
  </si>
  <si>
    <t>01/05/96</t>
  </si>
  <si>
    <t>Trần Thị Lan</t>
  </si>
  <si>
    <t>Cường</t>
  </si>
  <si>
    <t>Đạt</t>
  </si>
  <si>
    <t>Nguyễn Minh</t>
  </si>
  <si>
    <t>Đức</t>
  </si>
  <si>
    <t>Dương</t>
  </si>
  <si>
    <t>Duyên</t>
  </si>
  <si>
    <t>Giang</t>
  </si>
  <si>
    <t>Đỗ Hoàng</t>
  </si>
  <si>
    <t>Hải</t>
  </si>
  <si>
    <t>Hằng</t>
  </si>
  <si>
    <t>Trần Thị Thu</t>
  </si>
  <si>
    <t>Hảo</t>
  </si>
  <si>
    <t>Ngô Thị</t>
  </si>
  <si>
    <t>Hiệp</t>
  </si>
  <si>
    <t>Phạm Văn</t>
  </si>
  <si>
    <t>Hiếu</t>
  </si>
  <si>
    <t>Nguyễn Thị</t>
  </si>
  <si>
    <t>Hoa</t>
  </si>
  <si>
    <t>Đặng Xuân</t>
  </si>
  <si>
    <t>Hoàng</t>
  </si>
  <si>
    <t>Đỗ Thị</t>
  </si>
  <si>
    <t>Hồng</t>
  </si>
  <si>
    <t>Phạm Thị</t>
  </si>
  <si>
    <t>Huế</t>
  </si>
  <si>
    <t>Nguyễn Văn</t>
  </si>
  <si>
    <t>Hưng</t>
  </si>
  <si>
    <t>Hường</t>
  </si>
  <si>
    <t>Huy</t>
  </si>
  <si>
    <t>Linh</t>
  </si>
  <si>
    <t>Minh</t>
  </si>
  <si>
    <t>Trần Thị</t>
  </si>
  <si>
    <t>Quang</t>
  </si>
  <si>
    <t>Sơn</t>
  </si>
  <si>
    <t>Tấn</t>
  </si>
  <si>
    <t>Thành</t>
  </si>
  <si>
    <t>Đinh Văn</t>
  </si>
  <si>
    <t>Lê Đức</t>
  </si>
  <si>
    <t>Trang</t>
  </si>
  <si>
    <t>Trịnh Thị</t>
  </si>
  <si>
    <t>Trung</t>
  </si>
  <si>
    <t>Tuấn</t>
  </si>
  <si>
    <t>Nguyễn Anh</t>
  </si>
  <si>
    <t>Vinh</t>
  </si>
  <si>
    <t>31/10/96</t>
  </si>
  <si>
    <t>Bách</t>
  </si>
  <si>
    <t>25/09/96</t>
  </si>
  <si>
    <t>Công</t>
  </si>
  <si>
    <t>10/10/95</t>
  </si>
  <si>
    <t>Phạm Thế</t>
  </si>
  <si>
    <t>Nguyễn Đình</t>
  </si>
  <si>
    <t>Hà</t>
  </si>
  <si>
    <t>Hạnh</t>
  </si>
  <si>
    <t>Hiên</t>
  </si>
  <si>
    <t>Nguyễn Đức</t>
  </si>
  <si>
    <t>Bùi Quốc</t>
  </si>
  <si>
    <t>Huyền</t>
  </si>
  <si>
    <t>28/10/96</t>
  </si>
  <si>
    <t>Hoàng Thị</t>
  </si>
  <si>
    <t>17/01/96</t>
  </si>
  <si>
    <t>Nguyễn Ngọc</t>
  </si>
  <si>
    <t>Lê Thị</t>
  </si>
  <si>
    <t>Long</t>
  </si>
  <si>
    <t>Nam</t>
  </si>
  <si>
    <t>03/01/96</t>
  </si>
  <si>
    <t>Phương</t>
  </si>
  <si>
    <t>Thảo</t>
  </si>
  <si>
    <t>Thư</t>
  </si>
  <si>
    <t>07/12/96</t>
  </si>
  <si>
    <t>Thúy</t>
  </si>
  <si>
    <t>Nguyễn Hữu</t>
  </si>
  <si>
    <t>Trường</t>
  </si>
  <si>
    <t>Vũ Xuân</t>
  </si>
  <si>
    <t>Nguyễn Hoàng</t>
  </si>
  <si>
    <t>Trần Văn</t>
  </si>
  <si>
    <t>Tùng</t>
  </si>
  <si>
    <t>Uyên</t>
  </si>
  <si>
    <t>Yến</t>
  </si>
  <si>
    <t>F</t>
  </si>
  <si>
    <t>Kém</t>
  </si>
  <si>
    <t>Lê Xuân</t>
  </si>
  <si>
    <t>Đặng Thị</t>
  </si>
  <si>
    <t>Bùi Quang</t>
  </si>
  <si>
    <t>10/10/96</t>
  </si>
  <si>
    <t>Nguyễn Công</t>
  </si>
  <si>
    <t>Giờ thi: 15h</t>
  </si>
  <si>
    <t>201b</t>
  </si>
  <si>
    <t>Bình</t>
  </si>
  <si>
    <t>Duy</t>
  </si>
  <si>
    <t>Nguyễn Thúy</t>
  </si>
  <si>
    <t>Quỳnh</t>
  </si>
  <si>
    <t>Toàn</t>
  </si>
  <si>
    <t>201a</t>
  </si>
  <si>
    <t>Nguyễn Quang</t>
  </si>
  <si>
    <t>Lâm</t>
  </si>
  <si>
    <t>Ngân</t>
  </si>
  <si>
    <t>Nghĩa</t>
  </si>
  <si>
    <t>Trịnh Minh</t>
  </si>
  <si>
    <t>Thịnh</t>
  </si>
  <si>
    <t>Thuận</t>
  </si>
  <si>
    <t>Vũ Thị</t>
  </si>
  <si>
    <t>Nguyễn Cẩm</t>
  </si>
  <si>
    <t>Tú</t>
  </si>
  <si>
    <t>Nguyễn Phương</t>
  </si>
  <si>
    <t>Chiến</t>
  </si>
  <si>
    <t>Hương</t>
  </si>
  <si>
    <t>Bùi Thị</t>
  </si>
  <si>
    <t>Mai</t>
  </si>
  <si>
    <t>Thắng</t>
  </si>
  <si>
    <t>Thanh</t>
  </si>
  <si>
    <t>28/12/96</t>
  </si>
  <si>
    <t>Thu</t>
  </si>
  <si>
    <t>Thương</t>
  </si>
  <si>
    <t>Vân</t>
  </si>
  <si>
    <t>Cơ sở văn hóa Việt Nam</t>
  </si>
  <si>
    <t>Nhóm:   CDT1240-03</t>
  </si>
  <si>
    <t>Ngày thi: '26/6/2016</t>
  </si>
  <si>
    <t>303;304;305</t>
  </si>
  <si>
    <t>Giờ thi: 13h</t>
  </si>
  <si>
    <t>B15DCPT008</t>
  </si>
  <si>
    <t>Nguyễn Duy Tuấn</t>
  </si>
  <si>
    <t>05/04/97</t>
  </si>
  <si>
    <t>D15CQPT03-B</t>
  </si>
  <si>
    <t>B15DCPT006</t>
  </si>
  <si>
    <t>Nguyễn Quốc</t>
  </si>
  <si>
    <t>01/04/97</t>
  </si>
  <si>
    <t>D15CQPT01-B</t>
  </si>
  <si>
    <t>B15DCTT002</t>
  </si>
  <si>
    <t>Trần Thị Vân</t>
  </si>
  <si>
    <t>D15CQTT02-B</t>
  </si>
  <si>
    <t>B15DCPT010</t>
  </si>
  <si>
    <t>Trần Tuấn</t>
  </si>
  <si>
    <t>02/01/97</t>
  </si>
  <si>
    <t>D15CQPT05-B</t>
  </si>
  <si>
    <t>B15DCPT013</t>
  </si>
  <si>
    <t>Trần Đông</t>
  </si>
  <si>
    <t>14/01/97</t>
  </si>
  <si>
    <t>B15DCTT008</t>
  </si>
  <si>
    <t>Đặng Văn</t>
  </si>
  <si>
    <t>25/04/97</t>
  </si>
  <si>
    <t>B15DCPT041</t>
  </si>
  <si>
    <t>Đông</t>
  </si>
  <si>
    <t>25/11/97</t>
  </si>
  <si>
    <t>B15DCPT039</t>
  </si>
  <si>
    <t>Tạ Duy</t>
  </si>
  <si>
    <t>29/09/97</t>
  </si>
  <si>
    <t>D15CQPT04-B</t>
  </si>
  <si>
    <t>B15DCTT011</t>
  </si>
  <si>
    <t>Đỗ Đình</t>
  </si>
  <si>
    <t>Dự</t>
  </si>
  <si>
    <t>04/11/97</t>
  </si>
  <si>
    <t>D15CQTT01-B</t>
  </si>
  <si>
    <t>B15DCTT012</t>
  </si>
  <si>
    <t>Lê Hồng</t>
  </si>
  <si>
    <t>23/04/97</t>
  </si>
  <si>
    <t>B15DCPT048</t>
  </si>
  <si>
    <t>Nguyễn Phượng</t>
  </si>
  <si>
    <t>Dung</t>
  </si>
  <si>
    <t>20/12/97</t>
  </si>
  <si>
    <t>B15DCTT014</t>
  </si>
  <si>
    <t>Nguyễn Thị Thùy</t>
  </si>
  <si>
    <t>14/12/97</t>
  </si>
  <si>
    <t>B15DCPT054</t>
  </si>
  <si>
    <t>Trần Thị Hồng</t>
  </si>
  <si>
    <t>12/02/97</t>
  </si>
  <si>
    <t>B15DCTT016</t>
  </si>
  <si>
    <t>09/06/97</t>
  </si>
  <si>
    <t>B15DCPT056</t>
  </si>
  <si>
    <t>Chu Minh</t>
  </si>
  <si>
    <t>29/12/97</t>
  </si>
  <si>
    <t>B15DCTT017</t>
  </si>
  <si>
    <t>Nguyễn Trường</t>
  </si>
  <si>
    <t>B15DCPT059</t>
  </si>
  <si>
    <t>Triệu Minh</t>
  </si>
  <si>
    <t>B15DCPT064</t>
  </si>
  <si>
    <t>06/08/97</t>
  </si>
  <si>
    <t>B15DCPT066</t>
  </si>
  <si>
    <t>Hạ</t>
  </si>
  <si>
    <t>01/06/97</t>
  </si>
  <si>
    <t>B15DCPT068</t>
  </si>
  <si>
    <t>19/09/97</t>
  </si>
  <si>
    <t>B15DCPT071</t>
  </si>
  <si>
    <t>03/06/97</t>
  </si>
  <si>
    <t>B15DCTT023</t>
  </si>
  <si>
    <t>28/05/97</t>
  </si>
  <si>
    <t>B15DCPT078</t>
  </si>
  <si>
    <t>Hiền</t>
  </si>
  <si>
    <t>17/05/97</t>
  </si>
  <si>
    <t>B15DCPT088</t>
  </si>
  <si>
    <t>Nguyễn Thế</t>
  </si>
  <si>
    <t>02/11/97</t>
  </si>
  <si>
    <t>B15DCTT027</t>
  </si>
  <si>
    <t>Đào Thanh</t>
  </si>
  <si>
    <t>16/04/97</t>
  </si>
  <si>
    <t>B15DCPT093</t>
  </si>
  <si>
    <t>15/01/97</t>
  </si>
  <si>
    <t>B15DCTT029</t>
  </si>
  <si>
    <t>Vương Thị</t>
  </si>
  <si>
    <t>Hoàn</t>
  </si>
  <si>
    <t>13/08/97</t>
  </si>
  <si>
    <t>B15DCPT103</t>
  </si>
  <si>
    <t>06/10/97</t>
  </si>
  <si>
    <t>B15DCTT032</t>
  </si>
  <si>
    <t>Phan Thị</t>
  </si>
  <si>
    <t>19/02/97</t>
  </si>
  <si>
    <t>B15DCTT034</t>
  </si>
  <si>
    <t>Huấn</t>
  </si>
  <si>
    <t>22/05/92</t>
  </si>
  <si>
    <t>B15DCTT040</t>
  </si>
  <si>
    <t>16/05/97</t>
  </si>
  <si>
    <t>B15DCPT121</t>
  </si>
  <si>
    <t>Khải</t>
  </si>
  <si>
    <t>04/10/97</t>
  </si>
  <si>
    <t>B15DCTT042</t>
  </si>
  <si>
    <t>Trần Hồng</t>
  </si>
  <si>
    <t>Khanh</t>
  </si>
  <si>
    <t>26/03/97</t>
  </si>
  <si>
    <t>B15DCPT128</t>
  </si>
  <si>
    <t>07/08/97</t>
  </si>
  <si>
    <t>B15DCTT043</t>
  </si>
  <si>
    <t>Đinh Thị Thùy</t>
  </si>
  <si>
    <t>14/05/97</t>
  </si>
  <si>
    <t>B15DCTT045</t>
  </si>
  <si>
    <t>Nguyễn Mai</t>
  </si>
  <si>
    <t>B15DCPT143</t>
  </si>
  <si>
    <t>Lưu Thị Hương</t>
  </si>
  <si>
    <t>Ly</t>
  </si>
  <si>
    <t>02/12/97</t>
  </si>
  <si>
    <t>B15DCTT051</t>
  </si>
  <si>
    <t>Phạm Đức</t>
  </si>
  <si>
    <t>B15DCPT155</t>
  </si>
  <si>
    <t>Lê Phương</t>
  </si>
  <si>
    <t>07/12/97</t>
  </si>
  <si>
    <t>B15DCPT162</t>
  </si>
  <si>
    <t>Lê Thành</t>
  </si>
  <si>
    <t>19/04/97</t>
  </si>
  <si>
    <t>D15CQPT02-B</t>
  </si>
  <si>
    <t>B15DCPT163</t>
  </si>
  <si>
    <t>Nguyễn Hải</t>
  </si>
  <si>
    <t>15/05/97</t>
  </si>
  <si>
    <t>B15DCTT055</t>
  </si>
  <si>
    <t>Tạ Kim</t>
  </si>
  <si>
    <t>04/07/97</t>
  </si>
  <si>
    <t>B15DCPT168</t>
  </si>
  <si>
    <t>Vũ Văn</t>
  </si>
  <si>
    <t>16/01/97</t>
  </si>
  <si>
    <t>B15DCPT174</t>
  </si>
  <si>
    <t>Trần Thị Tuyết</t>
  </si>
  <si>
    <t>Nhung</t>
  </si>
  <si>
    <t>03/04/97</t>
  </si>
  <si>
    <t>B15DCPT178</t>
  </si>
  <si>
    <t>Hoàng Hoa</t>
  </si>
  <si>
    <t>Phát</t>
  </si>
  <si>
    <t>11/12/97</t>
  </si>
  <si>
    <t>B15DCTT059</t>
  </si>
  <si>
    <t>Phạm Lan</t>
  </si>
  <si>
    <t>13/03/96</t>
  </si>
  <si>
    <t>B15DCPT181</t>
  </si>
  <si>
    <t>Trần Thị Mai</t>
  </si>
  <si>
    <t>28/09/97</t>
  </si>
  <si>
    <t>B15DCPT183</t>
  </si>
  <si>
    <t>Trương Thị</t>
  </si>
  <si>
    <t>Phượng</t>
  </si>
  <si>
    <t>B15DCPT191</t>
  </si>
  <si>
    <t>Phan Văn</t>
  </si>
  <si>
    <t>Sáng</t>
  </si>
  <si>
    <t>02/10/97</t>
  </si>
  <si>
    <t>B15DCPT194</t>
  </si>
  <si>
    <t>Nguyễn Hồng</t>
  </si>
  <si>
    <t>03/08/97</t>
  </si>
  <si>
    <t>B15DCPT200</t>
  </si>
  <si>
    <t>Nguyễn Hồng Anh</t>
  </si>
  <si>
    <t>B15DCPT201</t>
  </si>
  <si>
    <t>Thắm</t>
  </si>
  <si>
    <t>28/10/97</t>
  </si>
  <si>
    <t>B15DCPT205</t>
  </si>
  <si>
    <t>Giáp Đức</t>
  </si>
  <si>
    <t>20/10/97</t>
  </si>
  <si>
    <t>B15DCPT203</t>
  </si>
  <si>
    <t>B15DCPT206</t>
  </si>
  <si>
    <t>Lê Thanh</t>
  </si>
  <si>
    <t>13/01/97</t>
  </si>
  <si>
    <t>B15DCPT218</t>
  </si>
  <si>
    <t>Chu Thị</t>
  </si>
  <si>
    <t>21/06/97</t>
  </si>
  <si>
    <t>B15DCPT219</t>
  </si>
  <si>
    <t>27/05/97</t>
  </si>
  <si>
    <t>B15DCPT221</t>
  </si>
  <si>
    <t>08/12/97</t>
  </si>
  <si>
    <t>B15DCPT223</t>
  </si>
  <si>
    <t>22/06/97</t>
  </si>
  <si>
    <t>B15DCTT073</t>
  </si>
  <si>
    <t>Tình</t>
  </si>
  <si>
    <t>01/05/97</t>
  </si>
  <si>
    <t>B15DCTT076</t>
  </si>
  <si>
    <t>03/10/97</t>
  </si>
  <si>
    <t>B15DCPT258</t>
  </si>
  <si>
    <t>22/09/97</t>
  </si>
  <si>
    <t>B15DCTT086</t>
  </si>
  <si>
    <t>B15DCPT271</t>
  </si>
  <si>
    <t>Trần Ngọc</t>
  </si>
  <si>
    <t>11/03/97</t>
  </si>
  <si>
    <t>B15DCTT087</t>
  </si>
  <si>
    <t>Nguyễn Thị Hải</t>
  </si>
  <si>
    <t>10/06/97</t>
  </si>
  <si>
    <t xml:space="preserve">                                  SỐ 2</t>
  </si>
  <si>
    <t>B15DCTT001</t>
  </si>
  <si>
    <t>Hoàng Việt</t>
  </si>
  <si>
    <t>20/07/97</t>
  </si>
  <si>
    <t>B15DCPT015</t>
  </si>
  <si>
    <t>Bảo</t>
  </si>
  <si>
    <t>11/07/97</t>
  </si>
  <si>
    <t>B15DCPT019</t>
  </si>
  <si>
    <t>28/01/97</t>
  </si>
  <si>
    <t>B15DCPT026</t>
  </si>
  <si>
    <t>Cù Tất</t>
  </si>
  <si>
    <t>22/01/97</t>
  </si>
  <si>
    <t>B15DCPT030</t>
  </si>
  <si>
    <t>Đoàn Mạnh</t>
  </si>
  <si>
    <t>17/12/97</t>
  </si>
  <si>
    <t>B15DCTT009</t>
  </si>
  <si>
    <t>B15DCTT010</t>
  </si>
  <si>
    <t>Vũ Lê</t>
  </si>
  <si>
    <t>10/09/97</t>
  </si>
  <si>
    <t>B15DCPT044</t>
  </si>
  <si>
    <t>B15DCTT013</t>
  </si>
  <si>
    <t>Phan Trọng</t>
  </si>
  <si>
    <t>10/04/97</t>
  </si>
  <si>
    <t>B15DCPT045</t>
  </si>
  <si>
    <t>23/11/97</t>
  </si>
  <si>
    <t>B15DCTT015</t>
  </si>
  <si>
    <t>Lê Thanh Thái</t>
  </si>
  <si>
    <t>12/05/97</t>
  </si>
  <si>
    <t>B15DCPT051</t>
  </si>
  <si>
    <t>Đào Khánh</t>
  </si>
  <si>
    <t>B15DCPT058</t>
  </si>
  <si>
    <t>14/03/97</t>
  </si>
  <si>
    <t>B15DCPT063</t>
  </si>
  <si>
    <t>Nguyễn Thị Thu</t>
  </si>
  <si>
    <t>B15DCTT021</t>
  </si>
  <si>
    <t>17/11/97</t>
  </si>
  <si>
    <t>B15DCPT085</t>
  </si>
  <si>
    <t>29/12/96</t>
  </si>
  <si>
    <t>B15DCPT095</t>
  </si>
  <si>
    <t>Hòa</t>
  </si>
  <si>
    <t>15/12/97</t>
  </si>
  <si>
    <t>B15DCPT098</t>
  </si>
  <si>
    <t>15/11/97</t>
  </si>
  <si>
    <t>B15DCTT031</t>
  </si>
  <si>
    <t>Nguyễn Tiến</t>
  </si>
  <si>
    <t>05/01/97</t>
  </si>
  <si>
    <t>B15DCPT105</t>
  </si>
  <si>
    <t>Bùi Văn</t>
  </si>
  <si>
    <t>09/07/97</t>
  </si>
  <si>
    <t>B15DCPT106</t>
  </si>
  <si>
    <t>17/03/97</t>
  </si>
  <si>
    <t>B15DCPT109</t>
  </si>
  <si>
    <t>06/12/97</t>
  </si>
  <si>
    <t>B15DCPT111</t>
  </si>
  <si>
    <t>27/08/97</t>
  </si>
  <si>
    <t>B15DCPT113</t>
  </si>
  <si>
    <t>18/03/97</t>
  </si>
  <si>
    <t>B15DCTT037</t>
  </si>
  <si>
    <t>Nguyễn Mậu</t>
  </si>
  <si>
    <t>19/08/97</t>
  </si>
  <si>
    <t>B15DCPT118</t>
  </si>
  <si>
    <t>09/05/97</t>
  </si>
  <si>
    <t>B15DCTT041</t>
  </si>
  <si>
    <t>Trần Minh</t>
  </si>
  <si>
    <t>04/12/97</t>
  </si>
  <si>
    <t>B15DCPT124</t>
  </si>
  <si>
    <t>Khôi</t>
  </si>
  <si>
    <t>02/09/97</t>
  </si>
  <si>
    <t>B15DCPT131</t>
  </si>
  <si>
    <t>Hồ Thị</t>
  </si>
  <si>
    <t>01/10/97</t>
  </si>
  <si>
    <t>B15DCPT136</t>
  </si>
  <si>
    <t>12/03/97</t>
  </si>
  <si>
    <t>B15DCPT141</t>
  </si>
  <si>
    <t>Cấn Thành</t>
  </si>
  <si>
    <t>Lương</t>
  </si>
  <si>
    <t>29/01/97</t>
  </si>
  <si>
    <t>B15DCPT145</t>
  </si>
  <si>
    <t>18/08/97</t>
  </si>
  <si>
    <t>B15DCTT048</t>
  </si>
  <si>
    <t>Hà Tiến</t>
  </si>
  <si>
    <t>Mạnh</t>
  </si>
  <si>
    <t>20/02/97</t>
  </si>
  <si>
    <t>B15DCTT049</t>
  </si>
  <si>
    <t>B15DCTT050</t>
  </si>
  <si>
    <t>14/09/97</t>
  </si>
  <si>
    <t>B15DCPT161</t>
  </si>
  <si>
    <t>Đào Nhật</t>
  </si>
  <si>
    <t>18/10/97</t>
  </si>
  <si>
    <t>B15DCPT154</t>
  </si>
  <si>
    <t>Đoàn Hải</t>
  </si>
  <si>
    <t>30/11/97</t>
  </si>
  <si>
    <t>B15DCPT159</t>
  </si>
  <si>
    <t>Lương Hữu</t>
  </si>
  <si>
    <t>B15DCPT158</t>
  </si>
  <si>
    <t>Lường Văn</t>
  </si>
  <si>
    <t>B15DCPT166</t>
  </si>
  <si>
    <t>23/10/97</t>
  </si>
  <si>
    <t>B15DCPT173</t>
  </si>
  <si>
    <t>Nguyễn Thị Tâm</t>
  </si>
  <si>
    <t>Như</t>
  </si>
  <si>
    <t>B15DCPT186</t>
  </si>
  <si>
    <t>Đỗ Ngọc</t>
  </si>
  <si>
    <t>20/04/97</t>
  </si>
  <si>
    <t>B15DCPT188</t>
  </si>
  <si>
    <t>Ngô Trung</t>
  </si>
  <si>
    <t>Quốc</t>
  </si>
  <si>
    <t>07/11/97</t>
  </si>
  <si>
    <t>B15DCTT062</t>
  </si>
  <si>
    <t>Lê Thị Như</t>
  </si>
  <si>
    <t>05/08/97</t>
  </si>
  <si>
    <t>B15DCPT190</t>
  </si>
  <si>
    <t>20/01/97</t>
  </si>
  <si>
    <t>B15DCTT065</t>
  </si>
  <si>
    <t>Nguyễn Cơ</t>
  </si>
  <si>
    <t>Thạch</t>
  </si>
  <si>
    <t>30/12/97</t>
  </si>
  <si>
    <t>B15DCPT208</t>
  </si>
  <si>
    <t>Trần Duy</t>
  </si>
  <si>
    <t>13/11/97</t>
  </si>
  <si>
    <t>B15DCTT070</t>
  </si>
  <si>
    <t>B15DCPT209</t>
  </si>
  <si>
    <t>Nguyễn Trung</t>
  </si>
  <si>
    <t>18/04/97</t>
  </si>
  <si>
    <t>B15DCPT215</t>
  </si>
  <si>
    <t>15/02/97</t>
  </si>
  <si>
    <t>B15DCPT216</t>
  </si>
  <si>
    <t>29/03/97</t>
  </si>
  <si>
    <t>B15DCPT233</t>
  </si>
  <si>
    <t>Nguyễn Xuân</t>
  </si>
  <si>
    <t>27/02/97</t>
  </si>
  <si>
    <t>B15DCPT236</t>
  </si>
  <si>
    <t>Đặng Thu</t>
  </si>
  <si>
    <t>Trà</t>
  </si>
  <si>
    <t>21/07/97</t>
  </si>
  <si>
    <t>B15DCPT241</t>
  </si>
  <si>
    <t>Trần Đức</t>
  </si>
  <si>
    <t>B15DCPT246</t>
  </si>
  <si>
    <t>Hán Xuân</t>
  </si>
  <si>
    <t>08/04/97</t>
  </si>
  <si>
    <t>B15DCPT245</t>
  </si>
  <si>
    <t>Lê Đình</t>
  </si>
  <si>
    <t>27/04/97</t>
  </si>
  <si>
    <t>B15DCTT082</t>
  </si>
  <si>
    <t>Đào Huy</t>
  </si>
  <si>
    <t>24/12/97</t>
  </si>
  <si>
    <t>B15DCPT253</t>
  </si>
  <si>
    <t>Đỗ Thị Khả</t>
  </si>
  <si>
    <t>B15DCPT249</t>
  </si>
  <si>
    <t>09/09/97</t>
  </si>
  <si>
    <t>B15DCTT080</t>
  </si>
  <si>
    <t>B15DCPT251</t>
  </si>
  <si>
    <t>11/10/97</t>
  </si>
  <si>
    <t>B15DCTT084</t>
  </si>
  <si>
    <t>B15DCPT260</t>
  </si>
  <si>
    <t>B15DCPT266</t>
  </si>
  <si>
    <t>Nguyễn Thị Tố</t>
  </si>
  <si>
    <t>B15DCPT269</t>
  </si>
  <si>
    <t>Nguyễn Thị Cẩm</t>
  </si>
  <si>
    <t>B15DCPT273</t>
  </si>
  <si>
    <t>Vũ</t>
  </si>
  <si>
    <t>22/11/97</t>
  </si>
  <si>
    <t>B15DCTT088</t>
  </si>
  <si>
    <t>31/08/97</t>
  </si>
  <si>
    <t xml:space="preserve">                              SỐ 2</t>
  </si>
  <si>
    <t>201a;201b; 202</t>
  </si>
  <si>
    <t>Nhóm:   CDT1240-04</t>
  </si>
  <si>
    <t>B15DCPT002</t>
  </si>
  <si>
    <t>27/07/97</t>
  </si>
  <si>
    <t>B15DCPT011</t>
  </si>
  <si>
    <t>B15DCPT016</t>
  </si>
  <si>
    <t>Đỗ Công</t>
  </si>
  <si>
    <t>Biên</t>
  </si>
  <si>
    <t>28/02/97</t>
  </si>
  <si>
    <t>B15DCPT020</t>
  </si>
  <si>
    <t>Châm</t>
  </si>
  <si>
    <t>B15DCPT021</t>
  </si>
  <si>
    <t>06/07/97</t>
  </si>
  <si>
    <t>B15DCPT025</t>
  </si>
  <si>
    <t>Phạm Thành</t>
  </si>
  <si>
    <t>30/10/97</t>
  </si>
  <si>
    <t>B15DCPT028</t>
  </si>
  <si>
    <t>Nguyễn Lê Tuấn</t>
  </si>
  <si>
    <t>B15DCPT036</t>
  </si>
  <si>
    <t>Chu Huyền</t>
  </si>
  <si>
    <t>Diệu</t>
  </si>
  <si>
    <t>26/04/97</t>
  </si>
  <si>
    <t>B15DCPT047</t>
  </si>
  <si>
    <t>Lê Anh</t>
  </si>
  <si>
    <t>25/10/97</t>
  </si>
  <si>
    <t>B15DCPT042</t>
  </si>
  <si>
    <t>Nguyễn Trí</t>
  </si>
  <si>
    <t>16/09/97</t>
  </si>
  <si>
    <t>B15DCPT043</t>
  </si>
  <si>
    <t>10/01/96</t>
  </si>
  <si>
    <t>B15DCPT053</t>
  </si>
  <si>
    <t>Vũ Đức</t>
  </si>
  <si>
    <t>07/05/97</t>
  </si>
  <si>
    <t>B15DCPT057</t>
  </si>
  <si>
    <t>Đỗ Thị Trà</t>
  </si>
  <si>
    <t>21/08/97</t>
  </si>
  <si>
    <t>B15DCPT062</t>
  </si>
  <si>
    <t>13/10/97</t>
  </si>
  <si>
    <t>B15DCPT067</t>
  </si>
  <si>
    <t>Mai Văn</t>
  </si>
  <si>
    <t>B15DCPT069</t>
  </si>
  <si>
    <t>Nguyễn Huy</t>
  </si>
  <si>
    <t>B15DCPT070</t>
  </si>
  <si>
    <t>15/10/97</t>
  </si>
  <si>
    <t>B15DCPT074</t>
  </si>
  <si>
    <t>22/10/97</t>
  </si>
  <si>
    <t>B15DCPT075</t>
  </si>
  <si>
    <t>Vũ Thị Hảo</t>
  </si>
  <si>
    <t>19/11/97</t>
  </si>
  <si>
    <t>B15DCPT079</t>
  </si>
  <si>
    <t>Lê Thị Thu</t>
  </si>
  <si>
    <t>B15DCPT082</t>
  </si>
  <si>
    <t>Vũ Hoàng</t>
  </si>
  <si>
    <t>10/11/97</t>
  </si>
  <si>
    <t>B15DCPT092</t>
  </si>
  <si>
    <t>Hoàng Trọng</t>
  </si>
  <si>
    <t>B15DCPT091</t>
  </si>
  <si>
    <t>26/05/97</t>
  </si>
  <si>
    <t>B15DCPT090</t>
  </si>
  <si>
    <t>Quách Đức</t>
  </si>
  <si>
    <t>15/03/97</t>
  </si>
  <si>
    <t>B15DCTT028</t>
  </si>
  <si>
    <t>06/09/96</t>
  </si>
  <si>
    <t>B15DCTT033</t>
  </si>
  <si>
    <t>07/10/97</t>
  </si>
  <si>
    <t>B15DCPT104</t>
  </si>
  <si>
    <t>Phạm Thị Thu</t>
  </si>
  <si>
    <t>12/04/97</t>
  </si>
  <si>
    <t>B15DCTT036</t>
  </si>
  <si>
    <t>13/06/97</t>
  </si>
  <si>
    <t>B15DCPT110</t>
  </si>
  <si>
    <t>25/08/97</t>
  </si>
  <si>
    <t>B15DCPT115</t>
  </si>
  <si>
    <t>19/05/97</t>
  </si>
  <si>
    <t>B15DCPT116</t>
  </si>
  <si>
    <t>B15DCPT120</t>
  </si>
  <si>
    <t>28/04/97</t>
  </si>
  <si>
    <t>B15DCPT122</t>
  </si>
  <si>
    <t>B15DCPT126</t>
  </si>
  <si>
    <t>Phạm Ngọc Huỳnh</t>
  </si>
  <si>
    <t>Kiên</t>
  </si>
  <si>
    <t>08/05/97</t>
  </si>
  <si>
    <t>B15DCPT129</t>
  </si>
  <si>
    <t>Liêm</t>
  </si>
  <si>
    <t>B15DCTT044</t>
  </si>
  <si>
    <t>17/09/97</t>
  </si>
  <si>
    <t>B15DCPT147</t>
  </si>
  <si>
    <t>Đặng Thị Hồng</t>
  </si>
  <si>
    <t>13/12/97</t>
  </si>
  <si>
    <t>B15DCPT148</t>
  </si>
  <si>
    <t>20/09/97</t>
  </si>
  <si>
    <t>B15DCPT150</t>
  </si>
  <si>
    <t>Nguyễn Nhật</t>
  </si>
  <si>
    <t>05/10/97</t>
  </si>
  <si>
    <t>B15DCPT156</t>
  </si>
  <si>
    <t>02/02/97</t>
  </si>
  <si>
    <t>B15DCPT153</t>
  </si>
  <si>
    <t>Hoàng Phương</t>
  </si>
  <si>
    <t>12/01/97</t>
  </si>
  <si>
    <t>B15DCPT160</t>
  </si>
  <si>
    <t>Nguyễn Hoài</t>
  </si>
  <si>
    <t>B15DCPT165</t>
  </si>
  <si>
    <t>Trần Phương</t>
  </si>
  <si>
    <t>18/05/97</t>
  </si>
  <si>
    <t>B15DCPT169</t>
  </si>
  <si>
    <t>Ngoãn</t>
  </si>
  <si>
    <t>26/09/97</t>
  </si>
  <si>
    <t>B15DCTT056</t>
  </si>
  <si>
    <t>Phạm Thị Hàn</t>
  </si>
  <si>
    <t>Nhi</t>
  </si>
  <si>
    <t>10/03/97</t>
  </si>
  <si>
    <t>B15DCPT175</t>
  </si>
  <si>
    <t>23/02/97</t>
  </si>
  <si>
    <t>B15DCPT176</t>
  </si>
  <si>
    <t>B15DCPT185</t>
  </si>
  <si>
    <t>Nguyễn Sỹ</t>
  </si>
  <si>
    <t>B15DCPT187</t>
  </si>
  <si>
    <t>Nguyễn Thị Hồng</t>
  </si>
  <si>
    <t>Quế</t>
  </si>
  <si>
    <t>B15DCTT064</t>
  </si>
  <si>
    <t>Lê Minh</t>
  </si>
  <si>
    <t>B15DCPT192</t>
  </si>
  <si>
    <t>Phan Thanh</t>
  </si>
  <si>
    <t>24/07/97</t>
  </si>
  <si>
    <t>B15DCPT210</t>
  </si>
  <si>
    <t>Đoàn Công</t>
  </si>
  <si>
    <t>23/10/96</t>
  </si>
  <si>
    <t>B15DCPT211</t>
  </si>
  <si>
    <t>Vũ Phương</t>
  </si>
  <si>
    <t>B15DCPT220</t>
  </si>
  <si>
    <t>Hoàng Đức</t>
  </si>
  <si>
    <t>B15DCPT227</t>
  </si>
  <si>
    <t>01/02/97</t>
  </si>
  <si>
    <t>B15DCPT224</t>
  </si>
  <si>
    <t>B15DCPT235</t>
  </si>
  <si>
    <t>Vũ Anh Quốc</t>
  </si>
  <si>
    <t>24/09/97</t>
  </si>
  <si>
    <t>B15DCTT074</t>
  </si>
  <si>
    <t>Toản</t>
  </si>
  <si>
    <t>18/01/97</t>
  </si>
  <si>
    <t>B15DCPT240</t>
  </si>
  <si>
    <t>Lê Thị Thảo</t>
  </si>
  <si>
    <t>B15DCTT079</t>
  </si>
  <si>
    <t>Mai Ngọc</t>
  </si>
  <si>
    <t>Trinh</t>
  </si>
  <si>
    <t>19/03/97</t>
  </si>
  <si>
    <t>B15DCPT242</t>
  </si>
  <si>
    <t>Nguyễn Thành</t>
  </si>
  <si>
    <t>08/10/97</t>
  </si>
  <si>
    <t>B15DCPT248</t>
  </si>
  <si>
    <t>04/04/97</t>
  </si>
  <si>
    <t>B15DCPT252</t>
  </si>
  <si>
    <t>Cao Xuân</t>
  </si>
  <si>
    <t>24/10/97</t>
  </si>
  <si>
    <t>B15DCPT256</t>
  </si>
  <si>
    <t>Tô Văn</t>
  </si>
  <si>
    <t>11/02/97</t>
  </si>
  <si>
    <t>B15DCPT263</t>
  </si>
  <si>
    <t>Lưu Thanh</t>
  </si>
  <si>
    <t>12/07/97</t>
  </si>
  <si>
    <t>B15DCPT265</t>
  </si>
  <si>
    <t>Ngô Văn</t>
  </si>
  <si>
    <t>Tuyên</t>
  </si>
  <si>
    <t>29/10/97</t>
  </si>
  <si>
    <t>204;205; 206</t>
  </si>
  <si>
    <t>Nhóm:   CDT1240-05</t>
  </si>
  <si>
    <t>B15DCPT004</t>
  </si>
  <si>
    <t>Đoàn Thị Lan</t>
  </si>
  <si>
    <t>B15DCPT001</t>
  </si>
  <si>
    <t>Lương Quốc</t>
  </si>
  <si>
    <t>26/01/97</t>
  </si>
  <si>
    <t>B15DCPT003</t>
  </si>
  <si>
    <t>B15DCPT009</t>
  </si>
  <si>
    <t>Nguyễn Thị Ngọc</t>
  </si>
  <si>
    <t>09/03/97</t>
  </si>
  <si>
    <t>B15DCPT018</t>
  </si>
  <si>
    <t>Bính</t>
  </si>
  <si>
    <t>B15DCTT006</t>
  </si>
  <si>
    <t>Đặng Thị Ngọc</t>
  </si>
  <si>
    <t>Châu</t>
  </si>
  <si>
    <t>12/06/97</t>
  </si>
  <si>
    <t>B15DCPT023</t>
  </si>
  <si>
    <t>Phạm Xuân</t>
  </si>
  <si>
    <t>Chung</t>
  </si>
  <si>
    <t>15/06/97</t>
  </si>
  <si>
    <t>B15DCPT029</t>
  </si>
  <si>
    <t>24/02/96</t>
  </si>
  <si>
    <t>B15DCPT035</t>
  </si>
  <si>
    <t>Lý Quang</t>
  </si>
  <si>
    <t>02/12/96</t>
  </si>
  <si>
    <t>B15DCPT046</t>
  </si>
  <si>
    <t>05/02/97</t>
  </si>
  <si>
    <t>B15DCTT018</t>
  </si>
  <si>
    <t>Nguyễn Việt</t>
  </si>
  <si>
    <t>14/10/97</t>
  </si>
  <si>
    <t>B15DCTT019</t>
  </si>
  <si>
    <t>Lại Thị Mỹ</t>
  </si>
  <si>
    <t>12/09/97</t>
  </si>
  <si>
    <t>B15DCTT022</t>
  </si>
  <si>
    <t>Hậu</t>
  </si>
  <si>
    <t>B15DCPT076</t>
  </si>
  <si>
    <t>Đỗ Hữu</t>
  </si>
  <si>
    <t>Hiến</t>
  </si>
  <si>
    <t>27/12/97</t>
  </si>
  <si>
    <t>B15DCTT024</t>
  </si>
  <si>
    <t>27/06/97</t>
  </si>
  <si>
    <t>B15DCTT025</t>
  </si>
  <si>
    <t>24/08/97</t>
  </si>
  <si>
    <t>B15DCPT081</t>
  </si>
  <si>
    <t>Đỗ Xuân</t>
  </si>
  <si>
    <t>Hiển</t>
  </si>
  <si>
    <t>B15DCPT083</t>
  </si>
  <si>
    <t>Chu Quang</t>
  </si>
  <si>
    <t>B15DCPT086</t>
  </si>
  <si>
    <t>Dương Minh</t>
  </si>
  <si>
    <t>12/01/96</t>
  </si>
  <si>
    <t>B15DCPT084</t>
  </si>
  <si>
    <t>31/12/97</t>
  </si>
  <si>
    <t>B15DCPT089</t>
  </si>
  <si>
    <t>18/09/97</t>
  </si>
  <si>
    <t>B15DCTT026</t>
  </si>
  <si>
    <t>Tạ Xuân</t>
  </si>
  <si>
    <t>Hinh</t>
  </si>
  <si>
    <t>04/02/96</t>
  </si>
  <si>
    <t>B15DCPT094</t>
  </si>
  <si>
    <t>B15DCPT096</t>
  </si>
  <si>
    <t>B15DCPT101</t>
  </si>
  <si>
    <t>Lê Huy</t>
  </si>
  <si>
    <t>01/07/96</t>
  </si>
  <si>
    <t>B15DCTT035</t>
  </si>
  <si>
    <t>03/12/97</t>
  </si>
  <si>
    <t>B15DCPT114</t>
  </si>
  <si>
    <t>22/12/97</t>
  </si>
  <si>
    <t>B15DCPT119</t>
  </si>
  <si>
    <t>B15DCTT038</t>
  </si>
  <si>
    <t>13/07/96</t>
  </si>
  <si>
    <t>B15DCTT039</t>
  </si>
  <si>
    <t>10/05/97</t>
  </si>
  <si>
    <t>B15DCPT123</t>
  </si>
  <si>
    <t>Vũ Quang</t>
  </si>
  <si>
    <t>Khánh</t>
  </si>
  <si>
    <t>21/03/97</t>
  </si>
  <si>
    <t>B15DCPT134</t>
  </si>
  <si>
    <t>Trần Đại</t>
  </si>
  <si>
    <t>Lộc</t>
  </si>
  <si>
    <t>02/08/97</t>
  </si>
  <si>
    <t>B15DCTT047</t>
  </si>
  <si>
    <t>Đào Hữu</t>
  </si>
  <si>
    <t>23/03/97</t>
  </si>
  <si>
    <t>B15DCPT138</t>
  </si>
  <si>
    <t>Nguyễn Hữu Thành</t>
  </si>
  <si>
    <t>28/12/97</t>
  </si>
  <si>
    <t>B15DCPT144</t>
  </si>
  <si>
    <t>Tạ Thị Thanh</t>
  </si>
  <si>
    <t>01/11/97</t>
  </si>
  <si>
    <t>B15DCTT053</t>
  </si>
  <si>
    <t>B15DCPT151</t>
  </si>
  <si>
    <t>B15DCTT052</t>
  </si>
  <si>
    <t>B15DCPT149</t>
  </si>
  <si>
    <t>B15DCPT164</t>
  </si>
  <si>
    <t>Nguyễn Tăng</t>
  </si>
  <si>
    <t>B15DCPT167</t>
  </si>
  <si>
    <t>Nga</t>
  </si>
  <si>
    <t>24/01/97</t>
  </si>
  <si>
    <t>B15DCTT057</t>
  </si>
  <si>
    <t>Lê Thị Thùy</t>
  </si>
  <si>
    <t>Ninh</t>
  </si>
  <si>
    <t>B15DCTT060</t>
  </si>
  <si>
    <t>25/09/97</t>
  </si>
  <si>
    <t>B15DCPT189</t>
  </si>
  <si>
    <t>Hoàng Văn</t>
  </si>
  <si>
    <t>Quyết</t>
  </si>
  <si>
    <t>B15DCTT063</t>
  </si>
  <si>
    <t>B15DCPT196</t>
  </si>
  <si>
    <t>27/03/97</t>
  </si>
  <si>
    <t>B15DCTT067</t>
  </si>
  <si>
    <t>Thái (quốc</t>
  </si>
  <si>
    <t>09/02/97</t>
  </si>
  <si>
    <t>B15DCPT202</t>
  </si>
  <si>
    <t>B15DCPT204</t>
  </si>
  <si>
    <t>20/03/97</t>
  </si>
  <si>
    <t>B15DCTT069</t>
  </si>
  <si>
    <t>B15DCPT213</t>
  </si>
  <si>
    <t>B15DCTT071</t>
  </si>
  <si>
    <t>Trần Thị Minh</t>
  </si>
  <si>
    <t>02/07/97</t>
  </si>
  <si>
    <t>B15DCPT228</t>
  </si>
  <si>
    <t>Hà Viết</t>
  </si>
  <si>
    <t>Tiềm</t>
  </si>
  <si>
    <t>B15DCPT231</t>
  </si>
  <si>
    <t>Tiến</t>
  </si>
  <si>
    <t>27/01/97</t>
  </si>
  <si>
    <t>B15DCPT238</t>
  </si>
  <si>
    <t>Phạm Thị Ngọc</t>
  </si>
  <si>
    <t>Trâm</t>
  </si>
  <si>
    <t>B15DCTT077</t>
  </si>
  <si>
    <t>Đỗ Thị Huyền</t>
  </si>
  <si>
    <t>B15DCTT075</t>
  </si>
  <si>
    <t>06/02/97</t>
  </si>
  <si>
    <t>B15DCPT239</t>
  </si>
  <si>
    <t>Trần Hà</t>
  </si>
  <si>
    <t>30/07/97</t>
  </si>
  <si>
    <t>B15DCTT078</t>
  </si>
  <si>
    <t>02/03/97</t>
  </si>
  <si>
    <t>B15DCPT244</t>
  </si>
  <si>
    <t>24/11/97</t>
  </si>
  <si>
    <t>B15DCPT262</t>
  </si>
  <si>
    <t>Đào Duy</t>
  </si>
  <si>
    <t>B15DCPT264</t>
  </si>
  <si>
    <t>Tưởng</t>
  </si>
  <si>
    <t>03/07/96</t>
  </si>
  <si>
    <t>B15DCTT085</t>
  </si>
  <si>
    <t>B15DCPT270</t>
  </si>
  <si>
    <t>Hoàng Quốc</t>
  </si>
  <si>
    <t>Việt</t>
  </si>
  <si>
    <t>B15DCPT274</t>
  </si>
  <si>
    <t>Vui</t>
  </si>
  <si>
    <t>B15DCPT275</t>
  </si>
  <si>
    <t>Đặng Hưng</t>
  </si>
  <si>
    <t>Yên</t>
  </si>
  <si>
    <t>06/11/97</t>
  </si>
  <si>
    <t>B15DCPT276</t>
  </si>
  <si>
    <t>Nhóm:   CDT1240-01</t>
  </si>
  <si>
    <t>KT. TRƯỞNG TRUNG TÂM
PHÓ TRƯỞNG TRUNG TÂM</t>
  </si>
  <si>
    <t>Trần Thị Mỹ Hạnh</t>
  </si>
  <si>
    <t>Nhóm:   CDT1240-02</t>
  </si>
  <si>
    <t>204;205;206</t>
  </si>
  <si>
    <t>B15DCPT005</t>
  </si>
  <si>
    <t>Lê Tiểu</t>
  </si>
  <si>
    <t>B15DCPT007</t>
  </si>
  <si>
    <t>11/01/97</t>
  </si>
  <si>
    <t>B15DCTT003</t>
  </si>
  <si>
    <t>ánh</t>
  </si>
  <si>
    <t>B15DCPT012</t>
  </si>
  <si>
    <t>B15DCTT004</t>
  </si>
  <si>
    <t>Bàng</t>
  </si>
  <si>
    <t>21/04/97</t>
  </si>
  <si>
    <t>B15DCPT014</t>
  </si>
  <si>
    <t>Lê Viết</t>
  </si>
  <si>
    <t>Bằng</t>
  </si>
  <si>
    <t>15/02/96</t>
  </si>
  <si>
    <t>B15DCPT017</t>
  </si>
  <si>
    <t>Cao Văn</t>
  </si>
  <si>
    <t>Biển</t>
  </si>
  <si>
    <t>B15DCPT022</t>
  </si>
  <si>
    <t>Đặng Quang</t>
  </si>
  <si>
    <t>Chinh</t>
  </si>
  <si>
    <t>15/08/93</t>
  </si>
  <si>
    <t>B15DCPT024</t>
  </si>
  <si>
    <t>B15DCPT027</t>
  </si>
  <si>
    <t>Trần Huy</t>
  </si>
  <si>
    <t>B15DCPT031</t>
  </si>
  <si>
    <t>Đăng</t>
  </si>
  <si>
    <t>B15DCPT032</t>
  </si>
  <si>
    <t>Hà Phát</t>
  </si>
  <si>
    <t>B15DCPT034</t>
  </si>
  <si>
    <t>Điệp</t>
  </si>
  <si>
    <t>18/07/97</t>
  </si>
  <si>
    <t>B15DCPT038</t>
  </si>
  <si>
    <t>Giáp Văn</t>
  </si>
  <si>
    <t>Đoàn</t>
  </si>
  <si>
    <t>17/01/97</t>
  </si>
  <si>
    <t>B15DCPT040</t>
  </si>
  <si>
    <t>B15DCPT050</t>
  </si>
  <si>
    <t>B15DCPT055</t>
  </si>
  <si>
    <t>Vũ Thị Kim</t>
  </si>
  <si>
    <t>én</t>
  </si>
  <si>
    <t>B15DCPT065</t>
  </si>
  <si>
    <t>Nguyễn Thị Thanh</t>
  </si>
  <si>
    <t>22/09/96</t>
  </si>
  <si>
    <t>B15DCPT061</t>
  </si>
  <si>
    <t>Nguyễn Thu</t>
  </si>
  <si>
    <t>21/11/95</t>
  </si>
  <si>
    <t>B15DCTT020</t>
  </si>
  <si>
    <t>B15DCPT072</t>
  </si>
  <si>
    <t>Đào Thu</t>
  </si>
  <si>
    <t>B15DCPT073</t>
  </si>
  <si>
    <t>Đỗ Thị Hồng</t>
  </si>
  <si>
    <t>B15DCPT077</t>
  </si>
  <si>
    <t>Trần Thanh</t>
  </si>
  <si>
    <t>04/06/97</t>
  </si>
  <si>
    <t>B15DCPT080</t>
  </si>
  <si>
    <t>Lê Mạnh</t>
  </si>
  <si>
    <t>09/10/97</t>
  </si>
  <si>
    <t>B15DCPT097</t>
  </si>
  <si>
    <t>22/08/97</t>
  </si>
  <si>
    <t>B15DCTT030</t>
  </si>
  <si>
    <t>Lường Đình</t>
  </si>
  <si>
    <t>05/03/96</t>
  </si>
  <si>
    <t>B15DCPT099</t>
  </si>
  <si>
    <t>Vũ Đức Huy</t>
  </si>
  <si>
    <t>18/02/97</t>
  </si>
  <si>
    <t>B15DCPT102</t>
  </si>
  <si>
    <t>B15DCPT107</t>
  </si>
  <si>
    <t>15/01/96</t>
  </si>
  <si>
    <t>B15DCPT112</t>
  </si>
  <si>
    <t>B15DCPT117</t>
  </si>
  <si>
    <t>Hoàng Ngọc</t>
  </si>
  <si>
    <t>14/08/97</t>
  </si>
  <si>
    <t>B15DCPT125</t>
  </si>
  <si>
    <t>Khuê</t>
  </si>
  <si>
    <t>B15DCPT127</t>
  </si>
  <si>
    <t>Vũ Trung</t>
  </si>
  <si>
    <t>02/06/97</t>
  </si>
  <si>
    <t>B15DCPT132</t>
  </si>
  <si>
    <t>Bùi Thị Mỹ</t>
  </si>
  <si>
    <t>18/11/97</t>
  </si>
  <si>
    <t>B15DCTT046</t>
  </si>
  <si>
    <t>30/08/97</t>
  </si>
  <si>
    <t>B15DCPT133</t>
  </si>
  <si>
    <t>11/06/97</t>
  </si>
  <si>
    <t>B15DCPT135</t>
  </si>
  <si>
    <t>Triệu Xuân</t>
  </si>
  <si>
    <t>Lợi</t>
  </si>
  <si>
    <t>12/09/95</t>
  </si>
  <si>
    <t>B15DCPT137</t>
  </si>
  <si>
    <t>13/01/96</t>
  </si>
  <si>
    <t>B15DCPT142</t>
  </si>
  <si>
    <t>Lượng</t>
  </si>
  <si>
    <t>B15DCTT054</t>
  </si>
  <si>
    <t>Phạm Thị Nguyệt</t>
  </si>
  <si>
    <t>16/08/97</t>
  </si>
  <si>
    <t>B15DCPT152</t>
  </si>
  <si>
    <t>Đào Lệ</t>
  </si>
  <si>
    <t>Mỹ</t>
  </si>
  <si>
    <t>B15DCPT172</t>
  </si>
  <si>
    <t>Phan Mạnh</t>
  </si>
  <si>
    <t>Nhật</t>
  </si>
  <si>
    <t>B15DCPT177</t>
  </si>
  <si>
    <t>Nguyễn Bá</t>
  </si>
  <si>
    <t>16/11/97</t>
  </si>
  <si>
    <t>B15DCTT058</t>
  </si>
  <si>
    <t>Phúc</t>
  </si>
  <si>
    <t>08/02/97</t>
  </si>
  <si>
    <t>B15DCPT182</t>
  </si>
  <si>
    <t>23/07/97</t>
  </si>
  <si>
    <t>B15DCPT197</t>
  </si>
  <si>
    <t>Đỗ Đức</t>
  </si>
  <si>
    <t>Tài</t>
  </si>
  <si>
    <t>07/09/96</t>
  </si>
  <si>
    <t>B15DCPT198</t>
  </si>
  <si>
    <t>04/09/97</t>
  </si>
  <si>
    <t>B15DCTT068</t>
  </si>
  <si>
    <t>Đàm Minh</t>
  </si>
  <si>
    <t>B15DCPT207</t>
  </si>
  <si>
    <t>Nguyễn Chí</t>
  </si>
  <si>
    <t>B15DCPT212</t>
  </si>
  <si>
    <t>B15DCPT217</t>
  </si>
  <si>
    <t>Thơm</t>
  </si>
  <si>
    <t>12/08/97</t>
  </si>
  <si>
    <t>B15DCPT222</t>
  </si>
  <si>
    <t>Bùi Thị Thu</t>
  </si>
  <si>
    <t>16/02/97</t>
  </si>
  <si>
    <t>B15DCPT225</t>
  </si>
  <si>
    <t>Dương Thị</t>
  </si>
  <si>
    <t>Thủy</t>
  </si>
  <si>
    <t>05/12/97</t>
  </si>
  <si>
    <t>B15DCPT237</t>
  </si>
  <si>
    <t>B15DCPT243</t>
  </si>
  <si>
    <t>Phạm Duy</t>
  </si>
  <si>
    <t>29/07/97</t>
  </si>
  <si>
    <t>B15DCPT247</t>
  </si>
  <si>
    <t>Chu Xuân</t>
  </si>
  <si>
    <t>B15DCPT254</t>
  </si>
  <si>
    <t>B15DCPT257</t>
  </si>
  <si>
    <t>30/01/97</t>
  </si>
  <si>
    <t>B15DCPT259</t>
  </si>
  <si>
    <t>B15DCPT267</t>
  </si>
  <si>
    <t>Phạm Ngọc</t>
  </si>
  <si>
    <t>23/08/97</t>
  </si>
  <si>
    <t>B15DCPT272</t>
  </si>
  <si>
    <t>B15DCPT277</t>
  </si>
  <si>
    <t>Hồ Hải</t>
  </si>
  <si>
    <t>BẢNG ĐIỂM HỌC PHẦN</t>
  </si>
  <si>
    <t>Vắng</t>
  </si>
  <si>
    <t>Hà Nội, ngày 12 tháng 7 năm 2016</t>
  </si>
  <si>
    <t xml:space="preserve">                  SỐ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</si>
</sst>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;[Red]\(0.0\)"/>
    <numFmt numFmtId="165" formatCode="#,##0.0"/>
  </numFmts>
  <fonts count="25" x14ac:knownFonts="1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" fillId="0" borderId="0"/>
    <xf numFmtId="0" fontId="20" fillId="0" borderId="0"/>
  </cellStyleXfs>
  <cellXfs count="130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0" xfId="0" applyFont="1" applyBorder="1" applyAlignment="1" applyProtection="1">
      <alignment horizontal="justify"/>
      <protection locked="0"/>
    </xf>
    <xf numFmtId="0" fontId="9" fillId="0" borderId="0" xfId="1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protection locked="0"/>
    </xf>
    <xf numFmtId="0" fontId="11" fillId="0" borderId="0" xfId="1" applyFont="1" applyFill="1" applyAlignment="1" applyProtection="1"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/>
      <protection locked="0"/>
    </xf>
    <xf numFmtId="0" fontId="11" fillId="0" borderId="9" xfId="0" applyFont="1" applyFill="1" applyBorder="1" applyAlignment="1" applyProtection="1">
      <alignment vertical="center" textRotation="90" wrapText="1"/>
      <protection locked="0"/>
    </xf>
    <xf numFmtId="0" fontId="11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165" fontId="16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1" fontId="4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Alignment="1" applyProtection="1">
      <alignment horizontal="center"/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5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16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1" fontId="4" fillId="0" borderId="15" xfId="0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wrapText="1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18" fillId="0" borderId="0" xfId="5" quotePrefix="1" applyFont="1" applyFill="1" applyBorder="1" applyAlignment="1" applyProtection="1">
      <alignment vertical="center"/>
      <protection locked="0"/>
    </xf>
    <xf numFmtId="0" fontId="18" fillId="0" borderId="0" xfId="5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2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2" fillId="0" borderId="0" xfId="2" applyFont="1" applyFill="1" applyBorder="1" applyAlignment="1" applyProtection="1">
      <alignment horizontal="left" vertical="center" wrapText="1"/>
      <protection hidden="1"/>
    </xf>
    <xf numFmtId="0" fontId="22" fillId="0" borderId="0" xfId="2" applyFont="1" applyFill="1" applyBorder="1" applyAlignment="1" applyProtection="1">
      <alignment horizontal="left" vertical="center" wrapText="1"/>
    </xf>
    <xf numFmtId="0" fontId="22" fillId="0" borderId="0" xfId="2" applyFont="1" applyFill="1" applyBorder="1" applyAlignment="1" applyProtection="1">
      <alignment horizontal="center" vertical="center" wrapText="1"/>
      <protection hidden="1"/>
    </xf>
    <xf numFmtId="10" fontId="21" fillId="0" borderId="0" xfId="0" applyNumberFormat="1" applyFont="1" applyFill="1" applyBorder="1" applyAlignment="1" applyProtection="1">
      <alignment horizontal="center" vertical="center"/>
      <protection hidden="1"/>
    </xf>
    <xf numFmtId="10" fontId="23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Protection="1">
      <protection hidden="1"/>
    </xf>
    <xf numFmtId="0" fontId="22" fillId="0" borderId="0" xfId="2" applyFont="1" applyFill="1" applyBorder="1" applyAlignment="1" applyProtection="1">
      <alignment horizontal="left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10" fontId="21" fillId="0" borderId="0" xfId="0" applyNumberFormat="1" applyFont="1" applyFill="1" applyBorder="1" applyAlignment="1" applyProtection="1">
      <alignment horizontal="center" vertical="center"/>
      <protection locked="0"/>
    </xf>
    <xf numFmtId="10" fontId="2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left" vertical="center" indent="2"/>
      <protection hidden="1"/>
    </xf>
    <xf numFmtId="0" fontId="6" fillId="0" borderId="0" xfId="6" applyFont="1" applyFill="1" applyBorder="1" applyAlignment="1" applyProtection="1">
      <alignment horizontal="left" vertical="center" indent="2"/>
      <protection locked="0"/>
    </xf>
    <xf numFmtId="0" fontId="6" fillId="0" borderId="0" xfId="0" applyFont="1" applyFill="1" applyAlignment="1" applyProtection="1">
      <alignment horizontal="left" indent="2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5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textRotation="90" wrapText="1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horizontal="left"/>
      <protection locked="0"/>
    </xf>
    <xf numFmtId="0" fontId="15" fillId="0" borderId="1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12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2"/>
  <sheetViews>
    <sheetView tabSelected="1" zoomScaleNormal="100" workbookViewId="0">
      <pane ySplit="4" topLeftCell="A58" activePane="bottomLeft" state="frozen"/>
      <selection activeCell="X81" sqref="X81"/>
      <selection pane="bottomLeft" activeCell="W74" sqref="W74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8.12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9.625" style="1" customWidth="1"/>
    <col min="20" max="20" width="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100" t="s">
        <v>0</v>
      </c>
      <c r="H1" s="100"/>
      <c r="I1" s="100"/>
      <c r="J1" s="100"/>
      <c r="K1" s="100"/>
      <c r="L1" s="100" t="s">
        <v>525</v>
      </c>
      <c r="M1" s="100"/>
      <c r="N1" s="100"/>
      <c r="O1" s="100"/>
      <c r="P1" s="100"/>
      <c r="Q1" s="100"/>
      <c r="R1" s="100"/>
      <c r="S1" s="100"/>
      <c r="T1" s="100"/>
    </row>
    <row r="2" spans="2:38" ht="22.5" customHeight="1" x14ac:dyDescent="0.3">
      <c r="B2" s="101" t="s">
        <v>1</v>
      </c>
      <c r="C2" s="101"/>
      <c r="D2" s="101"/>
      <c r="E2" s="101"/>
      <c r="F2" s="101"/>
      <c r="G2" s="101"/>
      <c r="H2" s="102" t="s">
        <v>998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15.75" customHeight="1" x14ac:dyDescent="0.25">
      <c r="B3" s="103" t="s">
        <v>2</v>
      </c>
      <c r="C3" s="103"/>
      <c r="D3" s="103"/>
      <c r="E3" s="103"/>
      <c r="F3" s="103"/>
      <c r="G3" s="103"/>
      <c r="H3" s="104" t="s">
        <v>51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20" t="s">
        <v>3</v>
      </c>
      <c r="C5" s="120"/>
      <c r="D5" s="121" t="s">
        <v>169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 t="s">
        <v>847</v>
      </c>
      <c r="P5" s="122"/>
      <c r="Q5" s="122"/>
      <c r="R5" s="122"/>
      <c r="S5" s="122"/>
      <c r="T5" s="122"/>
      <c r="W5" s="65"/>
      <c r="X5" s="110" t="s">
        <v>47</v>
      </c>
      <c r="Y5" s="110" t="s">
        <v>9</v>
      </c>
      <c r="Z5" s="110" t="s">
        <v>46</v>
      </c>
      <c r="AA5" s="110" t="s">
        <v>45</v>
      </c>
      <c r="AB5" s="110"/>
      <c r="AC5" s="110"/>
      <c r="AD5" s="110"/>
      <c r="AE5" s="110" t="s">
        <v>44</v>
      </c>
      <c r="AF5" s="110"/>
      <c r="AG5" s="110" t="s">
        <v>42</v>
      </c>
      <c r="AH5" s="110"/>
      <c r="AI5" s="110" t="s">
        <v>43</v>
      </c>
      <c r="AJ5" s="110"/>
      <c r="AK5" s="110" t="s">
        <v>41</v>
      </c>
      <c r="AL5" s="110"/>
    </row>
    <row r="6" spans="2:38" ht="17.25" customHeight="1" x14ac:dyDescent="0.25">
      <c r="B6" s="118" t="s">
        <v>4</v>
      </c>
      <c r="C6" s="118"/>
      <c r="D6" s="9"/>
      <c r="G6" s="119" t="s">
        <v>171</v>
      </c>
      <c r="H6" s="119"/>
      <c r="I6" s="119"/>
      <c r="J6" s="119"/>
      <c r="K6" s="119"/>
      <c r="L6" s="119"/>
      <c r="M6" s="119"/>
      <c r="N6" s="119"/>
      <c r="O6" s="119" t="s">
        <v>173</v>
      </c>
      <c r="P6" s="119"/>
      <c r="Q6" s="119"/>
      <c r="R6" s="119"/>
      <c r="S6" s="119"/>
      <c r="T6" s="119"/>
      <c r="W6" s="65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</row>
    <row r="8" spans="2:38" ht="31.5" customHeight="1" x14ac:dyDescent="0.25">
      <c r="B8" s="97" t="s">
        <v>5</v>
      </c>
      <c r="C8" s="112" t="s">
        <v>6</v>
      </c>
      <c r="D8" s="114" t="s">
        <v>7</v>
      </c>
      <c r="E8" s="115"/>
      <c r="F8" s="97" t="s">
        <v>8</v>
      </c>
      <c r="G8" s="97" t="s">
        <v>9</v>
      </c>
      <c r="H8" s="109" t="s">
        <v>10</v>
      </c>
      <c r="I8" s="109" t="s">
        <v>11</v>
      </c>
      <c r="J8" s="109" t="s">
        <v>12</v>
      </c>
      <c r="K8" s="109" t="s">
        <v>13</v>
      </c>
      <c r="L8" s="108" t="s">
        <v>14</v>
      </c>
      <c r="M8" s="108" t="s">
        <v>15</v>
      </c>
      <c r="N8" s="108" t="s">
        <v>16</v>
      </c>
      <c r="O8" s="108" t="s">
        <v>17</v>
      </c>
      <c r="P8" s="97" t="s">
        <v>18</v>
      </c>
      <c r="Q8" s="108" t="s">
        <v>19</v>
      </c>
      <c r="R8" s="97" t="s">
        <v>20</v>
      </c>
      <c r="S8" s="97" t="s">
        <v>21</v>
      </c>
      <c r="T8" s="97" t="s">
        <v>22</v>
      </c>
      <c r="W8" s="65"/>
      <c r="X8" s="110"/>
      <c r="Y8" s="110"/>
      <c r="Z8" s="110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1.5" customHeight="1" x14ac:dyDescent="0.25">
      <c r="B9" s="99"/>
      <c r="C9" s="113"/>
      <c r="D9" s="116"/>
      <c r="E9" s="117"/>
      <c r="F9" s="99"/>
      <c r="G9" s="99"/>
      <c r="H9" s="109"/>
      <c r="I9" s="109"/>
      <c r="J9" s="109"/>
      <c r="K9" s="109"/>
      <c r="L9" s="108"/>
      <c r="M9" s="108"/>
      <c r="N9" s="108"/>
      <c r="O9" s="108"/>
      <c r="P9" s="98"/>
      <c r="Q9" s="108"/>
      <c r="R9" s="99"/>
      <c r="S9" s="98"/>
      <c r="T9" s="98"/>
      <c r="V9" s="11"/>
      <c r="W9" s="65"/>
      <c r="X9" s="70" t="str">
        <f>+D5</f>
        <v>Cơ sở văn hóa Việt Nam</v>
      </c>
      <c r="Y9" s="71" t="str">
        <f>+O5</f>
        <v>Nhóm:   CDT1240-01</v>
      </c>
      <c r="Z9" s="72">
        <f>+$AI$9+$AK$9+$AG$9</f>
        <v>67</v>
      </c>
      <c r="AA9" s="66">
        <f>COUNTIF($S$10:$S$135,"Khiển trách")</f>
        <v>0</v>
      </c>
      <c r="AB9" s="66">
        <f>COUNTIF($S$10:$S$135,"Cảnh cáo")</f>
        <v>0</v>
      </c>
      <c r="AC9" s="66">
        <f>COUNTIF($S$10:$S$135,"Đình chỉ thi")</f>
        <v>0</v>
      </c>
      <c r="AD9" s="73">
        <f>+($AA$9+$AB$9+$AC$9)/$Z$9*100%</f>
        <v>0</v>
      </c>
      <c r="AE9" s="66">
        <f>SUM(COUNTIF($S$10:$S$133,"Vắng"),COUNTIF($S$10:$S$133,"Vắng có phép"))</f>
        <v>5</v>
      </c>
      <c r="AF9" s="74">
        <f>+$AE$9/$Z$9</f>
        <v>7.4626865671641784E-2</v>
      </c>
      <c r="AG9" s="75">
        <f>COUNTIF($W$10:$W$133,"Thi lại")</f>
        <v>0</v>
      </c>
      <c r="AH9" s="74">
        <f>+$AG$9/$Z$9</f>
        <v>0</v>
      </c>
      <c r="AI9" s="75">
        <f>COUNTIF($W$10:$W$134,"Học lại")</f>
        <v>12</v>
      </c>
      <c r="AJ9" s="74">
        <f>+$AI$9/$Z$9</f>
        <v>0.17910447761194029</v>
      </c>
      <c r="AK9" s="66">
        <f>COUNTIF($W$11:$W$134,"Đạt")</f>
        <v>55</v>
      </c>
      <c r="AL9" s="73">
        <f>+$AK$9/$Z$9</f>
        <v>0.82089552238805974</v>
      </c>
    </row>
    <row r="10" spans="2:38" ht="14.25" customHeight="1" x14ac:dyDescent="0.25">
      <c r="B10" s="105" t="s">
        <v>28</v>
      </c>
      <c r="C10" s="106"/>
      <c r="D10" s="106"/>
      <c r="E10" s="106"/>
      <c r="F10" s="106"/>
      <c r="G10" s="107"/>
      <c r="H10" s="12">
        <v>10</v>
      </c>
      <c r="I10" s="12">
        <v>30</v>
      </c>
      <c r="J10" s="13"/>
      <c r="K10" s="12"/>
      <c r="L10" s="14"/>
      <c r="M10" s="15"/>
      <c r="N10" s="15"/>
      <c r="O10" s="62">
        <f>100-(H10+I10+J10+K10)</f>
        <v>60</v>
      </c>
      <c r="P10" s="99"/>
      <c r="Q10" s="16"/>
      <c r="R10" s="16"/>
      <c r="S10" s="99"/>
      <c r="T10" s="99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7.25" customHeight="1" x14ac:dyDescent="0.25">
      <c r="B11" s="17">
        <v>1</v>
      </c>
      <c r="C11" s="18" t="s">
        <v>691</v>
      </c>
      <c r="D11" s="19" t="s">
        <v>692</v>
      </c>
      <c r="E11" s="20" t="s">
        <v>52</v>
      </c>
      <c r="F11" s="21" t="s">
        <v>239</v>
      </c>
      <c r="G11" s="18" t="s">
        <v>201</v>
      </c>
      <c r="H11" s="89">
        <v>10</v>
      </c>
      <c r="I11" s="22">
        <v>7.5</v>
      </c>
      <c r="J11" s="22" t="s">
        <v>29</v>
      </c>
      <c r="K11" s="22" t="s">
        <v>29</v>
      </c>
      <c r="L11" s="95"/>
      <c r="M11" s="95"/>
      <c r="N11" s="95"/>
      <c r="O11" s="96">
        <v>7</v>
      </c>
      <c r="P11" s="23">
        <f t="shared" ref="P11:P74" si="0">ROUND(SUMPRODUCT(H11:O11,$H$10:$O$10)/100,1)</f>
        <v>7.5</v>
      </c>
      <c r="Q11" s="24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24" t="str">
        <f t="shared" ref="R11:R42" si="2">IF($P11&lt;4,"Kém",IF(AND($P11&gt;=4,$P11&lt;=5.4),"Trung bình yếu",IF(AND($P11&gt;=5.5,$P11&lt;=6.9),"Trung bình",IF(AND($P11&gt;=7,$P11&lt;=8.4),"Khá",IF(AND($P11&gt;=8.5,$P11&lt;=10),"Giỏi","")))))</f>
        <v>Khá</v>
      </c>
      <c r="S11" s="86" t="str">
        <f>+IF(OR($H11=0,$I11=0,$J11=0,$K11=0),"Không đủ ĐKDT","")</f>
        <v/>
      </c>
      <c r="T11" s="25" t="s">
        <v>147</v>
      </c>
      <c r="U11" s="3"/>
      <c r="V11" s="26"/>
      <c r="W11" s="77" t="str">
        <f t="shared" ref="W11:W42" si="3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7.25" customHeight="1" x14ac:dyDescent="0.25">
      <c r="B12" s="27">
        <v>2</v>
      </c>
      <c r="C12" s="28" t="s">
        <v>693</v>
      </c>
      <c r="D12" s="29" t="s">
        <v>694</v>
      </c>
      <c r="E12" s="30" t="s">
        <v>52</v>
      </c>
      <c r="F12" s="31" t="s">
        <v>695</v>
      </c>
      <c r="G12" s="28" t="s">
        <v>181</v>
      </c>
      <c r="H12" s="90">
        <v>10</v>
      </c>
      <c r="I12" s="32">
        <v>8</v>
      </c>
      <c r="J12" s="32" t="s">
        <v>29</v>
      </c>
      <c r="K12" s="32" t="s">
        <v>29</v>
      </c>
      <c r="L12" s="33"/>
      <c r="M12" s="33"/>
      <c r="N12" s="33"/>
      <c r="O12" s="34">
        <v>6.5</v>
      </c>
      <c r="P12" s="35">
        <f t="shared" si="0"/>
        <v>7.3</v>
      </c>
      <c r="Q12" s="36" t="str">
        <f t="shared" si="1"/>
        <v>B</v>
      </c>
      <c r="R12" s="37" t="str">
        <f t="shared" si="2"/>
        <v>Khá</v>
      </c>
      <c r="S12" s="38" t="str">
        <f>+IF(OR($H12=0,$I12=0,$J12=0,$K12=0),"Không đủ ĐKDT","")</f>
        <v/>
      </c>
      <c r="T12" s="39" t="s">
        <v>147</v>
      </c>
      <c r="U12" s="3"/>
      <c r="V12" s="26"/>
      <c r="W12" s="77" t="str">
        <f t="shared" si="3"/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7.25" customHeight="1" x14ac:dyDescent="0.25">
      <c r="B13" s="27">
        <v>3</v>
      </c>
      <c r="C13" s="28" t="s">
        <v>696</v>
      </c>
      <c r="D13" s="29" t="s">
        <v>244</v>
      </c>
      <c r="E13" s="30" t="s">
        <v>52</v>
      </c>
      <c r="F13" s="31" t="s">
        <v>384</v>
      </c>
      <c r="G13" s="28" t="s">
        <v>177</v>
      </c>
      <c r="H13" s="90">
        <v>10</v>
      </c>
      <c r="I13" s="32">
        <v>7.5</v>
      </c>
      <c r="J13" s="32" t="s">
        <v>29</v>
      </c>
      <c r="K13" s="32" t="s">
        <v>29</v>
      </c>
      <c r="L13" s="40"/>
      <c r="M13" s="40"/>
      <c r="N13" s="40"/>
      <c r="O13" s="34">
        <v>0</v>
      </c>
      <c r="P13" s="35">
        <f t="shared" si="0"/>
        <v>3.3</v>
      </c>
      <c r="Q13" s="36" t="str">
        <f t="shared" si="1"/>
        <v>F</v>
      </c>
      <c r="R13" s="37" t="str">
        <f t="shared" si="2"/>
        <v>Kém</v>
      </c>
      <c r="S13" s="38" t="s">
        <v>999</v>
      </c>
      <c r="T13" s="39" t="s">
        <v>147</v>
      </c>
      <c r="U13" s="3"/>
      <c r="V13" s="26"/>
      <c r="W13" s="77" t="str">
        <f t="shared" si="3"/>
        <v>Học lại</v>
      </c>
      <c r="X13" s="78"/>
      <c r="Y13" s="78"/>
      <c r="Z13" s="91"/>
      <c r="AA13" s="67"/>
      <c r="AB13" s="67"/>
      <c r="AC13" s="67"/>
      <c r="AD13" s="80"/>
      <c r="AE13" s="67"/>
      <c r="AF13" s="81"/>
      <c r="AG13" s="82"/>
      <c r="AH13" s="81"/>
      <c r="AI13" s="82"/>
      <c r="AJ13" s="81"/>
      <c r="AK13" s="67"/>
      <c r="AL13" s="80"/>
    </row>
    <row r="14" spans="2:38" ht="17.25" customHeight="1" x14ac:dyDescent="0.25">
      <c r="B14" s="27">
        <v>4</v>
      </c>
      <c r="C14" s="28" t="s">
        <v>697</v>
      </c>
      <c r="D14" s="29" t="s">
        <v>698</v>
      </c>
      <c r="E14" s="30" t="s">
        <v>52</v>
      </c>
      <c r="F14" s="31" t="s">
        <v>699</v>
      </c>
      <c r="G14" s="28" t="s">
        <v>201</v>
      </c>
      <c r="H14" s="90">
        <v>10</v>
      </c>
      <c r="I14" s="32">
        <v>8</v>
      </c>
      <c r="J14" s="32" t="s">
        <v>29</v>
      </c>
      <c r="K14" s="32" t="s">
        <v>29</v>
      </c>
      <c r="L14" s="40"/>
      <c r="M14" s="40"/>
      <c r="N14" s="40"/>
      <c r="O14" s="34">
        <v>6.5</v>
      </c>
      <c r="P14" s="35">
        <f t="shared" si="0"/>
        <v>7.3</v>
      </c>
      <c r="Q14" s="36" t="str">
        <f t="shared" si="1"/>
        <v>B</v>
      </c>
      <c r="R14" s="37" t="str">
        <f t="shared" si="2"/>
        <v>Khá</v>
      </c>
      <c r="S14" s="38" t="str">
        <f t="shared" ref="S14:S20" si="4">+IF(OR($H14=0,$I14=0,$J14=0,$K14=0),"Không đủ ĐKDT","")</f>
        <v/>
      </c>
      <c r="T14" s="39" t="s">
        <v>147</v>
      </c>
      <c r="U14" s="3"/>
      <c r="V14" s="26"/>
      <c r="W14" s="77" t="str">
        <f t="shared" si="3"/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7.25" customHeight="1" x14ac:dyDescent="0.25">
      <c r="B15" s="27">
        <v>5</v>
      </c>
      <c r="C15" s="28" t="s">
        <v>700</v>
      </c>
      <c r="D15" s="29" t="s">
        <v>116</v>
      </c>
      <c r="E15" s="30" t="s">
        <v>701</v>
      </c>
      <c r="F15" s="31" t="s">
        <v>205</v>
      </c>
      <c r="G15" s="28" t="s">
        <v>177</v>
      </c>
      <c r="H15" s="90">
        <v>10</v>
      </c>
      <c r="I15" s="32">
        <v>8</v>
      </c>
      <c r="J15" s="32" t="s">
        <v>29</v>
      </c>
      <c r="K15" s="32" t="s">
        <v>29</v>
      </c>
      <c r="L15" s="40"/>
      <c r="M15" s="40"/>
      <c r="N15" s="40"/>
      <c r="O15" s="34">
        <v>7</v>
      </c>
      <c r="P15" s="35">
        <f t="shared" si="0"/>
        <v>7.6</v>
      </c>
      <c r="Q15" s="36" t="str">
        <f t="shared" si="1"/>
        <v>B</v>
      </c>
      <c r="R15" s="37" t="str">
        <f t="shared" si="2"/>
        <v>Khá</v>
      </c>
      <c r="S15" s="38" t="str">
        <f t="shared" si="4"/>
        <v/>
      </c>
      <c r="T15" s="39" t="s">
        <v>147</v>
      </c>
      <c r="U15" s="3"/>
      <c r="V15" s="26"/>
      <c r="W15" s="77" t="str">
        <f t="shared" si="3"/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7.25" customHeight="1" x14ac:dyDescent="0.25">
      <c r="B16" s="27">
        <v>6</v>
      </c>
      <c r="C16" s="28" t="s">
        <v>702</v>
      </c>
      <c r="D16" s="29" t="s">
        <v>703</v>
      </c>
      <c r="E16" s="30" t="s">
        <v>704</v>
      </c>
      <c r="F16" s="31" t="s">
        <v>705</v>
      </c>
      <c r="G16" s="28" t="s">
        <v>184</v>
      </c>
      <c r="H16" s="90">
        <v>10</v>
      </c>
      <c r="I16" s="32">
        <v>7.5</v>
      </c>
      <c r="J16" s="32" t="s">
        <v>29</v>
      </c>
      <c r="K16" s="32" t="s">
        <v>29</v>
      </c>
      <c r="L16" s="40"/>
      <c r="M16" s="40"/>
      <c r="N16" s="40"/>
      <c r="O16" s="34">
        <v>5.5</v>
      </c>
      <c r="P16" s="35">
        <f t="shared" si="0"/>
        <v>6.6</v>
      </c>
      <c r="Q16" s="36" t="str">
        <f t="shared" si="1"/>
        <v>C+</v>
      </c>
      <c r="R16" s="37" t="str">
        <f t="shared" si="2"/>
        <v>Trung bình</v>
      </c>
      <c r="S16" s="38" t="str">
        <f t="shared" si="4"/>
        <v/>
      </c>
      <c r="T16" s="39" t="s">
        <v>147</v>
      </c>
      <c r="U16" s="3"/>
      <c r="V16" s="26"/>
      <c r="W16" s="77" t="str">
        <f t="shared" si="3"/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7.25" customHeight="1" x14ac:dyDescent="0.25">
      <c r="B17" s="27">
        <v>7</v>
      </c>
      <c r="C17" s="28" t="s">
        <v>706</v>
      </c>
      <c r="D17" s="29" t="s">
        <v>707</v>
      </c>
      <c r="E17" s="30" t="s">
        <v>708</v>
      </c>
      <c r="F17" s="31" t="s">
        <v>709</v>
      </c>
      <c r="G17" s="28" t="s">
        <v>177</v>
      </c>
      <c r="H17" s="90">
        <v>10</v>
      </c>
      <c r="I17" s="32">
        <v>7</v>
      </c>
      <c r="J17" s="32" t="s">
        <v>29</v>
      </c>
      <c r="K17" s="32" t="s">
        <v>29</v>
      </c>
      <c r="L17" s="40"/>
      <c r="M17" s="40"/>
      <c r="N17" s="40"/>
      <c r="O17" s="34">
        <v>5.5</v>
      </c>
      <c r="P17" s="35">
        <f t="shared" si="0"/>
        <v>6.4</v>
      </c>
      <c r="Q17" s="36" t="str">
        <f t="shared" si="1"/>
        <v>C</v>
      </c>
      <c r="R17" s="37" t="str">
        <f t="shared" si="2"/>
        <v>Trung bình</v>
      </c>
      <c r="S17" s="38" t="str">
        <f t="shared" si="4"/>
        <v/>
      </c>
      <c r="T17" s="39" t="s">
        <v>147</v>
      </c>
      <c r="U17" s="3"/>
      <c r="V17" s="26"/>
      <c r="W17" s="77" t="str">
        <f t="shared" si="3"/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7.25" customHeight="1" x14ac:dyDescent="0.25">
      <c r="B18" s="27">
        <v>8</v>
      </c>
      <c r="C18" s="28" t="s">
        <v>710</v>
      </c>
      <c r="D18" s="29" t="s">
        <v>80</v>
      </c>
      <c r="E18" s="30" t="s">
        <v>56</v>
      </c>
      <c r="F18" s="31" t="s">
        <v>711</v>
      </c>
      <c r="G18" s="28" t="s">
        <v>201</v>
      </c>
      <c r="H18" s="90">
        <v>10</v>
      </c>
      <c r="I18" s="32">
        <v>7.5</v>
      </c>
      <c r="J18" s="32" t="s">
        <v>29</v>
      </c>
      <c r="K18" s="32" t="s">
        <v>29</v>
      </c>
      <c r="L18" s="40"/>
      <c r="M18" s="40"/>
      <c r="N18" s="40"/>
      <c r="O18" s="34">
        <v>5.5</v>
      </c>
      <c r="P18" s="35">
        <f t="shared" si="0"/>
        <v>6.6</v>
      </c>
      <c r="Q18" s="36" t="str">
        <f t="shared" si="1"/>
        <v>C+</v>
      </c>
      <c r="R18" s="37" t="str">
        <f t="shared" si="2"/>
        <v>Trung bình</v>
      </c>
      <c r="S18" s="38" t="str">
        <f t="shared" si="4"/>
        <v/>
      </c>
      <c r="T18" s="39" t="s">
        <v>147</v>
      </c>
      <c r="U18" s="3"/>
      <c r="V18" s="26"/>
      <c r="W18" s="77" t="str">
        <f t="shared" si="3"/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7.25" customHeight="1" x14ac:dyDescent="0.25">
      <c r="B19" s="27">
        <v>9</v>
      </c>
      <c r="C19" s="28" t="s">
        <v>712</v>
      </c>
      <c r="D19" s="29" t="s">
        <v>713</v>
      </c>
      <c r="E19" s="30" t="s">
        <v>545</v>
      </c>
      <c r="F19" s="31" t="s">
        <v>714</v>
      </c>
      <c r="G19" s="28" t="s">
        <v>188</v>
      </c>
      <c r="H19" s="90">
        <v>10</v>
      </c>
      <c r="I19" s="32">
        <v>8</v>
      </c>
      <c r="J19" s="32" t="s">
        <v>29</v>
      </c>
      <c r="K19" s="32" t="s">
        <v>29</v>
      </c>
      <c r="L19" s="40"/>
      <c r="M19" s="40"/>
      <c r="N19" s="40"/>
      <c r="O19" s="34">
        <v>6</v>
      </c>
      <c r="P19" s="35">
        <f t="shared" si="0"/>
        <v>7</v>
      </c>
      <c r="Q19" s="36" t="str">
        <f t="shared" si="1"/>
        <v>B</v>
      </c>
      <c r="R19" s="37" t="str">
        <f t="shared" si="2"/>
        <v>Khá</v>
      </c>
      <c r="S19" s="38" t="str">
        <f t="shared" si="4"/>
        <v/>
      </c>
      <c r="T19" s="39" t="s">
        <v>147</v>
      </c>
      <c r="U19" s="3"/>
      <c r="V19" s="26"/>
      <c r="W19" s="77" t="str">
        <f t="shared" si="3"/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7.25" customHeight="1" x14ac:dyDescent="0.25">
      <c r="B20" s="27">
        <v>10</v>
      </c>
      <c r="C20" s="28" t="s">
        <v>715</v>
      </c>
      <c r="D20" s="29" t="s">
        <v>53</v>
      </c>
      <c r="E20" s="30" t="s">
        <v>59</v>
      </c>
      <c r="F20" s="31" t="s">
        <v>716</v>
      </c>
      <c r="G20" s="28" t="s">
        <v>181</v>
      </c>
      <c r="H20" s="90">
        <v>10</v>
      </c>
      <c r="I20" s="32">
        <v>7</v>
      </c>
      <c r="J20" s="32" t="s">
        <v>29</v>
      </c>
      <c r="K20" s="32" t="s">
        <v>29</v>
      </c>
      <c r="L20" s="40"/>
      <c r="M20" s="40"/>
      <c r="N20" s="40"/>
      <c r="O20" s="34">
        <v>5</v>
      </c>
      <c r="P20" s="35">
        <f t="shared" si="0"/>
        <v>6.1</v>
      </c>
      <c r="Q20" s="36" t="str">
        <f t="shared" si="1"/>
        <v>C</v>
      </c>
      <c r="R20" s="37" t="str">
        <f t="shared" si="2"/>
        <v>Trung bình</v>
      </c>
      <c r="S20" s="38" t="str">
        <f t="shared" si="4"/>
        <v/>
      </c>
      <c r="T20" s="39" t="s">
        <v>147</v>
      </c>
      <c r="U20" s="3"/>
      <c r="V20" s="26"/>
      <c r="W20" s="77" t="str">
        <f t="shared" si="3"/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7.25" customHeight="1" x14ac:dyDescent="0.25">
      <c r="B21" s="27">
        <v>11</v>
      </c>
      <c r="C21" s="28" t="s">
        <v>717</v>
      </c>
      <c r="D21" s="29" t="s">
        <v>718</v>
      </c>
      <c r="E21" s="30" t="s">
        <v>106</v>
      </c>
      <c r="F21" s="31" t="s">
        <v>719</v>
      </c>
      <c r="G21" s="28" t="s">
        <v>184</v>
      </c>
      <c r="H21" s="90">
        <v>10</v>
      </c>
      <c r="I21" s="32">
        <v>8</v>
      </c>
      <c r="J21" s="32" t="s">
        <v>29</v>
      </c>
      <c r="K21" s="32" t="s">
        <v>29</v>
      </c>
      <c r="L21" s="40"/>
      <c r="M21" s="40"/>
      <c r="N21" s="40"/>
      <c r="O21" s="34">
        <v>0</v>
      </c>
      <c r="P21" s="35">
        <f t="shared" si="0"/>
        <v>3.4</v>
      </c>
      <c r="Q21" s="36" t="str">
        <f t="shared" si="1"/>
        <v>F</v>
      </c>
      <c r="R21" s="37" t="str">
        <f t="shared" si="2"/>
        <v>Kém</v>
      </c>
      <c r="S21" s="38" t="s">
        <v>999</v>
      </c>
      <c r="T21" s="39" t="s">
        <v>147</v>
      </c>
      <c r="U21" s="3"/>
      <c r="V21" s="26"/>
      <c r="W21" s="77" t="str">
        <f t="shared" si="3"/>
        <v>Học lại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7.25" customHeight="1" x14ac:dyDescent="0.25">
      <c r="B22" s="27">
        <v>12</v>
      </c>
      <c r="C22" s="28" t="s">
        <v>720</v>
      </c>
      <c r="D22" s="29" t="s">
        <v>721</v>
      </c>
      <c r="E22" s="30" t="s">
        <v>232</v>
      </c>
      <c r="F22" s="31" t="s">
        <v>722</v>
      </c>
      <c r="G22" s="28" t="s">
        <v>206</v>
      </c>
      <c r="H22" s="90">
        <v>10</v>
      </c>
      <c r="I22" s="32">
        <v>7</v>
      </c>
      <c r="J22" s="32" t="s">
        <v>29</v>
      </c>
      <c r="K22" s="32" t="s">
        <v>29</v>
      </c>
      <c r="L22" s="40"/>
      <c r="M22" s="40"/>
      <c r="N22" s="40"/>
      <c r="O22" s="34">
        <v>6</v>
      </c>
      <c r="P22" s="35">
        <f t="shared" si="0"/>
        <v>6.7</v>
      </c>
      <c r="Q22" s="36" t="str">
        <f t="shared" si="1"/>
        <v>C+</v>
      </c>
      <c r="R22" s="37" t="str">
        <f t="shared" si="2"/>
        <v>Trung bình</v>
      </c>
      <c r="S22" s="38" t="str">
        <f t="shared" ref="S22:S47" si="5">+IF(OR($H22=0,$I22=0,$J22=0,$K22=0),"Không đủ ĐKDT","")</f>
        <v/>
      </c>
      <c r="T22" s="39" t="s">
        <v>147</v>
      </c>
      <c r="U22" s="3"/>
      <c r="V22" s="26"/>
      <c r="W22" s="77" t="str">
        <f t="shared" si="3"/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7.25" customHeight="1" x14ac:dyDescent="0.25">
      <c r="B23" s="27">
        <v>13</v>
      </c>
      <c r="C23" s="28" t="s">
        <v>723</v>
      </c>
      <c r="D23" s="29" t="s">
        <v>109</v>
      </c>
      <c r="E23" s="30" t="s">
        <v>724</v>
      </c>
      <c r="F23" s="31" t="s">
        <v>615</v>
      </c>
      <c r="G23" s="28" t="s">
        <v>184</v>
      </c>
      <c r="H23" s="90">
        <v>10</v>
      </c>
      <c r="I23" s="32">
        <v>7</v>
      </c>
      <c r="J23" s="32" t="s">
        <v>29</v>
      </c>
      <c r="K23" s="32" t="s">
        <v>29</v>
      </c>
      <c r="L23" s="40"/>
      <c r="M23" s="40"/>
      <c r="N23" s="40"/>
      <c r="O23" s="34">
        <v>6</v>
      </c>
      <c r="P23" s="35">
        <f t="shared" si="0"/>
        <v>6.7</v>
      </c>
      <c r="Q23" s="36" t="str">
        <f t="shared" si="1"/>
        <v>C+</v>
      </c>
      <c r="R23" s="37" t="str">
        <f t="shared" si="2"/>
        <v>Trung bình</v>
      </c>
      <c r="S23" s="38" t="str">
        <f t="shared" si="5"/>
        <v/>
      </c>
      <c r="T23" s="39" t="s">
        <v>147</v>
      </c>
      <c r="U23" s="3"/>
      <c r="V23" s="26"/>
      <c r="W23" s="77" t="str">
        <f t="shared" si="3"/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7.25" customHeight="1" x14ac:dyDescent="0.25">
      <c r="B24" s="27">
        <v>14</v>
      </c>
      <c r="C24" s="28" t="s">
        <v>725</v>
      </c>
      <c r="D24" s="29" t="s">
        <v>726</v>
      </c>
      <c r="E24" s="30" t="s">
        <v>727</v>
      </c>
      <c r="F24" s="31" t="s">
        <v>728</v>
      </c>
      <c r="G24" s="28" t="s">
        <v>181</v>
      </c>
      <c r="H24" s="90">
        <v>10</v>
      </c>
      <c r="I24" s="32">
        <v>8</v>
      </c>
      <c r="J24" s="32" t="s">
        <v>29</v>
      </c>
      <c r="K24" s="32" t="s">
        <v>29</v>
      </c>
      <c r="L24" s="40"/>
      <c r="M24" s="40"/>
      <c r="N24" s="40"/>
      <c r="O24" s="34">
        <v>6</v>
      </c>
      <c r="P24" s="35">
        <f t="shared" si="0"/>
        <v>7</v>
      </c>
      <c r="Q24" s="36" t="str">
        <f t="shared" si="1"/>
        <v>B</v>
      </c>
      <c r="R24" s="37" t="str">
        <f t="shared" si="2"/>
        <v>Khá</v>
      </c>
      <c r="S24" s="38" t="str">
        <f t="shared" si="5"/>
        <v/>
      </c>
      <c r="T24" s="39" t="s">
        <v>147</v>
      </c>
      <c r="U24" s="3"/>
      <c r="V24" s="26"/>
      <c r="W24" s="77" t="str">
        <f t="shared" si="3"/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7.25" customHeight="1" x14ac:dyDescent="0.25">
      <c r="B25" s="27">
        <v>15</v>
      </c>
      <c r="C25" s="28" t="s">
        <v>729</v>
      </c>
      <c r="D25" s="29" t="s">
        <v>393</v>
      </c>
      <c r="E25" s="30" t="s">
        <v>241</v>
      </c>
      <c r="F25" s="31" t="s">
        <v>730</v>
      </c>
      <c r="G25" s="28" t="s">
        <v>184</v>
      </c>
      <c r="H25" s="90">
        <v>10</v>
      </c>
      <c r="I25" s="32">
        <v>7</v>
      </c>
      <c r="J25" s="32" t="s">
        <v>29</v>
      </c>
      <c r="K25" s="32" t="s">
        <v>29</v>
      </c>
      <c r="L25" s="40"/>
      <c r="M25" s="40"/>
      <c r="N25" s="40"/>
      <c r="O25" s="34">
        <v>6</v>
      </c>
      <c r="P25" s="35">
        <f t="shared" si="0"/>
        <v>6.7</v>
      </c>
      <c r="Q25" s="36" t="str">
        <f t="shared" si="1"/>
        <v>C+</v>
      </c>
      <c r="R25" s="37" t="str">
        <f t="shared" si="2"/>
        <v>Trung bình</v>
      </c>
      <c r="S25" s="38" t="str">
        <f t="shared" si="5"/>
        <v/>
      </c>
      <c r="T25" s="39" t="s">
        <v>147</v>
      </c>
      <c r="U25" s="3"/>
      <c r="V25" s="26"/>
      <c r="W25" s="77" t="str">
        <f t="shared" si="3"/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7.25" customHeight="1" x14ac:dyDescent="0.25">
      <c r="B26" s="27">
        <v>16</v>
      </c>
      <c r="C26" s="28" t="s">
        <v>731</v>
      </c>
      <c r="D26" s="29" t="s">
        <v>393</v>
      </c>
      <c r="E26" s="30" t="s">
        <v>241</v>
      </c>
      <c r="F26" s="31" t="s">
        <v>732</v>
      </c>
      <c r="G26" s="28" t="s">
        <v>206</v>
      </c>
      <c r="H26" s="90">
        <v>10</v>
      </c>
      <c r="I26" s="32">
        <v>8</v>
      </c>
      <c r="J26" s="32" t="s">
        <v>29</v>
      </c>
      <c r="K26" s="32" t="s">
        <v>29</v>
      </c>
      <c r="L26" s="40"/>
      <c r="M26" s="40"/>
      <c r="N26" s="40"/>
      <c r="O26" s="34">
        <v>6</v>
      </c>
      <c r="P26" s="35">
        <f t="shared" si="0"/>
        <v>7</v>
      </c>
      <c r="Q26" s="36" t="str">
        <f t="shared" si="1"/>
        <v>B</v>
      </c>
      <c r="R26" s="37" t="str">
        <f t="shared" si="2"/>
        <v>Khá</v>
      </c>
      <c r="S26" s="38" t="str">
        <f t="shared" si="5"/>
        <v/>
      </c>
      <c r="T26" s="39" t="s">
        <v>147</v>
      </c>
      <c r="U26" s="3"/>
      <c r="V26" s="26"/>
      <c r="W26" s="77" t="str">
        <f t="shared" si="3"/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7.25" customHeight="1" x14ac:dyDescent="0.25">
      <c r="B27" s="27">
        <v>17</v>
      </c>
      <c r="C27" s="28" t="s">
        <v>733</v>
      </c>
      <c r="D27" s="29" t="s">
        <v>734</v>
      </c>
      <c r="E27" s="30" t="s">
        <v>735</v>
      </c>
      <c r="F27" s="31" t="s">
        <v>371</v>
      </c>
      <c r="G27" s="28" t="s">
        <v>181</v>
      </c>
      <c r="H27" s="90">
        <v>10</v>
      </c>
      <c r="I27" s="32">
        <v>8</v>
      </c>
      <c r="J27" s="32" t="s">
        <v>29</v>
      </c>
      <c r="K27" s="32" t="s">
        <v>29</v>
      </c>
      <c r="L27" s="40"/>
      <c r="M27" s="40"/>
      <c r="N27" s="40"/>
      <c r="O27" s="34">
        <v>5.5</v>
      </c>
      <c r="P27" s="35">
        <f t="shared" si="0"/>
        <v>6.7</v>
      </c>
      <c r="Q27" s="36" t="str">
        <f t="shared" si="1"/>
        <v>C+</v>
      </c>
      <c r="R27" s="37" t="str">
        <f t="shared" si="2"/>
        <v>Trung bình</v>
      </c>
      <c r="S27" s="38" t="str">
        <f t="shared" si="5"/>
        <v/>
      </c>
      <c r="T27" s="39" t="s">
        <v>147</v>
      </c>
      <c r="U27" s="3"/>
      <c r="V27" s="26"/>
      <c r="W27" s="77" t="str">
        <f t="shared" si="3"/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7.25" customHeight="1" x14ac:dyDescent="0.25">
      <c r="B28" s="27">
        <v>18</v>
      </c>
      <c r="C28" s="28" t="s">
        <v>736</v>
      </c>
      <c r="D28" s="29" t="s">
        <v>737</v>
      </c>
      <c r="E28" s="30" t="s">
        <v>69</v>
      </c>
      <c r="F28" s="31" t="s">
        <v>209</v>
      </c>
      <c r="G28" s="28" t="s">
        <v>177</v>
      </c>
      <c r="H28" s="90">
        <v>10</v>
      </c>
      <c r="I28" s="32">
        <v>7</v>
      </c>
      <c r="J28" s="32" t="s">
        <v>29</v>
      </c>
      <c r="K28" s="32" t="s">
        <v>29</v>
      </c>
      <c r="L28" s="40"/>
      <c r="M28" s="40"/>
      <c r="N28" s="40"/>
      <c r="O28" s="34">
        <v>6.5</v>
      </c>
      <c r="P28" s="35">
        <f t="shared" si="0"/>
        <v>7</v>
      </c>
      <c r="Q28" s="36" t="str">
        <f t="shared" si="1"/>
        <v>B</v>
      </c>
      <c r="R28" s="37" t="str">
        <f t="shared" si="2"/>
        <v>Khá</v>
      </c>
      <c r="S28" s="38" t="str">
        <f t="shared" si="5"/>
        <v/>
      </c>
      <c r="T28" s="39" t="s">
        <v>147</v>
      </c>
      <c r="U28" s="3"/>
      <c r="V28" s="26"/>
      <c r="W28" s="77" t="str">
        <f t="shared" si="3"/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7.25" customHeight="1" x14ac:dyDescent="0.25">
      <c r="B29" s="27">
        <v>19</v>
      </c>
      <c r="C29" s="28" t="s">
        <v>738</v>
      </c>
      <c r="D29" s="29" t="s">
        <v>739</v>
      </c>
      <c r="E29" s="30" t="s">
        <v>69</v>
      </c>
      <c r="F29" s="31" t="s">
        <v>740</v>
      </c>
      <c r="G29" s="28" t="s">
        <v>181</v>
      </c>
      <c r="H29" s="90">
        <v>10</v>
      </c>
      <c r="I29" s="32">
        <v>8</v>
      </c>
      <c r="J29" s="32" t="s">
        <v>29</v>
      </c>
      <c r="K29" s="32" t="s">
        <v>29</v>
      </c>
      <c r="L29" s="40"/>
      <c r="M29" s="40"/>
      <c r="N29" s="40"/>
      <c r="O29" s="34">
        <v>6</v>
      </c>
      <c r="P29" s="35">
        <f t="shared" si="0"/>
        <v>7</v>
      </c>
      <c r="Q29" s="36" t="str">
        <f t="shared" si="1"/>
        <v>B</v>
      </c>
      <c r="R29" s="37" t="str">
        <f t="shared" si="2"/>
        <v>Khá</v>
      </c>
      <c r="S29" s="38" t="str">
        <f t="shared" si="5"/>
        <v/>
      </c>
      <c r="T29" s="39" t="s">
        <v>147</v>
      </c>
      <c r="U29" s="3"/>
      <c r="V29" s="26"/>
      <c r="W29" s="77" t="str">
        <f t="shared" si="3"/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7.25" customHeight="1" x14ac:dyDescent="0.25">
      <c r="B30" s="27">
        <v>20</v>
      </c>
      <c r="C30" s="28" t="s">
        <v>741</v>
      </c>
      <c r="D30" s="29" t="s">
        <v>105</v>
      </c>
      <c r="E30" s="30" t="s">
        <v>69</v>
      </c>
      <c r="F30" s="31" t="s">
        <v>742</v>
      </c>
      <c r="G30" s="28" t="s">
        <v>201</v>
      </c>
      <c r="H30" s="90">
        <v>10</v>
      </c>
      <c r="I30" s="32">
        <v>8</v>
      </c>
      <c r="J30" s="32" t="s">
        <v>29</v>
      </c>
      <c r="K30" s="32" t="s">
        <v>29</v>
      </c>
      <c r="L30" s="40"/>
      <c r="M30" s="40"/>
      <c r="N30" s="40"/>
      <c r="O30" s="34">
        <v>5</v>
      </c>
      <c r="P30" s="35">
        <f t="shared" si="0"/>
        <v>6.4</v>
      </c>
      <c r="Q30" s="36" t="str">
        <f t="shared" si="1"/>
        <v>C</v>
      </c>
      <c r="R30" s="37" t="str">
        <f t="shared" si="2"/>
        <v>Trung bình</v>
      </c>
      <c r="S30" s="38" t="str">
        <f t="shared" si="5"/>
        <v/>
      </c>
      <c r="T30" s="39" t="s">
        <v>147</v>
      </c>
      <c r="U30" s="3"/>
      <c r="V30" s="26"/>
      <c r="W30" s="77" t="str">
        <f t="shared" si="3"/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7.25" customHeight="1" x14ac:dyDescent="0.25">
      <c r="B31" s="27">
        <v>21</v>
      </c>
      <c r="C31" s="28" t="s">
        <v>743</v>
      </c>
      <c r="D31" s="29" t="s">
        <v>58</v>
      </c>
      <c r="E31" s="30" t="s">
        <v>71</v>
      </c>
      <c r="F31" s="31" t="s">
        <v>744</v>
      </c>
      <c r="G31" s="28" t="s">
        <v>201</v>
      </c>
      <c r="H31" s="90">
        <v>10</v>
      </c>
      <c r="I31" s="32">
        <v>7</v>
      </c>
      <c r="J31" s="32" t="s">
        <v>29</v>
      </c>
      <c r="K31" s="32" t="s">
        <v>29</v>
      </c>
      <c r="L31" s="40"/>
      <c r="M31" s="40"/>
      <c r="N31" s="40"/>
      <c r="O31" s="34">
        <v>6</v>
      </c>
      <c r="P31" s="35">
        <f t="shared" si="0"/>
        <v>6.7</v>
      </c>
      <c r="Q31" s="36" t="str">
        <f t="shared" si="1"/>
        <v>C+</v>
      </c>
      <c r="R31" s="37" t="str">
        <f t="shared" si="2"/>
        <v>Trung bình</v>
      </c>
      <c r="S31" s="38" t="str">
        <f t="shared" si="5"/>
        <v/>
      </c>
      <c r="T31" s="39" t="s">
        <v>147</v>
      </c>
      <c r="U31" s="3"/>
      <c r="V31" s="26"/>
      <c r="W31" s="77" t="str">
        <f t="shared" si="3"/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7.25" customHeight="1" x14ac:dyDescent="0.25">
      <c r="B32" s="27">
        <v>22</v>
      </c>
      <c r="C32" s="28" t="s">
        <v>745</v>
      </c>
      <c r="D32" s="29" t="s">
        <v>746</v>
      </c>
      <c r="E32" s="30" t="s">
        <v>747</v>
      </c>
      <c r="F32" s="31" t="s">
        <v>748</v>
      </c>
      <c r="G32" s="28" t="s">
        <v>184</v>
      </c>
      <c r="H32" s="90">
        <v>10</v>
      </c>
      <c r="I32" s="32">
        <v>8</v>
      </c>
      <c r="J32" s="32" t="s">
        <v>29</v>
      </c>
      <c r="K32" s="32" t="s">
        <v>29</v>
      </c>
      <c r="L32" s="40"/>
      <c r="M32" s="40"/>
      <c r="N32" s="40"/>
      <c r="O32" s="34">
        <v>5</v>
      </c>
      <c r="P32" s="35">
        <f t="shared" si="0"/>
        <v>6.4</v>
      </c>
      <c r="Q32" s="36" t="str">
        <f t="shared" si="1"/>
        <v>C</v>
      </c>
      <c r="R32" s="37" t="str">
        <f t="shared" si="2"/>
        <v>Trung bình</v>
      </c>
      <c r="S32" s="38" t="str">
        <f t="shared" si="5"/>
        <v/>
      </c>
      <c r="T32" s="39" t="s">
        <v>147</v>
      </c>
      <c r="U32" s="3"/>
      <c r="V32" s="26"/>
      <c r="W32" s="77" t="str">
        <f t="shared" si="3"/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7.25" customHeight="1" x14ac:dyDescent="0.25">
      <c r="B33" s="27">
        <v>23</v>
      </c>
      <c r="C33" s="28" t="s">
        <v>749</v>
      </c>
      <c r="D33" s="29" t="s">
        <v>72</v>
      </c>
      <c r="E33" s="30" t="s">
        <v>73</v>
      </c>
      <c r="F33" s="31" t="s">
        <v>371</v>
      </c>
      <c r="G33" s="28" t="s">
        <v>201</v>
      </c>
      <c r="H33" s="90">
        <v>10</v>
      </c>
      <c r="I33" s="32">
        <v>8</v>
      </c>
      <c r="J33" s="32" t="s">
        <v>29</v>
      </c>
      <c r="K33" s="32" t="s">
        <v>29</v>
      </c>
      <c r="L33" s="40"/>
      <c r="M33" s="40"/>
      <c r="N33" s="40"/>
      <c r="O33" s="34">
        <v>7</v>
      </c>
      <c r="P33" s="35">
        <f t="shared" si="0"/>
        <v>7.6</v>
      </c>
      <c r="Q33" s="36" t="str">
        <f t="shared" si="1"/>
        <v>B</v>
      </c>
      <c r="R33" s="37" t="str">
        <f t="shared" si="2"/>
        <v>Khá</v>
      </c>
      <c r="S33" s="38" t="str">
        <f t="shared" si="5"/>
        <v/>
      </c>
      <c r="T33" s="39" t="s">
        <v>147</v>
      </c>
      <c r="U33" s="3"/>
      <c r="V33" s="26"/>
      <c r="W33" s="77" t="str">
        <f t="shared" si="3"/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7.25" customHeight="1" x14ac:dyDescent="0.25">
      <c r="B34" s="27">
        <v>24</v>
      </c>
      <c r="C34" s="28" t="s">
        <v>750</v>
      </c>
      <c r="D34" s="29" t="s">
        <v>407</v>
      </c>
      <c r="E34" s="30" t="s">
        <v>399</v>
      </c>
      <c r="F34" s="31" t="s">
        <v>371</v>
      </c>
      <c r="G34" s="28" t="s">
        <v>181</v>
      </c>
      <c r="H34" s="90">
        <v>10</v>
      </c>
      <c r="I34" s="32">
        <v>8</v>
      </c>
      <c r="J34" s="32" t="s">
        <v>29</v>
      </c>
      <c r="K34" s="32" t="s">
        <v>29</v>
      </c>
      <c r="L34" s="40"/>
      <c r="M34" s="40"/>
      <c r="N34" s="40"/>
      <c r="O34" s="34">
        <v>5.5</v>
      </c>
      <c r="P34" s="35">
        <f t="shared" si="0"/>
        <v>6.7</v>
      </c>
      <c r="Q34" s="36" t="str">
        <f t="shared" si="1"/>
        <v>C+</v>
      </c>
      <c r="R34" s="37" t="str">
        <f t="shared" si="2"/>
        <v>Trung bình</v>
      </c>
      <c r="S34" s="38" t="str">
        <f t="shared" si="5"/>
        <v/>
      </c>
      <c r="T34" s="39" t="s">
        <v>141</v>
      </c>
      <c r="U34" s="3"/>
      <c r="V34" s="26"/>
      <c r="W34" s="77" t="str">
        <f t="shared" si="3"/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7.25" customHeight="1" x14ac:dyDescent="0.25">
      <c r="B35" s="27">
        <v>25</v>
      </c>
      <c r="C35" s="28" t="s">
        <v>751</v>
      </c>
      <c r="D35" s="29" t="s">
        <v>752</v>
      </c>
      <c r="E35" s="30" t="s">
        <v>75</v>
      </c>
      <c r="F35" s="31" t="s">
        <v>753</v>
      </c>
      <c r="G35" s="28" t="s">
        <v>181</v>
      </c>
      <c r="H35" s="90">
        <v>10</v>
      </c>
      <c r="I35" s="32">
        <v>7</v>
      </c>
      <c r="J35" s="32" t="s">
        <v>29</v>
      </c>
      <c r="K35" s="32" t="s">
        <v>29</v>
      </c>
      <c r="L35" s="40"/>
      <c r="M35" s="40"/>
      <c r="N35" s="40"/>
      <c r="O35" s="34">
        <v>5.5</v>
      </c>
      <c r="P35" s="35">
        <f t="shared" si="0"/>
        <v>6.4</v>
      </c>
      <c r="Q35" s="36" t="str">
        <f t="shared" si="1"/>
        <v>C</v>
      </c>
      <c r="R35" s="37" t="str">
        <f t="shared" si="2"/>
        <v>Trung bình</v>
      </c>
      <c r="S35" s="38" t="str">
        <f t="shared" si="5"/>
        <v/>
      </c>
      <c r="T35" s="39" t="s">
        <v>141</v>
      </c>
      <c r="U35" s="3"/>
      <c r="V35" s="26"/>
      <c r="W35" s="77" t="str">
        <f t="shared" si="3"/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7.25" customHeight="1" x14ac:dyDescent="0.25">
      <c r="B36" s="27">
        <v>26</v>
      </c>
      <c r="C36" s="28" t="s">
        <v>754</v>
      </c>
      <c r="D36" s="29" t="s">
        <v>672</v>
      </c>
      <c r="E36" s="30" t="s">
        <v>81</v>
      </c>
      <c r="F36" s="31" t="s">
        <v>755</v>
      </c>
      <c r="G36" s="28" t="s">
        <v>206</v>
      </c>
      <c r="H36" s="90">
        <v>10</v>
      </c>
      <c r="I36" s="32">
        <v>8</v>
      </c>
      <c r="J36" s="32" t="s">
        <v>29</v>
      </c>
      <c r="K36" s="32" t="s">
        <v>29</v>
      </c>
      <c r="L36" s="40"/>
      <c r="M36" s="40"/>
      <c r="N36" s="40"/>
      <c r="O36" s="34">
        <v>3</v>
      </c>
      <c r="P36" s="35">
        <f t="shared" si="0"/>
        <v>5.2</v>
      </c>
      <c r="Q36" s="36" t="str">
        <f t="shared" si="1"/>
        <v>D+</v>
      </c>
      <c r="R36" s="37" t="str">
        <f t="shared" si="2"/>
        <v>Trung bình yếu</v>
      </c>
      <c r="S36" s="38" t="str">
        <f t="shared" si="5"/>
        <v/>
      </c>
      <c r="T36" s="39" t="s">
        <v>141</v>
      </c>
      <c r="U36" s="3"/>
      <c r="V36" s="26"/>
      <c r="W36" s="77" t="str">
        <f t="shared" si="3"/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7.25" customHeight="1" x14ac:dyDescent="0.25">
      <c r="B37" s="27">
        <v>27</v>
      </c>
      <c r="C37" s="28" t="s">
        <v>756</v>
      </c>
      <c r="D37" s="29" t="s">
        <v>109</v>
      </c>
      <c r="E37" s="30" t="s">
        <v>83</v>
      </c>
      <c r="F37" s="31" t="s">
        <v>757</v>
      </c>
      <c r="G37" s="28" t="s">
        <v>201</v>
      </c>
      <c r="H37" s="90">
        <v>10</v>
      </c>
      <c r="I37" s="32">
        <v>7.5</v>
      </c>
      <c r="J37" s="32" t="s">
        <v>29</v>
      </c>
      <c r="K37" s="32" t="s">
        <v>29</v>
      </c>
      <c r="L37" s="40"/>
      <c r="M37" s="40"/>
      <c r="N37" s="40"/>
      <c r="O37" s="34">
        <v>5</v>
      </c>
      <c r="P37" s="35">
        <f t="shared" si="0"/>
        <v>6.3</v>
      </c>
      <c r="Q37" s="36" t="str">
        <f t="shared" si="1"/>
        <v>C</v>
      </c>
      <c r="R37" s="37" t="str">
        <f t="shared" si="2"/>
        <v>Trung bình</v>
      </c>
      <c r="S37" s="38" t="str">
        <f t="shared" si="5"/>
        <v/>
      </c>
      <c r="T37" s="39" t="s">
        <v>141</v>
      </c>
      <c r="U37" s="3"/>
      <c r="V37" s="26"/>
      <c r="W37" s="77" t="str">
        <f t="shared" si="3"/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7.25" customHeight="1" x14ac:dyDescent="0.25">
      <c r="B38" s="27">
        <v>28</v>
      </c>
      <c r="C38" s="28" t="s">
        <v>758</v>
      </c>
      <c r="D38" s="29" t="s">
        <v>72</v>
      </c>
      <c r="E38" s="30" t="s">
        <v>111</v>
      </c>
      <c r="F38" s="31" t="s">
        <v>332</v>
      </c>
      <c r="G38" s="28" t="s">
        <v>201</v>
      </c>
      <c r="H38" s="90">
        <v>10</v>
      </c>
      <c r="I38" s="32">
        <v>8</v>
      </c>
      <c r="J38" s="32" t="s">
        <v>29</v>
      </c>
      <c r="K38" s="32" t="s">
        <v>29</v>
      </c>
      <c r="L38" s="40"/>
      <c r="M38" s="40"/>
      <c r="N38" s="40"/>
      <c r="O38" s="34">
        <v>6</v>
      </c>
      <c r="P38" s="35">
        <f t="shared" si="0"/>
        <v>7</v>
      </c>
      <c r="Q38" s="36" t="str">
        <f t="shared" si="1"/>
        <v>B</v>
      </c>
      <c r="R38" s="37" t="str">
        <f t="shared" si="2"/>
        <v>Khá</v>
      </c>
      <c r="S38" s="38" t="str">
        <f t="shared" si="5"/>
        <v/>
      </c>
      <c r="T38" s="39" t="s">
        <v>141</v>
      </c>
      <c r="U38" s="3"/>
      <c r="V38" s="26"/>
      <c r="W38" s="77" t="str">
        <f t="shared" si="3"/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7.25" customHeight="1" x14ac:dyDescent="0.25">
      <c r="B39" s="27">
        <v>29</v>
      </c>
      <c r="C39" s="28" t="s">
        <v>759</v>
      </c>
      <c r="D39" s="29" t="s">
        <v>72</v>
      </c>
      <c r="E39" s="30" t="s">
        <v>111</v>
      </c>
      <c r="F39" s="31" t="s">
        <v>760</v>
      </c>
      <c r="G39" s="28" t="s">
        <v>184</v>
      </c>
      <c r="H39" s="90">
        <v>10</v>
      </c>
      <c r="I39" s="32">
        <v>8</v>
      </c>
      <c r="J39" s="32" t="s">
        <v>29</v>
      </c>
      <c r="K39" s="32" t="s">
        <v>29</v>
      </c>
      <c r="L39" s="40"/>
      <c r="M39" s="40"/>
      <c r="N39" s="40"/>
      <c r="O39" s="34">
        <v>5</v>
      </c>
      <c r="P39" s="35">
        <f t="shared" si="0"/>
        <v>6.4</v>
      </c>
      <c r="Q39" s="36" t="str">
        <f t="shared" si="1"/>
        <v>C</v>
      </c>
      <c r="R39" s="37" t="str">
        <f t="shared" si="2"/>
        <v>Trung bình</v>
      </c>
      <c r="S39" s="38" t="str">
        <f t="shared" si="5"/>
        <v/>
      </c>
      <c r="T39" s="39" t="s">
        <v>141</v>
      </c>
      <c r="U39" s="3"/>
      <c r="V39" s="26"/>
      <c r="W39" s="77" t="str">
        <f t="shared" si="3"/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7.25" customHeight="1" x14ac:dyDescent="0.25">
      <c r="B40" s="27">
        <v>30</v>
      </c>
      <c r="C40" s="28" t="s">
        <v>761</v>
      </c>
      <c r="D40" s="29" t="s">
        <v>72</v>
      </c>
      <c r="E40" s="30" t="s">
        <v>111</v>
      </c>
      <c r="F40" s="31" t="s">
        <v>762</v>
      </c>
      <c r="G40" s="28" t="s">
        <v>206</v>
      </c>
      <c r="H40" s="90">
        <v>10</v>
      </c>
      <c r="I40" s="32">
        <v>7.5</v>
      </c>
      <c r="J40" s="32" t="s">
        <v>29</v>
      </c>
      <c r="K40" s="32" t="s">
        <v>29</v>
      </c>
      <c r="L40" s="40"/>
      <c r="M40" s="40"/>
      <c r="N40" s="40"/>
      <c r="O40" s="34">
        <v>7</v>
      </c>
      <c r="P40" s="35">
        <f t="shared" si="0"/>
        <v>7.5</v>
      </c>
      <c r="Q40" s="36" t="str">
        <f t="shared" si="1"/>
        <v>B</v>
      </c>
      <c r="R40" s="37" t="str">
        <f t="shared" si="2"/>
        <v>Khá</v>
      </c>
      <c r="S40" s="38" t="str">
        <f t="shared" si="5"/>
        <v/>
      </c>
      <c r="T40" s="39" t="s">
        <v>141</v>
      </c>
      <c r="U40" s="3"/>
      <c r="V40" s="26"/>
      <c r="W40" s="77" t="str">
        <f t="shared" si="3"/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7.25" customHeight="1" x14ac:dyDescent="0.25">
      <c r="B41" s="27">
        <v>31</v>
      </c>
      <c r="C41" s="28" t="s">
        <v>763</v>
      </c>
      <c r="D41" s="29" t="s">
        <v>764</v>
      </c>
      <c r="E41" s="30" t="s">
        <v>765</v>
      </c>
      <c r="F41" s="31" t="s">
        <v>766</v>
      </c>
      <c r="G41" s="28" t="s">
        <v>177</v>
      </c>
      <c r="H41" s="90">
        <v>10</v>
      </c>
      <c r="I41" s="32">
        <v>8</v>
      </c>
      <c r="J41" s="32" t="s">
        <v>29</v>
      </c>
      <c r="K41" s="32" t="s">
        <v>29</v>
      </c>
      <c r="L41" s="40"/>
      <c r="M41" s="40"/>
      <c r="N41" s="40"/>
      <c r="O41" s="34">
        <v>5</v>
      </c>
      <c r="P41" s="35">
        <f t="shared" si="0"/>
        <v>6.4</v>
      </c>
      <c r="Q41" s="36" t="str">
        <f t="shared" si="1"/>
        <v>C</v>
      </c>
      <c r="R41" s="37" t="str">
        <f t="shared" si="2"/>
        <v>Trung bình</v>
      </c>
      <c r="S41" s="38" t="str">
        <f t="shared" si="5"/>
        <v/>
      </c>
      <c r="T41" s="39" t="s">
        <v>141</v>
      </c>
      <c r="U41" s="3"/>
      <c r="V41" s="26"/>
      <c r="W41" s="77" t="str">
        <f t="shared" si="3"/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7.25" customHeight="1" x14ac:dyDescent="0.25">
      <c r="B42" s="27">
        <v>32</v>
      </c>
      <c r="C42" s="28" t="s">
        <v>767</v>
      </c>
      <c r="D42" s="29" t="s">
        <v>768</v>
      </c>
      <c r="E42" s="30" t="s">
        <v>769</v>
      </c>
      <c r="F42" s="31" t="s">
        <v>770</v>
      </c>
      <c r="G42" s="28" t="s">
        <v>201</v>
      </c>
      <c r="H42" s="90">
        <v>10</v>
      </c>
      <c r="I42" s="32">
        <v>7.5</v>
      </c>
      <c r="J42" s="32" t="s">
        <v>29</v>
      </c>
      <c r="K42" s="32" t="s">
        <v>29</v>
      </c>
      <c r="L42" s="40"/>
      <c r="M42" s="40"/>
      <c r="N42" s="40"/>
      <c r="O42" s="34">
        <v>5</v>
      </c>
      <c r="P42" s="35">
        <f t="shared" si="0"/>
        <v>6.3</v>
      </c>
      <c r="Q42" s="36" t="str">
        <f t="shared" si="1"/>
        <v>C</v>
      </c>
      <c r="R42" s="37" t="str">
        <f t="shared" si="2"/>
        <v>Trung bình</v>
      </c>
      <c r="S42" s="38" t="str">
        <f t="shared" si="5"/>
        <v/>
      </c>
      <c r="T42" s="39" t="s">
        <v>141</v>
      </c>
      <c r="U42" s="3"/>
      <c r="V42" s="26"/>
      <c r="W42" s="77" t="str">
        <f t="shared" si="3"/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7.25" customHeight="1" x14ac:dyDescent="0.25">
      <c r="B43" s="27">
        <v>33</v>
      </c>
      <c r="C43" s="28" t="s">
        <v>771</v>
      </c>
      <c r="D43" s="29" t="s">
        <v>772</v>
      </c>
      <c r="E43" s="30" t="s">
        <v>117</v>
      </c>
      <c r="F43" s="31" t="s">
        <v>773</v>
      </c>
      <c r="G43" s="28" t="s">
        <v>206</v>
      </c>
      <c r="H43" s="90">
        <v>10</v>
      </c>
      <c r="I43" s="32">
        <v>7.5</v>
      </c>
      <c r="J43" s="32" t="s">
        <v>29</v>
      </c>
      <c r="K43" s="32" t="s">
        <v>29</v>
      </c>
      <c r="L43" s="40"/>
      <c r="M43" s="40"/>
      <c r="N43" s="40"/>
      <c r="O43" s="34">
        <v>5.5</v>
      </c>
      <c r="P43" s="35">
        <f t="shared" si="0"/>
        <v>6.6</v>
      </c>
      <c r="Q43" s="36" t="str">
        <f t="shared" ref="Q43:Q66" si="6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C+</v>
      </c>
      <c r="R43" s="37" t="str">
        <f t="shared" ref="R43:R66" si="7">IF($P43&lt;4,"Kém",IF(AND($P43&gt;=4,$P43&lt;=5.4),"Trung bình yếu",IF(AND($P43&gt;=5.5,$P43&lt;=6.9),"Trung bình",IF(AND($P43&gt;=7,$P43&lt;=8.4),"Khá",IF(AND($P43&gt;=8.5,$P43&lt;=10),"Giỏi","")))))</f>
        <v>Trung bình</v>
      </c>
      <c r="S43" s="38" t="str">
        <f t="shared" si="5"/>
        <v/>
      </c>
      <c r="T43" s="39" t="s">
        <v>141</v>
      </c>
      <c r="U43" s="3"/>
      <c r="V43" s="26"/>
      <c r="W43" s="77" t="str">
        <f t="shared" ref="W43:W66" si="8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7.25" customHeight="1" x14ac:dyDescent="0.25">
      <c r="B44" s="27">
        <v>34</v>
      </c>
      <c r="C44" s="28" t="s">
        <v>774</v>
      </c>
      <c r="D44" s="29" t="s">
        <v>775</v>
      </c>
      <c r="E44" s="30" t="s">
        <v>117</v>
      </c>
      <c r="F44" s="31" t="s">
        <v>776</v>
      </c>
      <c r="G44" s="28" t="s">
        <v>177</v>
      </c>
      <c r="H44" s="90">
        <v>10</v>
      </c>
      <c r="I44" s="32">
        <v>8</v>
      </c>
      <c r="J44" s="32" t="s">
        <v>29</v>
      </c>
      <c r="K44" s="32" t="s">
        <v>29</v>
      </c>
      <c r="L44" s="40"/>
      <c r="M44" s="40"/>
      <c r="N44" s="40"/>
      <c r="O44" s="34">
        <v>5</v>
      </c>
      <c r="P44" s="35">
        <f t="shared" si="0"/>
        <v>6.4</v>
      </c>
      <c r="Q44" s="36" t="str">
        <f t="shared" si="6"/>
        <v>C</v>
      </c>
      <c r="R44" s="37" t="str">
        <f t="shared" si="7"/>
        <v>Trung bình</v>
      </c>
      <c r="S44" s="38" t="str">
        <f t="shared" si="5"/>
        <v/>
      </c>
      <c r="T44" s="39" t="s">
        <v>141</v>
      </c>
      <c r="U44" s="3"/>
      <c r="V44" s="26"/>
      <c r="W44" s="77" t="str">
        <f t="shared" si="8"/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7.25" customHeight="1" x14ac:dyDescent="0.25">
      <c r="B45" s="27">
        <v>35</v>
      </c>
      <c r="C45" s="28" t="s">
        <v>777</v>
      </c>
      <c r="D45" s="29" t="s">
        <v>778</v>
      </c>
      <c r="E45" s="30" t="s">
        <v>162</v>
      </c>
      <c r="F45" s="31" t="s">
        <v>779</v>
      </c>
      <c r="G45" s="28" t="s">
        <v>201</v>
      </c>
      <c r="H45" s="90">
        <v>10</v>
      </c>
      <c r="I45" s="32">
        <v>8</v>
      </c>
      <c r="J45" s="32" t="s">
        <v>29</v>
      </c>
      <c r="K45" s="32" t="s">
        <v>29</v>
      </c>
      <c r="L45" s="40"/>
      <c r="M45" s="40"/>
      <c r="N45" s="40"/>
      <c r="O45" s="34">
        <v>5</v>
      </c>
      <c r="P45" s="35">
        <f t="shared" si="0"/>
        <v>6.4</v>
      </c>
      <c r="Q45" s="36" t="str">
        <f t="shared" si="6"/>
        <v>C</v>
      </c>
      <c r="R45" s="37" t="str">
        <f t="shared" si="7"/>
        <v>Trung bình</v>
      </c>
      <c r="S45" s="38" t="str">
        <f t="shared" si="5"/>
        <v/>
      </c>
      <c r="T45" s="39" t="s">
        <v>141</v>
      </c>
      <c r="U45" s="3"/>
      <c r="V45" s="26"/>
      <c r="W45" s="77" t="str">
        <f t="shared" si="8"/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7.25" customHeight="1" x14ac:dyDescent="0.25">
      <c r="B46" s="27">
        <v>36</v>
      </c>
      <c r="C46" s="28" t="s">
        <v>780</v>
      </c>
      <c r="D46" s="29" t="s">
        <v>137</v>
      </c>
      <c r="E46" s="30" t="s">
        <v>85</v>
      </c>
      <c r="F46" s="31" t="s">
        <v>601</v>
      </c>
      <c r="G46" s="28" t="s">
        <v>206</v>
      </c>
      <c r="H46" s="90">
        <v>10</v>
      </c>
      <c r="I46" s="32">
        <v>7.5</v>
      </c>
      <c r="J46" s="32" t="s">
        <v>29</v>
      </c>
      <c r="K46" s="32" t="s">
        <v>29</v>
      </c>
      <c r="L46" s="40"/>
      <c r="M46" s="40"/>
      <c r="N46" s="40"/>
      <c r="O46" s="34">
        <v>6</v>
      </c>
      <c r="P46" s="35">
        <f t="shared" si="0"/>
        <v>6.9</v>
      </c>
      <c r="Q46" s="36" t="str">
        <f t="shared" si="6"/>
        <v>C+</v>
      </c>
      <c r="R46" s="37" t="str">
        <f t="shared" si="7"/>
        <v>Trung bình</v>
      </c>
      <c r="S46" s="38" t="str">
        <f t="shared" si="5"/>
        <v/>
      </c>
      <c r="T46" s="39" t="s">
        <v>141</v>
      </c>
      <c r="U46" s="3"/>
      <c r="V46" s="26"/>
      <c r="W46" s="77" t="str">
        <f t="shared" si="8"/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7.25" customHeight="1" x14ac:dyDescent="0.25">
      <c r="B47" s="27">
        <v>37</v>
      </c>
      <c r="C47" s="28" t="s">
        <v>781</v>
      </c>
      <c r="D47" s="29" t="s">
        <v>116</v>
      </c>
      <c r="E47" s="30" t="s">
        <v>85</v>
      </c>
      <c r="F47" s="31" t="s">
        <v>213</v>
      </c>
      <c r="G47" s="28" t="s">
        <v>181</v>
      </c>
      <c r="H47" s="90">
        <v>10</v>
      </c>
      <c r="I47" s="32">
        <v>7</v>
      </c>
      <c r="J47" s="32" t="s">
        <v>29</v>
      </c>
      <c r="K47" s="32" t="s">
        <v>29</v>
      </c>
      <c r="L47" s="40"/>
      <c r="M47" s="40"/>
      <c r="N47" s="40"/>
      <c r="O47" s="34">
        <v>5</v>
      </c>
      <c r="P47" s="35">
        <f t="shared" si="0"/>
        <v>6.1</v>
      </c>
      <c r="Q47" s="36" t="str">
        <f t="shared" si="6"/>
        <v>C</v>
      </c>
      <c r="R47" s="37" t="str">
        <f t="shared" si="7"/>
        <v>Trung bình</v>
      </c>
      <c r="S47" s="38" t="str">
        <f t="shared" si="5"/>
        <v/>
      </c>
      <c r="T47" s="39" t="s">
        <v>141</v>
      </c>
      <c r="U47" s="3"/>
      <c r="V47" s="26"/>
      <c r="W47" s="77" t="str">
        <f t="shared" si="8"/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7.25" customHeight="1" x14ac:dyDescent="0.25">
      <c r="B48" s="27">
        <v>38</v>
      </c>
      <c r="C48" s="28" t="s">
        <v>782</v>
      </c>
      <c r="D48" s="29" t="s">
        <v>116</v>
      </c>
      <c r="E48" s="30" t="s">
        <v>85</v>
      </c>
      <c r="F48" s="31" t="s">
        <v>371</v>
      </c>
      <c r="G48" s="28" t="s">
        <v>184</v>
      </c>
      <c r="H48" s="90">
        <v>10</v>
      </c>
      <c r="I48" s="32">
        <v>7</v>
      </c>
      <c r="J48" s="32" t="s">
        <v>29</v>
      </c>
      <c r="K48" s="32" t="s">
        <v>29</v>
      </c>
      <c r="L48" s="40"/>
      <c r="M48" s="40"/>
      <c r="N48" s="40"/>
      <c r="O48" s="34">
        <v>0</v>
      </c>
      <c r="P48" s="35">
        <f t="shared" si="0"/>
        <v>3.1</v>
      </c>
      <c r="Q48" s="36" t="str">
        <f t="shared" si="6"/>
        <v>F</v>
      </c>
      <c r="R48" s="37" t="str">
        <f t="shared" si="7"/>
        <v>Kém</v>
      </c>
      <c r="S48" s="38" t="s">
        <v>999</v>
      </c>
      <c r="T48" s="39" t="s">
        <v>141</v>
      </c>
      <c r="U48" s="3"/>
      <c r="V48" s="26"/>
      <c r="W48" s="77" t="str">
        <f t="shared" si="8"/>
        <v>Học lại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7.25" customHeight="1" x14ac:dyDescent="0.25">
      <c r="B49" s="27">
        <v>39</v>
      </c>
      <c r="C49" s="28" t="s">
        <v>783</v>
      </c>
      <c r="D49" s="29" t="s">
        <v>115</v>
      </c>
      <c r="E49" s="30" t="s">
        <v>85</v>
      </c>
      <c r="F49" s="31" t="s">
        <v>414</v>
      </c>
      <c r="G49" s="28" t="s">
        <v>201</v>
      </c>
      <c r="H49" s="90">
        <v>10</v>
      </c>
      <c r="I49" s="32">
        <v>8</v>
      </c>
      <c r="J49" s="32" t="s">
        <v>29</v>
      </c>
      <c r="K49" s="32" t="s">
        <v>29</v>
      </c>
      <c r="L49" s="40"/>
      <c r="M49" s="40"/>
      <c r="N49" s="40"/>
      <c r="O49" s="34">
        <v>4</v>
      </c>
      <c r="P49" s="35">
        <f t="shared" si="0"/>
        <v>5.8</v>
      </c>
      <c r="Q49" s="36" t="str">
        <f t="shared" si="6"/>
        <v>C</v>
      </c>
      <c r="R49" s="37" t="str">
        <f t="shared" si="7"/>
        <v>Trung bình</v>
      </c>
      <c r="S49" s="38" t="str">
        <f>+IF(OR($H49=0,$I49=0,$J49=0,$K49=0),"Không đủ ĐKDT","")</f>
        <v/>
      </c>
      <c r="T49" s="39" t="s">
        <v>141</v>
      </c>
      <c r="U49" s="3"/>
      <c r="V49" s="26"/>
      <c r="W49" s="77" t="str">
        <f t="shared" si="8"/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7.25" customHeight="1" x14ac:dyDescent="0.25">
      <c r="B50" s="27">
        <v>40</v>
      </c>
      <c r="C50" s="28" t="s">
        <v>784</v>
      </c>
      <c r="D50" s="29" t="s">
        <v>785</v>
      </c>
      <c r="E50" s="30" t="s">
        <v>118</v>
      </c>
      <c r="F50" s="31" t="s">
        <v>598</v>
      </c>
      <c r="G50" s="28" t="s">
        <v>201</v>
      </c>
      <c r="H50" s="90">
        <v>10</v>
      </c>
      <c r="I50" s="32">
        <v>8</v>
      </c>
      <c r="J50" s="32" t="s">
        <v>29</v>
      </c>
      <c r="K50" s="32" t="s">
        <v>29</v>
      </c>
      <c r="L50" s="40"/>
      <c r="M50" s="40"/>
      <c r="N50" s="40"/>
      <c r="O50" s="34">
        <v>5</v>
      </c>
      <c r="P50" s="35">
        <f t="shared" si="0"/>
        <v>6.4</v>
      </c>
      <c r="Q50" s="36" t="str">
        <f t="shared" si="6"/>
        <v>C</v>
      </c>
      <c r="R50" s="37" t="str">
        <f t="shared" si="7"/>
        <v>Trung bình</v>
      </c>
      <c r="S50" s="38" t="str">
        <f>+IF(OR($H50=0,$I50=0,$J50=0,$K50=0),"Không đủ ĐKDT","")</f>
        <v/>
      </c>
      <c r="T50" s="39" t="s">
        <v>141</v>
      </c>
      <c r="U50" s="3"/>
      <c r="V50" s="26"/>
      <c r="W50" s="77" t="str">
        <f t="shared" si="8"/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7.25" customHeight="1" x14ac:dyDescent="0.25">
      <c r="B51" s="27">
        <v>41</v>
      </c>
      <c r="C51" s="28" t="s">
        <v>786</v>
      </c>
      <c r="D51" s="29" t="s">
        <v>72</v>
      </c>
      <c r="E51" s="30" t="s">
        <v>787</v>
      </c>
      <c r="F51" s="31" t="s">
        <v>788</v>
      </c>
      <c r="G51" s="28" t="s">
        <v>291</v>
      </c>
      <c r="H51" s="90">
        <v>10</v>
      </c>
      <c r="I51" s="32">
        <v>3.5</v>
      </c>
      <c r="J51" s="32" t="s">
        <v>29</v>
      </c>
      <c r="K51" s="32" t="s">
        <v>29</v>
      </c>
      <c r="L51" s="40"/>
      <c r="M51" s="40"/>
      <c r="N51" s="40"/>
      <c r="O51" s="34">
        <v>0</v>
      </c>
      <c r="P51" s="35">
        <f t="shared" si="0"/>
        <v>2.1</v>
      </c>
      <c r="Q51" s="36" t="str">
        <f t="shared" si="6"/>
        <v>F</v>
      </c>
      <c r="R51" s="37" t="str">
        <f t="shared" si="7"/>
        <v>Kém</v>
      </c>
      <c r="S51" s="38" t="s">
        <v>999</v>
      </c>
      <c r="T51" s="39" t="s">
        <v>141</v>
      </c>
      <c r="U51" s="3"/>
      <c r="V51" s="26"/>
      <c r="W51" s="77" t="str">
        <f t="shared" si="8"/>
        <v>Học lại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7.25" customHeight="1" x14ac:dyDescent="0.25">
      <c r="B52" s="27">
        <v>42</v>
      </c>
      <c r="C52" s="28" t="s">
        <v>789</v>
      </c>
      <c r="D52" s="29" t="s">
        <v>790</v>
      </c>
      <c r="E52" s="30" t="s">
        <v>791</v>
      </c>
      <c r="F52" s="31" t="s">
        <v>487</v>
      </c>
      <c r="G52" s="28" t="s">
        <v>206</v>
      </c>
      <c r="H52" s="90">
        <v>10</v>
      </c>
      <c r="I52" s="32">
        <v>7</v>
      </c>
      <c r="J52" s="32" t="s">
        <v>29</v>
      </c>
      <c r="K52" s="32" t="s">
        <v>29</v>
      </c>
      <c r="L52" s="40"/>
      <c r="M52" s="40"/>
      <c r="N52" s="40"/>
      <c r="O52" s="34">
        <v>5</v>
      </c>
      <c r="P52" s="35">
        <f t="shared" si="0"/>
        <v>6.1</v>
      </c>
      <c r="Q52" s="36" t="str">
        <f t="shared" si="6"/>
        <v>C</v>
      </c>
      <c r="R52" s="37" t="str">
        <f t="shared" si="7"/>
        <v>Trung bình</v>
      </c>
      <c r="S52" s="38" t="str">
        <f t="shared" ref="S52:S66" si="9">+IF(OR($H52=0,$I52=0,$J52=0,$K52=0),"Không đủ ĐKDT","")</f>
        <v/>
      </c>
      <c r="T52" s="39" t="s">
        <v>141</v>
      </c>
      <c r="U52" s="3"/>
      <c r="V52" s="26"/>
      <c r="W52" s="77" t="str">
        <f t="shared" si="8"/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7.25" customHeight="1" x14ac:dyDescent="0.25">
      <c r="B53" s="27">
        <v>43</v>
      </c>
      <c r="C53" s="28" t="s">
        <v>792</v>
      </c>
      <c r="D53" s="29" t="s">
        <v>128</v>
      </c>
      <c r="E53" s="30" t="s">
        <v>120</v>
      </c>
      <c r="F53" s="31" t="s">
        <v>793</v>
      </c>
      <c r="G53" s="28" t="s">
        <v>184</v>
      </c>
      <c r="H53" s="90">
        <v>10</v>
      </c>
      <c r="I53" s="32">
        <v>7.5</v>
      </c>
      <c r="J53" s="32" t="s">
        <v>29</v>
      </c>
      <c r="K53" s="32" t="s">
        <v>29</v>
      </c>
      <c r="L53" s="40"/>
      <c r="M53" s="40"/>
      <c r="N53" s="40"/>
      <c r="O53" s="34">
        <v>6.5</v>
      </c>
      <c r="P53" s="35">
        <f t="shared" si="0"/>
        <v>7.2</v>
      </c>
      <c r="Q53" s="36" t="str">
        <f t="shared" si="6"/>
        <v>B</v>
      </c>
      <c r="R53" s="37" t="str">
        <f t="shared" si="7"/>
        <v>Khá</v>
      </c>
      <c r="S53" s="38" t="str">
        <f t="shared" si="9"/>
        <v/>
      </c>
      <c r="T53" s="39" t="s">
        <v>141</v>
      </c>
      <c r="U53" s="3"/>
      <c r="V53" s="26"/>
      <c r="W53" s="77" t="str">
        <f t="shared" si="8"/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7.25" customHeight="1" x14ac:dyDescent="0.25">
      <c r="B54" s="27">
        <v>44</v>
      </c>
      <c r="C54" s="28" t="s">
        <v>794</v>
      </c>
      <c r="D54" s="29" t="s">
        <v>795</v>
      </c>
      <c r="E54" s="30" t="s">
        <v>796</v>
      </c>
      <c r="F54" s="31" t="s">
        <v>427</v>
      </c>
      <c r="G54" s="28" t="s">
        <v>201</v>
      </c>
      <c r="H54" s="90">
        <v>10</v>
      </c>
      <c r="I54" s="32">
        <v>7</v>
      </c>
      <c r="J54" s="32" t="s">
        <v>29</v>
      </c>
      <c r="K54" s="32" t="s">
        <v>29</v>
      </c>
      <c r="L54" s="40"/>
      <c r="M54" s="40"/>
      <c r="N54" s="40"/>
      <c r="O54" s="34">
        <v>2</v>
      </c>
      <c r="P54" s="35">
        <f t="shared" si="0"/>
        <v>4.3</v>
      </c>
      <c r="Q54" s="36" t="str">
        <f t="shared" si="6"/>
        <v>D</v>
      </c>
      <c r="R54" s="37" t="str">
        <f t="shared" si="7"/>
        <v>Trung bình yếu</v>
      </c>
      <c r="S54" s="38" t="str">
        <f t="shared" si="9"/>
        <v/>
      </c>
      <c r="T54" s="39" t="s">
        <v>141</v>
      </c>
      <c r="U54" s="3"/>
      <c r="V54" s="26"/>
      <c r="W54" s="77" t="str">
        <f t="shared" si="8"/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7.25" customHeight="1" x14ac:dyDescent="0.25">
      <c r="B55" s="27">
        <v>45</v>
      </c>
      <c r="C55" s="28" t="s">
        <v>797</v>
      </c>
      <c r="D55" s="29" t="s">
        <v>72</v>
      </c>
      <c r="E55" s="30" t="s">
        <v>145</v>
      </c>
      <c r="F55" s="31" t="s">
        <v>479</v>
      </c>
      <c r="G55" s="28" t="s">
        <v>206</v>
      </c>
      <c r="H55" s="90">
        <v>10</v>
      </c>
      <c r="I55" s="32">
        <v>7</v>
      </c>
      <c r="J55" s="32" t="s">
        <v>29</v>
      </c>
      <c r="K55" s="32" t="s">
        <v>29</v>
      </c>
      <c r="L55" s="40"/>
      <c r="M55" s="40"/>
      <c r="N55" s="40"/>
      <c r="O55" s="34">
        <v>6</v>
      </c>
      <c r="P55" s="35">
        <f t="shared" si="0"/>
        <v>6.7</v>
      </c>
      <c r="Q55" s="36" t="str">
        <f t="shared" si="6"/>
        <v>C+</v>
      </c>
      <c r="R55" s="37" t="str">
        <f t="shared" si="7"/>
        <v>Trung bình</v>
      </c>
      <c r="S55" s="38" t="str">
        <f t="shared" si="9"/>
        <v/>
      </c>
      <c r="T55" s="39">
        <v>202</v>
      </c>
      <c r="U55" s="3"/>
      <c r="V55" s="26"/>
      <c r="W55" s="77" t="str">
        <f t="shared" si="8"/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7.25" customHeight="1" x14ac:dyDescent="0.25">
      <c r="B56" s="27">
        <v>46</v>
      </c>
      <c r="C56" s="28" t="s">
        <v>798</v>
      </c>
      <c r="D56" s="29" t="s">
        <v>208</v>
      </c>
      <c r="E56" s="30" t="s">
        <v>88</v>
      </c>
      <c r="F56" s="31" t="s">
        <v>799</v>
      </c>
      <c r="G56" s="28" t="s">
        <v>181</v>
      </c>
      <c r="H56" s="90">
        <v>10</v>
      </c>
      <c r="I56" s="32">
        <v>7</v>
      </c>
      <c r="J56" s="32" t="s">
        <v>29</v>
      </c>
      <c r="K56" s="32" t="s">
        <v>29</v>
      </c>
      <c r="L56" s="40"/>
      <c r="M56" s="40"/>
      <c r="N56" s="40"/>
      <c r="O56" s="34">
        <v>5.5</v>
      </c>
      <c r="P56" s="35">
        <f t="shared" si="0"/>
        <v>6.4</v>
      </c>
      <c r="Q56" s="36" t="str">
        <f t="shared" si="6"/>
        <v>C</v>
      </c>
      <c r="R56" s="37" t="str">
        <f t="shared" si="7"/>
        <v>Trung bình</v>
      </c>
      <c r="S56" s="38" t="str">
        <f t="shared" si="9"/>
        <v/>
      </c>
      <c r="T56" s="39">
        <v>202</v>
      </c>
      <c r="U56" s="3"/>
      <c r="V56" s="26"/>
      <c r="W56" s="77" t="str">
        <f t="shared" si="8"/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7.25" customHeight="1" x14ac:dyDescent="0.25">
      <c r="B57" s="27">
        <v>47</v>
      </c>
      <c r="C57" s="28" t="s">
        <v>800</v>
      </c>
      <c r="D57" s="29" t="s">
        <v>109</v>
      </c>
      <c r="E57" s="30" t="s">
        <v>801</v>
      </c>
      <c r="F57" s="31" t="s">
        <v>802</v>
      </c>
      <c r="G57" s="28" t="s">
        <v>206</v>
      </c>
      <c r="H57" s="90">
        <v>10</v>
      </c>
      <c r="I57" s="32">
        <v>8</v>
      </c>
      <c r="J57" s="32" t="s">
        <v>29</v>
      </c>
      <c r="K57" s="32" t="s">
        <v>29</v>
      </c>
      <c r="L57" s="40"/>
      <c r="M57" s="40"/>
      <c r="N57" s="40"/>
      <c r="O57" s="34">
        <v>5.5</v>
      </c>
      <c r="P57" s="35">
        <f t="shared" si="0"/>
        <v>6.7</v>
      </c>
      <c r="Q57" s="36" t="str">
        <f t="shared" si="6"/>
        <v>C+</v>
      </c>
      <c r="R57" s="37" t="str">
        <f t="shared" si="7"/>
        <v>Trung bình</v>
      </c>
      <c r="S57" s="38" t="str">
        <f t="shared" si="9"/>
        <v/>
      </c>
      <c r="T57" s="39">
        <v>202</v>
      </c>
      <c r="U57" s="3"/>
      <c r="V57" s="26"/>
      <c r="W57" s="77" t="str">
        <f t="shared" si="8"/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7.25" customHeight="1" x14ac:dyDescent="0.25">
      <c r="B58" s="27">
        <v>48</v>
      </c>
      <c r="C58" s="28" t="s">
        <v>803</v>
      </c>
      <c r="D58" s="29" t="s">
        <v>193</v>
      </c>
      <c r="E58" s="30" t="s">
        <v>163</v>
      </c>
      <c r="F58" s="31" t="s">
        <v>430</v>
      </c>
      <c r="G58" s="28" t="s">
        <v>291</v>
      </c>
      <c r="H58" s="90">
        <v>10</v>
      </c>
      <c r="I58" s="32">
        <v>7.5</v>
      </c>
      <c r="J58" s="32" t="s">
        <v>29</v>
      </c>
      <c r="K58" s="32" t="s">
        <v>29</v>
      </c>
      <c r="L58" s="40"/>
      <c r="M58" s="40"/>
      <c r="N58" s="40"/>
      <c r="O58" s="34">
        <v>5</v>
      </c>
      <c r="P58" s="35">
        <f t="shared" si="0"/>
        <v>6.3</v>
      </c>
      <c r="Q58" s="36" t="str">
        <f t="shared" si="6"/>
        <v>C</v>
      </c>
      <c r="R58" s="37" t="str">
        <f t="shared" si="7"/>
        <v>Trung bình</v>
      </c>
      <c r="S58" s="38" t="str">
        <f t="shared" si="9"/>
        <v/>
      </c>
      <c r="T58" s="39">
        <v>202</v>
      </c>
      <c r="U58" s="3"/>
      <c r="V58" s="26"/>
      <c r="W58" s="77" t="str">
        <f t="shared" si="8"/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7.25" customHeight="1" x14ac:dyDescent="0.25">
      <c r="B59" s="27">
        <v>49</v>
      </c>
      <c r="C59" s="28" t="s">
        <v>804</v>
      </c>
      <c r="D59" s="29" t="s">
        <v>125</v>
      </c>
      <c r="E59" s="30" t="s">
        <v>163</v>
      </c>
      <c r="F59" s="31" t="s">
        <v>805</v>
      </c>
      <c r="G59" s="28" t="s">
        <v>201</v>
      </c>
      <c r="H59" s="90">
        <v>10</v>
      </c>
      <c r="I59" s="32">
        <v>7</v>
      </c>
      <c r="J59" s="32" t="s">
        <v>29</v>
      </c>
      <c r="K59" s="32" t="s">
        <v>29</v>
      </c>
      <c r="L59" s="40"/>
      <c r="M59" s="40"/>
      <c r="N59" s="40"/>
      <c r="O59" s="34">
        <v>5</v>
      </c>
      <c r="P59" s="35">
        <f t="shared" si="0"/>
        <v>6.1</v>
      </c>
      <c r="Q59" s="36" t="str">
        <f t="shared" si="6"/>
        <v>C</v>
      </c>
      <c r="R59" s="37" t="str">
        <f t="shared" si="7"/>
        <v>Trung bình</v>
      </c>
      <c r="S59" s="38" t="str">
        <f t="shared" si="9"/>
        <v/>
      </c>
      <c r="T59" s="39">
        <v>202</v>
      </c>
      <c r="U59" s="3"/>
      <c r="V59" s="26"/>
      <c r="W59" s="77" t="str">
        <f t="shared" si="8"/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7.25" customHeight="1" x14ac:dyDescent="0.25">
      <c r="B60" s="27">
        <v>50</v>
      </c>
      <c r="C60" s="28" t="s">
        <v>806</v>
      </c>
      <c r="D60" s="29" t="s">
        <v>80</v>
      </c>
      <c r="E60" s="30" t="s">
        <v>90</v>
      </c>
      <c r="F60" s="31" t="s">
        <v>709</v>
      </c>
      <c r="G60" s="28" t="s">
        <v>206</v>
      </c>
      <c r="H60" s="90">
        <v>10</v>
      </c>
      <c r="I60" s="32">
        <v>6</v>
      </c>
      <c r="J60" s="32" t="s">
        <v>29</v>
      </c>
      <c r="K60" s="32" t="s">
        <v>29</v>
      </c>
      <c r="L60" s="40"/>
      <c r="M60" s="40"/>
      <c r="N60" s="40"/>
      <c r="O60" s="34">
        <v>5.5</v>
      </c>
      <c r="P60" s="35">
        <f t="shared" si="0"/>
        <v>6.1</v>
      </c>
      <c r="Q60" s="36" t="str">
        <f t="shared" si="6"/>
        <v>C</v>
      </c>
      <c r="R60" s="37" t="str">
        <f t="shared" si="7"/>
        <v>Trung bình</v>
      </c>
      <c r="S60" s="38" t="str">
        <f t="shared" si="9"/>
        <v/>
      </c>
      <c r="T60" s="39">
        <v>202</v>
      </c>
      <c r="U60" s="3"/>
      <c r="V60" s="26"/>
      <c r="W60" s="77" t="str">
        <f t="shared" si="8"/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7.25" customHeight="1" x14ac:dyDescent="0.25">
      <c r="B61" s="27">
        <v>51</v>
      </c>
      <c r="C61" s="28" t="s">
        <v>807</v>
      </c>
      <c r="D61" s="29" t="s">
        <v>66</v>
      </c>
      <c r="E61" s="30" t="s">
        <v>121</v>
      </c>
      <c r="F61" s="31" t="s">
        <v>705</v>
      </c>
      <c r="G61" s="28" t="s">
        <v>177</v>
      </c>
      <c r="H61" s="90">
        <v>10</v>
      </c>
      <c r="I61" s="32">
        <v>7</v>
      </c>
      <c r="J61" s="32" t="s">
        <v>29</v>
      </c>
      <c r="K61" s="32" t="s">
        <v>29</v>
      </c>
      <c r="L61" s="40"/>
      <c r="M61" s="40"/>
      <c r="N61" s="40"/>
      <c r="O61" s="34">
        <v>6</v>
      </c>
      <c r="P61" s="35">
        <f t="shared" si="0"/>
        <v>6.7</v>
      </c>
      <c r="Q61" s="36" t="str">
        <f t="shared" si="6"/>
        <v>C+</v>
      </c>
      <c r="R61" s="37" t="str">
        <f t="shared" si="7"/>
        <v>Trung bình</v>
      </c>
      <c r="S61" s="38" t="str">
        <f t="shared" si="9"/>
        <v/>
      </c>
      <c r="T61" s="39">
        <v>202</v>
      </c>
      <c r="U61" s="3"/>
      <c r="V61" s="26"/>
      <c r="W61" s="77" t="str">
        <f t="shared" si="8"/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7.25" customHeight="1" x14ac:dyDescent="0.25">
      <c r="B62" s="27">
        <v>52</v>
      </c>
      <c r="C62" s="28" t="s">
        <v>808</v>
      </c>
      <c r="D62" s="29" t="s">
        <v>809</v>
      </c>
      <c r="E62" s="30" t="s">
        <v>124</v>
      </c>
      <c r="F62" s="31" t="s">
        <v>810</v>
      </c>
      <c r="G62" s="28" t="s">
        <v>206</v>
      </c>
      <c r="H62" s="90">
        <v>10</v>
      </c>
      <c r="I62" s="32">
        <v>7</v>
      </c>
      <c r="J62" s="32" t="s">
        <v>29</v>
      </c>
      <c r="K62" s="32" t="s">
        <v>29</v>
      </c>
      <c r="L62" s="40"/>
      <c r="M62" s="40"/>
      <c r="N62" s="40"/>
      <c r="O62" s="34">
        <v>6</v>
      </c>
      <c r="P62" s="35">
        <f t="shared" si="0"/>
        <v>6.7</v>
      </c>
      <c r="Q62" s="36" t="str">
        <f t="shared" si="6"/>
        <v>C+</v>
      </c>
      <c r="R62" s="37" t="str">
        <f t="shared" si="7"/>
        <v>Trung bình</v>
      </c>
      <c r="S62" s="38" t="str">
        <f t="shared" si="9"/>
        <v/>
      </c>
      <c r="T62" s="39">
        <v>202</v>
      </c>
      <c r="U62" s="3"/>
      <c r="V62" s="26"/>
      <c r="W62" s="77" t="str">
        <f t="shared" si="8"/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7.25" customHeight="1" x14ac:dyDescent="0.25">
      <c r="B63" s="27">
        <v>53</v>
      </c>
      <c r="C63" s="28" t="s">
        <v>811</v>
      </c>
      <c r="D63" s="29" t="s">
        <v>812</v>
      </c>
      <c r="E63" s="30" t="s">
        <v>813</v>
      </c>
      <c r="F63" s="31" t="s">
        <v>242</v>
      </c>
      <c r="G63" s="28" t="s">
        <v>177</v>
      </c>
      <c r="H63" s="90">
        <v>10</v>
      </c>
      <c r="I63" s="32">
        <v>7.5</v>
      </c>
      <c r="J63" s="32" t="s">
        <v>29</v>
      </c>
      <c r="K63" s="32" t="s">
        <v>29</v>
      </c>
      <c r="L63" s="40"/>
      <c r="M63" s="40"/>
      <c r="N63" s="40"/>
      <c r="O63" s="34">
        <v>4</v>
      </c>
      <c r="P63" s="35">
        <f t="shared" si="0"/>
        <v>5.7</v>
      </c>
      <c r="Q63" s="36" t="str">
        <f t="shared" si="6"/>
        <v>C</v>
      </c>
      <c r="R63" s="37" t="str">
        <f t="shared" si="7"/>
        <v>Trung bình</v>
      </c>
      <c r="S63" s="38" t="str">
        <f t="shared" si="9"/>
        <v/>
      </c>
      <c r="T63" s="39">
        <v>202</v>
      </c>
      <c r="U63" s="3"/>
      <c r="V63" s="26"/>
      <c r="W63" s="77" t="str">
        <f t="shared" si="8"/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7.25" customHeight="1" x14ac:dyDescent="0.25">
      <c r="B64" s="27">
        <v>54</v>
      </c>
      <c r="C64" s="28" t="s">
        <v>814</v>
      </c>
      <c r="D64" s="29" t="s">
        <v>115</v>
      </c>
      <c r="E64" s="30" t="s">
        <v>815</v>
      </c>
      <c r="F64" s="31" t="s">
        <v>816</v>
      </c>
      <c r="G64" s="28" t="s">
        <v>181</v>
      </c>
      <c r="H64" s="90">
        <v>10</v>
      </c>
      <c r="I64" s="32">
        <v>7</v>
      </c>
      <c r="J64" s="32" t="s">
        <v>29</v>
      </c>
      <c r="K64" s="32" t="s">
        <v>29</v>
      </c>
      <c r="L64" s="40"/>
      <c r="M64" s="40"/>
      <c r="N64" s="40"/>
      <c r="O64" s="34">
        <v>5</v>
      </c>
      <c r="P64" s="35">
        <f t="shared" si="0"/>
        <v>6.1</v>
      </c>
      <c r="Q64" s="36" t="str">
        <f t="shared" si="6"/>
        <v>C</v>
      </c>
      <c r="R64" s="37" t="str">
        <f t="shared" si="7"/>
        <v>Trung bình</v>
      </c>
      <c r="S64" s="38" t="str">
        <f t="shared" si="9"/>
        <v/>
      </c>
      <c r="T64" s="39">
        <v>202</v>
      </c>
      <c r="U64" s="3"/>
      <c r="V64" s="26"/>
      <c r="W64" s="77" t="str">
        <f t="shared" si="8"/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7.25" customHeight="1" x14ac:dyDescent="0.25">
      <c r="B65" s="27">
        <v>55</v>
      </c>
      <c r="C65" s="28" t="s">
        <v>817</v>
      </c>
      <c r="D65" s="29" t="s">
        <v>818</v>
      </c>
      <c r="E65" s="30" t="s">
        <v>819</v>
      </c>
      <c r="F65" s="31" t="s">
        <v>673</v>
      </c>
      <c r="G65" s="28" t="s">
        <v>177</v>
      </c>
      <c r="H65" s="90">
        <v>10</v>
      </c>
      <c r="I65" s="32">
        <v>7</v>
      </c>
      <c r="J65" s="32" t="s">
        <v>29</v>
      </c>
      <c r="K65" s="32" t="s">
        <v>29</v>
      </c>
      <c r="L65" s="40"/>
      <c r="M65" s="40"/>
      <c r="N65" s="40"/>
      <c r="O65" s="34">
        <v>6</v>
      </c>
      <c r="P65" s="35">
        <f t="shared" si="0"/>
        <v>6.7</v>
      </c>
      <c r="Q65" s="36" t="str">
        <f t="shared" si="6"/>
        <v>C+</v>
      </c>
      <c r="R65" s="37" t="str">
        <f t="shared" si="7"/>
        <v>Trung bình</v>
      </c>
      <c r="S65" s="38" t="str">
        <f t="shared" si="9"/>
        <v/>
      </c>
      <c r="T65" s="39">
        <v>202</v>
      </c>
      <c r="U65" s="3"/>
      <c r="V65" s="26"/>
      <c r="W65" s="77" t="str">
        <f t="shared" si="8"/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7.25" customHeight="1" x14ac:dyDescent="0.25">
      <c r="B66" s="27">
        <v>56</v>
      </c>
      <c r="C66" s="28" t="s">
        <v>820</v>
      </c>
      <c r="D66" s="29" t="s">
        <v>821</v>
      </c>
      <c r="E66" s="30" t="s">
        <v>93</v>
      </c>
      <c r="F66" s="31" t="s">
        <v>304</v>
      </c>
      <c r="G66" s="28" t="s">
        <v>206</v>
      </c>
      <c r="H66" s="90">
        <v>10</v>
      </c>
      <c r="I66" s="32">
        <v>8</v>
      </c>
      <c r="J66" s="32" t="s">
        <v>29</v>
      </c>
      <c r="K66" s="32" t="s">
        <v>29</v>
      </c>
      <c r="L66" s="40"/>
      <c r="M66" s="40"/>
      <c r="N66" s="40"/>
      <c r="O66" s="34">
        <v>6.5</v>
      </c>
      <c r="P66" s="35">
        <f t="shared" si="0"/>
        <v>7.3</v>
      </c>
      <c r="Q66" s="36" t="str">
        <f t="shared" si="6"/>
        <v>B</v>
      </c>
      <c r="R66" s="37" t="str">
        <f t="shared" si="7"/>
        <v>Khá</v>
      </c>
      <c r="S66" s="38" t="str">
        <f t="shared" si="9"/>
        <v/>
      </c>
      <c r="T66" s="39">
        <v>202</v>
      </c>
      <c r="U66" s="3"/>
      <c r="V66" s="26"/>
      <c r="W66" s="77" t="str">
        <f t="shared" si="8"/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7.25" customHeight="1" x14ac:dyDescent="0.25">
      <c r="B67" s="27">
        <v>57</v>
      </c>
      <c r="C67" s="28" t="s">
        <v>822</v>
      </c>
      <c r="D67" s="29" t="s">
        <v>393</v>
      </c>
      <c r="E67" s="30" t="s">
        <v>93</v>
      </c>
      <c r="F67" s="31" t="s">
        <v>823</v>
      </c>
      <c r="G67" s="28" t="s">
        <v>206</v>
      </c>
      <c r="H67" s="90">
        <v>10</v>
      </c>
      <c r="I67" s="32">
        <v>7</v>
      </c>
      <c r="J67" s="32" t="s">
        <v>29</v>
      </c>
      <c r="K67" s="32" t="s">
        <v>29</v>
      </c>
      <c r="L67" s="40"/>
      <c r="M67" s="40"/>
      <c r="N67" s="40"/>
      <c r="O67" s="34">
        <v>6</v>
      </c>
      <c r="P67" s="35">
        <f t="shared" si="0"/>
        <v>6.7</v>
      </c>
      <c r="Q67" s="36" t="s">
        <v>133</v>
      </c>
      <c r="R67" s="37" t="s">
        <v>134</v>
      </c>
      <c r="S67" s="38" t="s">
        <v>29</v>
      </c>
      <c r="T67" s="39">
        <v>202</v>
      </c>
      <c r="U67" s="3"/>
      <c r="V67" s="26"/>
      <c r="W67" s="77" t="s">
        <v>43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7.25" customHeight="1" x14ac:dyDescent="0.25">
      <c r="B68" s="27">
        <v>58</v>
      </c>
      <c r="C68" s="28" t="s">
        <v>824</v>
      </c>
      <c r="D68" s="29" t="s">
        <v>825</v>
      </c>
      <c r="E68" s="30" t="s">
        <v>93</v>
      </c>
      <c r="F68" s="31" t="s">
        <v>826</v>
      </c>
      <c r="G68" s="28" t="s">
        <v>201</v>
      </c>
      <c r="H68" s="90">
        <v>10</v>
      </c>
      <c r="I68" s="32">
        <v>7.5</v>
      </c>
      <c r="J68" s="32" t="s">
        <v>29</v>
      </c>
      <c r="K68" s="32" t="s">
        <v>29</v>
      </c>
      <c r="L68" s="40"/>
      <c r="M68" s="40"/>
      <c r="N68" s="40"/>
      <c r="O68" s="34">
        <v>6</v>
      </c>
      <c r="P68" s="35">
        <f t="shared" si="0"/>
        <v>6.9</v>
      </c>
      <c r="Q68" s="36" t="s">
        <v>133</v>
      </c>
      <c r="R68" s="37" t="s">
        <v>134</v>
      </c>
      <c r="S68" s="38" t="s">
        <v>29</v>
      </c>
      <c r="T68" s="39">
        <v>202</v>
      </c>
      <c r="U68" s="3"/>
      <c r="V68" s="26"/>
      <c r="W68" s="77" t="s">
        <v>43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7.25" customHeight="1" x14ac:dyDescent="0.25">
      <c r="B69" s="27">
        <v>59</v>
      </c>
      <c r="C69" s="28" t="s">
        <v>827</v>
      </c>
      <c r="D69" s="29" t="s">
        <v>698</v>
      </c>
      <c r="E69" s="30" t="s">
        <v>669</v>
      </c>
      <c r="F69" s="31" t="s">
        <v>828</v>
      </c>
      <c r="G69" s="28" t="s">
        <v>184</v>
      </c>
      <c r="H69" s="90">
        <v>10</v>
      </c>
      <c r="I69" s="32">
        <v>7</v>
      </c>
      <c r="J69" s="32" t="s">
        <v>29</v>
      </c>
      <c r="K69" s="32" t="s">
        <v>29</v>
      </c>
      <c r="L69" s="40"/>
      <c r="M69" s="40"/>
      <c r="N69" s="40"/>
      <c r="O69" s="34">
        <v>6</v>
      </c>
      <c r="P69" s="35">
        <f t="shared" si="0"/>
        <v>6.7</v>
      </c>
      <c r="Q69" s="36" t="s">
        <v>133</v>
      </c>
      <c r="R69" s="37" t="s">
        <v>134</v>
      </c>
      <c r="S69" s="38" t="s">
        <v>29</v>
      </c>
      <c r="T69" s="39">
        <v>202</v>
      </c>
      <c r="U69" s="3"/>
      <c r="V69" s="26"/>
      <c r="W69" s="77" t="s">
        <v>43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7.25" customHeight="1" x14ac:dyDescent="0.25">
      <c r="B70" s="27">
        <v>60</v>
      </c>
      <c r="C70" s="28" t="s">
        <v>829</v>
      </c>
      <c r="D70" s="29" t="s">
        <v>129</v>
      </c>
      <c r="E70" s="30" t="s">
        <v>95</v>
      </c>
      <c r="F70" s="31" t="s">
        <v>830</v>
      </c>
      <c r="G70" s="28" t="s">
        <v>201</v>
      </c>
      <c r="H70" s="90">
        <v>10</v>
      </c>
      <c r="I70" s="32">
        <v>7.5</v>
      </c>
      <c r="J70" s="32" t="s">
        <v>29</v>
      </c>
      <c r="K70" s="32" t="s">
        <v>29</v>
      </c>
      <c r="L70" s="40"/>
      <c r="M70" s="40"/>
      <c r="N70" s="40"/>
      <c r="O70" s="34">
        <v>5</v>
      </c>
      <c r="P70" s="35">
        <f t="shared" si="0"/>
        <v>6.3</v>
      </c>
      <c r="Q70" s="36" t="s">
        <v>133</v>
      </c>
      <c r="R70" s="37" t="s">
        <v>134</v>
      </c>
      <c r="S70" s="38" t="s">
        <v>29</v>
      </c>
      <c r="T70" s="39">
        <v>202</v>
      </c>
      <c r="U70" s="3"/>
      <c r="V70" s="26"/>
      <c r="W70" s="77" t="s">
        <v>43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7.25" customHeight="1" x14ac:dyDescent="0.25">
      <c r="B71" s="27">
        <v>61</v>
      </c>
      <c r="C71" s="28" t="s">
        <v>831</v>
      </c>
      <c r="D71" s="29" t="s">
        <v>832</v>
      </c>
      <c r="E71" s="30" t="s">
        <v>130</v>
      </c>
      <c r="F71" s="31" t="s">
        <v>356</v>
      </c>
      <c r="G71" s="28" t="s">
        <v>291</v>
      </c>
      <c r="H71" s="90">
        <v>10</v>
      </c>
      <c r="I71" s="32">
        <v>7.5</v>
      </c>
      <c r="J71" s="32" t="s">
        <v>29</v>
      </c>
      <c r="K71" s="32" t="s">
        <v>29</v>
      </c>
      <c r="L71" s="40"/>
      <c r="M71" s="40"/>
      <c r="N71" s="40"/>
      <c r="O71" s="34">
        <v>4</v>
      </c>
      <c r="P71" s="35">
        <f t="shared" si="0"/>
        <v>5.7</v>
      </c>
      <c r="Q71" s="36" t="str">
        <f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C</v>
      </c>
      <c r="R71" s="37" t="str">
        <f>IF($P71&lt;4,"Kém",IF(AND($P71&gt;=4,$P71&lt;=5.4),"Trung bình yếu",IF(AND($P71&gt;=5.5,$P71&lt;=6.9),"Trung bình",IF(AND($P71&gt;=7,$P71&lt;=8.4),"Khá",IF(AND($P71&gt;=8.5,$P71&lt;=10),"Giỏi","")))))</f>
        <v>Trung bình</v>
      </c>
      <c r="S71" s="38" t="str">
        <f>+IF(OR($H71=0,$I71=0,$J71=0,$K71=0),"Không đủ ĐKDT","")</f>
        <v/>
      </c>
      <c r="T71" s="39">
        <v>202</v>
      </c>
      <c r="U71" s="3"/>
      <c r="V71" s="26"/>
      <c r="W71" s="7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7.25" customHeight="1" x14ac:dyDescent="0.25">
      <c r="B72" s="27">
        <v>62</v>
      </c>
      <c r="C72" s="28" t="s">
        <v>833</v>
      </c>
      <c r="D72" s="29" t="s">
        <v>109</v>
      </c>
      <c r="E72" s="30" t="s">
        <v>834</v>
      </c>
      <c r="F72" s="31" t="s">
        <v>835</v>
      </c>
      <c r="G72" s="28" t="s">
        <v>201</v>
      </c>
      <c r="H72" s="90">
        <v>10</v>
      </c>
      <c r="I72" s="32">
        <v>4</v>
      </c>
      <c r="J72" s="32" t="s">
        <v>29</v>
      </c>
      <c r="K72" s="32" t="s">
        <v>29</v>
      </c>
      <c r="L72" s="40"/>
      <c r="M72" s="40"/>
      <c r="N72" s="40"/>
      <c r="O72" s="34">
        <v>0</v>
      </c>
      <c r="P72" s="35">
        <f t="shared" si="0"/>
        <v>2.2000000000000002</v>
      </c>
      <c r="Q72" s="36" t="str">
        <f>IF(AND($P72&gt;=9,$P72&lt;=10),"A+","")&amp;IF(AND($P72&gt;=8.5,$P72&lt;=8.9),"A","")&amp;IF(AND($P72&gt;=8,$P72&lt;=8.4),"B+","")&amp;IF(AND($P72&gt;=7,$P72&lt;=7.9),"B","")&amp;IF(AND($P72&gt;=6.5,$P72&lt;=6.9),"C+","")&amp;IF(AND($P72&gt;=5.5,$P72&lt;=6.4),"C","")&amp;IF(AND($P72&gt;=5,$P72&lt;=5.4),"D+","")&amp;IF(AND($P72&gt;=4,$P72&lt;=4.9),"D","")&amp;IF(AND($P72&lt;4),"F","")</f>
        <v>F</v>
      </c>
      <c r="R72" s="37" t="str">
        <f>IF($P72&lt;4,"Kém",IF(AND($P72&gt;=4,$P72&lt;=5.4),"Trung bình yếu",IF(AND($P72&gt;=5.5,$P72&lt;=6.9),"Trung bình",IF(AND($P72&gt;=7,$P72&lt;=8.4),"Khá",IF(AND($P72&gt;=8.5,$P72&lt;=10),"Giỏi","")))))</f>
        <v>Kém</v>
      </c>
      <c r="S72" s="38" t="s">
        <v>999</v>
      </c>
      <c r="T72" s="39">
        <v>202</v>
      </c>
      <c r="U72" s="3"/>
      <c r="V72" s="26"/>
      <c r="W72" s="77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Học lại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7.25" customHeight="1" x14ac:dyDescent="0.25">
      <c r="B73" s="27">
        <v>63</v>
      </c>
      <c r="C73" s="28" t="s">
        <v>836</v>
      </c>
      <c r="D73" s="29" t="s">
        <v>113</v>
      </c>
      <c r="E73" s="30" t="s">
        <v>131</v>
      </c>
      <c r="F73" s="31" t="s">
        <v>329</v>
      </c>
      <c r="G73" s="28" t="s">
        <v>206</v>
      </c>
      <c r="H73" s="90">
        <v>10</v>
      </c>
      <c r="I73" s="32">
        <v>8</v>
      </c>
      <c r="J73" s="32" t="s">
        <v>29</v>
      </c>
      <c r="K73" s="32" t="s">
        <v>29</v>
      </c>
      <c r="L73" s="40"/>
      <c r="M73" s="40"/>
      <c r="N73" s="40"/>
      <c r="O73" s="34">
        <v>7</v>
      </c>
      <c r="P73" s="35">
        <f t="shared" si="0"/>
        <v>7.6</v>
      </c>
      <c r="Q73" s="36" t="s">
        <v>133</v>
      </c>
      <c r="R73" s="37" t="s">
        <v>134</v>
      </c>
      <c r="S73" s="38" t="s">
        <v>29</v>
      </c>
      <c r="T73" s="39">
        <v>202</v>
      </c>
      <c r="U73" s="3"/>
      <c r="V73" s="26"/>
      <c r="W73" s="77" t="s">
        <v>43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7.25" customHeight="1" x14ac:dyDescent="0.25">
      <c r="B74" s="27">
        <v>64</v>
      </c>
      <c r="C74" s="28" t="s">
        <v>837</v>
      </c>
      <c r="D74" s="29" t="s">
        <v>838</v>
      </c>
      <c r="E74" s="30" t="s">
        <v>839</v>
      </c>
      <c r="F74" s="31" t="s">
        <v>631</v>
      </c>
      <c r="G74" s="28" t="s">
        <v>188</v>
      </c>
      <c r="H74" s="90">
        <v>10</v>
      </c>
      <c r="I74" s="32">
        <v>7</v>
      </c>
      <c r="J74" s="32" t="s">
        <v>29</v>
      </c>
      <c r="K74" s="32" t="s">
        <v>29</v>
      </c>
      <c r="L74" s="40"/>
      <c r="M74" s="40"/>
      <c r="N74" s="40"/>
      <c r="O74" s="34">
        <v>5</v>
      </c>
      <c r="P74" s="35">
        <f t="shared" si="0"/>
        <v>6.1</v>
      </c>
      <c r="Q74" s="36" t="str">
        <f>IF(AND($P74&gt;=9,$P74&lt;=10),"A+","")&amp;IF(AND($P74&gt;=8.5,$P74&lt;=8.9),"A","")&amp;IF(AND($P74&gt;=8,$P74&lt;=8.4),"B+","")&amp;IF(AND($P74&gt;=7,$P74&lt;=7.9),"B","")&amp;IF(AND($P74&gt;=6.5,$P74&lt;=6.9),"C+","")&amp;IF(AND($P74&gt;=5.5,$P74&lt;=6.4),"C","")&amp;IF(AND($P74&gt;=5,$P74&lt;=5.4),"D+","")&amp;IF(AND($P74&gt;=4,$P74&lt;=4.9),"D","")&amp;IF(AND($P74&lt;4),"F","")</f>
        <v>C</v>
      </c>
      <c r="R74" s="37" t="str">
        <f>IF($P74&lt;4,"Kém",IF(AND($P74&gt;=4,$P74&lt;=5.4),"Trung bình yếu",IF(AND($P74&gt;=5.5,$P74&lt;=6.9),"Trung bình",IF(AND($P74&gt;=7,$P74&lt;=8.4),"Khá",IF(AND($P74&gt;=8.5,$P74&lt;=10),"Giỏi","")))))</f>
        <v>Trung bình</v>
      </c>
      <c r="S74" s="38" t="str">
        <f>+IF(OR($H74=0,$I74=0,$J74=0,$K74=0),"Không đủ ĐKDT","")</f>
        <v/>
      </c>
      <c r="T74" s="39">
        <v>202</v>
      </c>
      <c r="U74" s="3"/>
      <c r="V74" s="26"/>
      <c r="W74" s="77" t="str">
        <f>IF(S74="Không đủ ĐKDT","Học lại",IF(S74="Đình chỉ thi","Học lại",IF(AND(MID(G74,2,2)&gt;="12",S74="Vắng"),"Học lại",IF(S74="Vắng có phép", "Thi lại",IF(S74="Nợ học phí", "Thi lại",IF(AND((MID(G74,2,2)&lt;"12"),P74&lt;4.5),"Thi lại",IF(P74&lt;4,"Học lại","Đạt")))))))</f>
        <v>Đạt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ht="17.25" customHeight="1" x14ac:dyDescent="0.25">
      <c r="B75" s="27">
        <v>65</v>
      </c>
      <c r="C75" s="28" t="s">
        <v>840</v>
      </c>
      <c r="D75" s="29" t="s">
        <v>489</v>
      </c>
      <c r="E75" s="30" t="s">
        <v>841</v>
      </c>
      <c r="F75" s="31" t="s">
        <v>350</v>
      </c>
      <c r="G75" s="28" t="s">
        <v>201</v>
      </c>
      <c r="H75" s="90">
        <v>10</v>
      </c>
      <c r="I75" s="32">
        <v>7</v>
      </c>
      <c r="J75" s="32" t="s">
        <v>29</v>
      </c>
      <c r="K75" s="32" t="s">
        <v>29</v>
      </c>
      <c r="L75" s="40"/>
      <c r="M75" s="40"/>
      <c r="N75" s="40"/>
      <c r="O75" s="34">
        <v>5</v>
      </c>
      <c r="P75" s="35">
        <f t="shared" ref="P75:P77" si="10">ROUND(SUMPRODUCT(H75:O75,$H$10:$O$10)/100,1)</f>
        <v>6.1</v>
      </c>
      <c r="Q75" s="36" t="str">
        <f>IF(AND($P75&gt;=9,$P75&lt;=10),"A+","")&amp;IF(AND($P75&gt;=8.5,$P75&lt;=8.9),"A","")&amp;IF(AND($P75&gt;=8,$P75&lt;=8.4),"B+","")&amp;IF(AND($P75&gt;=7,$P75&lt;=7.9),"B","")&amp;IF(AND($P75&gt;=6.5,$P75&lt;=6.9),"C+","")&amp;IF(AND($P75&gt;=5.5,$P75&lt;=6.4),"C","")&amp;IF(AND($P75&gt;=5,$P75&lt;=5.4),"D+","")&amp;IF(AND($P75&gt;=4,$P75&lt;=4.9),"D","")&amp;IF(AND($P75&lt;4),"F","")</f>
        <v>C</v>
      </c>
      <c r="R75" s="37" t="str">
        <f>IF($P75&lt;4,"Kém",IF(AND($P75&gt;=4,$P75&lt;=5.4),"Trung bình yếu",IF(AND($P75&gt;=5.5,$P75&lt;=6.9),"Trung bình",IF(AND($P75&gt;=7,$P75&lt;=8.4),"Khá",IF(AND($P75&gt;=8.5,$P75&lt;=10),"Giỏi","")))))</f>
        <v>Trung bình</v>
      </c>
      <c r="S75" s="38" t="str">
        <f>+IF(OR($H75=0,$I75=0,$J75=0,$K75=0),"Không đủ ĐKDT","")</f>
        <v/>
      </c>
      <c r="T75" s="39">
        <v>202</v>
      </c>
      <c r="U75" s="3"/>
      <c r="V75" s="26"/>
      <c r="W75" s="77" t="str">
        <f>IF(S75="Không đủ ĐKDT","Học lại",IF(S75="Đình chỉ thi","Học lại",IF(AND(MID(G75,2,2)&gt;="12",S75="Vắng"),"Học lại",IF(S75="Vắng có phép", "Thi lại",IF(S75="Nợ học phí", "Thi lại",IF(AND((MID(G75,2,2)&lt;"12"),P75&lt;4.5),"Thi lại",IF(P75&lt;4,"Học lại","Đạt")))))))</f>
        <v>Đạt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ht="17.25" customHeight="1" x14ac:dyDescent="0.25">
      <c r="B76" s="27">
        <v>66</v>
      </c>
      <c r="C76" s="28" t="s">
        <v>842</v>
      </c>
      <c r="D76" s="29" t="s">
        <v>843</v>
      </c>
      <c r="E76" s="30" t="s">
        <v>844</v>
      </c>
      <c r="F76" s="31" t="s">
        <v>845</v>
      </c>
      <c r="G76" s="28" t="s">
        <v>188</v>
      </c>
      <c r="H76" s="90">
        <v>10</v>
      </c>
      <c r="I76" s="32">
        <v>7</v>
      </c>
      <c r="J76" s="32" t="s">
        <v>29</v>
      </c>
      <c r="K76" s="32" t="s">
        <v>29</v>
      </c>
      <c r="L76" s="40"/>
      <c r="M76" s="40"/>
      <c r="N76" s="40"/>
      <c r="O76" s="34">
        <v>5</v>
      </c>
      <c r="P76" s="35">
        <f t="shared" si="10"/>
        <v>6.1</v>
      </c>
      <c r="Q76" s="36" t="s">
        <v>133</v>
      </c>
      <c r="R76" s="37" t="s">
        <v>134</v>
      </c>
      <c r="S76" s="38" t="s">
        <v>29</v>
      </c>
      <c r="T76" s="39">
        <v>202</v>
      </c>
      <c r="U76" s="3"/>
      <c r="V76" s="26"/>
      <c r="W76" s="77" t="s">
        <v>43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ht="17.25" customHeight="1" x14ac:dyDescent="0.25">
      <c r="B77" s="27">
        <v>67</v>
      </c>
      <c r="C77" s="28" t="s">
        <v>846</v>
      </c>
      <c r="D77" s="29" t="s">
        <v>116</v>
      </c>
      <c r="E77" s="30" t="s">
        <v>132</v>
      </c>
      <c r="F77" s="31" t="s">
        <v>254</v>
      </c>
      <c r="G77" s="28" t="s">
        <v>181</v>
      </c>
      <c r="H77" s="90">
        <v>10</v>
      </c>
      <c r="I77" s="32">
        <v>7</v>
      </c>
      <c r="J77" s="32" t="s">
        <v>29</v>
      </c>
      <c r="K77" s="32" t="s">
        <v>29</v>
      </c>
      <c r="L77" s="40"/>
      <c r="M77" s="40"/>
      <c r="N77" s="40"/>
      <c r="O77" s="34">
        <v>5</v>
      </c>
      <c r="P77" s="35">
        <f t="shared" si="10"/>
        <v>6.1</v>
      </c>
      <c r="Q77" s="36" t="s">
        <v>133</v>
      </c>
      <c r="R77" s="37" t="s">
        <v>134</v>
      </c>
      <c r="S77" s="38" t="s">
        <v>29</v>
      </c>
      <c r="T77" s="39">
        <v>202</v>
      </c>
      <c r="U77" s="3"/>
      <c r="V77" s="26"/>
      <c r="W77" s="77" t="s">
        <v>43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</row>
    <row r="78" spans="1:38" ht="16.5" x14ac:dyDescent="0.25">
      <c r="A78" s="2"/>
      <c r="B78" s="41"/>
      <c r="C78" s="42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ht="16.5" x14ac:dyDescent="0.25">
      <c r="A79" s="2"/>
      <c r="B79" s="111" t="s">
        <v>30</v>
      </c>
      <c r="C79" s="111"/>
      <c r="D79" s="42"/>
      <c r="E79" s="43"/>
      <c r="F79" s="43"/>
      <c r="G79" s="43"/>
      <c r="H79" s="44"/>
      <c r="I79" s="45"/>
      <c r="J79" s="45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3"/>
    </row>
    <row r="80" spans="1:38" x14ac:dyDescent="0.25">
      <c r="A80" s="2"/>
      <c r="B80" s="47" t="s">
        <v>31</v>
      </c>
      <c r="C80" s="47"/>
      <c r="D80" s="48">
        <f>+$Z$9</f>
        <v>67</v>
      </c>
      <c r="E80" s="49" t="s">
        <v>32</v>
      </c>
      <c r="F80" s="126" t="s">
        <v>33</v>
      </c>
      <c r="G80" s="126"/>
      <c r="H80" s="126"/>
      <c r="I80" s="126"/>
      <c r="J80" s="126"/>
      <c r="K80" s="126"/>
      <c r="L80" s="126"/>
      <c r="M80" s="126"/>
      <c r="N80" s="126"/>
      <c r="O80" s="50">
        <f>$Z$9 -COUNTIF($S$10:$S$265,"Vắng") -COUNTIF($S$10:$S$265,"Vắng có phép") - COUNTIF($S$10:$S$265,"Đình chỉ thi") - COUNTIF($S$10:$S$265,"Không đủ ĐKDT")</f>
        <v>62</v>
      </c>
      <c r="P80" s="50"/>
      <c r="Q80" s="50"/>
      <c r="R80" s="51"/>
      <c r="S80" s="52" t="s">
        <v>32</v>
      </c>
      <c r="T80" s="51"/>
      <c r="U80" s="3"/>
    </row>
    <row r="81" spans="1:38" x14ac:dyDescent="0.25">
      <c r="A81" s="2"/>
      <c r="B81" s="47" t="s">
        <v>34</v>
      </c>
      <c r="C81" s="47"/>
      <c r="D81" s="48">
        <f>+$AK$9</f>
        <v>55</v>
      </c>
      <c r="E81" s="49" t="s">
        <v>32</v>
      </c>
      <c r="F81" s="126" t="s">
        <v>35</v>
      </c>
      <c r="G81" s="126"/>
      <c r="H81" s="126"/>
      <c r="I81" s="126"/>
      <c r="J81" s="126"/>
      <c r="K81" s="126"/>
      <c r="L81" s="126"/>
      <c r="M81" s="126"/>
      <c r="N81" s="126"/>
      <c r="O81" s="53">
        <f>COUNTIF($S$10:$S$141,"Vắng")</f>
        <v>5</v>
      </c>
      <c r="P81" s="53"/>
      <c r="Q81" s="53"/>
      <c r="R81" s="54"/>
      <c r="S81" s="52" t="s">
        <v>32</v>
      </c>
      <c r="T81" s="54"/>
      <c r="U81" s="3"/>
    </row>
    <row r="82" spans="1:38" x14ac:dyDescent="0.25">
      <c r="A82" s="2"/>
      <c r="B82" s="47" t="s">
        <v>48</v>
      </c>
      <c r="C82" s="47"/>
      <c r="D82" s="63">
        <f>COUNTIF(W11:W77,"Học lại")</f>
        <v>12</v>
      </c>
      <c r="E82" s="49" t="s">
        <v>32</v>
      </c>
      <c r="F82" s="126" t="s">
        <v>49</v>
      </c>
      <c r="G82" s="126"/>
      <c r="H82" s="126"/>
      <c r="I82" s="126"/>
      <c r="J82" s="126"/>
      <c r="K82" s="126"/>
      <c r="L82" s="126"/>
      <c r="M82" s="126"/>
      <c r="N82" s="126"/>
      <c r="O82" s="50">
        <f>COUNTIF($S$10:$S$141,"Vắng có phép")</f>
        <v>0</v>
      </c>
      <c r="P82" s="50"/>
      <c r="Q82" s="50"/>
      <c r="R82" s="51"/>
      <c r="S82" s="52" t="s">
        <v>32</v>
      </c>
      <c r="T82" s="51"/>
      <c r="U82" s="3"/>
    </row>
    <row r="83" spans="1:38" ht="16.5" x14ac:dyDescent="0.25">
      <c r="A83" s="2"/>
      <c r="B83" s="41"/>
      <c r="C83" s="42"/>
      <c r="D83" s="42"/>
      <c r="E83" s="43"/>
      <c r="F83" s="43"/>
      <c r="G83" s="43"/>
      <c r="H83" s="44"/>
      <c r="I83" s="45"/>
      <c r="J83" s="45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3"/>
    </row>
    <row r="84" spans="1:38" x14ac:dyDescent="0.25">
      <c r="B84" s="83" t="s">
        <v>50</v>
      </c>
      <c r="C84" s="83"/>
      <c r="D84" s="84">
        <f>COUNTIF(W11:W77,"Thi lại")</f>
        <v>0</v>
      </c>
      <c r="E84" s="85" t="s">
        <v>32</v>
      </c>
      <c r="F84" s="3"/>
      <c r="G84" s="3"/>
      <c r="H84" s="3"/>
      <c r="I84" s="3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3"/>
    </row>
    <row r="85" spans="1:38" ht="24.75" customHeight="1" x14ac:dyDescent="0.25">
      <c r="B85" s="83"/>
      <c r="C85" s="83"/>
      <c r="D85" s="92"/>
      <c r="E85" s="85"/>
      <c r="F85" s="3"/>
      <c r="G85" s="3"/>
      <c r="H85" s="3"/>
      <c r="I85" s="3"/>
      <c r="J85" s="127" t="s">
        <v>1000</v>
      </c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3"/>
    </row>
    <row r="86" spans="1:38" x14ac:dyDescent="0.25">
      <c r="A86" s="55"/>
      <c r="B86" s="123" t="s">
        <v>36</v>
      </c>
      <c r="C86" s="123"/>
      <c r="D86" s="123"/>
      <c r="E86" s="123"/>
      <c r="F86" s="123"/>
      <c r="G86" s="123"/>
      <c r="H86" s="123"/>
      <c r="I86" s="56"/>
      <c r="J86" s="125" t="s">
        <v>37</v>
      </c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3"/>
    </row>
    <row r="87" spans="1:38" ht="4.5" customHeight="1" x14ac:dyDescent="0.25">
      <c r="A87" s="2"/>
      <c r="B87" s="41"/>
      <c r="C87" s="57"/>
      <c r="D87" s="93"/>
      <c r="E87" s="58"/>
      <c r="F87" s="58"/>
      <c r="G87" s="58"/>
      <c r="H87" s="59"/>
      <c r="I87" s="60"/>
      <c r="J87" s="60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 x14ac:dyDescent="0.25">
      <c r="B88" s="123" t="s">
        <v>38</v>
      </c>
      <c r="C88" s="123"/>
      <c r="D88" s="128" t="s">
        <v>1001</v>
      </c>
      <c r="E88" s="128"/>
      <c r="F88" s="128"/>
      <c r="G88" s="128"/>
      <c r="H88" s="128"/>
      <c r="I88" s="60"/>
      <c r="J88" s="60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x14ac:dyDescent="0.25">
      <c r="A89" s="1"/>
      <c r="B89" s="3"/>
      <c r="C89" s="3"/>
      <c r="D89" s="9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x14ac:dyDescent="0.25">
      <c r="A90" s="1"/>
      <c r="B90" s="3"/>
      <c r="C90" s="3"/>
      <c r="D90" s="9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x14ac:dyDescent="0.25">
      <c r="A91" s="1"/>
      <c r="B91" s="3"/>
      <c r="C91" s="3"/>
      <c r="D91" s="9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ht="9.75" customHeight="1" x14ac:dyDescent="0.25">
      <c r="A92" s="1"/>
      <c r="B92" s="3"/>
      <c r="C92" s="3"/>
      <c r="D92" s="9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ht="3.75" customHeight="1" x14ac:dyDescent="0.25">
      <c r="A93" s="1"/>
      <c r="B93" s="3"/>
      <c r="C93" s="3"/>
      <c r="D93" s="9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s="2" customForma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</row>
    <row r="95" spans="1:38" s="2" customForma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</row>
    <row r="96" spans="1:38" s="2" customFormat="1" hidden="1" x14ac:dyDescent="0.25">
      <c r="A96" s="1"/>
      <c r="B96" s="123" t="s">
        <v>40</v>
      </c>
      <c r="C96" s="123"/>
      <c r="D96" s="123"/>
      <c r="E96" s="123"/>
      <c r="F96" s="123"/>
      <c r="G96" s="123"/>
      <c r="H96" s="123"/>
      <c r="I96" s="56"/>
      <c r="J96" s="124" t="s">
        <v>848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3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</row>
    <row r="97" spans="1:38" s="2" customFormat="1" hidden="1" x14ac:dyDescent="0.25">
      <c r="A97" s="1"/>
      <c r="B97" s="123" t="s">
        <v>38</v>
      </c>
      <c r="C97" s="123"/>
      <c r="D97" s="128" t="s">
        <v>360</v>
      </c>
      <c r="E97" s="128"/>
      <c r="F97" s="128"/>
      <c r="G97" s="128"/>
      <c r="H97" s="128"/>
      <c r="I97" s="60"/>
      <c r="J97" s="60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1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</row>
    <row r="98" spans="1:38" s="2" customFormat="1" hidden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1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</row>
    <row r="99" spans="1:38" hidden="1" x14ac:dyDescent="0.25"/>
    <row r="100" spans="1:38" hidden="1" x14ac:dyDescent="0.25"/>
    <row r="101" spans="1:38" hidden="1" x14ac:dyDescent="0.25"/>
    <row r="102" spans="1:38" hidden="1" x14ac:dyDescent="0.25">
      <c r="B102" s="129"/>
      <c r="C102" s="129"/>
      <c r="D102" s="129"/>
      <c r="E102" s="129"/>
      <c r="F102" s="129"/>
      <c r="G102" s="129"/>
      <c r="H102" s="129"/>
      <c r="I102" s="129"/>
      <c r="J102" s="129" t="s">
        <v>849</v>
      </c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</autoFilter>
  <sortState ref="B11:T77">
    <sortCondition ref="B11:B77"/>
  </sortState>
  <mergeCells count="56">
    <mergeCell ref="B97:C97"/>
    <mergeCell ref="D97:H97"/>
    <mergeCell ref="B102:C102"/>
    <mergeCell ref="D102:I102"/>
    <mergeCell ref="J102:T102"/>
    <mergeCell ref="L8:L9"/>
    <mergeCell ref="P8:P10"/>
    <mergeCell ref="Q8:Q9"/>
    <mergeCell ref="B96:H96"/>
    <mergeCell ref="J96:T96"/>
    <mergeCell ref="F81:N81"/>
    <mergeCell ref="F82:N82"/>
    <mergeCell ref="J84:T84"/>
    <mergeCell ref="J85:T85"/>
    <mergeCell ref="B86:H86"/>
    <mergeCell ref="J86:T86"/>
    <mergeCell ref="B88:C88"/>
    <mergeCell ref="D88:H88"/>
    <mergeCell ref="F80:N80"/>
    <mergeCell ref="B79:C79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AI5:AJ7"/>
    <mergeCell ref="AK5:AL7"/>
    <mergeCell ref="X5:X8"/>
    <mergeCell ref="Y5:Y8"/>
    <mergeCell ref="Z5:Z8"/>
    <mergeCell ref="S8:S10"/>
    <mergeCell ref="T8:T10"/>
    <mergeCell ref="G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K8:K9"/>
  </mergeCells>
  <conditionalFormatting sqref="O11:O64 H11:N13 K74:K77 H74:I75 L74:O75 H14:I64 K14:N64 J14:J77">
    <cfRule type="cellIs" dxfId="47" priority="20" operator="greaterThan">
      <formula>10</formula>
    </cfRule>
  </conditionalFormatting>
  <conditionalFormatting sqref="C94:C1048576 C78:C84 C1:C64 C74:C75">
    <cfRule type="duplicateValues" dxfId="46" priority="18"/>
  </conditionalFormatting>
  <conditionalFormatting sqref="H76:I77 L76:O77">
    <cfRule type="cellIs" dxfId="45" priority="17" operator="greaterThan">
      <formula>10</formula>
    </cfRule>
  </conditionalFormatting>
  <conditionalFormatting sqref="H70:I70 L70:O70 K65:K70 H65:I66 L65:O66">
    <cfRule type="cellIs" dxfId="44" priority="14" operator="greaterThan">
      <formula>10</formula>
    </cfRule>
  </conditionalFormatting>
  <conditionalFormatting sqref="C70 C65:C66">
    <cfRule type="duplicateValues" dxfId="43" priority="12"/>
  </conditionalFormatting>
  <conditionalFormatting sqref="H67:I69 L67:O69">
    <cfRule type="cellIs" dxfId="42" priority="11" operator="greaterThan">
      <formula>10</formula>
    </cfRule>
  </conditionalFormatting>
  <conditionalFormatting sqref="C67:C69">
    <cfRule type="duplicateValues" dxfId="41" priority="9"/>
  </conditionalFormatting>
  <conditionalFormatting sqref="K71:K73 H71:I72 L71:O72">
    <cfRule type="cellIs" dxfId="40" priority="8" operator="greaterThan">
      <formula>10</formula>
    </cfRule>
  </conditionalFormatting>
  <conditionalFormatting sqref="C71:C72">
    <cfRule type="duplicateValues" dxfId="39" priority="6"/>
  </conditionalFormatting>
  <conditionalFormatting sqref="H73:I73 L73:O73">
    <cfRule type="cellIs" dxfId="38" priority="5" operator="greaterThan">
      <formula>10</formula>
    </cfRule>
  </conditionalFormatting>
  <conditionalFormatting sqref="C73">
    <cfRule type="duplicateValues" dxfId="37" priority="3"/>
  </conditionalFormatting>
  <conditionalFormatting sqref="C76:C77">
    <cfRule type="duplicateValues" dxfId="36" priority="37"/>
  </conditionalFormatting>
  <conditionalFormatting sqref="C85:C93">
    <cfRule type="duplicateValues" dxfId="35" priority="41"/>
  </conditionalFormatting>
  <dataValidations count="1">
    <dataValidation allowBlank="1" showInputMessage="1" showErrorMessage="1" errorTitle="Không xóa dữ liệu" error="Không xóa dữ liệu" prompt="Không xóa dữ liệu" sqref="D82 X3:AL9 W11:W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4"/>
  <sheetViews>
    <sheetView zoomScaleNormal="100" workbookViewId="0">
      <pane ySplit="4" topLeftCell="A55" activePane="bottomLeft" state="frozen"/>
      <selection activeCell="J4" sqref="J1:N1048576"/>
      <selection pane="bottomLeft" activeCell="P12" sqref="P12:P72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8.12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9.625" style="1" customWidth="1"/>
    <col min="20" max="20" width="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100" t="s">
        <v>0</v>
      </c>
      <c r="H1" s="100"/>
      <c r="I1" s="100"/>
      <c r="J1" s="100"/>
      <c r="K1" s="100"/>
      <c r="L1" s="100" t="s">
        <v>851</v>
      </c>
      <c r="M1" s="100"/>
      <c r="N1" s="100"/>
      <c r="O1" s="100"/>
      <c r="P1" s="100"/>
      <c r="Q1" s="100"/>
      <c r="R1" s="100"/>
      <c r="S1" s="100"/>
      <c r="T1" s="100"/>
    </row>
    <row r="2" spans="2:38" ht="22.5" customHeight="1" x14ac:dyDescent="0.3">
      <c r="B2" s="101" t="s">
        <v>1</v>
      </c>
      <c r="C2" s="101"/>
      <c r="D2" s="101"/>
      <c r="E2" s="101"/>
      <c r="F2" s="101"/>
      <c r="G2" s="101"/>
      <c r="H2" s="102" t="s">
        <v>998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15.75" customHeight="1" x14ac:dyDescent="0.25">
      <c r="B3" s="103" t="s">
        <v>2</v>
      </c>
      <c r="C3" s="103"/>
      <c r="D3" s="103"/>
      <c r="E3" s="103"/>
      <c r="F3" s="103"/>
      <c r="G3" s="103"/>
      <c r="H3" s="104" t="s">
        <v>51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20" t="s">
        <v>3</v>
      </c>
      <c r="C5" s="120"/>
      <c r="D5" s="121" t="s">
        <v>169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 t="s">
        <v>850</v>
      </c>
      <c r="P5" s="122"/>
      <c r="Q5" s="122"/>
      <c r="R5" s="122"/>
      <c r="S5" s="122"/>
      <c r="T5" s="122"/>
      <c r="W5" s="65"/>
      <c r="X5" s="110" t="s">
        <v>47</v>
      </c>
      <c r="Y5" s="110" t="s">
        <v>9</v>
      </c>
      <c r="Z5" s="110" t="s">
        <v>46</v>
      </c>
      <c r="AA5" s="110" t="s">
        <v>45</v>
      </c>
      <c r="AB5" s="110"/>
      <c r="AC5" s="110"/>
      <c r="AD5" s="110"/>
      <c r="AE5" s="110" t="s">
        <v>44</v>
      </c>
      <c r="AF5" s="110"/>
      <c r="AG5" s="110" t="s">
        <v>42</v>
      </c>
      <c r="AH5" s="110"/>
      <c r="AI5" s="110" t="s">
        <v>43</v>
      </c>
      <c r="AJ5" s="110"/>
      <c r="AK5" s="110" t="s">
        <v>41</v>
      </c>
      <c r="AL5" s="110"/>
    </row>
    <row r="6" spans="2:38" ht="17.25" customHeight="1" x14ac:dyDescent="0.25">
      <c r="B6" s="118" t="s">
        <v>4</v>
      </c>
      <c r="C6" s="118"/>
      <c r="D6" s="9"/>
      <c r="G6" s="119" t="s">
        <v>171</v>
      </c>
      <c r="H6" s="119"/>
      <c r="I6" s="119"/>
      <c r="J6" s="119"/>
      <c r="K6" s="119"/>
      <c r="L6" s="119"/>
      <c r="M6" s="119"/>
      <c r="N6" s="119"/>
      <c r="O6" s="119" t="s">
        <v>173</v>
      </c>
      <c r="P6" s="119"/>
      <c r="Q6" s="119"/>
      <c r="R6" s="119"/>
      <c r="S6" s="119"/>
      <c r="T6" s="119"/>
      <c r="W6" s="65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</row>
    <row r="8" spans="2:38" ht="33.75" customHeight="1" x14ac:dyDescent="0.25">
      <c r="B8" s="97" t="s">
        <v>5</v>
      </c>
      <c r="C8" s="112" t="s">
        <v>6</v>
      </c>
      <c r="D8" s="114" t="s">
        <v>7</v>
      </c>
      <c r="E8" s="115"/>
      <c r="F8" s="97" t="s">
        <v>8</v>
      </c>
      <c r="G8" s="97" t="s">
        <v>9</v>
      </c>
      <c r="H8" s="109" t="s">
        <v>10</v>
      </c>
      <c r="I8" s="109" t="s">
        <v>11</v>
      </c>
      <c r="J8" s="109" t="s">
        <v>12</v>
      </c>
      <c r="K8" s="109" t="s">
        <v>13</v>
      </c>
      <c r="L8" s="108" t="s">
        <v>14</v>
      </c>
      <c r="M8" s="108" t="s">
        <v>15</v>
      </c>
      <c r="N8" s="108" t="s">
        <v>16</v>
      </c>
      <c r="O8" s="108" t="s">
        <v>17</v>
      </c>
      <c r="P8" s="97" t="s">
        <v>18</v>
      </c>
      <c r="Q8" s="108" t="s">
        <v>19</v>
      </c>
      <c r="R8" s="97" t="s">
        <v>20</v>
      </c>
      <c r="S8" s="97" t="s">
        <v>21</v>
      </c>
      <c r="T8" s="97" t="s">
        <v>22</v>
      </c>
      <c r="W8" s="65"/>
      <c r="X8" s="110"/>
      <c r="Y8" s="110"/>
      <c r="Z8" s="110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3" customHeight="1" x14ac:dyDescent="0.25">
      <c r="B9" s="99"/>
      <c r="C9" s="113"/>
      <c r="D9" s="116"/>
      <c r="E9" s="117"/>
      <c r="F9" s="99"/>
      <c r="G9" s="99"/>
      <c r="H9" s="109"/>
      <c r="I9" s="109"/>
      <c r="J9" s="109"/>
      <c r="K9" s="109"/>
      <c r="L9" s="108"/>
      <c r="M9" s="108"/>
      <c r="N9" s="108"/>
      <c r="O9" s="108"/>
      <c r="P9" s="98"/>
      <c r="Q9" s="108"/>
      <c r="R9" s="99"/>
      <c r="S9" s="98"/>
      <c r="T9" s="98"/>
      <c r="V9" s="11"/>
      <c r="W9" s="65"/>
      <c r="X9" s="70" t="str">
        <f>+D5</f>
        <v>Cơ sở văn hóa Việt Nam</v>
      </c>
      <c r="Y9" s="71" t="str">
        <f>+O5</f>
        <v>Nhóm:   CDT1240-02</v>
      </c>
      <c r="Z9" s="72">
        <f>+$AI$9+$AK$9+$AG$9</f>
        <v>62</v>
      </c>
      <c r="AA9" s="66">
        <f>COUNTIF($S$10:$S$130,"Khiển trách")</f>
        <v>0</v>
      </c>
      <c r="AB9" s="66">
        <f>COUNTIF($S$10:$S$130,"Cảnh cáo")</f>
        <v>0</v>
      </c>
      <c r="AC9" s="66">
        <f>COUNTIF($S$10:$S$130,"Đình chỉ thi")</f>
        <v>0</v>
      </c>
      <c r="AD9" s="73">
        <f>+($AA$9+$AB$9+$AC$9)/$Z$9*100%</f>
        <v>0</v>
      </c>
      <c r="AE9" s="66">
        <f>SUM(COUNTIF($S$10:$S$128,"Vắng"),COUNTIF($S$10:$S$128,"Vắng có phép"))</f>
        <v>2</v>
      </c>
      <c r="AF9" s="74">
        <f>+$AE$9/$Z$9</f>
        <v>3.2258064516129031E-2</v>
      </c>
      <c r="AG9" s="75">
        <f>COUNTIF($W$10:$W$128,"Thi lại")</f>
        <v>0</v>
      </c>
      <c r="AH9" s="74">
        <f>+$AG$9/$Z$9</f>
        <v>0</v>
      </c>
      <c r="AI9" s="75">
        <f>COUNTIF($W$10:$W$129,"Học lại")</f>
        <v>11</v>
      </c>
      <c r="AJ9" s="74">
        <f>+$AI$9/$Z$9</f>
        <v>0.17741935483870969</v>
      </c>
      <c r="AK9" s="66">
        <f>COUNTIF($W$11:$W$129,"Đạt")</f>
        <v>51</v>
      </c>
      <c r="AL9" s="73">
        <f>+$AK$9/$Z$9</f>
        <v>0.82258064516129037</v>
      </c>
    </row>
    <row r="10" spans="2:38" ht="14.25" customHeight="1" x14ac:dyDescent="0.25">
      <c r="B10" s="105" t="s">
        <v>28</v>
      </c>
      <c r="C10" s="106"/>
      <c r="D10" s="106"/>
      <c r="E10" s="106"/>
      <c r="F10" s="106"/>
      <c r="G10" s="107"/>
      <c r="H10" s="12">
        <v>10</v>
      </c>
      <c r="I10" s="12">
        <v>30</v>
      </c>
      <c r="J10" s="13"/>
      <c r="K10" s="12"/>
      <c r="L10" s="14"/>
      <c r="M10" s="15"/>
      <c r="N10" s="15"/>
      <c r="O10" s="62">
        <f>100-(H10+I10+J10+K10)</f>
        <v>60</v>
      </c>
      <c r="P10" s="99"/>
      <c r="Q10" s="16"/>
      <c r="R10" s="16"/>
      <c r="S10" s="99"/>
      <c r="T10" s="99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 x14ac:dyDescent="0.25">
      <c r="B11" s="17">
        <v>1</v>
      </c>
      <c r="C11" s="18" t="s">
        <v>852</v>
      </c>
      <c r="D11" s="19" t="s">
        <v>853</v>
      </c>
      <c r="E11" s="20" t="s">
        <v>52</v>
      </c>
      <c r="F11" s="21" t="s">
        <v>793</v>
      </c>
      <c r="G11" s="18" t="s">
        <v>188</v>
      </c>
      <c r="H11" s="89">
        <v>10</v>
      </c>
      <c r="I11" s="22">
        <v>8</v>
      </c>
      <c r="J11" s="22" t="s">
        <v>29</v>
      </c>
      <c r="K11" s="22" t="s">
        <v>29</v>
      </c>
      <c r="L11" s="95"/>
      <c r="M11" s="95"/>
      <c r="N11" s="95"/>
      <c r="O11" s="96">
        <v>5</v>
      </c>
      <c r="P11" s="23">
        <f t="shared" ref="P11:P72" si="0">ROUND(SUMPRODUCT(H11:O11,$H$10:$O$10)/100,1)</f>
        <v>6.4</v>
      </c>
      <c r="Q11" s="24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</v>
      </c>
      <c r="R11" s="24" t="str">
        <f t="shared" ref="R11:R42" si="2">IF($P11&lt;4,"Kém",IF(AND($P11&gt;=4,$P11&lt;=5.4),"Trung bình yếu",IF(AND($P11&gt;=5.5,$P11&lt;=6.9),"Trung bình",IF(AND($P11&gt;=7,$P11&lt;=8.4),"Khá",IF(AND($P11&gt;=8.5,$P11&lt;=10),"Giỏi","")))))</f>
        <v>Trung bình</v>
      </c>
      <c r="S11" s="86" t="str">
        <f>+IF(OR($H11=0,$I11=0,$J11=0,$K11=0),"Không đủ ĐKDT","")</f>
        <v/>
      </c>
      <c r="T11" s="25">
        <v>204</v>
      </c>
      <c r="U11" s="3"/>
      <c r="V11" s="26"/>
      <c r="W11" s="77" t="str">
        <f t="shared" ref="W11:W42" si="3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8.75" customHeight="1" x14ac:dyDescent="0.25">
      <c r="B12" s="27">
        <v>2</v>
      </c>
      <c r="C12" s="28" t="s">
        <v>854</v>
      </c>
      <c r="D12" s="29" t="s">
        <v>53</v>
      </c>
      <c r="E12" s="30" t="s">
        <v>52</v>
      </c>
      <c r="F12" s="31" t="s">
        <v>855</v>
      </c>
      <c r="G12" s="28" t="s">
        <v>291</v>
      </c>
      <c r="H12" s="90">
        <v>7</v>
      </c>
      <c r="I12" s="32">
        <v>7</v>
      </c>
      <c r="J12" s="32" t="s">
        <v>29</v>
      </c>
      <c r="K12" s="32" t="s">
        <v>29</v>
      </c>
      <c r="L12" s="33"/>
      <c r="M12" s="33"/>
      <c r="N12" s="33"/>
      <c r="O12" s="34">
        <v>4</v>
      </c>
      <c r="P12" s="35">
        <f t="shared" si="0"/>
        <v>5.2</v>
      </c>
      <c r="Q12" s="36" t="str">
        <f t="shared" si="1"/>
        <v>D+</v>
      </c>
      <c r="R12" s="37" t="str">
        <f t="shared" si="2"/>
        <v>Trung bình yếu</v>
      </c>
      <c r="S12" s="38" t="str">
        <f>+IF(OR($H12=0,$I12=0,$J12=0,$K12=0),"Không đủ ĐKDT","")</f>
        <v/>
      </c>
      <c r="T12" s="39">
        <v>204</v>
      </c>
      <c r="U12" s="3"/>
      <c r="V12" s="26"/>
      <c r="W12" s="77" t="str">
        <f t="shared" si="3"/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8.75" customHeight="1" x14ac:dyDescent="0.25">
      <c r="B13" s="27">
        <v>3</v>
      </c>
      <c r="C13" s="28" t="s">
        <v>856</v>
      </c>
      <c r="D13" s="29" t="s">
        <v>668</v>
      </c>
      <c r="E13" s="30" t="s">
        <v>857</v>
      </c>
      <c r="F13" s="31" t="s">
        <v>336</v>
      </c>
      <c r="G13" s="28" t="s">
        <v>206</v>
      </c>
      <c r="H13" s="90">
        <v>10</v>
      </c>
      <c r="I13" s="32">
        <v>7.5</v>
      </c>
      <c r="J13" s="32" t="s">
        <v>29</v>
      </c>
      <c r="K13" s="32" t="s">
        <v>29</v>
      </c>
      <c r="L13" s="40"/>
      <c r="M13" s="40"/>
      <c r="N13" s="40"/>
      <c r="O13" s="34">
        <v>6</v>
      </c>
      <c r="P13" s="35">
        <f t="shared" si="0"/>
        <v>6.9</v>
      </c>
      <c r="Q13" s="36" t="str">
        <f t="shared" si="1"/>
        <v>C+</v>
      </c>
      <c r="R13" s="37" t="str">
        <f t="shared" si="2"/>
        <v>Trung bình</v>
      </c>
      <c r="S13" s="38" t="str">
        <f>+IF(OR($H13=0,$I13=0,$J13=0,$K13=0),"Không đủ ĐKDT","")</f>
        <v/>
      </c>
      <c r="T13" s="39">
        <v>204</v>
      </c>
      <c r="U13" s="3"/>
      <c r="V13" s="26"/>
      <c r="W13" s="77" t="str">
        <f t="shared" si="3"/>
        <v>Đạt</v>
      </c>
      <c r="X13" s="78"/>
      <c r="Y13" s="78"/>
      <c r="Z13" s="91"/>
      <c r="AA13" s="67"/>
      <c r="AB13" s="67"/>
      <c r="AC13" s="67"/>
      <c r="AD13" s="80"/>
      <c r="AE13" s="67"/>
      <c r="AF13" s="81"/>
      <c r="AG13" s="82"/>
      <c r="AH13" s="81"/>
      <c r="AI13" s="82"/>
      <c r="AJ13" s="81"/>
      <c r="AK13" s="67"/>
      <c r="AL13" s="80"/>
    </row>
    <row r="14" spans="2:38" ht="18.75" customHeight="1" x14ac:dyDescent="0.25">
      <c r="B14" s="27">
        <v>4</v>
      </c>
      <c r="C14" s="28" t="s">
        <v>858</v>
      </c>
      <c r="D14" s="29" t="s">
        <v>115</v>
      </c>
      <c r="E14" s="30" t="s">
        <v>857</v>
      </c>
      <c r="F14" s="31" t="s">
        <v>589</v>
      </c>
      <c r="G14" s="28" t="s">
        <v>291</v>
      </c>
      <c r="H14" s="90">
        <v>5</v>
      </c>
      <c r="I14" s="32">
        <v>3.5</v>
      </c>
      <c r="J14" s="32" t="s">
        <v>29</v>
      </c>
      <c r="K14" s="32" t="s">
        <v>29</v>
      </c>
      <c r="L14" s="40"/>
      <c r="M14" s="40"/>
      <c r="N14" s="40"/>
      <c r="O14" s="34">
        <v>0</v>
      </c>
      <c r="P14" s="35">
        <f t="shared" si="0"/>
        <v>1.6</v>
      </c>
      <c r="Q14" s="36" t="str">
        <f t="shared" si="1"/>
        <v>F</v>
      </c>
      <c r="R14" s="37" t="str">
        <f t="shared" si="2"/>
        <v>Kém</v>
      </c>
      <c r="S14" s="38" t="s">
        <v>999</v>
      </c>
      <c r="T14" s="39">
        <v>204</v>
      </c>
      <c r="U14" s="3"/>
      <c r="V14" s="26"/>
      <c r="W14" s="77" t="str">
        <f t="shared" si="3"/>
        <v>Học lại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 x14ac:dyDescent="0.25">
      <c r="B15" s="27">
        <v>5</v>
      </c>
      <c r="C15" s="28" t="s">
        <v>859</v>
      </c>
      <c r="D15" s="29" t="s">
        <v>768</v>
      </c>
      <c r="E15" s="30" t="s">
        <v>860</v>
      </c>
      <c r="F15" s="31" t="s">
        <v>861</v>
      </c>
      <c r="G15" s="28" t="s">
        <v>184</v>
      </c>
      <c r="H15" s="90">
        <v>7</v>
      </c>
      <c r="I15" s="32">
        <v>6.5</v>
      </c>
      <c r="J15" s="32" t="s">
        <v>29</v>
      </c>
      <c r="K15" s="32" t="s">
        <v>29</v>
      </c>
      <c r="L15" s="40"/>
      <c r="M15" s="40"/>
      <c r="N15" s="40"/>
      <c r="O15" s="34">
        <v>5</v>
      </c>
      <c r="P15" s="35">
        <f t="shared" si="0"/>
        <v>5.7</v>
      </c>
      <c r="Q15" s="36" t="str">
        <f t="shared" si="1"/>
        <v>C</v>
      </c>
      <c r="R15" s="37" t="str">
        <f t="shared" si="2"/>
        <v>Trung bình</v>
      </c>
      <c r="S15" s="38" t="str">
        <f>+IF(OR($H15=0,$I15=0,$J15=0,$K15=0),"Không đủ ĐKDT","")</f>
        <v/>
      </c>
      <c r="T15" s="39">
        <v>204</v>
      </c>
      <c r="U15" s="3"/>
      <c r="V15" s="26"/>
      <c r="W15" s="77" t="str">
        <f t="shared" si="3"/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 x14ac:dyDescent="0.25">
      <c r="B16" s="27">
        <v>6</v>
      </c>
      <c r="C16" s="28" t="s">
        <v>862</v>
      </c>
      <c r="D16" s="29" t="s">
        <v>863</v>
      </c>
      <c r="E16" s="30" t="s">
        <v>864</v>
      </c>
      <c r="F16" s="31" t="s">
        <v>865</v>
      </c>
      <c r="G16" s="28" t="s">
        <v>201</v>
      </c>
      <c r="H16" s="90">
        <v>10</v>
      </c>
      <c r="I16" s="32">
        <v>8</v>
      </c>
      <c r="J16" s="32" t="s">
        <v>29</v>
      </c>
      <c r="K16" s="32" t="s">
        <v>29</v>
      </c>
      <c r="L16" s="40"/>
      <c r="M16" s="40"/>
      <c r="N16" s="40"/>
      <c r="O16" s="34">
        <v>4</v>
      </c>
      <c r="P16" s="35">
        <f t="shared" si="0"/>
        <v>5.8</v>
      </c>
      <c r="Q16" s="36" t="str">
        <f t="shared" si="1"/>
        <v>C</v>
      </c>
      <c r="R16" s="37" t="str">
        <f t="shared" si="2"/>
        <v>Trung bình</v>
      </c>
      <c r="S16" s="38" t="str">
        <f>+IF(OR($H16=0,$I16=0,$J16=0,$K16=0),"Không đủ ĐKDT","")</f>
        <v/>
      </c>
      <c r="T16" s="39">
        <v>204</v>
      </c>
      <c r="U16" s="3"/>
      <c r="V16" s="26"/>
      <c r="W16" s="77" t="str">
        <f t="shared" si="3"/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 x14ac:dyDescent="0.25">
      <c r="B17" s="27">
        <v>7</v>
      </c>
      <c r="C17" s="28" t="s">
        <v>866</v>
      </c>
      <c r="D17" s="29" t="s">
        <v>867</v>
      </c>
      <c r="E17" s="30" t="s">
        <v>868</v>
      </c>
      <c r="F17" s="31" t="s">
        <v>264</v>
      </c>
      <c r="G17" s="28" t="s">
        <v>291</v>
      </c>
      <c r="H17" s="90">
        <v>7</v>
      </c>
      <c r="I17" s="32">
        <v>7.5</v>
      </c>
      <c r="J17" s="32" t="s">
        <v>29</v>
      </c>
      <c r="K17" s="32" t="s">
        <v>29</v>
      </c>
      <c r="L17" s="40"/>
      <c r="M17" s="40"/>
      <c r="N17" s="40"/>
      <c r="O17" s="34">
        <v>6</v>
      </c>
      <c r="P17" s="35">
        <f t="shared" si="0"/>
        <v>6.6</v>
      </c>
      <c r="Q17" s="36" t="str">
        <f t="shared" si="1"/>
        <v>C+</v>
      </c>
      <c r="R17" s="37" t="str">
        <f t="shared" si="2"/>
        <v>Trung bình</v>
      </c>
      <c r="S17" s="38" t="str">
        <f>+IF(OR($H17=0,$I17=0,$J17=0,$K17=0),"Không đủ ĐKDT","")</f>
        <v/>
      </c>
      <c r="T17" s="39">
        <v>204</v>
      </c>
      <c r="U17" s="3"/>
      <c r="V17" s="26"/>
      <c r="W17" s="77" t="str">
        <f t="shared" si="3"/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 x14ac:dyDescent="0.25">
      <c r="B18" s="27">
        <v>8</v>
      </c>
      <c r="C18" s="28" t="s">
        <v>869</v>
      </c>
      <c r="D18" s="29" t="s">
        <v>870</v>
      </c>
      <c r="E18" s="30" t="s">
        <v>871</v>
      </c>
      <c r="F18" s="31" t="s">
        <v>872</v>
      </c>
      <c r="G18" s="28" t="s">
        <v>291</v>
      </c>
      <c r="H18" s="90">
        <v>5</v>
      </c>
      <c r="I18" s="32">
        <v>3.5</v>
      </c>
      <c r="J18" s="32" t="s">
        <v>29</v>
      </c>
      <c r="K18" s="32" t="s">
        <v>29</v>
      </c>
      <c r="L18" s="40"/>
      <c r="M18" s="40"/>
      <c r="N18" s="40"/>
      <c r="O18" s="34">
        <v>0</v>
      </c>
      <c r="P18" s="35">
        <f t="shared" si="0"/>
        <v>1.6</v>
      </c>
      <c r="Q18" s="36" t="str">
        <f t="shared" si="1"/>
        <v>F</v>
      </c>
      <c r="R18" s="37" t="str">
        <f t="shared" si="2"/>
        <v>Kém</v>
      </c>
      <c r="S18" s="38" t="s">
        <v>999</v>
      </c>
      <c r="T18" s="39">
        <v>204</v>
      </c>
      <c r="U18" s="3"/>
      <c r="V18" s="26"/>
      <c r="W18" s="77" t="str">
        <f t="shared" si="3"/>
        <v>Học lại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 x14ac:dyDescent="0.25">
      <c r="B19" s="27">
        <v>9</v>
      </c>
      <c r="C19" s="28" t="s">
        <v>873</v>
      </c>
      <c r="D19" s="29" t="s">
        <v>672</v>
      </c>
      <c r="E19" s="30" t="s">
        <v>102</v>
      </c>
      <c r="F19" s="31" t="s">
        <v>363</v>
      </c>
      <c r="G19" s="28" t="s">
        <v>201</v>
      </c>
      <c r="H19" s="90">
        <v>10</v>
      </c>
      <c r="I19" s="32">
        <v>8</v>
      </c>
      <c r="J19" s="32" t="s">
        <v>29</v>
      </c>
      <c r="K19" s="32" t="s">
        <v>29</v>
      </c>
      <c r="L19" s="40"/>
      <c r="M19" s="40"/>
      <c r="N19" s="40"/>
      <c r="O19" s="34">
        <v>5.5</v>
      </c>
      <c r="P19" s="35">
        <f t="shared" si="0"/>
        <v>6.7</v>
      </c>
      <c r="Q19" s="36" t="str">
        <f t="shared" si="1"/>
        <v>C+</v>
      </c>
      <c r="R19" s="37" t="str">
        <f t="shared" si="2"/>
        <v>Trung bình</v>
      </c>
      <c r="S19" s="38" t="str">
        <f t="shared" ref="S19:S66" si="4">+IF(OR($H19=0,$I19=0,$J19=0,$K19=0),"Không đủ ĐKDT","")</f>
        <v/>
      </c>
      <c r="T19" s="39">
        <v>204</v>
      </c>
      <c r="U19" s="3"/>
      <c r="V19" s="26"/>
      <c r="W19" s="77" t="str">
        <f t="shared" si="3"/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 x14ac:dyDescent="0.25">
      <c r="B20" s="27">
        <v>10</v>
      </c>
      <c r="C20" s="28" t="s">
        <v>874</v>
      </c>
      <c r="D20" s="29" t="s">
        <v>875</v>
      </c>
      <c r="E20" s="30" t="s">
        <v>56</v>
      </c>
      <c r="F20" s="31" t="s">
        <v>205</v>
      </c>
      <c r="G20" s="28" t="s">
        <v>291</v>
      </c>
      <c r="H20" s="90">
        <v>10</v>
      </c>
      <c r="I20" s="32">
        <v>8</v>
      </c>
      <c r="J20" s="32" t="s">
        <v>29</v>
      </c>
      <c r="K20" s="32" t="s">
        <v>29</v>
      </c>
      <c r="L20" s="40"/>
      <c r="M20" s="40"/>
      <c r="N20" s="40"/>
      <c r="O20" s="34">
        <v>5</v>
      </c>
      <c r="P20" s="35">
        <f t="shared" si="0"/>
        <v>6.4</v>
      </c>
      <c r="Q20" s="36" t="str">
        <f t="shared" si="1"/>
        <v>C</v>
      </c>
      <c r="R20" s="37" t="str">
        <f t="shared" si="2"/>
        <v>Trung bình</v>
      </c>
      <c r="S20" s="38" t="str">
        <f t="shared" si="4"/>
        <v/>
      </c>
      <c r="T20" s="39">
        <v>204</v>
      </c>
      <c r="U20" s="3"/>
      <c r="V20" s="26"/>
      <c r="W20" s="77" t="str">
        <f t="shared" si="3"/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 x14ac:dyDescent="0.25">
      <c r="B21" s="27">
        <v>11</v>
      </c>
      <c r="C21" s="28" t="s">
        <v>876</v>
      </c>
      <c r="D21" s="29" t="s">
        <v>450</v>
      </c>
      <c r="E21" s="30" t="s">
        <v>877</v>
      </c>
      <c r="F21" s="31" t="s">
        <v>573</v>
      </c>
      <c r="G21" s="28" t="s">
        <v>181</v>
      </c>
      <c r="H21" s="90">
        <v>0</v>
      </c>
      <c r="I21" s="32">
        <v>3.5</v>
      </c>
      <c r="J21" s="32" t="s">
        <v>29</v>
      </c>
      <c r="K21" s="32" t="s">
        <v>29</v>
      </c>
      <c r="L21" s="40"/>
      <c r="M21" s="40"/>
      <c r="N21" s="40"/>
      <c r="O21" s="34">
        <v>0</v>
      </c>
      <c r="P21" s="35">
        <f t="shared" si="0"/>
        <v>1.1000000000000001</v>
      </c>
      <c r="Q21" s="36" t="str">
        <f t="shared" si="1"/>
        <v>F</v>
      </c>
      <c r="R21" s="37" t="str">
        <f t="shared" si="2"/>
        <v>Kém</v>
      </c>
      <c r="S21" s="38" t="str">
        <f t="shared" si="4"/>
        <v>Không đủ ĐKDT</v>
      </c>
      <c r="T21" s="39">
        <v>204</v>
      </c>
      <c r="U21" s="3"/>
      <c r="V21" s="26"/>
      <c r="W21" s="77" t="str">
        <f t="shared" si="3"/>
        <v>Học lại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 x14ac:dyDescent="0.25">
      <c r="B22" s="27">
        <v>12</v>
      </c>
      <c r="C22" s="28" t="s">
        <v>878</v>
      </c>
      <c r="D22" s="29" t="s">
        <v>879</v>
      </c>
      <c r="E22" s="30" t="s">
        <v>57</v>
      </c>
      <c r="F22" s="31" t="s">
        <v>830</v>
      </c>
      <c r="G22" s="28" t="s">
        <v>291</v>
      </c>
      <c r="H22" s="90">
        <v>10</v>
      </c>
      <c r="I22" s="32">
        <v>7</v>
      </c>
      <c r="J22" s="32" t="s">
        <v>29</v>
      </c>
      <c r="K22" s="32" t="s">
        <v>29</v>
      </c>
      <c r="L22" s="40"/>
      <c r="M22" s="40"/>
      <c r="N22" s="40"/>
      <c r="O22" s="34">
        <v>7</v>
      </c>
      <c r="P22" s="35">
        <f t="shared" si="0"/>
        <v>7.3</v>
      </c>
      <c r="Q22" s="36" t="str">
        <f t="shared" si="1"/>
        <v>B</v>
      </c>
      <c r="R22" s="37" t="str">
        <f t="shared" si="2"/>
        <v>Khá</v>
      </c>
      <c r="S22" s="38" t="str">
        <f t="shared" si="4"/>
        <v/>
      </c>
      <c r="T22" s="39">
        <v>204</v>
      </c>
      <c r="U22" s="3"/>
      <c r="V22" s="26"/>
      <c r="W22" s="77" t="str">
        <f t="shared" si="3"/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 x14ac:dyDescent="0.25">
      <c r="B23" s="27">
        <v>13</v>
      </c>
      <c r="C23" s="28" t="s">
        <v>880</v>
      </c>
      <c r="D23" s="29" t="s">
        <v>109</v>
      </c>
      <c r="E23" s="30" t="s">
        <v>881</v>
      </c>
      <c r="F23" s="31" t="s">
        <v>882</v>
      </c>
      <c r="G23" s="28" t="s">
        <v>201</v>
      </c>
      <c r="H23" s="90">
        <v>10</v>
      </c>
      <c r="I23" s="32">
        <v>7.5</v>
      </c>
      <c r="J23" s="32" t="s">
        <v>29</v>
      </c>
      <c r="K23" s="32" t="s">
        <v>29</v>
      </c>
      <c r="L23" s="40"/>
      <c r="M23" s="40"/>
      <c r="N23" s="40"/>
      <c r="O23" s="34">
        <v>5</v>
      </c>
      <c r="P23" s="35">
        <f t="shared" si="0"/>
        <v>6.3</v>
      </c>
      <c r="Q23" s="36" t="str">
        <f t="shared" si="1"/>
        <v>C</v>
      </c>
      <c r="R23" s="37" t="str">
        <f t="shared" si="2"/>
        <v>Trung bình</v>
      </c>
      <c r="S23" s="38" t="str">
        <f t="shared" si="4"/>
        <v/>
      </c>
      <c r="T23" s="39">
        <v>204</v>
      </c>
      <c r="U23" s="3"/>
      <c r="V23" s="26"/>
      <c r="W23" s="77" t="str">
        <f t="shared" si="3"/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 x14ac:dyDescent="0.25">
      <c r="B24" s="27">
        <v>14</v>
      </c>
      <c r="C24" s="28" t="s">
        <v>883</v>
      </c>
      <c r="D24" s="29" t="s">
        <v>884</v>
      </c>
      <c r="E24" s="30" t="s">
        <v>885</v>
      </c>
      <c r="F24" s="31" t="s">
        <v>886</v>
      </c>
      <c r="G24" s="28" t="s">
        <v>177</v>
      </c>
      <c r="H24" s="90">
        <v>7</v>
      </c>
      <c r="I24" s="32">
        <v>8</v>
      </c>
      <c r="J24" s="32" t="s">
        <v>29</v>
      </c>
      <c r="K24" s="32" t="s">
        <v>29</v>
      </c>
      <c r="L24" s="40"/>
      <c r="M24" s="40"/>
      <c r="N24" s="40"/>
      <c r="O24" s="34">
        <v>6.5</v>
      </c>
      <c r="P24" s="35">
        <f t="shared" si="0"/>
        <v>7</v>
      </c>
      <c r="Q24" s="36" t="str">
        <f t="shared" si="1"/>
        <v>B</v>
      </c>
      <c r="R24" s="37" t="str">
        <f t="shared" si="2"/>
        <v>Khá</v>
      </c>
      <c r="S24" s="38" t="str">
        <f t="shared" si="4"/>
        <v/>
      </c>
      <c r="T24" s="39">
        <v>204</v>
      </c>
      <c r="U24" s="3"/>
      <c r="V24" s="26"/>
      <c r="W24" s="77" t="str">
        <f t="shared" si="3"/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 x14ac:dyDescent="0.25">
      <c r="B25" s="27">
        <v>15</v>
      </c>
      <c r="C25" s="28" t="s">
        <v>887</v>
      </c>
      <c r="D25" s="29" t="s">
        <v>672</v>
      </c>
      <c r="E25" s="30" t="s">
        <v>196</v>
      </c>
      <c r="F25" s="31" t="s">
        <v>339</v>
      </c>
      <c r="G25" s="28" t="s">
        <v>188</v>
      </c>
      <c r="H25" s="90">
        <v>0</v>
      </c>
      <c r="I25" s="32">
        <v>8</v>
      </c>
      <c r="J25" s="32" t="s">
        <v>29</v>
      </c>
      <c r="K25" s="32" t="s">
        <v>29</v>
      </c>
      <c r="L25" s="40"/>
      <c r="M25" s="40"/>
      <c r="N25" s="40"/>
      <c r="O25" s="34">
        <v>0</v>
      </c>
      <c r="P25" s="35">
        <f t="shared" si="0"/>
        <v>2.4</v>
      </c>
      <c r="Q25" s="36" t="str">
        <f t="shared" si="1"/>
        <v>F</v>
      </c>
      <c r="R25" s="37" t="str">
        <f t="shared" si="2"/>
        <v>Kém</v>
      </c>
      <c r="S25" s="38" t="str">
        <f t="shared" si="4"/>
        <v>Không đủ ĐKDT</v>
      </c>
      <c r="T25" s="39">
        <v>204</v>
      </c>
      <c r="U25" s="3"/>
      <c r="V25" s="26"/>
      <c r="W25" s="77" t="str">
        <f t="shared" si="3"/>
        <v>Học lại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 x14ac:dyDescent="0.25">
      <c r="B26" s="27">
        <v>16</v>
      </c>
      <c r="C26" s="28" t="s">
        <v>888</v>
      </c>
      <c r="D26" s="29" t="s">
        <v>72</v>
      </c>
      <c r="E26" s="30" t="s">
        <v>60</v>
      </c>
      <c r="F26" s="31" t="s">
        <v>348</v>
      </c>
      <c r="G26" s="28" t="s">
        <v>188</v>
      </c>
      <c r="H26" s="90">
        <v>10</v>
      </c>
      <c r="I26" s="32">
        <v>8</v>
      </c>
      <c r="J26" s="32" t="s">
        <v>29</v>
      </c>
      <c r="K26" s="32" t="s">
        <v>29</v>
      </c>
      <c r="L26" s="40"/>
      <c r="M26" s="40"/>
      <c r="N26" s="40"/>
      <c r="O26" s="34">
        <v>5.5</v>
      </c>
      <c r="P26" s="35">
        <f t="shared" si="0"/>
        <v>6.7</v>
      </c>
      <c r="Q26" s="36" t="str">
        <f t="shared" si="1"/>
        <v>C+</v>
      </c>
      <c r="R26" s="37" t="str">
        <f t="shared" si="2"/>
        <v>Trung bình</v>
      </c>
      <c r="S26" s="38" t="str">
        <f t="shared" si="4"/>
        <v/>
      </c>
      <c r="T26" s="39">
        <v>204</v>
      </c>
      <c r="U26" s="3"/>
      <c r="V26" s="26"/>
      <c r="W26" s="77" t="str">
        <f t="shared" si="3"/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 x14ac:dyDescent="0.25">
      <c r="B27" s="27">
        <v>17</v>
      </c>
      <c r="C27" s="28" t="s">
        <v>889</v>
      </c>
      <c r="D27" s="29" t="s">
        <v>890</v>
      </c>
      <c r="E27" s="30" t="s">
        <v>891</v>
      </c>
      <c r="F27" s="31" t="s">
        <v>540</v>
      </c>
      <c r="G27" s="28" t="s">
        <v>188</v>
      </c>
      <c r="H27" s="90">
        <v>10</v>
      </c>
      <c r="I27" s="32">
        <v>7.5</v>
      </c>
      <c r="J27" s="32" t="s">
        <v>29</v>
      </c>
      <c r="K27" s="32" t="s">
        <v>29</v>
      </c>
      <c r="L27" s="40"/>
      <c r="M27" s="40"/>
      <c r="N27" s="40"/>
      <c r="O27" s="34">
        <v>6</v>
      </c>
      <c r="P27" s="35">
        <f t="shared" si="0"/>
        <v>6.9</v>
      </c>
      <c r="Q27" s="36" t="str">
        <f t="shared" si="1"/>
        <v>C+</v>
      </c>
      <c r="R27" s="37" t="str">
        <f t="shared" si="2"/>
        <v>Trung bình</v>
      </c>
      <c r="S27" s="38" t="str">
        <f t="shared" si="4"/>
        <v/>
      </c>
      <c r="T27" s="39">
        <v>204</v>
      </c>
      <c r="U27" s="3"/>
      <c r="V27" s="26"/>
      <c r="W27" s="77" t="str">
        <f t="shared" si="3"/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 x14ac:dyDescent="0.25">
      <c r="B28" s="27">
        <v>18</v>
      </c>
      <c r="C28" s="28" t="s">
        <v>892</v>
      </c>
      <c r="D28" s="29" t="s">
        <v>893</v>
      </c>
      <c r="E28" s="30" t="s">
        <v>106</v>
      </c>
      <c r="F28" s="31" t="s">
        <v>894</v>
      </c>
      <c r="G28" s="28" t="s">
        <v>188</v>
      </c>
      <c r="H28" s="90">
        <v>7</v>
      </c>
      <c r="I28" s="32">
        <v>8</v>
      </c>
      <c r="J28" s="32" t="s">
        <v>29</v>
      </c>
      <c r="K28" s="32" t="s">
        <v>29</v>
      </c>
      <c r="L28" s="40"/>
      <c r="M28" s="40"/>
      <c r="N28" s="40"/>
      <c r="O28" s="34">
        <v>6</v>
      </c>
      <c r="P28" s="35">
        <f t="shared" si="0"/>
        <v>6.7</v>
      </c>
      <c r="Q28" s="36" t="str">
        <f t="shared" si="1"/>
        <v>C+</v>
      </c>
      <c r="R28" s="37" t="str">
        <f t="shared" si="2"/>
        <v>Trung bình</v>
      </c>
      <c r="S28" s="38" t="str">
        <f t="shared" si="4"/>
        <v/>
      </c>
      <c r="T28" s="39">
        <v>204</v>
      </c>
      <c r="U28" s="3"/>
      <c r="V28" s="26"/>
      <c r="W28" s="77" t="str">
        <f t="shared" si="3"/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 x14ac:dyDescent="0.25">
      <c r="B29" s="27">
        <v>19</v>
      </c>
      <c r="C29" s="28" t="s">
        <v>895</v>
      </c>
      <c r="D29" s="29" t="s">
        <v>896</v>
      </c>
      <c r="E29" s="30" t="s">
        <v>106</v>
      </c>
      <c r="F29" s="31" t="s">
        <v>897</v>
      </c>
      <c r="G29" s="28" t="s">
        <v>181</v>
      </c>
      <c r="H29" s="90">
        <v>7</v>
      </c>
      <c r="I29" s="32">
        <v>7</v>
      </c>
      <c r="J29" s="32" t="s">
        <v>29</v>
      </c>
      <c r="K29" s="32" t="s">
        <v>29</v>
      </c>
      <c r="L29" s="40"/>
      <c r="M29" s="40"/>
      <c r="N29" s="40"/>
      <c r="O29" s="34">
        <v>5</v>
      </c>
      <c r="P29" s="35">
        <f t="shared" si="0"/>
        <v>5.8</v>
      </c>
      <c r="Q29" s="36" t="str">
        <f t="shared" si="1"/>
        <v>C</v>
      </c>
      <c r="R29" s="37" t="str">
        <f t="shared" si="2"/>
        <v>Trung bình</v>
      </c>
      <c r="S29" s="38" t="str">
        <f t="shared" si="4"/>
        <v/>
      </c>
      <c r="T29" s="39">
        <v>204</v>
      </c>
      <c r="U29" s="3"/>
      <c r="V29" s="26"/>
      <c r="W29" s="77" t="str">
        <f t="shared" si="3"/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 x14ac:dyDescent="0.25">
      <c r="B30" s="27">
        <v>20</v>
      </c>
      <c r="C30" s="28" t="s">
        <v>898</v>
      </c>
      <c r="D30" s="29" t="s">
        <v>80</v>
      </c>
      <c r="E30" s="30" t="s">
        <v>64</v>
      </c>
      <c r="F30" s="31" t="s">
        <v>779</v>
      </c>
      <c r="G30" s="28" t="s">
        <v>184</v>
      </c>
      <c r="H30" s="90">
        <v>10</v>
      </c>
      <c r="I30" s="32">
        <v>7.5</v>
      </c>
      <c r="J30" s="32" t="s">
        <v>29</v>
      </c>
      <c r="K30" s="32" t="s">
        <v>29</v>
      </c>
      <c r="L30" s="40"/>
      <c r="M30" s="40"/>
      <c r="N30" s="40"/>
      <c r="O30" s="34">
        <v>6</v>
      </c>
      <c r="P30" s="35">
        <f t="shared" si="0"/>
        <v>6.9</v>
      </c>
      <c r="Q30" s="36" t="str">
        <f t="shared" si="1"/>
        <v>C+</v>
      </c>
      <c r="R30" s="37" t="str">
        <f t="shared" si="2"/>
        <v>Trung bình</v>
      </c>
      <c r="S30" s="38" t="str">
        <f t="shared" si="4"/>
        <v/>
      </c>
      <c r="T30" s="39">
        <v>204</v>
      </c>
      <c r="U30" s="3"/>
      <c r="V30" s="26"/>
      <c r="W30" s="77" t="str">
        <f t="shared" si="3"/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 x14ac:dyDescent="0.25">
      <c r="B31" s="27">
        <v>21</v>
      </c>
      <c r="C31" s="28" t="s">
        <v>899</v>
      </c>
      <c r="D31" s="29" t="s">
        <v>900</v>
      </c>
      <c r="E31" s="30" t="s">
        <v>65</v>
      </c>
      <c r="F31" s="31" t="s">
        <v>582</v>
      </c>
      <c r="G31" s="28" t="s">
        <v>291</v>
      </c>
      <c r="H31" s="90">
        <v>10</v>
      </c>
      <c r="I31" s="32">
        <v>8</v>
      </c>
      <c r="J31" s="32" t="s">
        <v>29</v>
      </c>
      <c r="K31" s="32" t="s">
        <v>29</v>
      </c>
      <c r="L31" s="40"/>
      <c r="M31" s="40"/>
      <c r="N31" s="40"/>
      <c r="O31" s="34">
        <v>6.5</v>
      </c>
      <c r="P31" s="35">
        <f t="shared" si="0"/>
        <v>7.3</v>
      </c>
      <c r="Q31" s="36" t="str">
        <f t="shared" si="1"/>
        <v>B</v>
      </c>
      <c r="R31" s="37" t="str">
        <f t="shared" si="2"/>
        <v>Khá</v>
      </c>
      <c r="S31" s="38" t="str">
        <f t="shared" si="4"/>
        <v/>
      </c>
      <c r="T31" s="39">
        <v>205</v>
      </c>
      <c r="U31" s="3"/>
      <c r="V31" s="26"/>
      <c r="W31" s="77" t="str">
        <f t="shared" si="3"/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 x14ac:dyDescent="0.25">
      <c r="B32" s="27">
        <v>22</v>
      </c>
      <c r="C32" s="28" t="s">
        <v>901</v>
      </c>
      <c r="D32" s="29" t="s">
        <v>902</v>
      </c>
      <c r="E32" s="30" t="s">
        <v>107</v>
      </c>
      <c r="F32" s="31" t="s">
        <v>757</v>
      </c>
      <c r="G32" s="28" t="s">
        <v>177</v>
      </c>
      <c r="H32" s="90">
        <v>10</v>
      </c>
      <c r="I32" s="32">
        <v>8</v>
      </c>
      <c r="J32" s="32" t="s">
        <v>29</v>
      </c>
      <c r="K32" s="32" t="s">
        <v>29</v>
      </c>
      <c r="L32" s="40"/>
      <c r="M32" s="40"/>
      <c r="N32" s="40"/>
      <c r="O32" s="34">
        <v>7</v>
      </c>
      <c r="P32" s="35">
        <f t="shared" si="0"/>
        <v>7.6</v>
      </c>
      <c r="Q32" s="36" t="str">
        <f t="shared" si="1"/>
        <v>B</v>
      </c>
      <c r="R32" s="37" t="str">
        <f t="shared" si="2"/>
        <v>Khá</v>
      </c>
      <c r="S32" s="38" t="str">
        <f t="shared" si="4"/>
        <v/>
      </c>
      <c r="T32" s="39">
        <v>205</v>
      </c>
      <c r="U32" s="3"/>
      <c r="V32" s="26"/>
      <c r="W32" s="77" t="str">
        <f t="shared" si="3"/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 x14ac:dyDescent="0.25">
      <c r="B33" s="27">
        <v>23</v>
      </c>
      <c r="C33" s="28" t="s">
        <v>903</v>
      </c>
      <c r="D33" s="29" t="s">
        <v>904</v>
      </c>
      <c r="E33" s="30" t="s">
        <v>241</v>
      </c>
      <c r="F33" s="31" t="s">
        <v>905</v>
      </c>
      <c r="G33" s="28" t="s">
        <v>291</v>
      </c>
      <c r="H33" s="90">
        <v>7</v>
      </c>
      <c r="I33" s="32">
        <v>7</v>
      </c>
      <c r="J33" s="32" t="s">
        <v>29</v>
      </c>
      <c r="K33" s="32" t="s">
        <v>29</v>
      </c>
      <c r="L33" s="40"/>
      <c r="M33" s="40"/>
      <c r="N33" s="40"/>
      <c r="O33" s="34">
        <v>6</v>
      </c>
      <c r="P33" s="35">
        <f t="shared" si="0"/>
        <v>6.4</v>
      </c>
      <c r="Q33" s="36" t="str">
        <f t="shared" si="1"/>
        <v>C</v>
      </c>
      <c r="R33" s="37" t="str">
        <f t="shared" si="2"/>
        <v>Trung bình</v>
      </c>
      <c r="S33" s="38" t="str">
        <f t="shared" si="4"/>
        <v/>
      </c>
      <c r="T33" s="39">
        <v>205</v>
      </c>
      <c r="U33" s="3"/>
      <c r="V33" s="26"/>
      <c r="W33" s="77" t="str">
        <f t="shared" si="3"/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 x14ac:dyDescent="0.25">
      <c r="B34" s="27">
        <v>24</v>
      </c>
      <c r="C34" s="28" t="s">
        <v>906</v>
      </c>
      <c r="D34" s="29" t="s">
        <v>907</v>
      </c>
      <c r="E34" s="30" t="s">
        <v>735</v>
      </c>
      <c r="F34" s="31" t="s">
        <v>908</v>
      </c>
      <c r="G34" s="28" t="s">
        <v>188</v>
      </c>
      <c r="H34" s="90">
        <v>7</v>
      </c>
      <c r="I34" s="32">
        <v>7.5</v>
      </c>
      <c r="J34" s="32" t="s">
        <v>29</v>
      </c>
      <c r="K34" s="32" t="s">
        <v>29</v>
      </c>
      <c r="L34" s="40"/>
      <c r="M34" s="40"/>
      <c r="N34" s="40"/>
      <c r="O34" s="34">
        <v>4</v>
      </c>
      <c r="P34" s="35">
        <f t="shared" si="0"/>
        <v>5.4</v>
      </c>
      <c r="Q34" s="36" t="str">
        <f t="shared" si="1"/>
        <v>D+</v>
      </c>
      <c r="R34" s="37" t="str">
        <f t="shared" si="2"/>
        <v>Trung bình yếu</v>
      </c>
      <c r="S34" s="38" t="str">
        <f t="shared" si="4"/>
        <v/>
      </c>
      <c r="T34" s="39">
        <v>205</v>
      </c>
      <c r="U34" s="3"/>
      <c r="V34" s="26"/>
      <c r="W34" s="77" t="str">
        <f t="shared" si="3"/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 x14ac:dyDescent="0.25">
      <c r="B35" s="27">
        <v>25</v>
      </c>
      <c r="C35" s="28" t="s">
        <v>909</v>
      </c>
      <c r="D35" s="29" t="s">
        <v>896</v>
      </c>
      <c r="E35" s="30" t="s">
        <v>399</v>
      </c>
      <c r="F35" s="31" t="s">
        <v>910</v>
      </c>
      <c r="G35" s="28" t="s">
        <v>291</v>
      </c>
      <c r="H35" s="90">
        <v>10</v>
      </c>
      <c r="I35" s="32">
        <v>8.5</v>
      </c>
      <c r="J35" s="32" t="s">
        <v>29</v>
      </c>
      <c r="K35" s="32" t="s">
        <v>29</v>
      </c>
      <c r="L35" s="40"/>
      <c r="M35" s="40"/>
      <c r="N35" s="40"/>
      <c r="O35" s="34">
        <v>8</v>
      </c>
      <c r="P35" s="35">
        <f t="shared" si="0"/>
        <v>8.4</v>
      </c>
      <c r="Q35" s="36" t="str">
        <f t="shared" si="1"/>
        <v>B+</v>
      </c>
      <c r="R35" s="37" t="str">
        <f t="shared" si="2"/>
        <v>Khá</v>
      </c>
      <c r="S35" s="38" t="str">
        <f t="shared" si="4"/>
        <v/>
      </c>
      <c r="T35" s="39">
        <v>205</v>
      </c>
      <c r="U35" s="3"/>
      <c r="V35" s="26"/>
      <c r="W35" s="77" t="str">
        <f t="shared" si="3"/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 x14ac:dyDescent="0.25">
      <c r="B36" s="27">
        <v>26</v>
      </c>
      <c r="C36" s="28" t="s">
        <v>911</v>
      </c>
      <c r="D36" s="29" t="s">
        <v>912</v>
      </c>
      <c r="E36" s="30" t="s">
        <v>75</v>
      </c>
      <c r="F36" s="31" t="s">
        <v>913</v>
      </c>
      <c r="G36" s="28" t="s">
        <v>184</v>
      </c>
      <c r="H36" s="90">
        <v>0</v>
      </c>
      <c r="I36" s="32">
        <v>3.5</v>
      </c>
      <c r="J36" s="32" t="s">
        <v>29</v>
      </c>
      <c r="K36" s="32" t="s">
        <v>29</v>
      </c>
      <c r="L36" s="40"/>
      <c r="M36" s="40"/>
      <c r="N36" s="40"/>
      <c r="O36" s="34">
        <v>0</v>
      </c>
      <c r="P36" s="35">
        <f t="shared" si="0"/>
        <v>1.1000000000000001</v>
      </c>
      <c r="Q36" s="36" t="str">
        <f t="shared" si="1"/>
        <v>F</v>
      </c>
      <c r="R36" s="37" t="str">
        <f t="shared" si="2"/>
        <v>Kém</v>
      </c>
      <c r="S36" s="38" t="str">
        <f t="shared" si="4"/>
        <v>Không đủ ĐKDT</v>
      </c>
      <c r="T36" s="39">
        <v>205</v>
      </c>
      <c r="U36" s="3"/>
      <c r="V36" s="26"/>
      <c r="W36" s="77" t="str">
        <f t="shared" si="3"/>
        <v>Học lại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 x14ac:dyDescent="0.25">
      <c r="B37" s="27">
        <v>27</v>
      </c>
      <c r="C37" s="28" t="s">
        <v>914</v>
      </c>
      <c r="D37" s="29" t="s">
        <v>915</v>
      </c>
      <c r="E37" s="30" t="s">
        <v>75</v>
      </c>
      <c r="F37" s="31" t="s">
        <v>916</v>
      </c>
      <c r="G37" s="28" t="s">
        <v>201</v>
      </c>
      <c r="H37" s="90">
        <v>10</v>
      </c>
      <c r="I37" s="32">
        <v>7.5</v>
      </c>
      <c r="J37" s="32" t="s">
        <v>29</v>
      </c>
      <c r="K37" s="32" t="s">
        <v>29</v>
      </c>
      <c r="L37" s="40"/>
      <c r="M37" s="40"/>
      <c r="N37" s="40"/>
      <c r="O37" s="34">
        <v>6</v>
      </c>
      <c r="P37" s="35">
        <f t="shared" si="0"/>
        <v>6.9</v>
      </c>
      <c r="Q37" s="36" t="str">
        <f t="shared" si="1"/>
        <v>C+</v>
      </c>
      <c r="R37" s="37" t="str">
        <f t="shared" si="2"/>
        <v>Trung bình</v>
      </c>
      <c r="S37" s="38" t="str">
        <f t="shared" si="4"/>
        <v/>
      </c>
      <c r="T37" s="39">
        <v>205</v>
      </c>
      <c r="U37" s="3"/>
      <c r="V37" s="26"/>
      <c r="W37" s="77" t="str">
        <f t="shared" si="3"/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 x14ac:dyDescent="0.25">
      <c r="B38" s="27">
        <v>28</v>
      </c>
      <c r="C38" s="28" t="s">
        <v>917</v>
      </c>
      <c r="D38" s="29" t="s">
        <v>78</v>
      </c>
      <c r="E38" s="30" t="s">
        <v>77</v>
      </c>
      <c r="F38" s="31" t="s">
        <v>910</v>
      </c>
      <c r="G38" s="28" t="s">
        <v>291</v>
      </c>
      <c r="H38" s="90">
        <v>10</v>
      </c>
      <c r="I38" s="32">
        <v>7</v>
      </c>
      <c r="J38" s="32" t="s">
        <v>29</v>
      </c>
      <c r="K38" s="32" t="s">
        <v>29</v>
      </c>
      <c r="L38" s="40"/>
      <c r="M38" s="40"/>
      <c r="N38" s="40"/>
      <c r="O38" s="34">
        <v>6</v>
      </c>
      <c r="P38" s="35">
        <f t="shared" si="0"/>
        <v>6.7</v>
      </c>
      <c r="Q38" s="36" t="str">
        <f t="shared" si="1"/>
        <v>C+</v>
      </c>
      <c r="R38" s="37" t="str">
        <f t="shared" si="2"/>
        <v>Trung bình</v>
      </c>
      <c r="S38" s="38" t="str">
        <f t="shared" si="4"/>
        <v/>
      </c>
      <c r="T38" s="39">
        <v>205</v>
      </c>
      <c r="U38" s="3"/>
      <c r="V38" s="26"/>
      <c r="W38" s="77" t="str">
        <f t="shared" si="3"/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 x14ac:dyDescent="0.25">
      <c r="B39" s="27">
        <v>29</v>
      </c>
      <c r="C39" s="28" t="s">
        <v>918</v>
      </c>
      <c r="D39" s="29" t="s">
        <v>135</v>
      </c>
      <c r="E39" s="30" t="s">
        <v>81</v>
      </c>
      <c r="F39" s="31" t="s">
        <v>919</v>
      </c>
      <c r="G39" s="28" t="s">
        <v>291</v>
      </c>
      <c r="H39" s="90">
        <v>7</v>
      </c>
      <c r="I39" s="32">
        <v>8</v>
      </c>
      <c r="J39" s="32" t="s">
        <v>29</v>
      </c>
      <c r="K39" s="32" t="s">
        <v>29</v>
      </c>
      <c r="L39" s="40"/>
      <c r="M39" s="40"/>
      <c r="N39" s="40"/>
      <c r="O39" s="34">
        <v>7</v>
      </c>
      <c r="P39" s="35">
        <f t="shared" si="0"/>
        <v>7.3</v>
      </c>
      <c r="Q39" s="36" t="str">
        <f t="shared" si="1"/>
        <v>B</v>
      </c>
      <c r="R39" s="37" t="str">
        <f t="shared" si="2"/>
        <v>Khá</v>
      </c>
      <c r="S39" s="38" t="str">
        <f t="shared" si="4"/>
        <v/>
      </c>
      <c r="T39" s="39">
        <v>205</v>
      </c>
      <c r="U39" s="3"/>
      <c r="V39" s="26"/>
      <c r="W39" s="77" t="str">
        <f t="shared" si="3"/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 x14ac:dyDescent="0.25">
      <c r="B40" s="27">
        <v>30</v>
      </c>
      <c r="C40" s="28" t="s">
        <v>920</v>
      </c>
      <c r="D40" s="29" t="s">
        <v>501</v>
      </c>
      <c r="E40" s="30" t="s">
        <v>83</v>
      </c>
      <c r="F40" s="31" t="s">
        <v>205</v>
      </c>
      <c r="G40" s="28" t="s">
        <v>291</v>
      </c>
      <c r="H40" s="90">
        <v>10</v>
      </c>
      <c r="I40" s="32">
        <v>7</v>
      </c>
      <c r="J40" s="32" t="s">
        <v>29</v>
      </c>
      <c r="K40" s="32" t="s">
        <v>29</v>
      </c>
      <c r="L40" s="40"/>
      <c r="M40" s="40"/>
      <c r="N40" s="40"/>
      <c r="O40" s="34">
        <v>5.5</v>
      </c>
      <c r="P40" s="35">
        <f t="shared" si="0"/>
        <v>6.4</v>
      </c>
      <c r="Q40" s="36" t="str">
        <f t="shared" si="1"/>
        <v>C</v>
      </c>
      <c r="R40" s="37" t="str">
        <f t="shared" si="2"/>
        <v>Trung bình</v>
      </c>
      <c r="S40" s="38" t="str">
        <f t="shared" si="4"/>
        <v/>
      </c>
      <c r="T40" s="39">
        <v>205</v>
      </c>
      <c r="U40" s="3"/>
      <c r="V40" s="26"/>
      <c r="W40" s="77" t="str">
        <f t="shared" si="3"/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 x14ac:dyDescent="0.25">
      <c r="B41" s="27">
        <v>31</v>
      </c>
      <c r="C41" s="28" t="s">
        <v>921</v>
      </c>
      <c r="D41" s="29" t="s">
        <v>922</v>
      </c>
      <c r="E41" s="30" t="s">
        <v>111</v>
      </c>
      <c r="F41" s="31" t="s">
        <v>923</v>
      </c>
      <c r="G41" s="28" t="s">
        <v>291</v>
      </c>
      <c r="H41" s="90">
        <v>10</v>
      </c>
      <c r="I41" s="32">
        <v>7</v>
      </c>
      <c r="J41" s="32" t="s">
        <v>29</v>
      </c>
      <c r="K41" s="32" t="s">
        <v>29</v>
      </c>
      <c r="L41" s="40"/>
      <c r="M41" s="40"/>
      <c r="N41" s="40"/>
      <c r="O41" s="34">
        <v>6</v>
      </c>
      <c r="P41" s="35">
        <f t="shared" si="0"/>
        <v>6.7</v>
      </c>
      <c r="Q41" s="36" t="str">
        <f t="shared" si="1"/>
        <v>C+</v>
      </c>
      <c r="R41" s="37" t="str">
        <f t="shared" si="2"/>
        <v>Trung bình</v>
      </c>
      <c r="S41" s="38" t="str">
        <f t="shared" si="4"/>
        <v/>
      </c>
      <c r="T41" s="39">
        <v>205</v>
      </c>
      <c r="U41" s="3"/>
      <c r="V41" s="26"/>
      <c r="W41" s="77" t="str">
        <f t="shared" si="3"/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 x14ac:dyDescent="0.25">
      <c r="B42" s="27">
        <v>32</v>
      </c>
      <c r="C42" s="28" t="s">
        <v>924</v>
      </c>
      <c r="D42" s="29" t="s">
        <v>109</v>
      </c>
      <c r="E42" s="30" t="s">
        <v>925</v>
      </c>
      <c r="F42" s="31" t="s">
        <v>483</v>
      </c>
      <c r="G42" s="28" t="s">
        <v>188</v>
      </c>
      <c r="H42" s="90">
        <v>7</v>
      </c>
      <c r="I42" s="32">
        <v>8</v>
      </c>
      <c r="J42" s="32" t="s">
        <v>29</v>
      </c>
      <c r="K42" s="32" t="s">
        <v>29</v>
      </c>
      <c r="L42" s="40"/>
      <c r="M42" s="40"/>
      <c r="N42" s="40"/>
      <c r="O42" s="34">
        <v>5</v>
      </c>
      <c r="P42" s="35">
        <f t="shared" si="0"/>
        <v>6.1</v>
      </c>
      <c r="Q42" s="36" t="str">
        <f t="shared" si="1"/>
        <v>C</v>
      </c>
      <c r="R42" s="37" t="str">
        <f t="shared" si="2"/>
        <v>Trung bình</v>
      </c>
      <c r="S42" s="38" t="str">
        <f t="shared" si="4"/>
        <v/>
      </c>
      <c r="T42" s="39">
        <v>205</v>
      </c>
      <c r="U42" s="3"/>
      <c r="V42" s="26"/>
      <c r="W42" s="77" t="str">
        <f t="shared" si="3"/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 x14ac:dyDescent="0.25">
      <c r="B43" s="27">
        <v>33</v>
      </c>
      <c r="C43" s="28" t="s">
        <v>926</v>
      </c>
      <c r="D43" s="29" t="s">
        <v>927</v>
      </c>
      <c r="E43" s="30" t="s">
        <v>605</v>
      </c>
      <c r="F43" s="31" t="s">
        <v>928</v>
      </c>
      <c r="G43" s="28" t="s">
        <v>291</v>
      </c>
      <c r="H43" s="90">
        <v>5</v>
      </c>
      <c r="I43" s="32">
        <v>7.5</v>
      </c>
      <c r="J43" s="32" t="s">
        <v>29</v>
      </c>
      <c r="K43" s="32" t="s">
        <v>29</v>
      </c>
      <c r="L43" s="40"/>
      <c r="M43" s="40"/>
      <c r="N43" s="40"/>
      <c r="O43" s="34">
        <v>6</v>
      </c>
      <c r="P43" s="35">
        <f t="shared" si="0"/>
        <v>6.4</v>
      </c>
      <c r="Q43" s="36" t="str">
        <f t="shared" ref="Q43:Q66" si="5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C</v>
      </c>
      <c r="R43" s="37" t="str">
        <f t="shared" ref="R43:R66" si="6">IF($P43&lt;4,"Kém",IF(AND($P43&gt;=4,$P43&lt;=5.4),"Trung bình yếu",IF(AND($P43&gt;=5.5,$P43&lt;=6.9),"Trung bình",IF(AND($P43&gt;=7,$P43&lt;=8.4),"Khá",IF(AND($P43&gt;=8.5,$P43&lt;=10),"Giỏi","")))))</f>
        <v>Trung bình</v>
      </c>
      <c r="S43" s="38" t="str">
        <f t="shared" si="4"/>
        <v/>
      </c>
      <c r="T43" s="39">
        <v>205</v>
      </c>
      <c r="U43" s="3"/>
      <c r="V43" s="26"/>
      <c r="W43" s="77" t="str">
        <f t="shared" ref="W43:W66" si="7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 x14ac:dyDescent="0.25">
      <c r="B44" s="27">
        <v>34</v>
      </c>
      <c r="C44" s="28" t="s">
        <v>929</v>
      </c>
      <c r="D44" s="29" t="s">
        <v>930</v>
      </c>
      <c r="E44" s="30" t="s">
        <v>84</v>
      </c>
      <c r="F44" s="31" t="s">
        <v>931</v>
      </c>
      <c r="G44" s="28" t="s">
        <v>291</v>
      </c>
      <c r="H44" s="90">
        <v>10</v>
      </c>
      <c r="I44" s="32">
        <v>7.5</v>
      </c>
      <c r="J44" s="32" t="s">
        <v>29</v>
      </c>
      <c r="K44" s="32" t="s">
        <v>29</v>
      </c>
      <c r="L44" s="40"/>
      <c r="M44" s="40"/>
      <c r="N44" s="40"/>
      <c r="O44" s="34">
        <v>6.5</v>
      </c>
      <c r="P44" s="35">
        <f t="shared" si="0"/>
        <v>7.2</v>
      </c>
      <c r="Q44" s="36" t="str">
        <f t="shared" si="5"/>
        <v>B</v>
      </c>
      <c r="R44" s="37" t="str">
        <f t="shared" si="6"/>
        <v>Khá</v>
      </c>
      <c r="S44" s="38" t="str">
        <f t="shared" si="4"/>
        <v/>
      </c>
      <c r="T44" s="39">
        <v>205</v>
      </c>
      <c r="U44" s="3"/>
      <c r="V44" s="26"/>
      <c r="W44" s="77" t="str">
        <f t="shared" si="7"/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 x14ac:dyDescent="0.25">
      <c r="B45" s="27">
        <v>35</v>
      </c>
      <c r="C45" s="28" t="s">
        <v>932</v>
      </c>
      <c r="D45" s="29" t="s">
        <v>930</v>
      </c>
      <c r="E45" s="30" t="s">
        <v>84</v>
      </c>
      <c r="F45" s="31" t="s">
        <v>933</v>
      </c>
      <c r="G45" s="28" t="s">
        <v>184</v>
      </c>
      <c r="H45" s="90">
        <v>10</v>
      </c>
      <c r="I45" s="32">
        <v>7.5</v>
      </c>
      <c r="J45" s="32" t="s">
        <v>29</v>
      </c>
      <c r="K45" s="32" t="s">
        <v>29</v>
      </c>
      <c r="L45" s="40"/>
      <c r="M45" s="40"/>
      <c r="N45" s="40"/>
      <c r="O45" s="34">
        <v>6</v>
      </c>
      <c r="P45" s="35">
        <f t="shared" si="0"/>
        <v>6.9</v>
      </c>
      <c r="Q45" s="36" t="str">
        <f t="shared" si="5"/>
        <v>C+</v>
      </c>
      <c r="R45" s="37" t="str">
        <f t="shared" si="6"/>
        <v>Trung bình</v>
      </c>
      <c r="S45" s="38" t="str">
        <f t="shared" si="4"/>
        <v/>
      </c>
      <c r="T45" s="39">
        <v>205</v>
      </c>
      <c r="U45" s="3"/>
      <c r="V45" s="26"/>
      <c r="W45" s="77" t="str">
        <f t="shared" si="7"/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 x14ac:dyDescent="0.25">
      <c r="B46" s="27">
        <v>36</v>
      </c>
      <c r="C46" s="28" t="s">
        <v>934</v>
      </c>
      <c r="D46" s="29" t="s">
        <v>80</v>
      </c>
      <c r="E46" s="30" t="s">
        <v>769</v>
      </c>
      <c r="F46" s="31" t="s">
        <v>935</v>
      </c>
      <c r="G46" s="28" t="s">
        <v>177</v>
      </c>
      <c r="H46" s="90">
        <v>0</v>
      </c>
      <c r="I46" s="32">
        <v>3.5</v>
      </c>
      <c r="J46" s="32" t="s">
        <v>29</v>
      </c>
      <c r="K46" s="32" t="s">
        <v>29</v>
      </c>
      <c r="L46" s="40"/>
      <c r="M46" s="40"/>
      <c r="N46" s="40"/>
      <c r="O46" s="34">
        <v>0</v>
      </c>
      <c r="P46" s="35">
        <f t="shared" si="0"/>
        <v>1.1000000000000001</v>
      </c>
      <c r="Q46" s="36" t="str">
        <f t="shared" si="5"/>
        <v>F</v>
      </c>
      <c r="R46" s="37" t="str">
        <f t="shared" si="6"/>
        <v>Kém</v>
      </c>
      <c r="S46" s="38" t="str">
        <f t="shared" si="4"/>
        <v>Không đủ ĐKDT</v>
      </c>
      <c r="T46" s="39">
        <v>205</v>
      </c>
      <c r="U46" s="3"/>
      <c r="V46" s="26"/>
      <c r="W46" s="77" t="str">
        <f t="shared" si="7"/>
        <v>Học lại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 x14ac:dyDescent="0.25">
      <c r="B47" s="27">
        <v>37</v>
      </c>
      <c r="C47" s="28" t="s">
        <v>936</v>
      </c>
      <c r="D47" s="29" t="s">
        <v>937</v>
      </c>
      <c r="E47" s="30" t="s">
        <v>938</v>
      </c>
      <c r="F47" s="31" t="s">
        <v>939</v>
      </c>
      <c r="G47" s="28" t="s">
        <v>188</v>
      </c>
      <c r="H47" s="90">
        <v>7</v>
      </c>
      <c r="I47" s="32">
        <v>7.5</v>
      </c>
      <c r="J47" s="32" t="s">
        <v>29</v>
      </c>
      <c r="K47" s="32" t="s">
        <v>29</v>
      </c>
      <c r="L47" s="40"/>
      <c r="M47" s="40"/>
      <c r="N47" s="40"/>
      <c r="O47" s="34">
        <v>5</v>
      </c>
      <c r="P47" s="35">
        <f t="shared" si="0"/>
        <v>6</v>
      </c>
      <c r="Q47" s="36" t="str">
        <f t="shared" si="5"/>
        <v>C</v>
      </c>
      <c r="R47" s="37" t="str">
        <f t="shared" si="6"/>
        <v>Trung bình</v>
      </c>
      <c r="S47" s="38" t="str">
        <f t="shared" si="4"/>
        <v/>
      </c>
      <c r="T47" s="39">
        <v>205</v>
      </c>
      <c r="U47" s="3"/>
      <c r="V47" s="26"/>
      <c r="W47" s="77" t="str">
        <f t="shared" si="7"/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 x14ac:dyDescent="0.25">
      <c r="B48" s="27">
        <v>38</v>
      </c>
      <c r="C48" s="28" t="s">
        <v>940</v>
      </c>
      <c r="D48" s="29" t="s">
        <v>105</v>
      </c>
      <c r="E48" s="30" t="s">
        <v>117</v>
      </c>
      <c r="F48" s="31" t="s">
        <v>941</v>
      </c>
      <c r="G48" s="28" t="s">
        <v>291</v>
      </c>
      <c r="H48" s="90">
        <v>5</v>
      </c>
      <c r="I48" s="32">
        <v>7</v>
      </c>
      <c r="J48" s="32" t="s">
        <v>29</v>
      </c>
      <c r="K48" s="32" t="s">
        <v>29</v>
      </c>
      <c r="L48" s="40"/>
      <c r="M48" s="40"/>
      <c r="N48" s="40"/>
      <c r="O48" s="34">
        <v>5</v>
      </c>
      <c r="P48" s="35">
        <f t="shared" si="0"/>
        <v>5.6</v>
      </c>
      <c r="Q48" s="36" t="str">
        <f t="shared" si="5"/>
        <v>C</v>
      </c>
      <c r="R48" s="37" t="str">
        <f t="shared" si="6"/>
        <v>Trung bình</v>
      </c>
      <c r="S48" s="38" t="str">
        <f t="shared" si="4"/>
        <v/>
      </c>
      <c r="T48" s="39">
        <v>205</v>
      </c>
      <c r="U48" s="3"/>
      <c r="V48" s="26"/>
      <c r="W48" s="77" t="str">
        <f t="shared" si="7"/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 x14ac:dyDescent="0.25">
      <c r="B49" s="27">
        <v>39</v>
      </c>
      <c r="C49" s="28" t="s">
        <v>942</v>
      </c>
      <c r="D49" s="29" t="s">
        <v>489</v>
      </c>
      <c r="E49" s="30" t="s">
        <v>943</v>
      </c>
      <c r="F49" s="31" t="s">
        <v>363</v>
      </c>
      <c r="G49" s="28" t="s">
        <v>291</v>
      </c>
      <c r="H49" s="90">
        <v>10</v>
      </c>
      <c r="I49" s="32">
        <v>7</v>
      </c>
      <c r="J49" s="32" t="s">
        <v>29</v>
      </c>
      <c r="K49" s="32" t="s">
        <v>29</v>
      </c>
      <c r="L49" s="40"/>
      <c r="M49" s="40"/>
      <c r="N49" s="40"/>
      <c r="O49" s="34">
        <v>4</v>
      </c>
      <c r="P49" s="35">
        <f t="shared" si="0"/>
        <v>5.5</v>
      </c>
      <c r="Q49" s="36" t="str">
        <f t="shared" si="5"/>
        <v>C</v>
      </c>
      <c r="R49" s="37" t="str">
        <f t="shared" si="6"/>
        <v>Trung bình</v>
      </c>
      <c r="S49" s="38" t="str">
        <f t="shared" si="4"/>
        <v/>
      </c>
      <c r="T49" s="39">
        <v>205</v>
      </c>
      <c r="U49" s="3"/>
      <c r="V49" s="26"/>
      <c r="W49" s="77" t="str">
        <f t="shared" si="7"/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 x14ac:dyDescent="0.25">
      <c r="B50" s="27">
        <v>40</v>
      </c>
      <c r="C50" s="28" t="s">
        <v>944</v>
      </c>
      <c r="D50" s="29" t="s">
        <v>945</v>
      </c>
      <c r="E50" s="30" t="s">
        <v>85</v>
      </c>
      <c r="F50" s="31" t="s">
        <v>946</v>
      </c>
      <c r="G50" s="28" t="s">
        <v>184</v>
      </c>
      <c r="H50" s="90">
        <v>10</v>
      </c>
      <c r="I50" s="32">
        <v>8</v>
      </c>
      <c r="J50" s="32" t="s">
        <v>29</v>
      </c>
      <c r="K50" s="32" t="s">
        <v>29</v>
      </c>
      <c r="L50" s="40"/>
      <c r="M50" s="40"/>
      <c r="N50" s="40"/>
      <c r="O50" s="34">
        <v>5.5</v>
      </c>
      <c r="P50" s="35">
        <f t="shared" si="0"/>
        <v>6.7</v>
      </c>
      <c r="Q50" s="36" t="str">
        <f t="shared" si="5"/>
        <v>C+</v>
      </c>
      <c r="R50" s="37" t="str">
        <f t="shared" si="6"/>
        <v>Trung bình</v>
      </c>
      <c r="S50" s="38" t="str">
        <f t="shared" si="4"/>
        <v/>
      </c>
      <c r="T50" s="39">
        <v>205</v>
      </c>
      <c r="U50" s="3"/>
      <c r="V50" s="26"/>
      <c r="W50" s="77" t="str">
        <f t="shared" si="7"/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 x14ac:dyDescent="0.25">
      <c r="B51" s="27">
        <v>41</v>
      </c>
      <c r="C51" s="28" t="s">
        <v>947</v>
      </c>
      <c r="D51" s="29" t="s">
        <v>948</v>
      </c>
      <c r="E51" s="30" t="s">
        <v>949</v>
      </c>
      <c r="F51" s="31" t="s">
        <v>216</v>
      </c>
      <c r="G51" s="28" t="s">
        <v>291</v>
      </c>
      <c r="H51" s="90">
        <v>10</v>
      </c>
      <c r="I51" s="32">
        <v>7.5</v>
      </c>
      <c r="J51" s="32" t="s">
        <v>29</v>
      </c>
      <c r="K51" s="32" t="s">
        <v>29</v>
      </c>
      <c r="L51" s="40"/>
      <c r="M51" s="40"/>
      <c r="N51" s="40"/>
      <c r="O51" s="34">
        <v>6</v>
      </c>
      <c r="P51" s="35">
        <f t="shared" si="0"/>
        <v>6.9</v>
      </c>
      <c r="Q51" s="36" t="str">
        <f t="shared" si="5"/>
        <v>C+</v>
      </c>
      <c r="R51" s="37" t="str">
        <f t="shared" si="6"/>
        <v>Trung bình</v>
      </c>
      <c r="S51" s="38" t="str">
        <f t="shared" si="4"/>
        <v/>
      </c>
      <c r="T51" s="39">
        <v>205</v>
      </c>
      <c r="U51" s="3"/>
      <c r="V51" s="26"/>
      <c r="W51" s="77" t="str">
        <f t="shared" si="7"/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 x14ac:dyDescent="0.25">
      <c r="B52" s="27">
        <v>42</v>
      </c>
      <c r="C52" s="28" t="s">
        <v>950</v>
      </c>
      <c r="D52" s="29" t="s">
        <v>951</v>
      </c>
      <c r="E52" s="30" t="s">
        <v>952</v>
      </c>
      <c r="F52" s="31" t="s">
        <v>219</v>
      </c>
      <c r="G52" s="28" t="s">
        <v>291</v>
      </c>
      <c r="H52" s="90">
        <v>5</v>
      </c>
      <c r="I52" s="32">
        <v>7</v>
      </c>
      <c r="J52" s="32" t="s">
        <v>29</v>
      </c>
      <c r="K52" s="32" t="s">
        <v>29</v>
      </c>
      <c r="L52" s="40"/>
      <c r="M52" s="40"/>
      <c r="N52" s="40"/>
      <c r="O52" s="34">
        <v>5.5</v>
      </c>
      <c r="P52" s="35">
        <f t="shared" si="0"/>
        <v>5.9</v>
      </c>
      <c r="Q52" s="36" t="str">
        <f t="shared" si="5"/>
        <v>C</v>
      </c>
      <c r="R52" s="37" t="str">
        <f t="shared" si="6"/>
        <v>Trung bình</v>
      </c>
      <c r="S52" s="38" t="str">
        <f t="shared" si="4"/>
        <v/>
      </c>
      <c r="T52" s="39">
        <v>205</v>
      </c>
      <c r="U52" s="3"/>
      <c r="V52" s="26"/>
      <c r="W52" s="77" t="str">
        <f t="shared" si="7"/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 x14ac:dyDescent="0.25">
      <c r="B53" s="27">
        <v>43</v>
      </c>
      <c r="C53" s="28" t="s">
        <v>953</v>
      </c>
      <c r="D53" s="29" t="s">
        <v>954</v>
      </c>
      <c r="E53" s="30" t="s">
        <v>791</v>
      </c>
      <c r="F53" s="31" t="s">
        <v>955</v>
      </c>
      <c r="G53" s="28" t="s">
        <v>291</v>
      </c>
      <c r="H53" s="90">
        <v>7</v>
      </c>
      <c r="I53" s="32">
        <v>7.5</v>
      </c>
      <c r="J53" s="32" t="s">
        <v>29</v>
      </c>
      <c r="K53" s="32" t="s">
        <v>29</v>
      </c>
      <c r="L53" s="40"/>
      <c r="M53" s="40"/>
      <c r="N53" s="40"/>
      <c r="O53" s="34">
        <v>7</v>
      </c>
      <c r="P53" s="35">
        <f t="shared" si="0"/>
        <v>7.2</v>
      </c>
      <c r="Q53" s="36" t="str">
        <f t="shared" si="5"/>
        <v>B</v>
      </c>
      <c r="R53" s="37" t="str">
        <f t="shared" si="6"/>
        <v>Khá</v>
      </c>
      <c r="S53" s="38" t="str">
        <f t="shared" si="4"/>
        <v/>
      </c>
      <c r="T53" s="39">
        <v>206</v>
      </c>
      <c r="U53" s="3"/>
      <c r="V53" s="26"/>
      <c r="W53" s="77" t="str">
        <f t="shared" si="7"/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 x14ac:dyDescent="0.25">
      <c r="B54" s="27">
        <v>44</v>
      </c>
      <c r="C54" s="28" t="s">
        <v>956</v>
      </c>
      <c r="D54" s="29" t="s">
        <v>323</v>
      </c>
      <c r="E54" s="30" t="s">
        <v>957</v>
      </c>
      <c r="F54" s="31" t="s">
        <v>958</v>
      </c>
      <c r="G54" s="28" t="s">
        <v>184</v>
      </c>
      <c r="H54" s="90">
        <v>5</v>
      </c>
      <c r="I54" s="32">
        <v>8</v>
      </c>
      <c r="J54" s="32" t="s">
        <v>29</v>
      </c>
      <c r="K54" s="32" t="s">
        <v>29</v>
      </c>
      <c r="L54" s="40"/>
      <c r="M54" s="40"/>
      <c r="N54" s="40"/>
      <c r="O54" s="34">
        <v>5</v>
      </c>
      <c r="P54" s="35">
        <f t="shared" si="0"/>
        <v>5.9</v>
      </c>
      <c r="Q54" s="36" t="str">
        <f t="shared" si="5"/>
        <v>C</v>
      </c>
      <c r="R54" s="37" t="str">
        <f t="shared" si="6"/>
        <v>Trung bình</v>
      </c>
      <c r="S54" s="38" t="str">
        <f t="shared" si="4"/>
        <v/>
      </c>
      <c r="T54" s="39">
        <v>206</v>
      </c>
      <c r="U54" s="3"/>
      <c r="V54" s="26"/>
      <c r="W54" s="77" t="str">
        <f t="shared" si="7"/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 x14ac:dyDescent="0.25">
      <c r="B55" s="27">
        <v>45</v>
      </c>
      <c r="C55" s="28" t="s">
        <v>959</v>
      </c>
      <c r="D55" s="29" t="s">
        <v>94</v>
      </c>
      <c r="E55" s="30" t="s">
        <v>317</v>
      </c>
      <c r="F55" s="31" t="s">
        <v>960</v>
      </c>
      <c r="G55" s="28" t="s">
        <v>291</v>
      </c>
      <c r="H55" s="90">
        <v>10</v>
      </c>
      <c r="I55" s="32">
        <v>8</v>
      </c>
      <c r="J55" s="32" t="s">
        <v>29</v>
      </c>
      <c r="K55" s="32" t="s">
        <v>29</v>
      </c>
      <c r="L55" s="40"/>
      <c r="M55" s="40"/>
      <c r="N55" s="40"/>
      <c r="O55" s="34">
        <v>6</v>
      </c>
      <c r="P55" s="35">
        <f t="shared" si="0"/>
        <v>7</v>
      </c>
      <c r="Q55" s="36" t="str">
        <f t="shared" si="5"/>
        <v>B</v>
      </c>
      <c r="R55" s="37" t="str">
        <f t="shared" si="6"/>
        <v>Khá</v>
      </c>
      <c r="S55" s="38" t="str">
        <f t="shared" si="4"/>
        <v/>
      </c>
      <c r="T55" s="39">
        <v>206</v>
      </c>
      <c r="U55" s="3"/>
      <c r="V55" s="26"/>
      <c r="W55" s="77" t="str">
        <f t="shared" si="7"/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 x14ac:dyDescent="0.25">
      <c r="B56" s="27">
        <v>46</v>
      </c>
      <c r="C56" s="28" t="s">
        <v>961</v>
      </c>
      <c r="D56" s="29" t="s">
        <v>962</v>
      </c>
      <c r="E56" s="30" t="s">
        <v>963</v>
      </c>
      <c r="F56" s="31" t="s">
        <v>964</v>
      </c>
      <c r="G56" s="28" t="s">
        <v>291</v>
      </c>
      <c r="H56" s="90">
        <v>0</v>
      </c>
      <c r="I56" s="32">
        <v>3.5</v>
      </c>
      <c r="J56" s="32" t="s">
        <v>29</v>
      </c>
      <c r="K56" s="32" t="s">
        <v>29</v>
      </c>
      <c r="L56" s="40"/>
      <c r="M56" s="40"/>
      <c r="N56" s="40"/>
      <c r="O56" s="34">
        <v>0</v>
      </c>
      <c r="P56" s="35">
        <f t="shared" si="0"/>
        <v>1.1000000000000001</v>
      </c>
      <c r="Q56" s="36" t="str">
        <f t="shared" si="5"/>
        <v>F</v>
      </c>
      <c r="R56" s="37" t="str">
        <f t="shared" si="6"/>
        <v>Kém</v>
      </c>
      <c r="S56" s="38" t="str">
        <f t="shared" si="4"/>
        <v>Không đủ ĐKDT</v>
      </c>
      <c r="T56" s="39">
        <v>206</v>
      </c>
      <c r="U56" s="3"/>
      <c r="V56" s="26"/>
      <c r="W56" s="77" t="str">
        <f t="shared" si="7"/>
        <v>Học lại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 x14ac:dyDescent="0.25">
      <c r="B57" s="27">
        <v>47</v>
      </c>
      <c r="C57" s="28" t="s">
        <v>965</v>
      </c>
      <c r="D57" s="29" t="s">
        <v>80</v>
      </c>
      <c r="E57" s="30" t="s">
        <v>963</v>
      </c>
      <c r="F57" s="31" t="s">
        <v>966</v>
      </c>
      <c r="G57" s="28" t="s">
        <v>177</v>
      </c>
      <c r="H57" s="90">
        <v>7</v>
      </c>
      <c r="I57" s="32">
        <v>8</v>
      </c>
      <c r="J57" s="32" t="s">
        <v>29</v>
      </c>
      <c r="K57" s="32" t="s">
        <v>29</v>
      </c>
      <c r="L57" s="40"/>
      <c r="M57" s="40"/>
      <c r="N57" s="40"/>
      <c r="O57" s="34">
        <v>5.5</v>
      </c>
      <c r="P57" s="35">
        <f t="shared" si="0"/>
        <v>6.4</v>
      </c>
      <c r="Q57" s="36" t="str">
        <f t="shared" si="5"/>
        <v>C</v>
      </c>
      <c r="R57" s="37" t="str">
        <f t="shared" si="6"/>
        <v>Trung bình</v>
      </c>
      <c r="S57" s="38" t="str">
        <f t="shared" si="4"/>
        <v/>
      </c>
      <c r="T57" s="39">
        <v>206</v>
      </c>
      <c r="U57" s="3"/>
      <c r="V57" s="26"/>
      <c r="W57" s="77" t="str">
        <f t="shared" si="7"/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 x14ac:dyDescent="0.25">
      <c r="B58" s="27">
        <v>48</v>
      </c>
      <c r="C58" s="28" t="s">
        <v>967</v>
      </c>
      <c r="D58" s="29" t="s">
        <v>968</v>
      </c>
      <c r="E58" s="30" t="s">
        <v>163</v>
      </c>
      <c r="F58" s="31" t="s">
        <v>187</v>
      </c>
      <c r="G58" s="28" t="s">
        <v>184</v>
      </c>
      <c r="H58" s="90">
        <v>7</v>
      </c>
      <c r="I58" s="32">
        <v>8</v>
      </c>
      <c r="J58" s="32" t="s">
        <v>29</v>
      </c>
      <c r="K58" s="32" t="s">
        <v>29</v>
      </c>
      <c r="L58" s="40"/>
      <c r="M58" s="40"/>
      <c r="N58" s="40"/>
      <c r="O58" s="34">
        <v>7</v>
      </c>
      <c r="P58" s="35">
        <f t="shared" si="0"/>
        <v>7.3</v>
      </c>
      <c r="Q58" s="36" t="str">
        <f t="shared" si="5"/>
        <v>B</v>
      </c>
      <c r="R58" s="37" t="str">
        <f t="shared" si="6"/>
        <v>Khá</v>
      </c>
      <c r="S58" s="38" t="str">
        <f t="shared" si="4"/>
        <v/>
      </c>
      <c r="T58" s="39">
        <v>206</v>
      </c>
      <c r="U58" s="3"/>
      <c r="V58" s="26"/>
      <c r="W58" s="77" t="str">
        <f t="shared" si="7"/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 x14ac:dyDescent="0.25">
      <c r="B59" s="27">
        <v>49</v>
      </c>
      <c r="C59" s="28" t="s">
        <v>969</v>
      </c>
      <c r="D59" s="29" t="s">
        <v>970</v>
      </c>
      <c r="E59" s="30" t="s">
        <v>164</v>
      </c>
      <c r="F59" s="31" t="s">
        <v>273</v>
      </c>
      <c r="G59" s="28" t="s">
        <v>291</v>
      </c>
      <c r="H59" s="90">
        <v>10</v>
      </c>
      <c r="I59" s="32">
        <v>8</v>
      </c>
      <c r="J59" s="32" t="s">
        <v>29</v>
      </c>
      <c r="K59" s="32" t="s">
        <v>29</v>
      </c>
      <c r="L59" s="40"/>
      <c r="M59" s="40"/>
      <c r="N59" s="40"/>
      <c r="O59" s="34">
        <v>5</v>
      </c>
      <c r="P59" s="35">
        <f t="shared" si="0"/>
        <v>6.4</v>
      </c>
      <c r="Q59" s="36" t="str">
        <f t="shared" si="5"/>
        <v>C</v>
      </c>
      <c r="R59" s="37" t="str">
        <f t="shared" si="6"/>
        <v>Trung bình</v>
      </c>
      <c r="S59" s="38" t="str">
        <f t="shared" si="4"/>
        <v/>
      </c>
      <c r="T59" s="39">
        <v>206</v>
      </c>
      <c r="U59" s="3"/>
      <c r="V59" s="26"/>
      <c r="W59" s="77" t="str">
        <f t="shared" si="7"/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 x14ac:dyDescent="0.25">
      <c r="B60" s="27">
        <v>50</v>
      </c>
      <c r="C60" s="28" t="s">
        <v>971</v>
      </c>
      <c r="D60" s="29" t="s">
        <v>316</v>
      </c>
      <c r="E60" s="30" t="s">
        <v>121</v>
      </c>
      <c r="F60" s="31" t="s">
        <v>368</v>
      </c>
      <c r="G60" s="28" t="s">
        <v>291</v>
      </c>
      <c r="H60" s="90">
        <v>10</v>
      </c>
      <c r="I60" s="32">
        <v>7</v>
      </c>
      <c r="J60" s="32" t="s">
        <v>29</v>
      </c>
      <c r="K60" s="32" t="s">
        <v>29</v>
      </c>
      <c r="L60" s="40"/>
      <c r="M60" s="40"/>
      <c r="N60" s="40"/>
      <c r="O60" s="34">
        <v>6</v>
      </c>
      <c r="P60" s="35">
        <f t="shared" si="0"/>
        <v>6.7</v>
      </c>
      <c r="Q60" s="36" t="str">
        <f t="shared" si="5"/>
        <v>C+</v>
      </c>
      <c r="R60" s="37" t="str">
        <f t="shared" si="6"/>
        <v>Trung bình</v>
      </c>
      <c r="S60" s="38" t="str">
        <f t="shared" si="4"/>
        <v/>
      </c>
      <c r="T60" s="39">
        <v>206</v>
      </c>
      <c r="U60" s="3"/>
      <c r="V60" s="26"/>
      <c r="W60" s="77" t="str">
        <f t="shared" si="7"/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 x14ac:dyDescent="0.25">
      <c r="B61" s="27">
        <v>51</v>
      </c>
      <c r="C61" s="28" t="s">
        <v>972</v>
      </c>
      <c r="D61" s="29" t="s">
        <v>86</v>
      </c>
      <c r="E61" s="30" t="s">
        <v>973</v>
      </c>
      <c r="F61" s="31" t="s">
        <v>974</v>
      </c>
      <c r="G61" s="28" t="s">
        <v>291</v>
      </c>
      <c r="H61" s="90">
        <v>10</v>
      </c>
      <c r="I61" s="32">
        <v>8</v>
      </c>
      <c r="J61" s="32" t="s">
        <v>29</v>
      </c>
      <c r="K61" s="32" t="s">
        <v>29</v>
      </c>
      <c r="L61" s="40"/>
      <c r="M61" s="40"/>
      <c r="N61" s="40"/>
      <c r="O61" s="34">
        <v>6</v>
      </c>
      <c r="P61" s="35">
        <f t="shared" si="0"/>
        <v>7</v>
      </c>
      <c r="Q61" s="36" t="str">
        <f t="shared" si="5"/>
        <v>B</v>
      </c>
      <c r="R61" s="37" t="str">
        <f t="shared" si="6"/>
        <v>Khá</v>
      </c>
      <c r="S61" s="38" t="str">
        <f t="shared" si="4"/>
        <v/>
      </c>
      <c r="T61" s="39">
        <v>206</v>
      </c>
      <c r="U61" s="3"/>
      <c r="V61" s="26"/>
      <c r="W61" s="77" t="str">
        <f t="shared" si="7"/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 x14ac:dyDescent="0.25">
      <c r="B62" s="27">
        <v>52</v>
      </c>
      <c r="C62" s="28" t="s">
        <v>975</v>
      </c>
      <c r="D62" s="29" t="s">
        <v>976</v>
      </c>
      <c r="E62" s="30" t="s">
        <v>167</v>
      </c>
      <c r="F62" s="31" t="s">
        <v>977</v>
      </c>
      <c r="G62" s="28" t="s">
        <v>291</v>
      </c>
      <c r="H62" s="90">
        <v>10</v>
      </c>
      <c r="I62" s="32">
        <v>8</v>
      </c>
      <c r="J62" s="32" t="s">
        <v>29</v>
      </c>
      <c r="K62" s="32" t="s">
        <v>29</v>
      </c>
      <c r="L62" s="40"/>
      <c r="M62" s="40"/>
      <c r="N62" s="40"/>
      <c r="O62" s="34">
        <v>6</v>
      </c>
      <c r="P62" s="35">
        <f t="shared" si="0"/>
        <v>7</v>
      </c>
      <c r="Q62" s="36" t="str">
        <f t="shared" si="5"/>
        <v>B</v>
      </c>
      <c r="R62" s="37" t="str">
        <f t="shared" si="6"/>
        <v>Khá</v>
      </c>
      <c r="S62" s="38" t="str">
        <f t="shared" si="4"/>
        <v/>
      </c>
      <c r="T62" s="39">
        <v>206</v>
      </c>
      <c r="U62" s="3"/>
      <c r="V62" s="26"/>
      <c r="W62" s="77" t="str">
        <f t="shared" si="7"/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 x14ac:dyDescent="0.25">
      <c r="B63" s="27">
        <v>53</v>
      </c>
      <c r="C63" s="28" t="s">
        <v>978</v>
      </c>
      <c r="D63" s="29" t="s">
        <v>979</v>
      </c>
      <c r="E63" s="30" t="s">
        <v>980</v>
      </c>
      <c r="F63" s="31" t="s">
        <v>981</v>
      </c>
      <c r="G63" s="28" t="s">
        <v>188</v>
      </c>
      <c r="H63" s="90">
        <v>7</v>
      </c>
      <c r="I63" s="32">
        <v>7.5</v>
      </c>
      <c r="J63" s="32" t="s">
        <v>29</v>
      </c>
      <c r="K63" s="32" t="s">
        <v>29</v>
      </c>
      <c r="L63" s="40"/>
      <c r="M63" s="40"/>
      <c r="N63" s="40"/>
      <c r="O63" s="34">
        <v>5.5</v>
      </c>
      <c r="P63" s="35">
        <f t="shared" si="0"/>
        <v>6.3</v>
      </c>
      <c r="Q63" s="36" t="str">
        <f t="shared" si="5"/>
        <v>C</v>
      </c>
      <c r="R63" s="37" t="str">
        <f t="shared" si="6"/>
        <v>Trung bình</v>
      </c>
      <c r="S63" s="38" t="str">
        <f t="shared" si="4"/>
        <v/>
      </c>
      <c r="T63" s="39">
        <v>206</v>
      </c>
      <c r="U63" s="3"/>
      <c r="V63" s="26"/>
      <c r="W63" s="77" t="str">
        <f t="shared" si="7"/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 x14ac:dyDescent="0.25">
      <c r="B64" s="27">
        <v>54</v>
      </c>
      <c r="C64" s="28" t="s">
        <v>982</v>
      </c>
      <c r="D64" s="29" t="s">
        <v>698</v>
      </c>
      <c r="E64" s="30" t="s">
        <v>819</v>
      </c>
      <c r="F64" s="31" t="s">
        <v>628</v>
      </c>
      <c r="G64" s="28" t="s">
        <v>291</v>
      </c>
      <c r="H64" s="90">
        <v>10</v>
      </c>
      <c r="I64" s="32">
        <v>8.5</v>
      </c>
      <c r="J64" s="32" t="s">
        <v>29</v>
      </c>
      <c r="K64" s="32" t="s">
        <v>29</v>
      </c>
      <c r="L64" s="40"/>
      <c r="M64" s="40"/>
      <c r="N64" s="40"/>
      <c r="O64" s="34">
        <v>5.5</v>
      </c>
      <c r="P64" s="35">
        <f t="shared" si="0"/>
        <v>6.9</v>
      </c>
      <c r="Q64" s="36" t="str">
        <f t="shared" si="5"/>
        <v>C+</v>
      </c>
      <c r="R64" s="37" t="str">
        <f t="shared" si="6"/>
        <v>Trung bình</v>
      </c>
      <c r="S64" s="38" t="str">
        <f t="shared" si="4"/>
        <v/>
      </c>
      <c r="T64" s="39">
        <v>206</v>
      </c>
      <c r="U64" s="3"/>
      <c r="V64" s="26"/>
      <c r="W64" s="77" t="str">
        <f t="shared" si="7"/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 x14ac:dyDescent="0.25">
      <c r="B65" s="27">
        <v>55</v>
      </c>
      <c r="C65" s="28" t="s">
        <v>983</v>
      </c>
      <c r="D65" s="29" t="s">
        <v>984</v>
      </c>
      <c r="E65" s="30" t="s">
        <v>95</v>
      </c>
      <c r="F65" s="31" t="s">
        <v>985</v>
      </c>
      <c r="G65" s="28" t="s">
        <v>177</v>
      </c>
      <c r="H65" s="90">
        <v>10</v>
      </c>
      <c r="I65" s="32">
        <v>7.5</v>
      </c>
      <c r="J65" s="32" t="s">
        <v>29</v>
      </c>
      <c r="K65" s="32" t="s">
        <v>29</v>
      </c>
      <c r="L65" s="40"/>
      <c r="M65" s="40"/>
      <c r="N65" s="40"/>
      <c r="O65" s="34">
        <v>5</v>
      </c>
      <c r="P65" s="35">
        <f t="shared" si="0"/>
        <v>6.3</v>
      </c>
      <c r="Q65" s="36" t="str">
        <f t="shared" si="5"/>
        <v>C</v>
      </c>
      <c r="R65" s="37" t="str">
        <f t="shared" si="6"/>
        <v>Trung bình</v>
      </c>
      <c r="S65" s="38" t="str">
        <f t="shared" si="4"/>
        <v/>
      </c>
      <c r="T65" s="39">
        <v>206</v>
      </c>
      <c r="U65" s="3"/>
      <c r="V65" s="26"/>
      <c r="W65" s="77" t="str">
        <f t="shared" si="7"/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 x14ac:dyDescent="0.25">
      <c r="B66" s="27">
        <v>56</v>
      </c>
      <c r="C66" s="28" t="s">
        <v>986</v>
      </c>
      <c r="D66" s="29" t="s">
        <v>987</v>
      </c>
      <c r="E66" s="30" t="s">
        <v>126</v>
      </c>
      <c r="F66" s="31" t="s">
        <v>416</v>
      </c>
      <c r="G66" s="28" t="s">
        <v>291</v>
      </c>
      <c r="H66" s="90">
        <v>5</v>
      </c>
      <c r="I66" s="32">
        <v>7.5</v>
      </c>
      <c r="J66" s="32" t="s">
        <v>29</v>
      </c>
      <c r="K66" s="32" t="s">
        <v>29</v>
      </c>
      <c r="L66" s="40"/>
      <c r="M66" s="40"/>
      <c r="N66" s="40"/>
      <c r="O66" s="34">
        <v>5</v>
      </c>
      <c r="P66" s="35">
        <f t="shared" si="0"/>
        <v>5.8</v>
      </c>
      <c r="Q66" s="36" t="str">
        <f t="shared" si="5"/>
        <v>C</v>
      </c>
      <c r="R66" s="37" t="str">
        <f t="shared" si="6"/>
        <v>Trung bình</v>
      </c>
      <c r="S66" s="38" t="str">
        <f t="shared" si="4"/>
        <v/>
      </c>
      <c r="T66" s="39">
        <v>206</v>
      </c>
      <c r="U66" s="3"/>
      <c r="V66" s="26"/>
      <c r="W66" s="77" t="str">
        <f t="shared" si="7"/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 x14ac:dyDescent="0.25">
      <c r="B67" s="27">
        <v>57</v>
      </c>
      <c r="C67" s="28" t="s">
        <v>988</v>
      </c>
      <c r="D67" s="29" t="s">
        <v>335</v>
      </c>
      <c r="E67" s="30" t="s">
        <v>96</v>
      </c>
      <c r="F67" s="31" t="s">
        <v>598</v>
      </c>
      <c r="G67" s="28" t="s">
        <v>201</v>
      </c>
      <c r="H67" s="90">
        <v>10</v>
      </c>
      <c r="I67" s="32">
        <v>7</v>
      </c>
      <c r="J67" s="32" t="s">
        <v>29</v>
      </c>
      <c r="K67" s="32" t="s">
        <v>29</v>
      </c>
      <c r="L67" s="40"/>
      <c r="M67" s="40"/>
      <c r="N67" s="40"/>
      <c r="O67" s="34">
        <v>5</v>
      </c>
      <c r="P67" s="35">
        <f t="shared" si="0"/>
        <v>6.1</v>
      </c>
      <c r="Q67" s="36" t="s">
        <v>133</v>
      </c>
      <c r="R67" s="37" t="s">
        <v>134</v>
      </c>
      <c r="S67" s="38" t="s">
        <v>29</v>
      </c>
      <c r="T67" s="39">
        <v>206</v>
      </c>
      <c r="U67" s="3"/>
      <c r="V67" s="26"/>
      <c r="W67" s="77" t="s">
        <v>43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 x14ac:dyDescent="0.25">
      <c r="B68" s="27">
        <v>58</v>
      </c>
      <c r="C68" s="28" t="s">
        <v>989</v>
      </c>
      <c r="D68" s="29" t="s">
        <v>97</v>
      </c>
      <c r="E68" s="30" t="s">
        <v>96</v>
      </c>
      <c r="F68" s="31" t="s">
        <v>990</v>
      </c>
      <c r="G68" s="28" t="s">
        <v>291</v>
      </c>
      <c r="H68" s="90">
        <v>10</v>
      </c>
      <c r="I68" s="32">
        <v>7</v>
      </c>
      <c r="J68" s="32" t="s">
        <v>29</v>
      </c>
      <c r="K68" s="32" t="s">
        <v>29</v>
      </c>
      <c r="L68" s="40"/>
      <c r="M68" s="40"/>
      <c r="N68" s="40"/>
      <c r="O68" s="34">
        <v>5</v>
      </c>
      <c r="P68" s="35">
        <f t="shared" si="0"/>
        <v>6.1</v>
      </c>
      <c r="Q68" s="36" t="s">
        <v>133</v>
      </c>
      <c r="R68" s="37" t="s">
        <v>134</v>
      </c>
      <c r="S68" s="38" t="s">
        <v>29</v>
      </c>
      <c r="T68" s="39">
        <v>206</v>
      </c>
      <c r="U68" s="3"/>
      <c r="V68" s="26"/>
      <c r="W68" s="77" t="s">
        <v>43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 x14ac:dyDescent="0.25">
      <c r="B69" s="27">
        <v>59</v>
      </c>
      <c r="C69" s="28" t="s">
        <v>991</v>
      </c>
      <c r="D69" s="29" t="s">
        <v>80</v>
      </c>
      <c r="E69" s="30" t="s">
        <v>96</v>
      </c>
      <c r="F69" s="31" t="s">
        <v>540</v>
      </c>
      <c r="G69" s="28" t="s">
        <v>201</v>
      </c>
      <c r="H69" s="90">
        <v>10</v>
      </c>
      <c r="I69" s="32">
        <v>8</v>
      </c>
      <c r="J69" s="32" t="s">
        <v>29</v>
      </c>
      <c r="K69" s="32" t="s">
        <v>29</v>
      </c>
      <c r="L69" s="40"/>
      <c r="M69" s="40"/>
      <c r="N69" s="40"/>
      <c r="O69" s="34">
        <v>5</v>
      </c>
      <c r="P69" s="35">
        <f t="shared" si="0"/>
        <v>6.4</v>
      </c>
      <c r="Q69" s="36" t="s">
        <v>133</v>
      </c>
      <c r="R69" s="37" t="s">
        <v>134</v>
      </c>
      <c r="S69" s="38" t="s">
        <v>29</v>
      </c>
      <c r="T69" s="39">
        <v>206</v>
      </c>
      <c r="U69" s="3"/>
      <c r="V69" s="26"/>
      <c r="W69" s="77" t="s">
        <v>43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 x14ac:dyDescent="0.25">
      <c r="B70" s="27">
        <v>60</v>
      </c>
      <c r="C70" s="28" t="s">
        <v>992</v>
      </c>
      <c r="D70" s="29" t="s">
        <v>993</v>
      </c>
      <c r="E70" s="30" t="s">
        <v>168</v>
      </c>
      <c r="F70" s="31" t="s">
        <v>994</v>
      </c>
      <c r="G70" s="28" t="s">
        <v>291</v>
      </c>
      <c r="H70" s="90">
        <v>10</v>
      </c>
      <c r="I70" s="32">
        <v>7.5</v>
      </c>
      <c r="J70" s="32" t="s">
        <v>29</v>
      </c>
      <c r="K70" s="32" t="s">
        <v>29</v>
      </c>
      <c r="L70" s="40"/>
      <c r="M70" s="40"/>
      <c r="N70" s="40"/>
      <c r="O70" s="34">
        <v>6</v>
      </c>
      <c r="P70" s="35">
        <f t="shared" si="0"/>
        <v>6.9</v>
      </c>
      <c r="Q70" s="36" t="s">
        <v>133</v>
      </c>
      <c r="R70" s="37" t="s">
        <v>134</v>
      </c>
      <c r="S70" s="38" t="s">
        <v>29</v>
      </c>
      <c r="T70" s="39">
        <v>206</v>
      </c>
      <c r="U70" s="3"/>
      <c r="V70" s="26"/>
      <c r="W70" s="77" t="s">
        <v>43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8.75" customHeight="1" x14ac:dyDescent="0.25">
      <c r="B71" s="27">
        <v>61</v>
      </c>
      <c r="C71" s="28" t="s">
        <v>995</v>
      </c>
      <c r="D71" s="29" t="s">
        <v>92</v>
      </c>
      <c r="E71" s="30" t="s">
        <v>98</v>
      </c>
      <c r="F71" s="31" t="s">
        <v>773</v>
      </c>
      <c r="G71" s="28" t="s">
        <v>291</v>
      </c>
      <c r="H71" s="90">
        <v>5</v>
      </c>
      <c r="I71" s="32">
        <v>7</v>
      </c>
      <c r="J71" s="32" t="s">
        <v>29</v>
      </c>
      <c r="K71" s="32" t="s">
        <v>29</v>
      </c>
      <c r="L71" s="40"/>
      <c r="M71" s="40"/>
      <c r="N71" s="40"/>
      <c r="O71" s="34">
        <v>4</v>
      </c>
      <c r="P71" s="35">
        <f t="shared" si="0"/>
        <v>5</v>
      </c>
      <c r="Q71" s="36" t="str">
        <f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D+</v>
      </c>
      <c r="R71" s="37" t="str">
        <f>IF($P71&lt;4,"Kém",IF(AND($P71&gt;=4,$P71&lt;=5.4),"Trung bình yếu",IF(AND($P71&gt;=5.5,$P71&lt;=6.9),"Trung bình",IF(AND($P71&gt;=7,$P71&lt;=8.4),"Khá",IF(AND($P71&gt;=8.5,$P71&lt;=10),"Giỏi","")))))</f>
        <v>Trung bình yếu</v>
      </c>
      <c r="S71" s="38" t="str">
        <f>+IF(OR($H71=0,$I71=0,$J71=0,$K71=0),"Không đủ ĐKDT","")</f>
        <v/>
      </c>
      <c r="T71" s="39">
        <v>206</v>
      </c>
      <c r="U71" s="3"/>
      <c r="V71" s="26"/>
      <c r="W71" s="7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8.75" customHeight="1" x14ac:dyDescent="0.25">
      <c r="B72" s="27">
        <v>62</v>
      </c>
      <c r="C72" s="28" t="s">
        <v>996</v>
      </c>
      <c r="D72" s="29" t="s">
        <v>997</v>
      </c>
      <c r="E72" s="30" t="s">
        <v>132</v>
      </c>
      <c r="F72" s="31" t="s">
        <v>448</v>
      </c>
      <c r="G72" s="28" t="s">
        <v>291</v>
      </c>
      <c r="H72" s="90">
        <v>10</v>
      </c>
      <c r="I72" s="32">
        <v>8</v>
      </c>
      <c r="J72" s="32" t="s">
        <v>29</v>
      </c>
      <c r="K72" s="32" t="s">
        <v>29</v>
      </c>
      <c r="L72" s="40"/>
      <c r="M72" s="40"/>
      <c r="N72" s="40"/>
      <c r="O72" s="34">
        <v>6</v>
      </c>
      <c r="P72" s="35">
        <f t="shared" si="0"/>
        <v>7</v>
      </c>
      <c r="Q72" s="36" t="str">
        <f>IF(AND($P72&gt;=9,$P72&lt;=10),"A+","")&amp;IF(AND($P72&gt;=8.5,$P72&lt;=8.9),"A","")&amp;IF(AND($P72&gt;=8,$P72&lt;=8.4),"B+","")&amp;IF(AND($P72&gt;=7,$P72&lt;=7.9),"B","")&amp;IF(AND($P72&gt;=6.5,$P72&lt;=6.9),"C+","")&amp;IF(AND($P72&gt;=5.5,$P72&lt;=6.4),"C","")&amp;IF(AND($P72&gt;=5,$P72&lt;=5.4),"D+","")&amp;IF(AND($P72&gt;=4,$P72&lt;=4.9),"D","")&amp;IF(AND($P72&lt;4),"F","")</f>
        <v>B</v>
      </c>
      <c r="R72" s="37" t="str">
        <f>IF($P72&lt;4,"Kém",IF(AND($P72&gt;=4,$P72&lt;=5.4),"Trung bình yếu",IF(AND($P72&gt;=5.5,$P72&lt;=6.9),"Trung bình",IF(AND($P72&gt;=7,$P72&lt;=8.4),"Khá",IF(AND($P72&gt;=8.5,$P72&lt;=10),"Giỏi","")))))</f>
        <v>Khá</v>
      </c>
      <c r="S72" s="38" t="str">
        <f>+IF(OR($H72=0,$I72=0,$J72=0,$K72=0),"Không đủ ĐKDT","")</f>
        <v/>
      </c>
      <c r="T72" s="39">
        <v>206</v>
      </c>
      <c r="U72" s="3"/>
      <c r="V72" s="26"/>
      <c r="W72" s="77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9" customHeight="1" x14ac:dyDescent="0.25">
      <c r="A73" s="2"/>
      <c r="B73" s="41"/>
      <c r="C73" s="42"/>
      <c r="D73" s="42"/>
      <c r="E73" s="43"/>
      <c r="F73" s="43"/>
      <c r="G73" s="43"/>
      <c r="H73" s="44"/>
      <c r="I73" s="45"/>
      <c r="J73" s="45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3"/>
    </row>
    <row r="74" spans="1:38" ht="16.5" x14ac:dyDescent="0.25">
      <c r="A74" s="2"/>
      <c r="B74" s="111" t="s">
        <v>30</v>
      </c>
      <c r="C74" s="111"/>
      <c r="D74" s="42"/>
      <c r="E74" s="43"/>
      <c r="F74" s="43"/>
      <c r="G74" s="43"/>
      <c r="H74" s="44"/>
      <c r="I74" s="45"/>
      <c r="J74" s="45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3"/>
    </row>
    <row r="75" spans="1:38" ht="16.5" customHeight="1" x14ac:dyDescent="0.25">
      <c r="A75" s="2"/>
      <c r="B75" s="47" t="s">
        <v>31</v>
      </c>
      <c r="C75" s="47"/>
      <c r="D75" s="48">
        <f>+$Z$9</f>
        <v>62</v>
      </c>
      <c r="E75" s="49" t="s">
        <v>32</v>
      </c>
      <c r="F75" s="126" t="s">
        <v>33</v>
      </c>
      <c r="G75" s="126"/>
      <c r="H75" s="126"/>
      <c r="I75" s="126"/>
      <c r="J75" s="126"/>
      <c r="K75" s="126"/>
      <c r="L75" s="126"/>
      <c r="M75" s="126"/>
      <c r="N75" s="126"/>
      <c r="O75" s="50">
        <f>$Z$9 -COUNTIF($S$10:$S$260,"Vắng") -COUNTIF($S$10:$S$260,"Vắng có phép") - COUNTIF($S$10:$S$260,"Đình chỉ thi") - COUNTIF($S$10:$S$260,"Không đủ ĐKDT")</f>
        <v>55</v>
      </c>
      <c r="P75" s="50"/>
      <c r="Q75" s="50"/>
      <c r="R75" s="51"/>
      <c r="S75" s="52" t="s">
        <v>32</v>
      </c>
      <c r="T75" s="51"/>
      <c r="U75" s="3"/>
    </row>
    <row r="76" spans="1:38" ht="16.5" customHeight="1" x14ac:dyDescent="0.25">
      <c r="A76" s="2"/>
      <c r="B76" s="47" t="s">
        <v>34</v>
      </c>
      <c r="C76" s="47"/>
      <c r="D76" s="48">
        <f>+$AK$9</f>
        <v>51</v>
      </c>
      <c r="E76" s="49" t="s">
        <v>32</v>
      </c>
      <c r="F76" s="126" t="s">
        <v>35</v>
      </c>
      <c r="G76" s="126"/>
      <c r="H76" s="126"/>
      <c r="I76" s="126"/>
      <c r="J76" s="126"/>
      <c r="K76" s="126"/>
      <c r="L76" s="126"/>
      <c r="M76" s="126"/>
      <c r="N76" s="126"/>
      <c r="O76" s="53">
        <f>COUNTIF($S$10:$S$136,"Vắng")</f>
        <v>2</v>
      </c>
      <c r="P76" s="53"/>
      <c r="Q76" s="53"/>
      <c r="R76" s="54"/>
      <c r="S76" s="52" t="s">
        <v>32</v>
      </c>
      <c r="T76" s="54"/>
      <c r="U76" s="3"/>
    </row>
    <row r="77" spans="1:38" ht="16.5" customHeight="1" x14ac:dyDescent="0.25">
      <c r="A77" s="2"/>
      <c r="B77" s="47" t="s">
        <v>48</v>
      </c>
      <c r="C77" s="47"/>
      <c r="D77" s="63">
        <f>COUNTIF(W11:W72,"Học lại")</f>
        <v>11</v>
      </c>
      <c r="E77" s="49" t="s">
        <v>32</v>
      </c>
      <c r="F77" s="126" t="s">
        <v>49</v>
      </c>
      <c r="G77" s="126"/>
      <c r="H77" s="126"/>
      <c r="I77" s="126"/>
      <c r="J77" s="126"/>
      <c r="K77" s="126"/>
      <c r="L77" s="126"/>
      <c r="M77" s="126"/>
      <c r="N77" s="126"/>
      <c r="O77" s="50">
        <f>COUNTIF($S$10:$S$136,"Vắng có phép")</f>
        <v>0</v>
      </c>
      <c r="P77" s="50"/>
      <c r="Q77" s="50"/>
      <c r="R77" s="51"/>
      <c r="S77" s="52" t="s">
        <v>32</v>
      </c>
      <c r="T77" s="51"/>
      <c r="U77" s="3"/>
    </row>
    <row r="78" spans="1:38" ht="3" customHeight="1" x14ac:dyDescent="0.25">
      <c r="A78" s="2"/>
      <c r="B78" s="41"/>
      <c r="C78" s="42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x14ac:dyDescent="0.25">
      <c r="B79" s="83" t="s">
        <v>50</v>
      </c>
      <c r="C79" s="83"/>
      <c r="D79" s="84">
        <f>COUNTIF(W11:W72,"Thi lại")</f>
        <v>0</v>
      </c>
      <c r="E79" s="85" t="s">
        <v>32</v>
      </c>
      <c r="F79" s="3"/>
      <c r="G79" s="3"/>
      <c r="H79" s="3"/>
      <c r="I79" s="3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3"/>
    </row>
    <row r="80" spans="1:38" ht="24.75" customHeight="1" x14ac:dyDescent="0.25">
      <c r="B80" s="83"/>
      <c r="C80" s="83"/>
      <c r="D80" s="92"/>
      <c r="E80" s="85"/>
      <c r="F80" s="3"/>
      <c r="G80" s="3"/>
      <c r="H80" s="3"/>
      <c r="I80" s="3"/>
      <c r="J80" s="127" t="s">
        <v>1000</v>
      </c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3"/>
    </row>
    <row r="81" spans="1:38" x14ac:dyDescent="0.25">
      <c r="A81" s="55"/>
      <c r="B81" s="123" t="s">
        <v>36</v>
      </c>
      <c r="C81" s="123"/>
      <c r="D81" s="123"/>
      <c r="E81" s="123"/>
      <c r="F81" s="123"/>
      <c r="G81" s="123"/>
      <c r="H81" s="123"/>
      <c r="I81" s="56"/>
      <c r="J81" s="125" t="s">
        <v>37</v>
      </c>
      <c r="K81" s="125"/>
      <c r="L81" s="125"/>
      <c r="M81" s="125"/>
      <c r="N81" s="125"/>
      <c r="O81" s="125"/>
      <c r="P81" s="125"/>
      <c r="Q81" s="125"/>
      <c r="R81" s="125"/>
      <c r="S81" s="125"/>
      <c r="T81" s="125"/>
      <c r="U81" s="3"/>
    </row>
    <row r="82" spans="1:38" ht="4.5" customHeight="1" x14ac:dyDescent="0.25">
      <c r="A82" s="2"/>
      <c r="B82" s="41"/>
      <c r="C82" s="57"/>
      <c r="D82" s="93"/>
      <c r="E82" s="58"/>
      <c r="F82" s="58"/>
      <c r="G82" s="58"/>
      <c r="H82" s="59"/>
      <c r="I82" s="60"/>
      <c r="J82" s="60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 x14ac:dyDescent="0.25">
      <c r="B83" s="123" t="s">
        <v>38</v>
      </c>
      <c r="C83" s="123"/>
      <c r="D83" s="128" t="s">
        <v>1001</v>
      </c>
      <c r="E83" s="128"/>
      <c r="F83" s="128"/>
      <c r="G83" s="128"/>
      <c r="H83" s="128"/>
      <c r="I83" s="60"/>
      <c r="J83" s="60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3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</row>
    <row r="84" spans="1:38" s="2" customFormat="1" x14ac:dyDescent="0.25">
      <c r="A84" s="1"/>
      <c r="B84" s="3"/>
      <c r="C84" s="3"/>
      <c r="D84" s="9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</row>
    <row r="85" spans="1:38" s="2" customFormat="1" x14ac:dyDescent="0.25">
      <c r="A85" s="1"/>
      <c r="B85" s="3"/>
      <c r="C85" s="3"/>
      <c r="D85" s="9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</row>
    <row r="86" spans="1:38" s="2" customFormat="1" x14ac:dyDescent="0.25">
      <c r="A86" s="1"/>
      <c r="B86" s="3"/>
      <c r="C86" s="3"/>
      <c r="D86" s="9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</row>
    <row r="87" spans="1:38" s="2" customFormat="1" ht="9.75" customHeight="1" x14ac:dyDescent="0.25">
      <c r="A87" s="1"/>
      <c r="B87" s="3"/>
      <c r="C87" s="3"/>
      <c r="D87" s="9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 ht="3.75" customHeight="1" x14ac:dyDescent="0.25">
      <c r="A88" s="1"/>
      <c r="B88" s="3"/>
      <c r="C88" s="3"/>
      <c r="D88" s="9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ht="4.5" customHeight="1" x14ac:dyDescent="0.25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ht="36.75" customHeight="1" x14ac:dyDescent="0.25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ht="31.5" hidden="1" customHeight="1" x14ac:dyDescent="0.25">
      <c r="A91" s="1"/>
      <c r="B91" s="123" t="s">
        <v>40</v>
      </c>
      <c r="C91" s="123"/>
      <c r="D91" s="123"/>
      <c r="E91" s="123"/>
      <c r="F91" s="123"/>
      <c r="G91" s="123"/>
      <c r="H91" s="123"/>
      <c r="I91" s="56"/>
      <c r="J91" s="124" t="s">
        <v>848</v>
      </c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hidden="1" x14ac:dyDescent="0.25">
      <c r="A92" s="1"/>
      <c r="B92" s="123" t="s">
        <v>38</v>
      </c>
      <c r="C92" s="123"/>
      <c r="D92" s="128" t="s">
        <v>360</v>
      </c>
      <c r="E92" s="128"/>
      <c r="F92" s="128"/>
      <c r="G92" s="128"/>
      <c r="H92" s="128"/>
      <c r="I92" s="60"/>
      <c r="J92" s="60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1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hidden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hidden="1" x14ac:dyDescent="0.25"/>
    <row r="95" spans="1:38" hidden="1" x14ac:dyDescent="0.25"/>
    <row r="96" spans="1:38" hidden="1" x14ac:dyDescent="0.25"/>
    <row r="97" spans="2:20" hidden="1" x14ac:dyDescent="0.25">
      <c r="B97" s="129"/>
      <c r="C97" s="129"/>
      <c r="D97" s="129"/>
      <c r="E97" s="129"/>
      <c r="F97" s="129"/>
      <c r="G97" s="129"/>
      <c r="H97" s="129"/>
      <c r="I97" s="129"/>
      <c r="J97" s="129" t="s">
        <v>849</v>
      </c>
      <c r="K97" s="129"/>
      <c r="L97" s="129"/>
      <c r="M97" s="129"/>
      <c r="N97" s="129"/>
      <c r="O97" s="129"/>
      <c r="P97" s="129"/>
      <c r="Q97" s="129"/>
      <c r="R97" s="129"/>
      <c r="S97" s="129"/>
      <c r="T97" s="129"/>
    </row>
    <row r="98" spans="2:20" hidden="1" x14ac:dyDescent="0.25"/>
    <row r="99" spans="2:20" hidden="1" x14ac:dyDescent="0.25"/>
    <row r="100" spans="2:20" hidden="1" x14ac:dyDescent="0.25"/>
    <row r="101" spans="2:20" hidden="1" x14ac:dyDescent="0.25"/>
    <row r="102" spans="2:20" hidden="1" x14ac:dyDescent="0.25"/>
    <row r="103" spans="2:20" hidden="1" x14ac:dyDescent="0.25"/>
    <row r="104" spans="2:20" hidden="1" x14ac:dyDescent="0.25"/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</autoFilter>
  <sortState ref="B11:T72">
    <sortCondition ref="B11:B72"/>
  </sortState>
  <mergeCells count="56">
    <mergeCell ref="B92:C92"/>
    <mergeCell ref="D92:H92"/>
    <mergeCell ref="B97:C97"/>
    <mergeCell ref="D97:I97"/>
    <mergeCell ref="J97:T97"/>
    <mergeCell ref="L8:L9"/>
    <mergeCell ref="P8:P10"/>
    <mergeCell ref="Q8:Q9"/>
    <mergeCell ref="B91:H91"/>
    <mergeCell ref="J91:T91"/>
    <mergeCell ref="F76:N76"/>
    <mergeCell ref="F77:N77"/>
    <mergeCell ref="J79:T79"/>
    <mergeCell ref="J80:T80"/>
    <mergeCell ref="B81:H81"/>
    <mergeCell ref="J81:T81"/>
    <mergeCell ref="B83:C83"/>
    <mergeCell ref="D83:H83"/>
    <mergeCell ref="F75:N75"/>
    <mergeCell ref="B74:C74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AI5:AJ7"/>
    <mergeCell ref="AK5:AL7"/>
    <mergeCell ref="X5:X8"/>
    <mergeCell ref="Y5:Y8"/>
    <mergeCell ref="Z5:Z8"/>
    <mergeCell ref="S8:S10"/>
    <mergeCell ref="T8:T10"/>
    <mergeCell ref="G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K8:K9"/>
  </mergeCells>
  <conditionalFormatting sqref="O11:O64 H11:N13 H14:I64 K14:N64 J14:J72">
    <cfRule type="cellIs" dxfId="34" priority="18" operator="greaterThan">
      <formula>10</formula>
    </cfRule>
  </conditionalFormatting>
  <conditionalFormatting sqref="C89:C1048576 C73:C79 C1:C64">
    <cfRule type="duplicateValues" dxfId="33" priority="16"/>
  </conditionalFormatting>
  <conditionalFormatting sqref="H70:I70 L70:O70 K65:K70 H65:I66 L65:O66">
    <cfRule type="cellIs" dxfId="32" priority="14" operator="greaterThan">
      <formula>10</formula>
    </cfRule>
  </conditionalFormatting>
  <conditionalFormatting sqref="C70 C65:C66">
    <cfRule type="duplicateValues" dxfId="31" priority="12"/>
  </conditionalFormatting>
  <conditionalFormatting sqref="H67:I69 L67:O69">
    <cfRule type="cellIs" dxfId="30" priority="11" operator="greaterThan">
      <formula>10</formula>
    </cfRule>
  </conditionalFormatting>
  <conditionalFormatting sqref="C67:C69">
    <cfRule type="duplicateValues" dxfId="29" priority="9"/>
  </conditionalFormatting>
  <conditionalFormatting sqref="H71:I72 K71:O72">
    <cfRule type="cellIs" dxfId="28" priority="8" operator="greaterThan">
      <formula>10</formula>
    </cfRule>
  </conditionalFormatting>
  <conditionalFormatting sqref="C71:C72">
    <cfRule type="duplicateValues" dxfId="27" priority="6"/>
  </conditionalFormatting>
  <conditionalFormatting sqref="C80:C88">
    <cfRule type="duplicateValues" dxfId="26" priority="44"/>
  </conditionalFormatting>
  <dataValidations count="1">
    <dataValidation allowBlank="1" showInputMessage="1" showErrorMessage="1" errorTitle="Không xóa dữ liệu" error="Không xóa dữ liệu" prompt="Không xóa dữ liệu" sqref="D77 X3:AL9 W11:W72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1"/>
  <sheetViews>
    <sheetView zoomScaleNormal="100" workbookViewId="0">
      <pane ySplit="4" topLeftCell="A58" activePane="bottomLeft" state="frozen"/>
      <selection activeCell="J4" sqref="J1:N1048576"/>
      <selection pane="bottomLeft" activeCell="S76" sqref="S76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8.125" style="1" customWidth="1"/>
    <col min="7" max="7" width="11" style="1" customWidth="1"/>
    <col min="8" max="11" width="4.375" style="1" customWidth="1"/>
    <col min="12" max="12" width="3.25" style="1" customWidth="1"/>
    <col min="13" max="13" width="3.5" style="1" customWidth="1"/>
    <col min="14" max="14" width="9" style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9.625" style="1" customWidth="1"/>
    <col min="20" max="20" width="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100" t="s">
        <v>0</v>
      </c>
      <c r="H1" s="100"/>
      <c r="I1" s="100"/>
      <c r="J1" s="100"/>
      <c r="K1" s="100"/>
      <c r="L1" s="100" t="s">
        <v>172</v>
      </c>
      <c r="M1" s="100"/>
      <c r="N1" s="100"/>
      <c r="O1" s="100"/>
      <c r="P1" s="100"/>
      <c r="Q1" s="100"/>
      <c r="R1" s="100"/>
      <c r="S1" s="100"/>
      <c r="T1" s="100"/>
    </row>
    <row r="2" spans="2:38" ht="22.5" customHeight="1" x14ac:dyDescent="0.3">
      <c r="B2" s="101" t="s">
        <v>1</v>
      </c>
      <c r="C2" s="101"/>
      <c r="D2" s="101"/>
      <c r="E2" s="101"/>
      <c r="F2" s="101"/>
      <c r="G2" s="101"/>
      <c r="H2" s="102" t="s">
        <v>998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15.75" customHeight="1" x14ac:dyDescent="0.25">
      <c r="B3" s="103" t="s">
        <v>2</v>
      </c>
      <c r="C3" s="103"/>
      <c r="D3" s="103"/>
      <c r="E3" s="103"/>
      <c r="F3" s="103"/>
      <c r="G3" s="103"/>
      <c r="H3" s="104" t="s">
        <v>51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20" t="s">
        <v>3</v>
      </c>
      <c r="C5" s="120"/>
      <c r="D5" s="121" t="s">
        <v>169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 t="s">
        <v>170</v>
      </c>
      <c r="P5" s="122"/>
      <c r="Q5" s="122"/>
      <c r="R5" s="122"/>
      <c r="S5" s="122"/>
      <c r="T5" s="122"/>
      <c r="W5" s="65"/>
      <c r="X5" s="110" t="s">
        <v>47</v>
      </c>
      <c r="Y5" s="110" t="s">
        <v>9</v>
      </c>
      <c r="Z5" s="110" t="s">
        <v>46</v>
      </c>
      <c r="AA5" s="110" t="s">
        <v>45</v>
      </c>
      <c r="AB5" s="110"/>
      <c r="AC5" s="110"/>
      <c r="AD5" s="110"/>
      <c r="AE5" s="110" t="s">
        <v>44</v>
      </c>
      <c r="AF5" s="110"/>
      <c r="AG5" s="110" t="s">
        <v>42</v>
      </c>
      <c r="AH5" s="110"/>
      <c r="AI5" s="110" t="s">
        <v>43</v>
      </c>
      <c r="AJ5" s="110"/>
      <c r="AK5" s="110" t="s">
        <v>41</v>
      </c>
      <c r="AL5" s="110"/>
    </row>
    <row r="6" spans="2:38" ht="17.25" customHeight="1" x14ac:dyDescent="0.25">
      <c r="B6" s="118" t="s">
        <v>4</v>
      </c>
      <c r="C6" s="118"/>
      <c r="D6" s="9"/>
      <c r="G6" s="119" t="s">
        <v>171</v>
      </c>
      <c r="H6" s="119"/>
      <c r="I6" s="119"/>
      <c r="J6" s="119"/>
      <c r="K6" s="119"/>
      <c r="L6" s="119"/>
      <c r="M6" s="119"/>
      <c r="N6" s="119"/>
      <c r="O6" s="119" t="s">
        <v>173</v>
      </c>
      <c r="P6" s="119"/>
      <c r="Q6" s="119"/>
      <c r="R6" s="119"/>
      <c r="S6" s="119"/>
      <c r="T6" s="119"/>
      <c r="W6" s="65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</row>
    <row r="8" spans="2:38" ht="33.75" customHeight="1" x14ac:dyDescent="0.25">
      <c r="B8" s="97" t="s">
        <v>5</v>
      </c>
      <c r="C8" s="112" t="s">
        <v>6</v>
      </c>
      <c r="D8" s="114" t="s">
        <v>7</v>
      </c>
      <c r="E8" s="115"/>
      <c r="F8" s="97" t="s">
        <v>8</v>
      </c>
      <c r="G8" s="97" t="s">
        <v>9</v>
      </c>
      <c r="H8" s="109" t="s">
        <v>10</v>
      </c>
      <c r="I8" s="109" t="s">
        <v>11</v>
      </c>
      <c r="J8" s="109" t="s">
        <v>12</v>
      </c>
      <c r="K8" s="109" t="s">
        <v>13</v>
      </c>
      <c r="L8" s="108" t="s">
        <v>14</v>
      </c>
      <c r="M8" s="108" t="s">
        <v>15</v>
      </c>
      <c r="N8" s="108" t="s">
        <v>16</v>
      </c>
      <c r="O8" s="108" t="s">
        <v>17</v>
      </c>
      <c r="P8" s="97" t="s">
        <v>18</v>
      </c>
      <c r="Q8" s="108" t="s">
        <v>19</v>
      </c>
      <c r="R8" s="97" t="s">
        <v>20</v>
      </c>
      <c r="S8" s="97" t="s">
        <v>21</v>
      </c>
      <c r="T8" s="97" t="s">
        <v>22</v>
      </c>
      <c r="W8" s="65"/>
      <c r="X8" s="110"/>
      <c r="Y8" s="110"/>
      <c r="Z8" s="110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3" customHeight="1" x14ac:dyDescent="0.25">
      <c r="B9" s="99"/>
      <c r="C9" s="113"/>
      <c r="D9" s="116"/>
      <c r="E9" s="117"/>
      <c r="F9" s="99"/>
      <c r="G9" s="99"/>
      <c r="H9" s="109"/>
      <c r="I9" s="109"/>
      <c r="J9" s="109"/>
      <c r="K9" s="109"/>
      <c r="L9" s="108"/>
      <c r="M9" s="108"/>
      <c r="N9" s="108"/>
      <c r="O9" s="108"/>
      <c r="P9" s="98"/>
      <c r="Q9" s="108"/>
      <c r="R9" s="99"/>
      <c r="S9" s="98"/>
      <c r="T9" s="98"/>
      <c r="V9" s="11"/>
      <c r="W9" s="65"/>
      <c r="X9" s="70" t="str">
        <f>+D5</f>
        <v>Cơ sở văn hóa Việt Nam</v>
      </c>
      <c r="Y9" s="71" t="str">
        <f>+O5</f>
        <v>Nhóm:   CDT1240-03</v>
      </c>
      <c r="Z9" s="72">
        <f>+$AI$9+$AK$9+$AG$9</f>
        <v>65</v>
      </c>
      <c r="AA9" s="66">
        <f>COUNTIF($S$10:$S$133,"Khiển trách")</f>
        <v>0</v>
      </c>
      <c r="AB9" s="66">
        <f>COUNTIF($S$10:$S$133,"Cảnh cáo")</f>
        <v>0</v>
      </c>
      <c r="AC9" s="66">
        <f>COUNTIF($S$10:$S$133,"Đình chỉ thi")</f>
        <v>0</v>
      </c>
      <c r="AD9" s="73">
        <f>+($AA$9+$AB$9+$AC$9)/$Z$9*100%</f>
        <v>0</v>
      </c>
      <c r="AE9" s="66">
        <f>SUM(COUNTIF($S$10:$S$131,"Vắng"),COUNTIF($S$10:$S$131,"Vắng có phép"))</f>
        <v>1</v>
      </c>
      <c r="AF9" s="74">
        <f>+$AE$9/$Z$9</f>
        <v>1.5384615384615385E-2</v>
      </c>
      <c r="AG9" s="75">
        <f>COUNTIF($W$10:$W$131,"Thi lại")</f>
        <v>0</v>
      </c>
      <c r="AH9" s="74">
        <f>+$AG$9/$Z$9</f>
        <v>0</v>
      </c>
      <c r="AI9" s="75">
        <f>COUNTIF($W$10:$W$132,"Học lại")</f>
        <v>8</v>
      </c>
      <c r="AJ9" s="74">
        <f>+$AI$9/$Z$9</f>
        <v>0.12307692307692308</v>
      </c>
      <c r="AK9" s="66">
        <f>COUNTIF($W$11:$W$132,"Đạt")</f>
        <v>57</v>
      </c>
      <c r="AL9" s="73">
        <f>+$AK$9/$Z$9</f>
        <v>0.87692307692307692</v>
      </c>
    </row>
    <row r="10" spans="2:38" ht="14.25" customHeight="1" x14ac:dyDescent="0.25">
      <c r="B10" s="105" t="s">
        <v>28</v>
      </c>
      <c r="C10" s="106"/>
      <c r="D10" s="106"/>
      <c r="E10" s="106"/>
      <c r="F10" s="106"/>
      <c r="G10" s="107"/>
      <c r="H10" s="12">
        <v>10</v>
      </c>
      <c r="I10" s="12"/>
      <c r="J10" s="13">
        <v>30</v>
      </c>
      <c r="K10" s="12"/>
      <c r="L10" s="14"/>
      <c r="M10" s="15"/>
      <c r="N10" s="15"/>
      <c r="O10" s="62">
        <f>100-(H10+I10+J10+K10)</f>
        <v>60</v>
      </c>
      <c r="P10" s="99"/>
      <c r="Q10" s="16"/>
      <c r="R10" s="16"/>
      <c r="S10" s="99"/>
      <c r="T10" s="99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 x14ac:dyDescent="0.25">
      <c r="B11" s="17">
        <v>1</v>
      </c>
      <c r="C11" s="18" t="s">
        <v>174</v>
      </c>
      <c r="D11" s="19" t="s">
        <v>175</v>
      </c>
      <c r="E11" s="20" t="s">
        <v>52</v>
      </c>
      <c r="F11" s="21" t="s">
        <v>176</v>
      </c>
      <c r="G11" s="18" t="s">
        <v>177</v>
      </c>
      <c r="H11" s="89">
        <v>10</v>
      </c>
      <c r="I11" s="22" t="s">
        <v>29</v>
      </c>
      <c r="J11" s="22">
        <v>8.5</v>
      </c>
      <c r="K11" s="22" t="s">
        <v>29</v>
      </c>
      <c r="L11" s="95"/>
      <c r="M11" s="95"/>
      <c r="N11" s="95"/>
      <c r="O11" s="96">
        <v>7</v>
      </c>
      <c r="P11" s="23">
        <f t="shared" ref="P11:P42" si="0">ROUND(SUMPRODUCT(H11:O11,$H$10:$O$10)/100,1)</f>
        <v>7.8</v>
      </c>
      <c r="Q11" s="24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B</v>
      </c>
      <c r="R11" s="24" t="str">
        <f t="shared" ref="R11:R42" si="2">IF($P11&lt;4,"Kém",IF(AND($P11&gt;=4,$P11&lt;=5.4),"Trung bình yếu",IF(AND($P11&gt;=5.5,$P11&lt;=6.9),"Trung bình",IF(AND($P11&gt;=7,$P11&lt;=8.4),"Khá",IF(AND($P11&gt;=8.5,$P11&lt;=10),"Giỏi","")))))</f>
        <v>Khá</v>
      </c>
      <c r="S11" s="86" t="str">
        <f t="shared" ref="S11:S40" si="3">+IF(OR($H11=0,$I11=0,$J11=0,$K11=0),"Không đủ ĐKDT","")</f>
        <v/>
      </c>
      <c r="T11" s="25">
        <v>303</v>
      </c>
      <c r="U11" s="3"/>
      <c r="V11" s="26"/>
      <c r="W11" s="77" t="str">
        <f t="shared" ref="W11:W42" si="4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8.75" customHeight="1" x14ac:dyDescent="0.25">
      <c r="B12" s="27">
        <v>2</v>
      </c>
      <c r="C12" s="28" t="s">
        <v>178</v>
      </c>
      <c r="D12" s="29" t="s">
        <v>179</v>
      </c>
      <c r="E12" s="30" t="s">
        <v>52</v>
      </c>
      <c r="F12" s="31" t="s">
        <v>180</v>
      </c>
      <c r="G12" s="28" t="s">
        <v>181</v>
      </c>
      <c r="H12" s="90">
        <v>10</v>
      </c>
      <c r="I12" s="32" t="s">
        <v>29</v>
      </c>
      <c r="J12" s="32">
        <v>8.5</v>
      </c>
      <c r="K12" s="32" t="s">
        <v>29</v>
      </c>
      <c r="L12" s="33"/>
      <c r="M12" s="33"/>
      <c r="N12" s="33"/>
      <c r="O12" s="34">
        <v>6</v>
      </c>
      <c r="P12" s="35">
        <f t="shared" si="0"/>
        <v>7.2</v>
      </c>
      <c r="Q12" s="36" t="str">
        <f t="shared" si="1"/>
        <v>B</v>
      </c>
      <c r="R12" s="37" t="str">
        <f t="shared" si="2"/>
        <v>Khá</v>
      </c>
      <c r="S12" s="38" t="str">
        <f t="shared" si="3"/>
        <v/>
      </c>
      <c r="T12" s="39">
        <v>303</v>
      </c>
      <c r="U12" s="3"/>
      <c r="V12" s="26"/>
      <c r="W12" s="77" t="str">
        <f t="shared" si="4"/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8.75" customHeight="1" x14ac:dyDescent="0.25">
      <c r="B13" s="27">
        <v>3</v>
      </c>
      <c r="C13" s="28" t="s">
        <v>182</v>
      </c>
      <c r="D13" s="29" t="s">
        <v>183</v>
      </c>
      <c r="E13" s="30" t="s">
        <v>52</v>
      </c>
      <c r="F13" s="31" t="s">
        <v>165</v>
      </c>
      <c r="G13" s="28" t="s">
        <v>184</v>
      </c>
      <c r="H13" s="90">
        <v>10</v>
      </c>
      <c r="I13" s="32" t="s">
        <v>29</v>
      </c>
      <c r="J13" s="32">
        <v>8</v>
      </c>
      <c r="K13" s="32" t="s">
        <v>29</v>
      </c>
      <c r="L13" s="40"/>
      <c r="M13" s="40"/>
      <c r="N13" s="40"/>
      <c r="O13" s="34">
        <v>6</v>
      </c>
      <c r="P13" s="35">
        <f t="shared" si="0"/>
        <v>7</v>
      </c>
      <c r="Q13" s="36" t="str">
        <f t="shared" si="1"/>
        <v>B</v>
      </c>
      <c r="R13" s="37" t="str">
        <f t="shared" si="2"/>
        <v>Khá</v>
      </c>
      <c r="S13" s="38" t="str">
        <f t="shared" si="3"/>
        <v/>
      </c>
      <c r="T13" s="39">
        <v>303</v>
      </c>
      <c r="U13" s="3"/>
      <c r="V13" s="26"/>
      <c r="W13" s="77" t="str">
        <f t="shared" si="4"/>
        <v>Đạt</v>
      </c>
      <c r="X13" s="78"/>
      <c r="Y13" s="78"/>
      <c r="Z13" s="87"/>
      <c r="AA13" s="67"/>
      <c r="AB13" s="67"/>
      <c r="AC13" s="67"/>
      <c r="AD13" s="80"/>
      <c r="AE13" s="67"/>
      <c r="AF13" s="81"/>
      <c r="AG13" s="82"/>
      <c r="AH13" s="81"/>
      <c r="AI13" s="82"/>
      <c r="AJ13" s="81"/>
      <c r="AK13" s="67"/>
      <c r="AL13" s="80"/>
    </row>
    <row r="14" spans="2:38" ht="18.75" customHeight="1" x14ac:dyDescent="0.25">
      <c r="B14" s="27">
        <v>4</v>
      </c>
      <c r="C14" s="28" t="s">
        <v>185</v>
      </c>
      <c r="D14" s="29" t="s">
        <v>186</v>
      </c>
      <c r="E14" s="30" t="s">
        <v>52</v>
      </c>
      <c r="F14" s="31" t="s">
        <v>187</v>
      </c>
      <c r="G14" s="28" t="s">
        <v>188</v>
      </c>
      <c r="H14" s="90">
        <v>10</v>
      </c>
      <c r="I14" s="32" t="s">
        <v>29</v>
      </c>
      <c r="J14" s="32">
        <v>6</v>
      </c>
      <c r="K14" s="32" t="s">
        <v>29</v>
      </c>
      <c r="L14" s="40"/>
      <c r="M14" s="40"/>
      <c r="N14" s="40"/>
      <c r="O14" s="34">
        <v>5</v>
      </c>
      <c r="P14" s="35">
        <f t="shared" si="0"/>
        <v>5.8</v>
      </c>
      <c r="Q14" s="36" t="str">
        <f t="shared" si="1"/>
        <v>C</v>
      </c>
      <c r="R14" s="37" t="str">
        <f t="shared" si="2"/>
        <v>Trung bình</v>
      </c>
      <c r="S14" s="38" t="str">
        <f t="shared" si="3"/>
        <v/>
      </c>
      <c r="T14" s="39">
        <v>303</v>
      </c>
      <c r="U14" s="3"/>
      <c r="V14" s="26"/>
      <c r="W14" s="77" t="str">
        <f t="shared" si="4"/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 x14ac:dyDescent="0.25">
      <c r="B15" s="27">
        <v>5</v>
      </c>
      <c r="C15" s="28" t="s">
        <v>189</v>
      </c>
      <c r="D15" s="29" t="s">
        <v>190</v>
      </c>
      <c r="E15" s="30" t="s">
        <v>100</v>
      </c>
      <c r="F15" s="31" t="s">
        <v>191</v>
      </c>
      <c r="G15" s="28" t="s">
        <v>177</v>
      </c>
      <c r="H15" s="90">
        <v>10</v>
      </c>
      <c r="I15" s="32" t="s">
        <v>29</v>
      </c>
      <c r="J15" s="32">
        <v>8</v>
      </c>
      <c r="K15" s="32" t="s">
        <v>29</v>
      </c>
      <c r="L15" s="40"/>
      <c r="M15" s="40"/>
      <c r="N15" s="40"/>
      <c r="O15" s="34">
        <v>7</v>
      </c>
      <c r="P15" s="35">
        <f t="shared" si="0"/>
        <v>7.6</v>
      </c>
      <c r="Q15" s="36" t="str">
        <f t="shared" si="1"/>
        <v>B</v>
      </c>
      <c r="R15" s="37" t="str">
        <f t="shared" si="2"/>
        <v>Khá</v>
      </c>
      <c r="S15" s="38" t="str">
        <f t="shared" si="3"/>
        <v/>
      </c>
      <c r="T15" s="39">
        <v>303</v>
      </c>
      <c r="U15" s="3"/>
      <c r="V15" s="26"/>
      <c r="W15" s="77" t="str">
        <f t="shared" si="4"/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 x14ac:dyDescent="0.25">
      <c r="B16" s="27">
        <v>6</v>
      </c>
      <c r="C16" s="28" t="s">
        <v>192</v>
      </c>
      <c r="D16" s="29" t="s">
        <v>193</v>
      </c>
      <c r="E16" s="30" t="s">
        <v>56</v>
      </c>
      <c r="F16" s="31" t="s">
        <v>194</v>
      </c>
      <c r="G16" s="28" t="s">
        <v>184</v>
      </c>
      <c r="H16" s="90">
        <v>10</v>
      </c>
      <c r="I16" s="32" t="s">
        <v>29</v>
      </c>
      <c r="J16" s="32">
        <v>9</v>
      </c>
      <c r="K16" s="32" t="s">
        <v>29</v>
      </c>
      <c r="L16" s="40"/>
      <c r="M16" s="40"/>
      <c r="N16" s="40"/>
      <c r="O16" s="34">
        <v>5</v>
      </c>
      <c r="P16" s="35">
        <f t="shared" si="0"/>
        <v>6.7</v>
      </c>
      <c r="Q16" s="36" t="str">
        <f t="shared" si="1"/>
        <v>C+</v>
      </c>
      <c r="R16" s="37" t="str">
        <f t="shared" si="2"/>
        <v>Trung bình</v>
      </c>
      <c r="S16" s="38" t="str">
        <f t="shared" si="3"/>
        <v/>
      </c>
      <c r="T16" s="39">
        <v>303</v>
      </c>
      <c r="U16" s="3"/>
      <c r="V16" s="26"/>
      <c r="W16" s="77" t="str">
        <f t="shared" si="4"/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 x14ac:dyDescent="0.25">
      <c r="B17" s="27">
        <v>7</v>
      </c>
      <c r="C17" s="28" t="s">
        <v>195</v>
      </c>
      <c r="D17" s="29" t="s">
        <v>80</v>
      </c>
      <c r="E17" s="30" t="s">
        <v>196</v>
      </c>
      <c r="F17" s="31" t="s">
        <v>197</v>
      </c>
      <c r="G17" s="28" t="s">
        <v>181</v>
      </c>
      <c r="H17" s="90">
        <v>10</v>
      </c>
      <c r="I17" s="32" t="s">
        <v>29</v>
      </c>
      <c r="J17" s="32">
        <v>8</v>
      </c>
      <c r="K17" s="32" t="s">
        <v>29</v>
      </c>
      <c r="L17" s="40"/>
      <c r="M17" s="40"/>
      <c r="N17" s="40"/>
      <c r="O17" s="34">
        <v>6</v>
      </c>
      <c r="P17" s="35">
        <f t="shared" si="0"/>
        <v>7</v>
      </c>
      <c r="Q17" s="36" t="str">
        <f t="shared" si="1"/>
        <v>B</v>
      </c>
      <c r="R17" s="37" t="str">
        <f t="shared" si="2"/>
        <v>Khá</v>
      </c>
      <c r="S17" s="38" t="str">
        <f t="shared" si="3"/>
        <v/>
      </c>
      <c r="T17" s="39">
        <v>303</v>
      </c>
      <c r="U17" s="3"/>
      <c r="V17" s="26"/>
      <c r="W17" s="77" t="str">
        <f t="shared" si="4"/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 x14ac:dyDescent="0.25">
      <c r="B18" s="27">
        <v>8</v>
      </c>
      <c r="C18" s="28" t="s">
        <v>198</v>
      </c>
      <c r="D18" s="29" t="s">
        <v>199</v>
      </c>
      <c r="E18" s="30" t="s">
        <v>196</v>
      </c>
      <c r="F18" s="31" t="s">
        <v>200</v>
      </c>
      <c r="G18" s="28" t="s">
        <v>201</v>
      </c>
      <c r="H18" s="90">
        <v>10</v>
      </c>
      <c r="I18" s="32" t="s">
        <v>29</v>
      </c>
      <c r="J18" s="32">
        <v>8</v>
      </c>
      <c r="K18" s="32" t="s">
        <v>29</v>
      </c>
      <c r="L18" s="40"/>
      <c r="M18" s="40"/>
      <c r="N18" s="40"/>
      <c r="O18" s="34">
        <v>7</v>
      </c>
      <c r="P18" s="35">
        <f t="shared" si="0"/>
        <v>7.6</v>
      </c>
      <c r="Q18" s="36" t="str">
        <f t="shared" si="1"/>
        <v>B</v>
      </c>
      <c r="R18" s="37" t="str">
        <f t="shared" si="2"/>
        <v>Khá</v>
      </c>
      <c r="S18" s="38" t="str">
        <f t="shared" si="3"/>
        <v/>
      </c>
      <c r="T18" s="39">
        <v>303</v>
      </c>
      <c r="U18" s="3"/>
      <c r="V18" s="26"/>
      <c r="W18" s="77" t="str">
        <f t="shared" si="4"/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 x14ac:dyDescent="0.25">
      <c r="B19" s="27">
        <v>9</v>
      </c>
      <c r="C19" s="28" t="s">
        <v>202</v>
      </c>
      <c r="D19" s="29" t="s">
        <v>203</v>
      </c>
      <c r="E19" s="30" t="s">
        <v>204</v>
      </c>
      <c r="F19" s="31" t="s">
        <v>205</v>
      </c>
      <c r="G19" s="28" t="s">
        <v>206</v>
      </c>
      <c r="H19" s="90">
        <v>10</v>
      </c>
      <c r="I19" s="32" t="s">
        <v>29</v>
      </c>
      <c r="J19" s="32">
        <v>8</v>
      </c>
      <c r="K19" s="32" t="s">
        <v>29</v>
      </c>
      <c r="L19" s="40"/>
      <c r="M19" s="40"/>
      <c r="N19" s="40"/>
      <c r="O19" s="34">
        <v>7</v>
      </c>
      <c r="P19" s="35">
        <f t="shared" si="0"/>
        <v>7.6</v>
      </c>
      <c r="Q19" s="36" t="str">
        <f t="shared" si="1"/>
        <v>B</v>
      </c>
      <c r="R19" s="37" t="str">
        <f t="shared" si="2"/>
        <v>Khá</v>
      </c>
      <c r="S19" s="38" t="str">
        <f t="shared" si="3"/>
        <v/>
      </c>
      <c r="T19" s="39">
        <v>303</v>
      </c>
      <c r="U19" s="3"/>
      <c r="V19" s="26"/>
      <c r="W19" s="77" t="str">
        <f t="shared" si="4"/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 x14ac:dyDescent="0.25">
      <c r="B20" s="27">
        <v>10</v>
      </c>
      <c r="C20" s="28" t="s">
        <v>207</v>
      </c>
      <c r="D20" s="29" t="s">
        <v>208</v>
      </c>
      <c r="E20" s="30" t="s">
        <v>59</v>
      </c>
      <c r="F20" s="31" t="s">
        <v>209</v>
      </c>
      <c r="G20" s="28" t="s">
        <v>184</v>
      </c>
      <c r="H20" s="90">
        <v>10</v>
      </c>
      <c r="I20" s="32" t="s">
        <v>29</v>
      </c>
      <c r="J20" s="32">
        <v>8.5</v>
      </c>
      <c r="K20" s="32" t="s">
        <v>29</v>
      </c>
      <c r="L20" s="40"/>
      <c r="M20" s="40"/>
      <c r="N20" s="40"/>
      <c r="O20" s="34">
        <v>6</v>
      </c>
      <c r="P20" s="35">
        <f t="shared" si="0"/>
        <v>7.2</v>
      </c>
      <c r="Q20" s="36" t="str">
        <f t="shared" si="1"/>
        <v>B</v>
      </c>
      <c r="R20" s="37" t="str">
        <f t="shared" si="2"/>
        <v>Khá</v>
      </c>
      <c r="S20" s="38" t="str">
        <f t="shared" si="3"/>
        <v/>
      </c>
      <c r="T20" s="39">
        <v>303</v>
      </c>
      <c r="U20" s="3"/>
      <c r="V20" s="26"/>
      <c r="W20" s="77" t="str">
        <f t="shared" si="4"/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 x14ac:dyDescent="0.25">
      <c r="B21" s="27">
        <v>11</v>
      </c>
      <c r="C21" s="28" t="s">
        <v>210</v>
      </c>
      <c r="D21" s="29" t="s">
        <v>211</v>
      </c>
      <c r="E21" s="30" t="s">
        <v>212</v>
      </c>
      <c r="F21" s="31" t="s">
        <v>213</v>
      </c>
      <c r="G21" s="28" t="s">
        <v>177</v>
      </c>
      <c r="H21" s="90">
        <v>10</v>
      </c>
      <c r="I21" s="32" t="s">
        <v>29</v>
      </c>
      <c r="J21" s="32">
        <v>8</v>
      </c>
      <c r="K21" s="32" t="s">
        <v>29</v>
      </c>
      <c r="L21" s="40"/>
      <c r="M21" s="40"/>
      <c r="N21" s="40"/>
      <c r="O21" s="34">
        <v>7</v>
      </c>
      <c r="P21" s="35">
        <f t="shared" si="0"/>
        <v>7.6</v>
      </c>
      <c r="Q21" s="36" t="str">
        <f t="shared" si="1"/>
        <v>B</v>
      </c>
      <c r="R21" s="37" t="str">
        <f t="shared" si="2"/>
        <v>Khá</v>
      </c>
      <c r="S21" s="38" t="str">
        <f t="shared" si="3"/>
        <v/>
      </c>
      <c r="T21" s="39">
        <v>303</v>
      </c>
      <c r="U21" s="3"/>
      <c r="V21" s="26"/>
      <c r="W21" s="77" t="str">
        <f t="shared" si="4"/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 x14ac:dyDescent="0.25">
      <c r="B22" s="27">
        <v>12</v>
      </c>
      <c r="C22" s="28" t="s">
        <v>214</v>
      </c>
      <c r="D22" s="29" t="s">
        <v>215</v>
      </c>
      <c r="E22" s="30" t="s">
        <v>212</v>
      </c>
      <c r="F22" s="31" t="s">
        <v>216</v>
      </c>
      <c r="G22" s="28" t="s">
        <v>184</v>
      </c>
      <c r="H22" s="90">
        <v>10</v>
      </c>
      <c r="I22" s="32" t="s">
        <v>29</v>
      </c>
      <c r="J22" s="32">
        <v>8</v>
      </c>
      <c r="K22" s="32" t="s">
        <v>29</v>
      </c>
      <c r="L22" s="40"/>
      <c r="M22" s="40"/>
      <c r="N22" s="40"/>
      <c r="O22" s="34">
        <v>6</v>
      </c>
      <c r="P22" s="35">
        <f t="shared" si="0"/>
        <v>7</v>
      </c>
      <c r="Q22" s="36" t="str">
        <f t="shared" si="1"/>
        <v>B</v>
      </c>
      <c r="R22" s="37" t="str">
        <f t="shared" si="2"/>
        <v>Khá</v>
      </c>
      <c r="S22" s="38" t="str">
        <f t="shared" si="3"/>
        <v/>
      </c>
      <c r="T22" s="39">
        <v>303</v>
      </c>
      <c r="U22" s="3"/>
      <c r="V22" s="26"/>
      <c r="W22" s="77" t="str">
        <f t="shared" si="4"/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 x14ac:dyDescent="0.25">
      <c r="B23" s="27">
        <v>13</v>
      </c>
      <c r="C23" s="28" t="s">
        <v>217</v>
      </c>
      <c r="D23" s="29" t="s">
        <v>218</v>
      </c>
      <c r="E23" s="30" t="s">
        <v>61</v>
      </c>
      <c r="F23" s="31" t="s">
        <v>219</v>
      </c>
      <c r="G23" s="28" t="s">
        <v>201</v>
      </c>
      <c r="H23" s="90">
        <v>10</v>
      </c>
      <c r="I23" s="32" t="s">
        <v>29</v>
      </c>
      <c r="J23" s="32">
        <v>8</v>
      </c>
      <c r="K23" s="32" t="s">
        <v>29</v>
      </c>
      <c r="L23" s="40"/>
      <c r="M23" s="40"/>
      <c r="N23" s="40"/>
      <c r="O23" s="34">
        <v>6</v>
      </c>
      <c r="P23" s="35">
        <f t="shared" si="0"/>
        <v>7</v>
      </c>
      <c r="Q23" s="36" t="str">
        <f t="shared" si="1"/>
        <v>B</v>
      </c>
      <c r="R23" s="37" t="str">
        <f t="shared" si="2"/>
        <v>Khá</v>
      </c>
      <c r="S23" s="38" t="str">
        <f t="shared" si="3"/>
        <v/>
      </c>
      <c r="T23" s="39">
        <v>303</v>
      </c>
      <c r="U23" s="3"/>
      <c r="V23" s="26"/>
      <c r="W23" s="77" t="str">
        <f t="shared" si="4"/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 x14ac:dyDescent="0.25">
      <c r="B24" s="27">
        <v>14</v>
      </c>
      <c r="C24" s="28" t="s">
        <v>220</v>
      </c>
      <c r="D24" s="29" t="s">
        <v>155</v>
      </c>
      <c r="E24" s="30" t="s">
        <v>61</v>
      </c>
      <c r="F24" s="31" t="s">
        <v>221</v>
      </c>
      <c r="G24" s="28" t="s">
        <v>184</v>
      </c>
      <c r="H24" s="90">
        <v>10</v>
      </c>
      <c r="I24" s="32" t="s">
        <v>29</v>
      </c>
      <c r="J24" s="32">
        <v>9</v>
      </c>
      <c r="K24" s="32" t="s">
        <v>29</v>
      </c>
      <c r="L24" s="40"/>
      <c r="M24" s="40"/>
      <c r="N24" s="40"/>
      <c r="O24" s="34">
        <v>6</v>
      </c>
      <c r="P24" s="35">
        <f t="shared" si="0"/>
        <v>7.3</v>
      </c>
      <c r="Q24" s="36" t="str">
        <f t="shared" si="1"/>
        <v>B</v>
      </c>
      <c r="R24" s="37" t="str">
        <f t="shared" si="2"/>
        <v>Khá</v>
      </c>
      <c r="S24" s="38" t="str">
        <f t="shared" si="3"/>
        <v/>
      </c>
      <c r="T24" s="39">
        <v>303</v>
      </c>
      <c r="U24" s="3"/>
      <c r="V24" s="26"/>
      <c r="W24" s="77" t="str">
        <f t="shared" si="4"/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 x14ac:dyDescent="0.25">
      <c r="B25" s="27">
        <v>15</v>
      </c>
      <c r="C25" s="28" t="s">
        <v>222</v>
      </c>
      <c r="D25" s="29" t="s">
        <v>223</v>
      </c>
      <c r="E25" s="30" t="s">
        <v>62</v>
      </c>
      <c r="F25" s="31" t="s">
        <v>224</v>
      </c>
      <c r="G25" s="28" t="s">
        <v>181</v>
      </c>
      <c r="H25" s="90">
        <v>10</v>
      </c>
      <c r="I25" s="32" t="s">
        <v>29</v>
      </c>
      <c r="J25" s="32">
        <v>8.5</v>
      </c>
      <c r="K25" s="32" t="s">
        <v>29</v>
      </c>
      <c r="L25" s="40"/>
      <c r="M25" s="40"/>
      <c r="N25" s="40"/>
      <c r="O25" s="34">
        <v>5</v>
      </c>
      <c r="P25" s="35">
        <f t="shared" si="0"/>
        <v>6.6</v>
      </c>
      <c r="Q25" s="36" t="str">
        <f t="shared" si="1"/>
        <v>C+</v>
      </c>
      <c r="R25" s="37" t="str">
        <f t="shared" si="2"/>
        <v>Trung bình</v>
      </c>
      <c r="S25" s="38" t="str">
        <f t="shared" si="3"/>
        <v/>
      </c>
      <c r="T25" s="39">
        <v>303</v>
      </c>
      <c r="U25" s="3"/>
      <c r="V25" s="26"/>
      <c r="W25" s="77" t="str">
        <f t="shared" si="4"/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 x14ac:dyDescent="0.25">
      <c r="B26" s="27">
        <v>16</v>
      </c>
      <c r="C26" s="28" t="s">
        <v>225</v>
      </c>
      <c r="D26" s="29" t="s">
        <v>226</v>
      </c>
      <c r="E26" s="30" t="s">
        <v>62</v>
      </c>
      <c r="F26" s="31">
        <v>35578</v>
      </c>
      <c r="G26" s="28" t="s">
        <v>206</v>
      </c>
      <c r="H26" s="90">
        <v>10</v>
      </c>
      <c r="I26" s="32" t="s">
        <v>29</v>
      </c>
      <c r="J26" s="32">
        <v>9</v>
      </c>
      <c r="K26" s="32" t="s">
        <v>29</v>
      </c>
      <c r="L26" s="40"/>
      <c r="M26" s="40"/>
      <c r="N26" s="40"/>
      <c r="O26" s="34">
        <v>6</v>
      </c>
      <c r="P26" s="35">
        <f t="shared" si="0"/>
        <v>7.3</v>
      </c>
      <c r="Q26" s="36" t="str">
        <f t="shared" si="1"/>
        <v>B</v>
      </c>
      <c r="R26" s="37" t="str">
        <f t="shared" si="2"/>
        <v>Khá</v>
      </c>
      <c r="S26" s="38" t="str">
        <f t="shared" si="3"/>
        <v/>
      </c>
      <c r="T26" s="39">
        <v>303</v>
      </c>
      <c r="U26" s="3"/>
      <c r="V26" s="26"/>
      <c r="W26" s="77" t="str">
        <f t="shared" si="4"/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 x14ac:dyDescent="0.25">
      <c r="B27" s="27">
        <v>17</v>
      </c>
      <c r="C27" s="28" t="s">
        <v>227</v>
      </c>
      <c r="D27" s="29" t="s">
        <v>228</v>
      </c>
      <c r="E27" s="30" t="s">
        <v>62</v>
      </c>
      <c r="F27" s="31" t="s">
        <v>119</v>
      </c>
      <c r="G27" s="28" t="s">
        <v>201</v>
      </c>
      <c r="H27" s="90">
        <v>10</v>
      </c>
      <c r="I27" s="32" t="s">
        <v>29</v>
      </c>
      <c r="J27" s="32">
        <v>8.5</v>
      </c>
      <c r="K27" s="32" t="s">
        <v>29</v>
      </c>
      <c r="L27" s="40"/>
      <c r="M27" s="40"/>
      <c r="N27" s="40"/>
      <c r="O27" s="34">
        <v>7</v>
      </c>
      <c r="P27" s="35">
        <f t="shared" si="0"/>
        <v>7.8</v>
      </c>
      <c r="Q27" s="36" t="str">
        <f t="shared" si="1"/>
        <v>B</v>
      </c>
      <c r="R27" s="37" t="str">
        <f t="shared" si="2"/>
        <v>Khá</v>
      </c>
      <c r="S27" s="38" t="str">
        <f t="shared" si="3"/>
        <v/>
      </c>
      <c r="T27" s="39">
        <v>303</v>
      </c>
      <c r="U27" s="3"/>
      <c r="V27" s="26"/>
      <c r="W27" s="77" t="str">
        <f t="shared" si="4"/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 x14ac:dyDescent="0.25">
      <c r="B28" s="27">
        <v>18</v>
      </c>
      <c r="C28" s="28" t="s">
        <v>229</v>
      </c>
      <c r="D28" s="29" t="s">
        <v>72</v>
      </c>
      <c r="E28" s="30" t="s">
        <v>106</v>
      </c>
      <c r="F28" s="31" t="s">
        <v>230</v>
      </c>
      <c r="G28" s="28" t="s">
        <v>201</v>
      </c>
      <c r="H28" s="90">
        <v>10</v>
      </c>
      <c r="I28" s="32" t="s">
        <v>29</v>
      </c>
      <c r="J28" s="32">
        <v>9.5</v>
      </c>
      <c r="K28" s="32" t="s">
        <v>29</v>
      </c>
      <c r="L28" s="40"/>
      <c r="M28" s="40"/>
      <c r="N28" s="40"/>
      <c r="O28" s="34">
        <v>7</v>
      </c>
      <c r="P28" s="35">
        <f t="shared" si="0"/>
        <v>8.1</v>
      </c>
      <c r="Q28" s="36" t="str">
        <f t="shared" si="1"/>
        <v>B+</v>
      </c>
      <c r="R28" s="37" t="str">
        <f t="shared" si="2"/>
        <v>Khá</v>
      </c>
      <c r="S28" s="38" t="str">
        <f t="shared" si="3"/>
        <v/>
      </c>
      <c r="T28" s="39">
        <v>303</v>
      </c>
      <c r="U28" s="3"/>
      <c r="V28" s="26"/>
      <c r="W28" s="77" t="str">
        <f t="shared" si="4"/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 x14ac:dyDescent="0.25">
      <c r="B29" s="27">
        <v>19</v>
      </c>
      <c r="C29" s="28" t="s">
        <v>231</v>
      </c>
      <c r="D29" s="29" t="s">
        <v>76</v>
      </c>
      <c r="E29" s="30" t="s">
        <v>232</v>
      </c>
      <c r="F29" s="31" t="s">
        <v>233</v>
      </c>
      <c r="G29" s="28" t="s">
        <v>181</v>
      </c>
      <c r="H29" s="90">
        <v>10</v>
      </c>
      <c r="I29" s="32" t="s">
        <v>29</v>
      </c>
      <c r="J29" s="32">
        <v>8</v>
      </c>
      <c r="K29" s="32" t="s">
        <v>29</v>
      </c>
      <c r="L29" s="40"/>
      <c r="M29" s="40"/>
      <c r="N29" s="40"/>
      <c r="O29" s="34">
        <v>6</v>
      </c>
      <c r="P29" s="35">
        <f t="shared" si="0"/>
        <v>7</v>
      </c>
      <c r="Q29" s="36" t="str">
        <f t="shared" si="1"/>
        <v>B</v>
      </c>
      <c r="R29" s="37" t="str">
        <f t="shared" si="2"/>
        <v>Khá</v>
      </c>
      <c r="S29" s="38" t="str">
        <f t="shared" si="3"/>
        <v/>
      </c>
      <c r="T29" s="39">
        <v>303</v>
      </c>
      <c r="U29" s="3"/>
      <c r="V29" s="26"/>
      <c r="W29" s="77" t="str">
        <f t="shared" si="4"/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 x14ac:dyDescent="0.25">
      <c r="B30" s="27">
        <v>20</v>
      </c>
      <c r="C30" s="28" t="s">
        <v>234</v>
      </c>
      <c r="D30" s="29" t="s">
        <v>129</v>
      </c>
      <c r="E30" s="30" t="s">
        <v>64</v>
      </c>
      <c r="F30" s="31" t="s">
        <v>235</v>
      </c>
      <c r="G30" s="28" t="s">
        <v>177</v>
      </c>
      <c r="H30" s="90">
        <v>10</v>
      </c>
      <c r="I30" s="32" t="s">
        <v>29</v>
      </c>
      <c r="J30" s="32">
        <v>8</v>
      </c>
      <c r="K30" s="32" t="s">
        <v>29</v>
      </c>
      <c r="L30" s="40"/>
      <c r="M30" s="40"/>
      <c r="N30" s="40"/>
      <c r="O30" s="34">
        <v>5</v>
      </c>
      <c r="P30" s="35">
        <f t="shared" si="0"/>
        <v>6.4</v>
      </c>
      <c r="Q30" s="36" t="str">
        <f t="shared" si="1"/>
        <v>C</v>
      </c>
      <c r="R30" s="37" t="str">
        <f t="shared" si="2"/>
        <v>Trung bình</v>
      </c>
      <c r="S30" s="38" t="str">
        <f t="shared" si="3"/>
        <v/>
      </c>
      <c r="T30" s="39">
        <v>303</v>
      </c>
      <c r="U30" s="3"/>
      <c r="V30" s="26"/>
      <c r="W30" s="77" t="str">
        <f t="shared" si="4"/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 x14ac:dyDescent="0.25">
      <c r="B31" s="27">
        <v>21</v>
      </c>
      <c r="C31" s="28" t="s">
        <v>236</v>
      </c>
      <c r="D31" s="29" t="s">
        <v>144</v>
      </c>
      <c r="E31" s="30" t="s">
        <v>65</v>
      </c>
      <c r="F31" s="31" t="s">
        <v>237</v>
      </c>
      <c r="G31" s="28" t="s">
        <v>181</v>
      </c>
      <c r="H31" s="90">
        <v>10</v>
      </c>
      <c r="I31" s="32" t="s">
        <v>29</v>
      </c>
      <c r="J31" s="32">
        <v>9.5</v>
      </c>
      <c r="K31" s="32" t="s">
        <v>29</v>
      </c>
      <c r="L31" s="40"/>
      <c r="M31" s="40"/>
      <c r="N31" s="40"/>
      <c r="O31" s="34">
        <v>6</v>
      </c>
      <c r="P31" s="35">
        <f t="shared" si="0"/>
        <v>7.5</v>
      </c>
      <c r="Q31" s="36" t="str">
        <f t="shared" si="1"/>
        <v>B</v>
      </c>
      <c r="R31" s="37" t="str">
        <f t="shared" si="2"/>
        <v>Khá</v>
      </c>
      <c r="S31" s="38" t="str">
        <f t="shared" si="3"/>
        <v/>
      </c>
      <c r="T31" s="39">
        <v>303</v>
      </c>
      <c r="U31" s="3"/>
      <c r="V31" s="26"/>
      <c r="W31" s="77" t="str">
        <f t="shared" si="4"/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 x14ac:dyDescent="0.25">
      <c r="B32" s="27">
        <v>22</v>
      </c>
      <c r="C32" s="28" t="s">
        <v>238</v>
      </c>
      <c r="D32" s="29" t="s">
        <v>78</v>
      </c>
      <c r="E32" s="30" t="s">
        <v>108</v>
      </c>
      <c r="F32" s="31" t="s">
        <v>239</v>
      </c>
      <c r="G32" s="28" t="s">
        <v>206</v>
      </c>
      <c r="H32" s="90">
        <v>10</v>
      </c>
      <c r="I32" s="32" t="s">
        <v>29</v>
      </c>
      <c r="J32" s="32">
        <v>8.5</v>
      </c>
      <c r="K32" s="32" t="s">
        <v>29</v>
      </c>
      <c r="L32" s="40"/>
      <c r="M32" s="40"/>
      <c r="N32" s="40"/>
      <c r="O32" s="34">
        <v>7</v>
      </c>
      <c r="P32" s="35">
        <f t="shared" si="0"/>
        <v>7.8</v>
      </c>
      <c r="Q32" s="36" t="str">
        <f t="shared" si="1"/>
        <v>B</v>
      </c>
      <c r="R32" s="37" t="str">
        <f t="shared" si="2"/>
        <v>Khá</v>
      </c>
      <c r="S32" s="38" t="str">
        <f t="shared" si="3"/>
        <v/>
      </c>
      <c r="T32" s="39">
        <v>304</v>
      </c>
      <c r="U32" s="3"/>
      <c r="V32" s="26"/>
      <c r="W32" s="77" t="str">
        <f t="shared" si="4"/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 x14ac:dyDescent="0.25">
      <c r="B33" s="27">
        <v>23</v>
      </c>
      <c r="C33" s="28" t="s">
        <v>240</v>
      </c>
      <c r="D33" s="29" t="s">
        <v>72</v>
      </c>
      <c r="E33" s="30" t="s">
        <v>241</v>
      </c>
      <c r="F33" s="31" t="s">
        <v>242</v>
      </c>
      <c r="G33" s="28" t="s">
        <v>177</v>
      </c>
      <c r="H33" s="90">
        <v>10</v>
      </c>
      <c r="I33" s="32" t="s">
        <v>29</v>
      </c>
      <c r="J33" s="32">
        <v>8.5</v>
      </c>
      <c r="K33" s="32" t="s">
        <v>29</v>
      </c>
      <c r="L33" s="40"/>
      <c r="M33" s="40"/>
      <c r="N33" s="40"/>
      <c r="O33" s="34">
        <v>7</v>
      </c>
      <c r="P33" s="35">
        <f t="shared" si="0"/>
        <v>7.8</v>
      </c>
      <c r="Q33" s="36" t="str">
        <f t="shared" si="1"/>
        <v>B</v>
      </c>
      <c r="R33" s="37" t="str">
        <f t="shared" si="2"/>
        <v>Khá</v>
      </c>
      <c r="S33" s="38" t="str">
        <f t="shared" si="3"/>
        <v/>
      </c>
      <c r="T33" s="39">
        <v>304</v>
      </c>
      <c r="U33" s="3"/>
      <c r="V33" s="26"/>
      <c r="W33" s="77" t="str">
        <f t="shared" si="4"/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 x14ac:dyDescent="0.25">
      <c r="B34" s="27">
        <v>24</v>
      </c>
      <c r="C34" s="28" t="s">
        <v>243</v>
      </c>
      <c r="D34" s="29" t="s">
        <v>244</v>
      </c>
      <c r="E34" s="30" t="s">
        <v>71</v>
      </c>
      <c r="F34" s="31" t="s">
        <v>245</v>
      </c>
      <c r="G34" s="28" t="s">
        <v>177</v>
      </c>
      <c r="H34" s="90">
        <v>10</v>
      </c>
      <c r="I34" s="32" t="s">
        <v>29</v>
      </c>
      <c r="J34" s="32">
        <v>8</v>
      </c>
      <c r="K34" s="32" t="s">
        <v>29</v>
      </c>
      <c r="L34" s="40"/>
      <c r="M34" s="40"/>
      <c r="N34" s="40"/>
      <c r="O34" s="34">
        <v>6</v>
      </c>
      <c r="P34" s="35">
        <f t="shared" si="0"/>
        <v>7</v>
      </c>
      <c r="Q34" s="36" t="str">
        <f t="shared" si="1"/>
        <v>B</v>
      </c>
      <c r="R34" s="37" t="str">
        <f t="shared" si="2"/>
        <v>Khá</v>
      </c>
      <c r="S34" s="38" t="str">
        <f t="shared" si="3"/>
        <v/>
      </c>
      <c r="T34" s="39">
        <v>304</v>
      </c>
      <c r="U34" s="3"/>
      <c r="V34" s="26"/>
      <c r="W34" s="77" t="str">
        <f t="shared" si="4"/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 x14ac:dyDescent="0.25">
      <c r="B35" s="27">
        <v>25</v>
      </c>
      <c r="C35" s="28" t="s">
        <v>246</v>
      </c>
      <c r="D35" s="29" t="s">
        <v>247</v>
      </c>
      <c r="E35" s="30" t="s">
        <v>73</v>
      </c>
      <c r="F35" s="31" t="s">
        <v>248</v>
      </c>
      <c r="G35" s="28" t="s">
        <v>206</v>
      </c>
      <c r="H35" s="90">
        <v>10</v>
      </c>
      <c r="I35" s="32" t="s">
        <v>29</v>
      </c>
      <c r="J35" s="32">
        <v>8</v>
      </c>
      <c r="K35" s="32" t="s">
        <v>29</v>
      </c>
      <c r="L35" s="40"/>
      <c r="M35" s="40"/>
      <c r="N35" s="40"/>
      <c r="O35" s="34">
        <v>8</v>
      </c>
      <c r="P35" s="35">
        <f t="shared" si="0"/>
        <v>8.1999999999999993</v>
      </c>
      <c r="Q35" s="36" t="str">
        <f t="shared" si="1"/>
        <v>B+</v>
      </c>
      <c r="R35" s="37" t="str">
        <f t="shared" si="2"/>
        <v>Khá</v>
      </c>
      <c r="S35" s="38" t="str">
        <f t="shared" si="3"/>
        <v/>
      </c>
      <c r="T35" s="39">
        <v>304</v>
      </c>
      <c r="U35" s="3"/>
      <c r="V35" s="26"/>
      <c r="W35" s="77" t="str">
        <f t="shared" si="4"/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 x14ac:dyDescent="0.25">
      <c r="B36" s="27">
        <v>26</v>
      </c>
      <c r="C36" s="28" t="s">
        <v>249</v>
      </c>
      <c r="D36" s="29" t="s">
        <v>156</v>
      </c>
      <c r="E36" s="30" t="s">
        <v>73</v>
      </c>
      <c r="F36" s="31" t="s">
        <v>250</v>
      </c>
      <c r="G36" s="28" t="s">
        <v>177</v>
      </c>
      <c r="H36" s="90">
        <v>10</v>
      </c>
      <c r="I36" s="32" t="s">
        <v>29</v>
      </c>
      <c r="J36" s="32">
        <v>9</v>
      </c>
      <c r="K36" s="32" t="s">
        <v>29</v>
      </c>
      <c r="L36" s="40"/>
      <c r="M36" s="40"/>
      <c r="N36" s="40"/>
      <c r="O36" s="34">
        <v>6</v>
      </c>
      <c r="P36" s="35">
        <f t="shared" si="0"/>
        <v>7.3</v>
      </c>
      <c r="Q36" s="36" t="str">
        <f t="shared" si="1"/>
        <v>B</v>
      </c>
      <c r="R36" s="37" t="str">
        <f t="shared" si="2"/>
        <v>Khá</v>
      </c>
      <c r="S36" s="38" t="str">
        <f t="shared" si="3"/>
        <v/>
      </c>
      <c r="T36" s="39">
        <v>304</v>
      </c>
      <c r="U36" s="3"/>
      <c r="V36" s="26"/>
      <c r="W36" s="77" t="str">
        <f t="shared" si="4"/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 x14ac:dyDescent="0.25">
      <c r="B37" s="27">
        <v>27</v>
      </c>
      <c r="C37" s="28" t="s">
        <v>251</v>
      </c>
      <c r="D37" s="29" t="s">
        <v>252</v>
      </c>
      <c r="E37" s="30" t="s">
        <v>253</v>
      </c>
      <c r="F37" s="31" t="s">
        <v>254</v>
      </c>
      <c r="G37" s="28" t="s">
        <v>206</v>
      </c>
      <c r="H37" s="90">
        <v>10</v>
      </c>
      <c r="I37" s="32" t="s">
        <v>29</v>
      </c>
      <c r="J37" s="32">
        <v>8</v>
      </c>
      <c r="K37" s="32" t="s">
        <v>29</v>
      </c>
      <c r="L37" s="40"/>
      <c r="M37" s="40"/>
      <c r="N37" s="40"/>
      <c r="O37" s="34">
        <v>7</v>
      </c>
      <c r="P37" s="35">
        <f t="shared" si="0"/>
        <v>7.6</v>
      </c>
      <c r="Q37" s="36" t="str">
        <f t="shared" si="1"/>
        <v>B</v>
      </c>
      <c r="R37" s="37" t="str">
        <f t="shared" si="2"/>
        <v>Khá</v>
      </c>
      <c r="S37" s="38" t="str">
        <f t="shared" si="3"/>
        <v/>
      </c>
      <c r="T37" s="39">
        <v>304</v>
      </c>
      <c r="U37" s="3"/>
      <c r="V37" s="26"/>
      <c r="W37" s="77" t="str">
        <f t="shared" si="4"/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 x14ac:dyDescent="0.25">
      <c r="B38" s="27">
        <v>28</v>
      </c>
      <c r="C38" s="28" t="s">
        <v>255</v>
      </c>
      <c r="D38" s="29" t="s">
        <v>116</v>
      </c>
      <c r="E38" s="30" t="s">
        <v>77</v>
      </c>
      <c r="F38" s="31" t="s">
        <v>256</v>
      </c>
      <c r="G38" s="28" t="s">
        <v>177</v>
      </c>
      <c r="H38" s="90">
        <v>10</v>
      </c>
      <c r="I38" s="32" t="s">
        <v>29</v>
      </c>
      <c r="J38" s="32">
        <v>9.5</v>
      </c>
      <c r="K38" s="32" t="s">
        <v>29</v>
      </c>
      <c r="L38" s="40"/>
      <c r="M38" s="40"/>
      <c r="N38" s="40"/>
      <c r="O38" s="34">
        <v>7</v>
      </c>
      <c r="P38" s="35">
        <f t="shared" si="0"/>
        <v>8.1</v>
      </c>
      <c r="Q38" s="36" t="str">
        <f t="shared" si="1"/>
        <v>B+</v>
      </c>
      <c r="R38" s="37" t="str">
        <f t="shared" si="2"/>
        <v>Khá</v>
      </c>
      <c r="S38" s="38" t="str">
        <f t="shared" si="3"/>
        <v/>
      </c>
      <c r="T38" s="39">
        <v>304</v>
      </c>
      <c r="U38" s="3"/>
      <c r="V38" s="26"/>
      <c r="W38" s="77" t="str">
        <f t="shared" si="4"/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 x14ac:dyDescent="0.25">
      <c r="B39" s="27">
        <v>29</v>
      </c>
      <c r="C39" s="28" t="s">
        <v>257</v>
      </c>
      <c r="D39" s="29" t="s">
        <v>258</v>
      </c>
      <c r="E39" s="30" t="s">
        <v>77</v>
      </c>
      <c r="F39" s="31" t="s">
        <v>259</v>
      </c>
      <c r="G39" s="28" t="s">
        <v>184</v>
      </c>
      <c r="H39" s="90">
        <v>10</v>
      </c>
      <c r="I39" s="32" t="s">
        <v>29</v>
      </c>
      <c r="J39" s="32">
        <v>9.5</v>
      </c>
      <c r="K39" s="32" t="s">
        <v>29</v>
      </c>
      <c r="L39" s="40"/>
      <c r="M39" s="40"/>
      <c r="N39" s="40"/>
      <c r="O39" s="34">
        <v>6</v>
      </c>
      <c r="P39" s="35">
        <f t="shared" si="0"/>
        <v>7.5</v>
      </c>
      <c r="Q39" s="36" t="str">
        <f t="shared" si="1"/>
        <v>B</v>
      </c>
      <c r="R39" s="37" t="str">
        <f t="shared" si="2"/>
        <v>Khá</v>
      </c>
      <c r="S39" s="38" t="str">
        <f t="shared" si="3"/>
        <v/>
      </c>
      <c r="T39" s="39">
        <v>304</v>
      </c>
      <c r="U39" s="3"/>
      <c r="V39" s="26"/>
      <c r="W39" s="77" t="str">
        <f t="shared" si="4"/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 x14ac:dyDescent="0.25">
      <c r="B40" s="27">
        <v>30</v>
      </c>
      <c r="C40" s="28" t="s">
        <v>260</v>
      </c>
      <c r="D40" s="29" t="s">
        <v>104</v>
      </c>
      <c r="E40" s="30" t="s">
        <v>261</v>
      </c>
      <c r="F40" s="31" t="s">
        <v>262</v>
      </c>
      <c r="G40" s="28" t="s">
        <v>184</v>
      </c>
      <c r="H40" s="90">
        <v>10</v>
      </c>
      <c r="I40" s="32" t="s">
        <v>29</v>
      </c>
      <c r="J40" s="32">
        <v>9.5</v>
      </c>
      <c r="K40" s="32" t="s">
        <v>29</v>
      </c>
      <c r="L40" s="40"/>
      <c r="M40" s="40"/>
      <c r="N40" s="40"/>
      <c r="O40" s="34">
        <v>8</v>
      </c>
      <c r="P40" s="35">
        <f t="shared" si="0"/>
        <v>8.6999999999999993</v>
      </c>
      <c r="Q40" s="36" t="str">
        <f t="shared" si="1"/>
        <v>A</v>
      </c>
      <c r="R40" s="37" t="str">
        <f t="shared" si="2"/>
        <v>Giỏi</v>
      </c>
      <c r="S40" s="38" t="str">
        <f t="shared" si="3"/>
        <v/>
      </c>
      <c r="T40" s="39">
        <v>304</v>
      </c>
      <c r="U40" s="3"/>
      <c r="V40" s="26"/>
      <c r="W40" s="77" t="str">
        <f t="shared" si="4"/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 x14ac:dyDescent="0.25">
      <c r="B41" s="27">
        <v>31</v>
      </c>
      <c r="C41" s="28" t="s">
        <v>263</v>
      </c>
      <c r="D41" s="29" t="s">
        <v>113</v>
      </c>
      <c r="E41" s="30" t="s">
        <v>111</v>
      </c>
      <c r="F41" s="31" t="s">
        <v>264</v>
      </c>
      <c r="G41" s="28" t="s">
        <v>184</v>
      </c>
      <c r="H41" s="90">
        <v>10</v>
      </c>
      <c r="I41" s="32" t="s">
        <v>29</v>
      </c>
      <c r="J41" s="32">
        <v>8</v>
      </c>
      <c r="K41" s="32" t="s">
        <v>29</v>
      </c>
      <c r="L41" s="40"/>
      <c r="M41" s="40"/>
      <c r="N41" s="40"/>
      <c r="O41" s="34">
        <v>7</v>
      </c>
      <c r="P41" s="35">
        <f t="shared" si="0"/>
        <v>7.6</v>
      </c>
      <c r="Q41" s="36" t="str">
        <f t="shared" si="1"/>
        <v>B</v>
      </c>
      <c r="R41" s="37" t="str">
        <f t="shared" si="2"/>
        <v>Khá</v>
      </c>
      <c r="S41" s="38"/>
      <c r="T41" s="39">
        <v>304</v>
      </c>
      <c r="U41" s="3"/>
      <c r="V41" s="26"/>
      <c r="W41" s="77" t="str">
        <f t="shared" si="4"/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 x14ac:dyDescent="0.25">
      <c r="B42" s="27">
        <v>32</v>
      </c>
      <c r="C42" s="28" t="s">
        <v>265</v>
      </c>
      <c r="D42" s="29" t="s">
        <v>70</v>
      </c>
      <c r="E42" s="30" t="s">
        <v>266</v>
      </c>
      <c r="F42" s="31" t="s">
        <v>267</v>
      </c>
      <c r="G42" s="28" t="s">
        <v>181</v>
      </c>
      <c r="H42" s="90">
        <v>10</v>
      </c>
      <c r="I42" s="32" t="s">
        <v>29</v>
      </c>
      <c r="J42" s="32">
        <v>9</v>
      </c>
      <c r="K42" s="32" t="s">
        <v>29</v>
      </c>
      <c r="L42" s="40"/>
      <c r="M42" s="40"/>
      <c r="N42" s="40"/>
      <c r="O42" s="34">
        <v>0</v>
      </c>
      <c r="P42" s="35">
        <f t="shared" si="0"/>
        <v>3.7</v>
      </c>
      <c r="Q42" s="36" t="str">
        <f t="shared" si="1"/>
        <v>F</v>
      </c>
      <c r="R42" s="37" t="str">
        <f t="shared" si="2"/>
        <v>Kém</v>
      </c>
      <c r="S42" s="38" t="s">
        <v>999</v>
      </c>
      <c r="T42" s="39">
        <v>304</v>
      </c>
      <c r="U42" s="3"/>
      <c r="V42" s="26"/>
      <c r="W42" s="77" t="str">
        <f t="shared" si="4"/>
        <v>Học lại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 x14ac:dyDescent="0.25">
      <c r="B43" s="27">
        <v>33</v>
      </c>
      <c r="C43" s="28" t="s">
        <v>268</v>
      </c>
      <c r="D43" s="29" t="s">
        <v>269</v>
      </c>
      <c r="E43" s="30" t="s">
        <v>270</v>
      </c>
      <c r="F43" s="31" t="s">
        <v>271</v>
      </c>
      <c r="G43" s="28" t="s">
        <v>184</v>
      </c>
      <c r="H43" s="90">
        <v>10</v>
      </c>
      <c r="I43" s="32" t="s">
        <v>29</v>
      </c>
      <c r="J43" s="32">
        <v>9</v>
      </c>
      <c r="K43" s="32" t="s">
        <v>29</v>
      </c>
      <c r="L43" s="40"/>
      <c r="M43" s="40"/>
      <c r="N43" s="40"/>
      <c r="O43" s="34">
        <v>7</v>
      </c>
      <c r="P43" s="35">
        <f t="shared" ref="P43:P74" si="5">ROUND(SUMPRODUCT(H43:O43,$H$10:$O$10)/100,1)</f>
        <v>7.9</v>
      </c>
      <c r="Q43" s="36" t="str">
        <f t="shared" ref="Q43:Q66" si="6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B</v>
      </c>
      <c r="R43" s="37" t="str">
        <f t="shared" ref="R43:R66" si="7">IF($P43&lt;4,"Kém",IF(AND($P43&gt;=4,$P43&lt;=5.4),"Trung bình yếu",IF(AND($P43&gt;=5.5,$P43&lt;=6.9),"Trung bình",IF(AND($P43&gt;=7,$P43&lt;=8.4),"Khá",IF(AND($P43&gt;=8.5,$P43&lt;=10),"Giỏi","")))))</f>
        <v>Khá</v>
      </c>
      <c r="S43" s="38" t="str">
        <f t="shared" ref="S43:S66" si="8">+IF(OR($H43=0,$I43=0,$J43=0,$K43=0),"Không đủ ĐKDT","")</f>
        <v/>
      </c>
      <c r="T43" s="39">
        <v>304</v>
      </c>
      <c r="U43" s="3"/>
      <c r="V43" s="26"/>
      <c r="W43" s="77" t="str">
        <f t="shared" ref="W43:W66" si="9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 x14ac:dyDescent="0.25">
      <c r="B44" s="27">
        <v>34</v>
      </c>
      <c r="C44" s="28" t="s">
        <v>272</v>
      </c>
      <c r="D44" s="29" t="s">
        <v>115</v>
      </c>
      <c r="E44" s="30" t="s">
        <v>149</v>
      </c>
      <c r="F44" s="31" t="s">
        <v>273</v>
      </c>
      <c r="G44" s="28" t="s">
        <v>177</v>
      </c>
      <c r="H44" s="90">
        <v>10</v>
      </c>
      <c r="I44" s="32" t="s">
        <v>29</v>
      </c>
      <c r="J44" s="32">
        <v>8.5</v>
      </c>
      <c r="K44" s="32" t="s">
        <v>29</v>
      </c>
      <c r="L44" s="40"/>
      <c r="M44" s="40"/>
      <c r="N44" s="40"/>
      <c r="O44" s="34">
        <v>7</v>
      </c>
      <c r="P44" s="35">
        <f t="shared" si="5"/>
        <v>7.8</v>
      </c>
      <c r="Q44" s="36" t="str">
        <f t="shared" si="6"/>
        <v>B</v>
      </c>
      <c r="R44" s="37" t="str">
        <f t="shared" si="7"/>
        <v>Khá</v>
      </c>
      <c r="S44" s="38" t="str">
        <f t="shared" si="8"/>
        <v/>
      </c>
      <c r="T44" s="39">
        <v>304</v>
      </c>
      <c r="U44" s="3"/>
      <c r="V44" s="26"/>
      <c r="W44" s="77" t="str">
        <f t="shared" si="9"/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 x14ac:dyDescent="0.25">
      <c r="B45" s="27">
        <v>35</v>
      </c>
      <c r="C45" s="28" t="s">
        <v>274</v>
      </c>
      <c r="D45" s="29" t="s">
        <v>275</v>
      </c>
      <c r="E45" s="30" t="s">
        <v>84</v>
      </c>
      <c r="F45" s="31" t="s">
        <v>276</v>
      </c>
      <c r="G45" s="28" t="s">
        <v>206</v>
      </c>
      <c r="H45" s="90">
        <v>10</v>
      </c>
      <c r="I45" s="32" t="s">
        <v>29</v>
      </c>
      <c r="J45" s="32">
        <v>8</v>
      </c>
      <c r="K45" s="32" t="s">
        <v>29</v>
      </c>
      <c r="L45" s="40"/>
      <c r="M45" s="40"/>
      <c r="N45" s="40"/>
      <c r="O45" s="34">
        <v>6</v>
      </c>
      <c r="P45" s="35">
        <f t="shared" si="5"/>
        <v>7</v>
      </c>
      <c r="Q45" s="36" t="str">
        <f t="shared" si="6"/>
        <v>B</v>
      </c>
      <c r="R45" s="37" t="str">
        <f t="shared" si="7"/>
        <v>Khá</v>
      </c>
      <c r="S45" s="38" t="str">
        <f t="shared" si="8"/>
        <v/>
      </c>
      <c r="T45" s="39">
        <v>304</v>
      </c>
      <c r="U45" s="3"/>
      <c r="V45" s="26"/>
      <c r="W45" s="77" t="str">
        <f t="shared" si="9"/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 x14ac:dyDescent="0.25">
      <c r="B46" s="27">
        <v>36</v>
      </c>
      <c r="C46" s="28" t="s">
        <v>277</v>
      </c>
      <c r="D46" s="29" t="s">
        <v>278</v>
      </c>
      <c r="E46" s="30" t="s">
        <v>84</v>
      </c>
      <c r="F46" s="31" t="s">
        <v>54</v>
      </c>
      <c r="G46" s="28" t="s">
        <v>206</v>
      </c>
      <c r="H46" s="90">
        <v>10</v>
      </c>
      <c r="I46" s="32" t="s">
        <v>29</v>
      </c>
      <c r="J46" s="32">
        <v>5</v>
      </c>
      <c r="K46" s="32" t="s">
        <v>29</v>
      </c>
      <c r="L46" s="40"/>
      <c r="M46" s="40"/>
      <c r="N46" s="40"/>
      <c r="O46" s="34">
        <v>6</v>
      </c>
      <c r="P46" s="35">
        <f t="shared" si="5"/>
        <v>6.1</v>
      </c>
      <c r="Q46" s="36" t="str">
        <f t="shared" si="6"/>
        <v>C</v>
      </c>
      <c r="R46" s="37" t="str">
        <f t="shared" si="7"/>
        <v>Trung bình</v>
      </c>
      <c r="S46" s="38" t="str">
        <f t="shared" si="8"/>
        <v/>
      </c>
      <c r="T46" s="39">
        <v>304</v>
      </c>
      <c r="U46" s="3"/>
      <c r="V46" s="26"/>
      <c r="W46" s="77" t="str">
        <f t="shared" si="9"/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 x14ac:dyDescent="0.25">
      <c r="B47" s="27">
        <v>37</v>
      </c>
      <c r="C47" s="28" t="s">
        <v>279</v>
      </c>
      <c r="D47" s="29" t="s">
        <v>280</v>
      </c>
      <c r="E47" s="30" t="s">
        <v>281</v>
      </c>
      <c r="F47" s="31" t="s">
        <v>282</v>
      </c>
      <c r="G47" s="28" t="s">
        <v>177</v>
      </c>
      <c r="H47" s="90">
        <v>10</v>
      </c>
      <c r="I47" s="32" t="s">
        <v>29</v>
      </c>
      <c r="J47" s="32">
        <v>9.5</v>
      </c>
      <c r="K47" s="32" t="s">
        <v>29</v>
      </c>
      <c r="L47" s="40"/>
      <c r="M47" s="40"/>
      <c r="N47" s="40"/>
      <c r="O47" s="34">
        <v>7</v>
      </c>
      <c r="P47" s="35">
        <f t="shared" si="5"/>
        <v>8.1</v>
      </c>
      <c r="Q47" s="36" t="str">
        <f t="shared" si="6"/>
        <v>B+</v>
      </c>
      <c r="R47" s="37" t="str">
        <f t="shared" si="7"/>
        <v>Khá</v>
      </c>
      <c r="S47" s="38" t="str">
        <f t="shared" si="8"/>
        <v/>
      </c>
      <c r="T47" s="39">
        <v>304</v>
      </c>
      <c r="U47" s="3"/>
      <c r="V47" s="26"/>
      <c r="W47" s="77" t="str">
        <f t="shared" si="9"/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 x14ac:dyDescent="0.25">
      <c r="B48" s="27">
        <v>38</v>
      </c>
      <c r="C48" s="28" t="s">
        <v>283</v>
      </c>
      <c r="D48" s="29" t="s">
        <v>284</v>
      </c>
      <c r="E48" s="30" t="s">
        <v>85</v>
      </c>
      <c r="F48" s="31" t="s">
        <v>245</v>
      </c>
      <c r="G48" s="28" t="s">
        <v>206</v>
      </c>
      <c r="H48" s="90">
        <v>10</v>
      </c>
      <c r="I48" s="32" t="s">
        <v>29</v>
      </c>
      <c r="J48" s="32">
        <v>9.5</v>
      </c>
      <c r="K48" s="32" t="s">
        <v>29</v>
      </c>
      <c r="L48" s="40"/>
      <c r="M48" s="40"/>
      <c r="N48" s="40"/>
      <c r="O48" s="34">
        <v>7</v>
      </c>
      <c r="P48" s="35">
        <f t="shared" si="5"/>
        <v>8.1</v>
      </c>
      <c r="Q48" s="36" t="str">
        <f t="shared" si="6"/>
        <v>B+</v>
      </c>
      <c r="R48" s="37" t="str">
        <f t="shared" si="7"/>
        <v>Khá</v>
      </c>
      <c r="S48" s="38" t="str">
        <f t="shared" si="8"/>
        <v/>
      </c>
      <c r="T48" s="39">
        <v>304</v>
      </c>
      <c r="U48" s="3"/>
      <c r="V48" s="26"/>
      <c r="W48" s="77" t="str">
        <f t="shared" si="9"/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 x14ac:dyDescent="0.25">
      <c r="B49" s="27">
        <v>39</v>
      </c>
      <c r="C49" s="28" t="s">
        <v>285</v>
      </c>
      <c r="D49" s="29" t="s">
        <v>286</v>
      </c>
      <c r="E49" s="30" t="s">
        <v>118</v>
      </c>
      <c r="F49" s="31" t="s">
        <v>287</v>
      </c>
      <c r="G49" s="28" t="s">
        <v>188</v>
      </c>
      <c r="H49" s="90">
        <v>10</v>
      </c>
      <c r="I49" s="32" t="s">
        <v>29</v>
      </c>
      <c r="J49" s="32">
        <v>8</v>
      </c>
      <c r="K49" s="32" t="s">
        <v>29</v>
      </c>
      <c r="L49" s="40"/>
      <c r="M49" s="40"/>
      <c r="N49" s="40"/>
      <c r="O49" s="34">
        <v>7</v>
      </c>
      <c r="P49" s="35">
        <f t="shared" si="5"/>
        <v>7.6</v>
      </c>
      <c r="Q49" s="36" t="str">
        <f t="shared" si="6"/>
        <v>B</v>
      </c>
      <c r="R49" s="37" t="str">
        <f t="shared" si="7"/>
        <v>Khá</v>
      </c>
      <c r="S49" s="38" t="str">
        <f t="shared" si="8"/>
        <v/>
      </c>
      <c r="T49" s="39">
        <v>304</v>
      </c>
      <c r="U49" s="3"/>
      <c r="V49" s="26"/>
      <c r="W49" s="77" t="str">
        <f t="shared" si="9"/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 x14ac:dyDescent="0.25">
      <c r="B50" s="27">
        <v>40</v>
      </c>
      <c r="C50" s="28" t="s">
        <v>288</v>
      </c>
      <c r="D50" s="29" t="s">
        <v>289</v>
      </c>
      <c r="E50" s="30" t="s">
        <v>118</v>
      </c>
      <c r="F50" s="31" t="s">
        <v>290</v>
      </c>
      <c r="G50" s="28" t="s">
        <v>291</v>
      </c>
      <c r="H50" s="90">
        <v>10</v>
      </c>
      <c r="I50" s="32" t="s">
        <v>29</v>
      </c>
      <c r="J50" s="32">
        <v>9</v>
      </c>
      <c r="K50" s="32" t="s">
        <v>29</v>
      </c>
      <c r="L50" s="40"/>
      <c r="M50" s="40"/>
      <c r="N50" s="40"/>
      <c r="O50" s="34">
        <v>7</v>
      </c>
      <c r="P50" s="35">
        <f t="shared" si="5"/>
        <v>7.9</v>
      </c>
      <c r="Q50" s="36" t="str">
        <f t="shared" si="6"/>
        <v>B</v>
      </c>
      <c r="R50" s="37" t="str">
        <f t="shared" si="7"/>
        <v>Khá</v>
      </c>
      <c r="S50" s="38" t="str">
        <f t="shared" si="8"/>
        <v/>
      </c>
      <c r="T50" s="39">
        <v>304</v>
      </c>
      <c r="U50" s="3"/>
      <c r="V50" s="26"/>
      <c r="W50" s="77" t="str">
        <f t="shared" si="9"/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 x14ac:dyDescent="0.25">
      <c r="B51" s="27">
        <v>41</v>
      </c>
      <c r="C51" s="28" t="s">
        <v>292</v>
      </c>
      <c r="D51" s="29" t="s">
        <v>293</v>
      </c>
      <c r="E51" s="30" t="s">
        <v>118</v>
      </c>
      <c r="F51" s="31" t="s">
        <v>294</v>
      </c>
      <c r="G51" s="28" t="s">
        <v>177</v>
      </c>
      <c r="H51" s="90">
        <v>10</v>
      </c>
      <c r="I51" s="32" t="s">
        <v>29</v>
      </c>
      <c r="J51" s="32">
        <v>6</v>
      </c>
      <c r="K51" s="32" t="s">
        <v>29</v>
      </c>
      <c r="L51" s="40"/>
      <c r="M51" s="40"/>
      <c r="N51" s="40"/>
      <c r="O51" s="34">
        <v>7</v>
      </c>
      <c r="P51" s="35">
        <f t="shared" si="5"/>
        <v>7</v>
      </c>
      <c r="Q51" s="36" t="str">
        <f t="shared" si="6"/>
        <v>B</v>
      </c>
      <c r="R51" s="37" t="str">
        <f t="shared" si="7"/>
        <v>Khá</v>
      </c>
      <c r="S51" s="38" t="str">
        <f t="shared" si="8"/>
        <v/>
      </c>
      <c r="T51" s="39">
        <v>304</v>
      </c>
      <c r="U51" s="3"/>
      <c r="V51" s="26"/>
      <c r="W51" s="77" t="str">
        <f t="shared" si="9"/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 x14ac:dyDescent="0.25">
      <c r="B52" s="27">
        <v>42</v>
      </c>
      <c r="C52" s="28" t="s">
        <v>295</v>
      </c>
      <c r="D52" s="29" t="s">
        <v>296</v>
      </c>
      <c r="E52" s="30" t="s">
        <v>150</v>
      </c>
      <c r="F52" s="31" t="s">
        <v>297</v>
      </c>
      <c r="G52" s="28" t="s">
        <v>206</v>
      </c>
      <c r="H52" s="90">
        <v>10</v>
      </c>
      <c r="I52" s="32" t="s">
        <v>29</v>
      </c>
      <c r="J52" s="32">
        <v>8</v>
      </c>
      <c r="K52" s="32" t="s">
        <v>29</v>
      </c>
      <c r="L52" s="40"/>
      <c r="M52" s="40"/>
      <c r="N52" s="40"/>
      <c r="O52" s="34">
        <v>5</v>
      </c>
      <c r="P52" s="35">
        <f t="shared" si="5"/>
        <v>6.4</v>
      </c>
      <c r="Q52" s="36" t="str">
        <f t="shared" si="6"/>
        <v>C</v>
      </c>
      <c r="R52" s="37" t="str">
        <f t="shared" si="7"/>
        <v>Trung bình</v>
      </c>
      <c r="S52" s="38" t="str">
        <f t="shared" si="8"/>
        <v/>
      </c>
      <c r="T52" s="39">
        <v>304</v>
      </c>
      <c r="U52" s="3"/>
      <c r="V52" s="26"/>
      <c r="W52" s="77" t="str">
        <f t="shared" si="9"/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 x14ac:dyDescent="0.25">
      <c r="B53" s="27">
        <v>43</v>
      </c>
      <c r="C53" s="28" t="s">
        <v>298</v>
      </c>
      <c r="D53" s="29" t="s">
        <v>299</v>
      </c>
      <c r="E53" s="30" t="s">
        <v>151</v>
      </c>
      <c r="F53" s="31" t="s">
        <v>300</v>
      </c>
      <c r="G53" s="28" t="s">
        <v>177</v>
      </c>
      <c r="H53" s="90">
        <v>10</v>
      </c>
      <c r="I53" s="32" t="s">
        <v>29</v>
      </c>
      <c r="J53" s="32">
        <v>8.5</v>
      </c>
      <c r="K53" s="32" t="s">
        <v>29</v>
      </c>
      <c r="L53" s="40"/>
      <c r="M53" s="40"/>
      <c r="N53" s="40"/>
      <c r="O53" s="34">
        <v>7</v>
      </c>
      <c r="P53" s="35">
        <f t="shared" si="5"/>
        <v>7.8</v>
      </c>
      <c r="Q53" s="36" t="str">
        <f t="shared" si="6"/>
        <v>B</v>
      </c>
      <c r="R53" s="37" t="str">
        <f t="shared" si="7"/>
        <v>Khá</v>
      </c>
      <c r="S53" s="38" t="str">
        <f t="shared" si="8"/>
        <v/>
      </c>
      <c r="T53" s="39">
        <v>305</v>
      </c>
      <c r="U53" s="3"/>
      <c r="V53" s="26"/>
      <c r="W53" s="77" t="str">
        <f t="shared" si="9"/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 x14ac:dyDescent="0.25">
      <c r="B54" s="27">
        <v>44</v>
      </c>
      <c r="C54" s="28" t="s">
        <v>301</v>
      </c>
      <c r="D54" s="29" t="s">
        <v>302</v>
      </c>
      <c r="E54" s="30" t="s">
        <v>303</v>
      </c>
      <c r="F54" s="31" t="s">
        <v>304</v>
      </c>
      <c r="G54" s="28" t="s">
        <v>201</v>
      </c>
      <c r="H54" s="90">
        <v>10</v>
      </c>
      <c r="I54" s="32" t="s">
        <v>29</v>
      </c>
      <c r="J54" s="32">
        <v>9</v>
      </c>
      <c r="K54" s="32" t="s">
        <v>29</v>
      </c>
      <c r="L54" s="40"/>
      <c r="M54" s="40"/>
      <c r="N54" s="40"/>
      <c r="O54" s="34">
        <v>7</v>
      </c>
      <c r="P54" s="35">
        <f t="shared" si="5"/>
        <v>7.9</v>
      </c>
      <c r="Q54" s="36" t="str">
        <f t="shared" si="6"/>
        <v>B</v>
      </c>
      <c r="R54" s="37" t="str">
        <f t="shared" si="7"/>
        <v>Khá</v>
      </c>
      <c r="S54" s="38" t="str">
        <f t="shared" si="8"/>
        <v/>
      </c>
      <c r="T54" s="39">
        <v>305</v>
      </c>
      <c r="U54" s="3"/>
      <c r="V54" s="26"/>
      <c r="W54" s="77" t="str">
        <f t="shared" si="9"/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 x14ac:dyDescent="0.25">
      <c r="B55" s="27">
        <v>45</v>
      </c>
      <c r="C55" s="28" t="s">
        <v>305</v>
      </c>
      <c r="D55" s="29" t="s">
        <v>306</v>
      </c>
      <c r="E55" s="30" t="s">
        <v>307</v>
      </c>
      <c r="F55" s="31" t="s">
        <v>308</v>
      </c>
      <c r="G55" s="28" t="s">
        <v>177</v>
      </c>
      <c r="H55" s="90">
        <v>10</v>
      </c>
      <c r="I55" s="32" t="s">
        <v>29</v>
      </c>
      <c r="J55" s="32">
        <v>8.5</v>
      </c>
      <c r="K55" s="32" t="s">
        <v>29</v>
      </c>
      <c r="L55" s="40"/>
      <c r="M55" s="40"/>
      <c r="N55" s="40"/>
      <c r="O55" s="34">
        <v>5</v>
      </c>
      <c r="P55" s="35">
        <f t="shared" si="5"/>
        <v>6.6</v>
      </c>
      <c r="Q55" s="36" t="str">
        <f t="shared" si="6"/>
        <v>C+</v>
      </c>
      <c r="R55" s="37" t="str">
        <f t="shared" si="7"/>
        <v>Trung bình</v>
      </c>
      <c r="S55" s="38" t="str">
        <f t="shared" si="8"/>
        <v/>
      </c>
      <c r="T55" s="39">
        <v>305</v>
      </c>
      <c r="U55" s="3"/>
      <c r="V55" s="26"/>
      <c r="W55" s="77" t="str">
        <f t="shared" si="9"/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 x14ac:dyDescent="0.25">
      <c r="B56" s="27">
        <v>46</v>
      </c>
      <c r="C56" s="28" t="s">
        <v>309</v>
      </c>
      <c r="D56" s="29" t="s">
        <v>310</v>
      </c>
      <c r="E56" s="30" t="s">
        <v>120</v>
      </c>
      <c r="F56" s="31" t="s">
        <v>311</v>
      </c>
      <c r="G56" s="28" t="s">
        <v>206</v>
      </c>
      <c r="H56" s="90">
        <v>10</v>
      </c>
      <c r="I56" s="32" t="s">
        <v>29</v>
      </c>
      <c r="J56" s="32">
        <v>9</v>
      </c>
      <c r="K56" s="32" t="s">
        <v>29</v>
      </c>
      <c r="L56" s="40"/>
      <c r="M56" s="40"/>
      <c r="N56" s="40"/>
      <c r="O56" s="34">
        <v>7</v>
      </c>
      <c r="P56" s="35">
        <f t="shared" si="5"/>
        <v>7.9</v>
      </c>
      <c r="Q56" s="36" t="str">
        <f t="shared" si="6"/>
        <v>B</v>
      </c>
      <c r="R56" s="37" t="str">
        <f t="shared" si="7"/>
        <v>Khá</v>
      </c>
      <c r="S56" s="38" t="str">
        <f t="shared" si="8"/>
        <v/>
      </c>
      <c r="T56" s="39">
        <v>305</v>
      </c>
      <c r="U56" s="3"/>
      <c r="V56" s="26"/>
      <c r="W56" s="77" t="str">
        <f t="shared" si="9"/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 x14ac:dyDescent="0.25">
      <c r="B57" s="27">
        <v>47</v>
      </c>
      <c r="C57" s="28" t="s">
        <v>312</v>
      </c>
      <c r="D57" s="29" t="s">
        <v>313</v>
      </c>
      <c r="E57" s="30" t="s">
        <v>120</v>
      </c>
      <c r="F57" s="31" t="s">
        <v>314</v>
      </c>
      <c r="G57" s="28" t="s">
        <v>181</v>
      </c>
      <c r="H57" s="90">
        <v>10</v>
      </c>
      <c r="I57" s="32" t="s">
        <v>29</v>
      </c>
      <c r="J57" s="32">
        <v>8</v>
      </c>
      <c r="K57" s="32" t="s">
        <v>29</v>
      </c>
      <c r="L57" s="40"/>
      <c r="M57" s="40"/>
      <c r="N57" s="40"/>
      <c r="O57" s="34">
        <v>7</v>
      </c>
      <c r="P57" s="35">
        <f t="shared" si="5"/>
        <v>7.6</v>
      </c>
      <c r="Q57" s="36" t="str">
        <f t="shared" si="6"/>
        <v>B</v>
      </c>
      <c r="R57" s="37" t="str">
        <f t="shared" si="7"/>
        <v>Khá</v>
      </c>
      <c r="S57" s="38" t="str">
        <f t="shared" si="8"/>
        <v/>
      </c>
      <c r="T57" s="39">
        <v>305</v>
      </c>
      <c r="U57" s="3"/>
      <c r="V57" s="26"/>
      <c r="W57" s="77" t="str">
        <f t="shared" si="9"/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 x14ac:dyDescent="0.25">
      <c r="B58" s="27">
        <v>48</v>
      </c>
      <c r="C58" s="28" t="s">
        <v>315</v>
      </c>
      <c r="D58" s="29" t="s">
        <v>316</v>
      </c>
      <c r="E58" s="30" t="s">
        <v>317</v>
      </c>
      <c r="F58" s="31" t="s">
        <v>112</v>
      </c>
      <c r="G58" s="28" t="s">
        <v>177</v>
      </c>
      <c r="H58" s="90">
        <v>10</v>
      </c>
      <c r="I58" s="32" t="s">
        <v>29</v>
      </c>
      <c r="J58" s="32">
        <v>9.5</v>
      </c>
      <c r="K58" s="32" t="s">
        <v>29</v>
      </c>
      <c r="L58" s="40"/>
      <c r="M58" s="40"/>
      <c r="N58" s="40"/>
      <c r="O58" s="34">
        <v>7</v>
      </c>
      <c r="P58" s="35">
        <f t="shared" si="5"/>
        <v>8.1</v>
      </c>
      <c r="Q58" s="36" t="str">
        <f t="shared" si="6"/>
        <v>B+</v>
      </c>
      <c r="R58" s="37" t="str">
        <f t="shared" si="7"/>
        <v>Khá</v>
      </c>
      <c r="S58" s="38" t="str">
        <f t="shared" si="8"/>
        <v/>
      </c>
      <c r="T58" s="39">
        <v>305</v>
      </c>
      <c r="U58" s="3"/>
      <c r="V58" s="26"/>
      <c r="W58" s="77" t="str">
        <f t="shared" si="9"/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 x14ac:dyDescent="0.25">
      <c r="B59" s="27">
        <v>49</v>
      </c>
      <c r="C59" s="28" t="s">
        <v>318</v>
      </c>
      <c r="D59" s="29" t="s">
        <v>319</v>
      </c>
      <c r="E59" s="30" t="s">
        <v>320</v>
      </c>
      <c r="F59" s="31" t="s">
        <v>321</v>
      </c>
      <c r="G59" s="28" t="s">
        <v>181</v>
      </c>
      <c r="H59" s="90">
        <v>10</v>
      </c>
      <c r="I59" s="32" t="s">
        <v>29</v>
      </c>
      <c r="J59" s="32">
        <v>9.5</v>
      </c>
      <c r="K59" s="32" t="s">
        <v>29</v>
      </c>
      <c r="L59" s="40"/>
      <c r="M59" s="40"/>
      <c r="N59" s="40"/>
      <c r="O59" s="34">
        <v>7</v>
      </c>
      <c r="P59" s="35">
        <f t="shared" si="5"/>
        <v>8.1</v>
      </c>
      <c r="Q59" s="36" t="str">
        <f t="shared" si="6"/>
        <v>B+</v>
      </c>
      <c r="R59" s="37" t="str">
        <f t="shared" si="7"/>
        <v>Khá</v>
      </c>
      <c r="S59" s="38" t="str">
        <f t="shared" si="8"/>
        <v/>
      </c>
      <c r="T59" s="39">
        <v>305</v>
      </c>
      <c r="U59" s="3"/>
      <c r="V59" s="26"/>
      <c r="W59" s="77" t="str">
        <f t="shared" si="9"/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 x14ac:dyDescent="0.25">
      <c r="B60" s="27">
        <v>50</v>
      </c>
      <c r="C60" s="28" t="s">
        <v>322</v>
      </c>
      <c r="D60" s="29" t="s">
        <v>323</v>
      </c>
      <c r="E60" s="30" t="s">
        <v>88</v>
      </c>
      <c r="F60" s="31" t="s">
        <v>324</v>
      </c>
      <c r="G60" s="28" t="s">
        <v>201</v>
      </c>
      <c r="H60" s="90">
        <v>10</v>
      </c>
      <c r="I60" s="32" t="s">
        <v>29</v>
      </c>
      <c r="J60" s="32">
        <v>8</v>
      </c>
      <c r="K60" s="32" t="s">
        <v>29</v>
      </c>
      <c r="L60" s="40"/>
      <c r="M60" s="40"/>
      <c r="N60" s="40"/>
      <c r="O60" s="34">
        <v>6</v>
      </c>
      <c r="P60" s="35">
        <f t="shared" si="5"/>
        <v>7</v>
      </c>
      <c r="Q60" s="36" t="str">
        <f t="shared" si="6"/>
        <v>B</v>
      </c>
      <c r="R60" s="37" t="str">
        <f t="shared" si="7"/>
        <v>Khá</v>
      </c>
      <c r="S60" s="38" t="str">
        <f t="shared" si="8"/>
        <v/>
      </c>
      <c r="T60" s="39">
        <v>305</v>
      </c>
      <c r="U60" s="3"/>
      <c r="V60" s="26"/>
      <c r="W60" s="77" t="str">
        <f t="shared" si="9"/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 x14ac:dyDescent="0.25">
      <c r="B61" s="27">
        <v>51</v>
      </c>
      <c r="C61" s="28" t="s">
        <v>325</v>
      </c>
      <c r="D61" s="29" t="s">
        <v>326</v>
      </c>
      <c r="E61" s="30" t="s">
        <v>89</v>
      </c>
      <c r="F61" s="31" t="s">
        <v>197</v>
      </c>
      <c r="G61" s="28" t="s">
        <v>188</v>
      </c>
      <c r="H61" s="90">
        <v>10</v>
      </c>
      <c r="I61" s="32" t="s">
        <v>29</v>
      </c>
      <c r="J61" s="32">
        <v>8</v>
      </c>
      <c r="K61" s="32" t="s">
        <v>29</v>
      </c>
      <c r="L61" s="40"/>
      <c r="M61" s="40"/>
      <c r="N61" s="40"/>
      <c r="O61" s="34">
        <v>5</v>
      </c>
      <c r="P61" s="35">
        <f t="shared" si="5"/>
        <v>6.4</v>
      </c>
      <c r="Q61" s="36" t="str">
        <f t="shared" si="6"/>
        <v>C</v>
      </c>
      <c r="R61" s="37" t="str">
        <f t="shared" si="7"/>
        <v>Trung bình</v>
      </c>
      <c r="S61" s="38" t="str">
        <f t="shared" si="8"/>
        <v/>
      </c>
      <c r="T61" s="39">
        <v>305</v>
      </c>
      <c r="U61" s="3"/>
      <c r="V61" s="26"/>
      <c r="W61" s="77" t="str">
        <f t="shared" si="9"/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 x14ac:dyDescent="0.25">
      <c r="B62" s="27">
        <v>52</v>
      </c>
      <c r="C62" s="28" t="s">
        <v>327</v>
      </c>
      <c r="D62" s="29" t="s">
        <v>113</v>
      </c>
      <c r="E62" s="30" t="s">
        <v>328</v>
      </c>
      <c r="F62" s="31" t="s">
        <v>329</v>
      </c>
      <c r="G62" s="28" t="s">
        <v>181</v>
      </c>
      <c r="H62" s="90">
        <v>10</v>
      </c>
      <c r="I62" s="32" t="s">
        <v>29</v>
      </c>
      <c r="J62" s="32">
        <v>8.5</v>
      </c>
      <c r="K62" s="32" t="s">
        <v>29</v>
      </c>
      <c r="L62" s="40"/>
      <c r="M62" s="40"/>
      <c r="N62" s="40"/>
      <c r="O62" s="34">
        <v>6</v>
      </c>
      <c r="P62" s="35">
        <f t="shared" si="5"/>
        <v>7.2</v>
      </c>
      <c r="Q62" s="36" t="str">
        <f t="shared" si="6"/>
        <v>B</v>
      </c>
      <c r="R62" s="37" t="str">
        <f t="shared" si="7"/>
        <v>Khá</v>
      </c>
      <c r="S62" s="38" t="str">
        <f t="shared" si="8"/>
        <v/>
      </c>
      <c r="T62" s="39">
        <v>305</v>
      </c>
      <c r="U62" s="3"/>
      <c r="V62" s="26"/>
      <c r="W62" s="77" t="str">
        <f t="shared" si="9"/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 x14ac:dyDescent="0.25">
      <c r="B63" s="27">
        <v>53</v>
      </c>
      <c r="C63" s="28" t="s">
        <v>330</v>
      </c>
      <c r="D63" s="29" t="s">
        <v>331</v>
      </c>
      <c r="E63" s="30" t="s">
        <v>163</v>
      </c>
      <c r="F63" s="31" t="s">
        <v>332</v>
      </c>
      <c r="G63" s="28" t="s">
        <v>188</v>
      </c>
      <c r="H63" s="90">
        <v>10</v>
      </c>
      <c r="I63" s="32" t="s">
        <v>29</v>
      </c>
      <c r="J63" s="32">
        <v>6</v>
      </c>
      <c r="K63" s="32" t="s">
        <v>29</v>
      </c>
      <c r="L63" s="40"/>
      <c r="M63" s="40"/>
      <c r="N63" s="40"/>
      <c r="O63" s="34">
        <v>6</v>
      </c>
      <c r="P63" s="35">
        <f t="shared" si="5"/>
        <v>6.4</v>
      </c>
      <c r="Q63" s="36" t="str">
        <f t="shared" si="6"/>
        <v>C</v>
      </c>
      <c r="R63" s="37" t="str">
        <f t="shared" si="7"/>
        <v>Trung bình</v>
      </c>
      <c r="S63" s="38" t="str">
        <f t="shared" si="8"/>
        <v/>
      </c>
      <c r="T63" s="39">
        <v>305</v>
      </c>
      <c r="U63" s="3"/>
      <c r="V63" s="26"/>
      <c r="W63" s="77" t="str">
        <f t="shared" si="9"/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 x14ac:dyDescent="0.25">
      <c r="B64" s="27">
        <v>54</v>
      </c>
      <c r="C64" s="28" t="s">
        <v>333</v>
      </c>
      <c r="D64" s="29" t="s">
        <v>92</v>
      </c>
      <c r="E64" s="30" t="s">
        <v>163</v>
      </c>
      <c r="F64" s="31" t="s">
        <v>123</v>
      </c>
      <c r="G64" s="28" t="s">
        <v>177</v>
      </c>
      <c r="H64" s="90">
        <v>10</v>
      </c>
      <c r="I64" s="32" t="s">
        <v>29</v>
      </c>
      <c r="J64" s="32">
        <v>8</v>
      </c>
      <c r="K64" s="32" t="s">
        <v>29</v>
      </c>
      <c r="L64" s="40"/>
      <c r="M64" s="40"/>
      <c r="N64" s="40"/>
      <c r="O64" s="34">
        <v>5</v>
      </c>
      <c r="P64" s="35">
        <f t="shared" si="5"/>
        <v>6.4</v>
      </c>
      <c r="Q64" s="36" t="str">
        <f t="shared" si="6"/>
        <v>C</v>
      </c>
      <c r="R64" s="37" t="str">
        <f t="shared" si="7"/>
        <v>Trung bình</v>
      </c>
      <c r="S64" s="38" t="str">
        <f t="shared" si="8"/>
        <v/>
      </c>
      <c r="T64" s="39">
        <v>305</v>
      </c>
      <c r="U64" s="3"/>
      <c r="V64" s="26"/>
      <c r="W64" s="77" t="str">
        <f t="shared" si="9"/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 x14ac:dyDescent="0.25">
      <c r="B65" s="27">
        <v>55</v>
      </c>
      <c r="C65" s="28" t="s">
        <v>334</v>
      </c>
      <c r="D65" s="29" t="s">
        <v>335</v>
      </c>
      <c r="E65" s="30" t="s">
        <v>164</v>
      </c>
      <c r="F65" s="31" t="s">
        <v>336</v>
      </c>
      <c r="G65" s="28" t="s">
        <v>181</v>
      </c>
      <c r="H65" s="90">
        <v>10</v>
      </c>
      <c r="I65" s="32" t="s">
        <v>29</v>
      </c>
      <c r="J65" s="32">
        <v>8</v>
      </c>
      <c r="K65" s="32" t="s">
        <v>29</v>
      </c>
      <c r="L65" s="40"/>
      <c r="M65" s="40"/>
      <c r="N65" s="40"/>
      <c r="O65" s="34">
        <v>5</v>
      </c>
      <c r="P65" s="35">
        <f t="shared" si="5"/>
        <v>6.4</v>
      </c>
      <c r="Q65" s="36" t="str">
        <f t="shared" si="6"/>
        <v>C</v>
      </c>
      <c r="R65" s="37" t="str">
        <f t="shared" si="7"/>
        <v>Trung bình</v>
      </c>
      <c r="S65" s="38" t="str">
        <f t="shared" si="8"/>
        <v/>
      </c>
      <c r="T65" s="39">
        <v>305</v>
      </c>
      <c r="U65" s="3"/>
      <c r="V65" s="26"/>
      <c r="W65" s="77" t="str">
        <f t="shared" si="9"/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 x14ac:dyDescent="0.25">
      <c r="B66" s="27">
        <v>56</v>
      </c>
      <c r="C66" s="28" t="s">
        <v>337</v>
      </c>
      <c r="D66" s="29" t="s">
        <v>338</v>
      </c>
      <c r="E66" s="30" t="s">
        <v>166</v>
      </c>
      <c r="F66" s="31" t="s">
        <v>339</v>
      </c>
      <c r="G66" s="28" t="s">
        <v>177</v>
      </c>
      <c r="H66" s="90">
        <v>10</v>
      </c>
      <c r="I66" s="32" t="s">
        <v>29</v>
      </c>
      <c r="J66" s="32">
        <v>8</v>
      </c>
      <c r="K66" s="32" t="s">
        <v>29</v>
      </c>
      <c r="L66" s="40"/>
      <c r="M66" s="40"/>
      <c r="N66" s="40"/>
      <c r="O66" s="34">
        <v>6</v>
      </c>
      <c r="P66" s="35">
        <f t="shared" si="5"/>
        <v>7</v>
      </c>
      <c r="Q66" s="36" t="str">
        <f t="shared" si="6"/>
        <v>B</v>
      </c>
      <c r="R66" s="37" t="str">
        <f t="shared" si="7"/>
        <v>Khá</v>
      </c>
      <c r="S66" s="38" t="str">
        <f t="shared" si="8"/>
        <v/>
      </c>
      <c r="T66" s="39">
        <v>305</v>
      </c>
      <c r="U66" s="3"/>
      <c r="V66" s="26"/>
      <c r="W66" s="77" t="str">
        <f t="shared" si="9"/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 x14ac:dyDescent="0.25">
      <c r="B67" s="27">
        <v>57</v>
      </c>
      <c r="C67" s="28" t="s">
        <v>340</v>
      </c>
      <c r="D67" s="29" t="s">
        <v>72</v>
      </c>
      <c r="E67" s="30" t="s">
        <v>122</v>
      </c>
      <c r="F67" s="31" t="s">
        <v>341</v>
      </c>
      <c r="G67" s="28" t="s">
        <v>201</v>
      </c>
      <c r="H67" s="90">
        <v>10</v>
      </c>
      <c r="I67" s="32" t="s">
        <v>29</v>
      </c>
      <c r="J67" s="32">
        <v>9</v>
      </c>
      <c r="K67" s="32" t="s">
        <v>29</v>
      </c>
      <c r="L67" s="40"/>
      <c r="M67" s="40"/>
      <c r="N67" s="40"/>
      <c r="O67" s="34">
        <v>6</v>
      </c>
      <c r="P67" s="35">
        <f t="shared" si="5"/>
        <v>7.3</v>
      </c>
      <c r="Q67" s="36" t="s">
        <v>133</v>
      </c>
      <c r="R67" s="37" t="s">
        <v>134</v>
      </c>
      <c r="S67" s="38" t="s">
        <v>29</v>
      </c>
      <c r="T67" s="39">
        <v>305</v>
      </c>
      <c r="U67" s="3"/>
      <c r="V67" s="26"/>
      <c r="W67" s="77" t="s">
        <v>43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 x14ac:dyDescent="0.25">
      <c r="B68" s="27">
        <v>58</v>
      </c>
      <c r="C68" s="28" t="s">
        <v>342</v>
      </c>
      <c r="D68" s="29" t="s">
        <v>136</v>
      </c>
      <c r="E68" s="30" t="s">
        <v>167</v>
      </c>
      <c r="F68" s="31" t="s">
        <v>343</v>
      </c>
      <c r="G68" s="28" t="s">
        <v>181</v>
      </c>
      <c r="H68" s="90">
        <v>10</v>
      </c>
      <c r="I68" s="32" t="s">
        <v>29</v>
      </c>
      <c r="J68" s="32">
        <v>9.5</v>
      </c>
      <c r="K68" s="32" t="s">
        <v>29</v>
      </c>
      <c r="L68" s="40"/>
      <c r="M68" s="40"/>
      <c r="N68" s="40"/>
      <c r="O68" s="34">
        <v>6</v>
      </c>
      <c r="P68" s="35">
        <f t="shared" si="5"/>
        <v>7.5</v>
      </c>
      <c r="Q68" s="36" t="s">
        <v>133</v>
      </c>
      <c r="R68" s="37" t="s">
        <v>134</v>
      </c>
      <c r="S68" s="38" t="s">
        <v>29</v>
      </c>
      <c r="T68" s="39">
        <v>305</v>
      </c>
      <c r="U68" s="3"/>
      <c r="V68" s="26"/>
      <c r="W68" s="77" t="s">
        <v>43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 x14ac:dyDescent="0.25">
      <c r="B69" s="27">
        <v>59</v>
      </c>
      <c r="C69" s="28" t="s">
        <v>344</v>
      </c>
      <c r="D69" s="29" t="s">
        <v>72</v>
      </c>
      <c r="E69" s="30" t="s">
        <v>167</v>
      </c>
      <c r="F69" s="31" t="s">
        <v>345</v>
      </c>
      <c r="G69" s="28" t="s">
        <v>177</v>
      </c>
      <c r="H69" s="90">
        <v>10</v>
      </c>
      <c r="I69" s="32" t="s">
        <v>29</v>
      </c>
      <c r="J69" s="32">
        <v>9</v>
      </c>
      <c r="K69" s="32" t="s">
        <v>29</v>
      </c>
      <c r="L69" s="40"/>
      <c r="M69" s="40"/>
      <c r="N69" s="40"/>
      <c r="O69" s="34">
        <v>7</v>
      </c>
      <c r="P69" s="35">
        <f t="shared" si="5"/>
        <v>7.9</v>
      </c>
      <c r="Q69" s="36" t="s">
        <v>133</v>
      </c>
      <c r="R69" s="37" t="s">
        <v>134</v>
      </c>
      <c r="S69" s="38" t="s">
        <v>29</v>
      </c>
      <c r="T69" s="39">
        <v>305</v>
      </c>
      <c r="U69" s="3"/>
      <c r="V69" s="26"/>
      <c r="W69" s="77" t="s">
        <v>43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 x14ac:dyDescent="0.25">
      <c r="B70" s="27">
        <v>60</v>
      </c>
      <c r="C70" s="28" t="s">
        <v>346</v>
      </c>
      <c r="D70" s="29" t="s">
        <v>161</v>
      </c>
      <c r="E70" s="30" t="s">
        <v>347</v>
      </c>
      <c r="F70" s="31" t="s">
        <v>348</v>
      </c>
      <c r="G70" s="28" t="s">
        <v>206</v>
      </c>
      <c r="H70" s="90">
        <v>10</v>
      </c>
      <c r="I70" s="32" t="s">
        <v>29</v>
      </c>
      <c r="J70" s="32">
        <v>9</v>
      </c>
      <c r="K70" s="32" t="s">
        <v>29</v>
      </c>
      <c r="L70" s="40"/>
      <c r="M70" s="40"/>
      <c r="N70" s="40"/>
      <c r="O70" s="34">
        <v>6</v>
      </c>
      <c r="P70" s="35">
        <f t="shared" si="5"/>
        <v>7.3</v>
      </c>
      <c r="Q70" s="36" t="s">
        <v>133</v>
      </c>
      <c r="R70" s="37" t="s">
        <v>134</v>
      </c>
      <c r="S70" s="38" t="s">
        <v>29</v>
      </c>
      <c r="T70" s="39">
        <v>305</v>
      </c>
      <c r="U70" s="3"/>
      <c r="V70" s="26"/>
      <c r="W70" s="77" t="s">
        <v>43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8.75" customHeight="1" x14ac:dyDescent="0.25">
      <c r="B71" s="27">
        <v>61</v>
      </c>
      <c r="C71" s="28" t="s">
        <v>349</v>
      </c>
      <c r="D71" s="29" t="s">
        <v>116</v>
      </c>
      <c r="E71" s="30" t="s">
        <v>93</v>
      </c>
      <c r="F71" s="31" t="s">
        <v>350</v>
      </c>
      <c r="G71" s="28" t="s">
        <v>184</v>
      </c>
      <c r="H71" s="90">
        <v>10</v>
      </c>
      <c r="I71" s="32" t="s">
        <v>29</v>
      </c>
      <c r="J71" s="32">
        <v>8</v>
      </c>
      <c r="K71" s="32" t="s">
        <v>29</v>
      </c>
      <c r="L71" s="40"/>
      <c r="M71" s="40"/>
      <c r="N71" s="40"/>
      <c r="O71" s="34">
        <v>7</v>
      </c>
      <c r="P71" s="35">
        <f t="shared" si="5"/>
        <v>7.6</v>
      </c>
      <c r="Q71" s="36" t="str">
        <f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B</v>
      </c>
      <c r="R71" s="37" t="str">
        <f>IF($P71&lt;4,"Kém",IF(AND($P71&gt;=4,$P71&lt;=5.4),"Trung bình yếu",IF(AND($P71&gt;=5.5,$P71&lt;=6.9),"Trung bình",IF(AND($P71&gt;=7,$P71&lt;=8.4),"Khá",IF(AND($P71&gt;=8.5,$P71&lt;=10),"Giỏi","")))))</f>
        <v>Khá</v>
      </c>
      <c r="S71" s="38" t="str">
        <f>+IF(OR($H71=0,$I71=0,$J71=0,$K71=0),"Không đủ ĐKDT","")</f>
        <v/>
      </c>
      <c r="T71" s="39">
        <v>305</v>
      </c>
      <c r="U71" s="3"/>
      <c r="V71" s="26"/>
      <c r="W71" s="77" t="str">
        <f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8.75" customHeight="1" x14ac:dyDescent="0.25">
      <c r="B72" s="27">
        <v>62</v>
      </c>
      <c r="C72" s="28" t="s">
        <v>351</v>
      </c>
      <c r="D72" s="29" t="s">
        <v>97</v>
      </c>
      <c r="E72" s="30" t="s">
        <v>96</v>
      </c>
      <c r="F72" s="31" t="s">
        <v>352</v>
      </c>
      <c r="G72" s="28" t="s">
        <v>177</v>
      </c>
      <c r="H72" s="90">
        <v>10</v>
      </c>
      <c r="I72" s="32" t="s">
        <v>29</v>
      </c>
      <c r="J72" s="32">
        <v>8</v>
      </c>
      <c r="K72" s="32" t="s">
        <v>29</v>
      </c>
      <c r="L72" s="40"/>
      <c r="M72" s="40"/>
      <c r="N72" s="40"/>
      <c r="O72" s="34">
        <v>6</v>
      </c>
      <c r="P72" s="35">
        <f t="shared" si="5"/>
        <v>7</v>
      </c>
      <c r="Q72" s="36" t="str">
        <f>IF(AND($P72&gt;=9,$P72&lt;=10),"A+","")&amp;IF(AND($P72&gt;=8.5,$P72&lt;=8.9),"A","")&amp;IF(AND($P72&gt;=8,$P72&lt;=8.4),"B+","")&amp;IF(AND($P72&gt;=7,$P72&lt;=7.9),"B","")&amp;IF(AND($P72&gt;=6.5,$P72&lt;=6.9),"C+","")&amp;IF(AND($P72&gt;=5.5,$P72&lt;=6.4),"C","")&amp;IF(AND($P72&gt;=5,$P72&lt;=5.4),"D+","")&amp;IF(AND($P72&gt;=4,$P72&lt;=4.9),"D","")&amp;IF(AND($P72&lt;4),"F","")</f>
        <v>B</v>
      </c>
      <c r="R72" s="37" t="str">
        <f>IF($P72&lt;4,"Kém",IF(AND($P72&gt;=4,$P72&lt;=5.4),"Trung bình yếu",IF(AND($P72&gt;=5.5,$P72&lt;=6.9),"Trung bình",IF(AND($P72&gt;=7,$P72&lt;=8.4),"Khá",IF(AND($P72&gt;=8.5,$P72&lt;=10),"Giỏi","")))))</f>
        <v>Khá</v>
      </c>
      <c r="S72" s="38" t="str">
        <f>+IF(OR($H72=0,$I72=0,$J72=0,$K72=0),"Không đủ ĐKDT","")</f>
        <v/>
      </c>
      <c r="T72" s="39">
        <v>305</v>
      </c>
      <c r="U72" s="3"/>
      <c r="V72" s="26"/>
      <c r="W72" s="77" t="str">
        <f>IF(S72="Không đủ ĐKDT","Học lại",IF(S72="Đình chỉ thi","Học lại",IF(AND(MID(G72,2,2)&gt;="12",S72="Vắng"),"Học lại",IF(S72="Vắng có phép", "Thi lại",IF(S72="Nợ học phí", "Thi lại",IF(AND((MID(G72,2,2)&lt;"12"),P72&lt;4.5),"Thi lại",IF(P72&lt;4,"Học lại","Đạt")))))))</f>
        <v>Đạt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8.75" customHeight="1" x14ac:dyDescent="0.25">
      <c r="B73" s="27">
        <v>63</v>
      </c>
      <c r="C73" s="28" t="s">
        <v>353</v>
      </c>
      <c r="D73" s="29" t="s">
        <v>68</v>
      </c>
      <c r="E73" s="30" t="s">
        <v>168</v>
      </c>
      <c r="F73" s="31" t="s">
        <v>242</v>
      </c>
      <c r="G73" s="28" t="s">
        <v>184</v>
      </c>
      <c r="H73" s="90">
        <v>10</v>
      </c>
      <c r="I73" s="32" t="s">
        <v>29</v>
      </c>
      <c r="J73" s="32">
        <v>9</v>
      </c>
      <c r="K73" s="32" t="s">
        <v>29</v>
      </c>
      <c r="L73" s="40"/>
      <c r="M73" s="40"/>
      <c r="N73" s="40"/>
      <c r="O73" s="34">
        <v>6</v>
      </c>
      <c r="P73" s="35">
        <f t="shared" si="5"/>
        <v>7.3</v>
      </c>
      <c r="Q73" s="36" t="s">
        <v>133</v>
      </c>
      <c r="R73" s="37" t="s">
        <v>134</v>
      </c>
      <c r="S73" s="38" t="s">
        <v>29</v>
      </c>
      <c r="T73" s="39">
        <v>305</v>
      </c>
      <c r="U73" s="3"/>
      <c r="V73" s="26"/>
      <c r="W73" s="77" t="s">
        <v>43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8.75" customHeight="1" x14ac:dyDescent="0.25">
      <c r="B74" s="27">
        <v>64</v>
      </c>
      <c r="C74" s="28" t="s">
        <v>354</v>
      </c>
      <c r="D74" s="29" t="s">
        <v>355</v>
      </c>
      <c r="E74" s="30" t="s">
        <v>98</v>
      </c>
      <c r="F74" s="31" t="s">
        <v>356</v>
      </c>
      <c r="G74" s="28" t="s">
        <v>181</v>
      </c>
      <c r="H74" s="90">
        <v>10</v>
      </c>
      <c r="I74" s="32" t="s">
        <v>29</v>
      </c>
      <c r="J74" s="32">
        <v>9.5</v>
      </c>
      <c r="K74" s="32" t="s">
        <v>29</v>
      </c>
      <c r="L74" s="40"/>
      <c r="M74" s="40"/>
      <c r="N74" s="40"/>
      <c r="O74" s="34">
        <v>7</v>
      </c>
      <c r="P74" s="35">
        <f t="shared" si="5"/>
        <v>8.1</v>
      </c>
      <c r="Q74" s="36" t="s">
        <v>133</v>
      </c>
      <c r="R74" s="37" t="s">
        <v>134</v>
      </c>
      <c r="S74" s="38" t="s">
        <v>29</v>
      </c>
      <c r="T74" s="39">
        <v>305</v>
      </c>
      <c r="U74" s="3"/>
      <c r="V74" s="26"/>
      <c r="W74" s="77" t="s">
        <v>43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x14ac:dyDescent="0.25">
      <c r="B75" s="27">
        <v>65</v>
      </c>
      <c r="C75" s="28" t="s">
        <v>357</v>
      </c>
      <c r="D75" s="29" t="s">
        <v>358</v>
      </c>
      <c r="E75" s="30" t="s">
        <v>132</v>
      </c>
      <c r="F75" s="31" t="s">
        <v>359</v>
      </c>
      <c r="G75" s="28" t="s">
        <v>206</v>
      </c>
      <c r="H75" s="90">
        <v>10</v>
      </c>
      <c r="I75" s="32" t="s">
        <v>29</v>
      </c>
      <c r="J75" s="32">
        <v>9</v>
      </c>
      <c r="K75" s="32" t="s">
        <v>29</v>
      </c>
      <c r="L75" s="40"/>
      <c r="M75" s="40"/>
      <c r="N75" s="40"/>
      <c r="O75" s="34">
        <v>6</v>
      </c>
      <c r="P75" s="35">
        <f t="shared" ref="P75:P106" si="10">ROUND(SUMPRODUCT(H75:O75,$H$10:$O$10)/100,1)</f>
        <v>7.3</v>
      </c>
      <c r="Q75" s="36" t="s">
        <v>133</v>
      </c>
      <c r="R75" s="37" t="s">
        <v>134</v>
      </c>
      <c r="S75" s="38" t="s">
        <v>29</v>
      </c>
      <c r="T75" s="39">
        <v>305</v>
      </c>
      <c r="U75" s="3"/>
      <c r="V75" s="26"/>
      <c r="W75" s="77" t="s">
        <v>43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ht="16.5" x14ac:dyDescent="0.25">
      <c r="A76" s="2"/>
      <c r="B76" s="41"/>
      <c r="C76" s="42"/>
      <c r="D76" s="42"/>
      <c r="E76" s="43"/>
      <c r="F76" s="43"/>
      <c r="G76" s="43"/>
      <c r="H76" s="44"/>
      <c r="I76" s="45"/>
      <c r="J76" s="45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3"/>
    </row>
    <row r="77" spans="1:38" ht="16.5" x14ac:dyDescent="0.25">
      <c r="A77" s="2"/>
      <c r="B77" s="111" t="s">
        <v>30</v>
      </c>
      <c r="C77" s="111"/>
      <c r="D77" s="42"/>
      <c r="E77" s="43"/>
      <c r="F77" s="43"/>
      <c r="G77" s="43"/>
      <c r="H77" s="44"/>
      <c r="I77" s="45"/>
      <c r="J77" s="45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</row>
    <row r="78" spans="1:38" x14ac:dyDescent="0.25">
      <c r="A78" s="2"/>
      <c r="B78" s="47" t="s">
        <v>31</v>
      </c>
      <c r="C78" s="47"/>
      <c r="D78" s="48">
        <f>+$Z$9</f>
        <v>65</v>
      </c>
      <c r="E78" s="49" t="s">
        <v>32</v>
      </c>
      <c r="F78" s="126" t="s">
        <v>33</v>
      </c>
      <c r="G78" s="126"/>
      <c r="H78" s="126"/>
      <c r="I78" s="126"/>
      <c r="J78" s="126"/>
      <c r="K78" s="126"/>
      <c r="L78" s="126"/>
      <c r="M78" s="126"/>
      <c r="N78" s="126"/>
      <c r="O78" s="50">
        <f>$Z$9 -COUNTIF($S$10:$S$263,"Vắng") -COUNTIF($S$10:$S$263,"Vắng có phép") - COUNTIF($S$10:$S$263,"Đình chỉ thi") - COUNTIF($S$10:$S$263,"Không đủ ĐKDT")</f>
        <v>64</v>
      </c>
      <c r="P78" s="50"/>
      <c r="Q78" s="50"/>
      <c r="R78" s="51"/>
      <c r="S78" s="52" t="s">
        <v>32</v>
      </c>
      <c r="T78" s="51"/>
      <c r="U78" s="3"/>
    </row>
    <row r="79" spans="1:38" x14ac:dyDescent="0.25">
      <c r="A79" s="2"/>
      <c r="B79" s="47" t="s">
        <v>34</v>
      </c>
      <c r="C79" s="47"/>
      <c r="D79" s="48">
        <f>+$AK$9</f>
        <v>57</v>
      </c>
      <c r="E79" s="49" t="s">
        <v>32</v>
      </c>
      <c r="F79" s="126" t="s">
        <v>35</v>
      </c>
      <c r="G79" s="126"/>
      <c r="H79" s="126"/>
      <c r="I79" s="126"/>
      <c r="J79" s="126"/>
      <c r="K79" s="126"/>
      <c r="L79" s="126"/>
      <c r="M79" s="126"/>
      <c r="N79" s="126"/>
      <c r="O79" s="53">
        <f>COUNTIF($S$10:$S$139,"Vắng")</f>
        <v>1</v>
      </c>
      <c r="P79" s="53"/>
      <c r="Q79" s="53"/>
      <c r="R79" s="54"/>
      <c r="S79" s="52" t="s">
        <v>32</v>
      </c>
      <c r="T79" s="54"/>
      <c r="U79" s="3"/>
    </row>
    <row r="80" spans="1:38" x14ac:dyDescent="0.25">
      <c r="A80" s="2"/>
      <c r="B80" s="47" t="s">
        <v>48</v>
      </c>
      <c r="C80" s="47"/>
      <c r="D80" s="63">
        <f>COUNTIF(W11:W75,"Học lại")</f>
        <v>8</v>
      </c>
      <c r="E80" s="49" t="s">
        <v>32</v>
      </c>
      <c r="F80" s="126" t="s">
        <v>49</v>
      </c>
      <c r="G80" s="126"/>
      <c r="H80" s="126"/>
      <c r="I80" s="126"/>
      <c r="J80" s="126"/>
      <c r="K80" s="126"/>
      <c r="L80" s="126"/>
      <c r="M80" s="126"/>
      <c r="N80" s="126"/>
      <c r="O80" s="50">
        <f>COUNTIF($S$10:$S$139,"Vắng có phép")</f>
        <v>0</v>
      </c>
      <c r="P80" s="50"/>
      <c r="Q80" s="50"/>
      <c r="R80" s="51"/>
      <c r="S80" s="52" t="s">
        <v>32</v>
      </c>
      <c r="T80" s="51"/>
      <c r="U80" s="3"/>
    </row>
    <row r="81" spans="1:38" ht="16.5" x14ac:dyDescent="0.25">
      <c r="A81" s="2"/>
      <c r="B81" s="41"/>
      <c r="C81" s="42"/>
      <c r="D81" s="42"/>
      <c r="E81" s="43"/>
      <c r="F81" s="43"/>
      <c r="G81" s="43"/>
      <c r="H81" s="44"/>
      <c r="I81" s="45"/>
      <c r="J81" s="45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3"/>
    </row>
    <row r="82" spans="1:38" x14ac:dyDescent="0.25">
      <c r="B82" s="83" t="s">
        <v>50</v>
      </c>
      <c r="C82" s="83"/>
      <c r="D82" s="84">
        <f>COUNTIF(W11:W75,"Thi lại")</f>
        <v>0</v>
      </c>
      <c r="E82" s="85" t="s">
        <v>32</v>
      </c>
      <c r="F82" s="3"/>
      <c r="G82" s="3"/>
      <c r="H82" s="3"/>
      <c r="I82" s="3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3"/>
    </row>
    <row r="83" spans="1:38" ht="24.75" customHeight="1" x14ac:dyDescent="0.25">
      <c r="B83" s="83"/>
      <c r="C83" s="83"/>
      <c r="D83" s="92"/>
      <c r="E83" s="85"/>
      <c r="F83" s="3"/>
      <c r="G83" s="3"/>
      <c r="H83" s="3"/>
      <c r="I83" s="3"/>
      <c r="J83" s="127" t="s">
        <v>1000</v>
      </c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3"/>
    </row>
    <row r="84" spans="1:38" x14ac:dyDescent="0.25">
      <c r="A84" s="55"/>
      <c r="B84" s="123" t="s">
        <v>36</v>
      </c>
      <c r="C84" s="123"/>
      <c r="D84" s="123"/>
      <c r="E84" s="123"/>
      <c r="F84" s="123"/>
      <c r="G84" s="123"/>
      <c r="H84" s="123"/>
      <c r="I84" s="56"/>
      <c r="J84" s="125" t="s">
        <v>37</v>
      </c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3"/>
    </row>
    <row r="85" spans="1:38" ht="4.5" customHeight="1" x14ac:dyDescent="0.25">
      <c r="A85" s="2"/>
      <c r="B85" s="41"/>
      <c r="C85" s="57"/>
      <c r="D85" s="93"/>
      <c r="E85" s="58"/>
      <c r="F85" s="58"/>
      <c r="G85" s="58"/>
      <c r="H85" s="59"/>
      <c r="I85" s="60"/>
      <c r="J85" s="60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38" s="2" customFormat="1" x14ac:dyDescent="0.25">
      <c r="B86" s="123" t="s">
        <v>38</v>
      </c>
      <c r="C86" s="123"/>
      <c r="D86" s="128" t="s">
        <v>1001</v>
      </c>
      <c r="E86" s="128"/>
      <c r="F86" s="128"/>
      <c r="G86" s="128"/>
      <c r="H86" s="128"/>
      <c r="I86" s="60"/>
      <c r="J86" s="60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3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</row>
    <row r="87" spans="1:38" s="2" customFormat="1" x14ac:dyDescent="0.25">
      <c r="A87" s="1"/>
      <c r="B87" s="3"/>
      <c r="C87" s="3"/>
      <c r="D87" s="9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 x14ac:dyDescent="0.25">
      <c r="A88" s="1"/>
      <c r="B88" s="3"/>
      <c r="C88" s="3"/>
      <c r="D88" s="9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x14ac:dyDescent="0.25">
      <c r="A89" s="1"/>
      <c r="B89" s="3"/>
      <c r="C89" s="3"/>
      <c r="D89" s="9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ht="9.75" customHeight="1" x14ac:dyDescent="0.25">
      <c r="A90" s="1"/>
      <c r="B90" s="3"/>
      <c r="C90" s="3"/>
      <c r="D90" s="9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ht="3.75" customHeight="1" x14ac:dyDescent="0.25">
      <c r="A91" s="1"/>
      <c r="B91" s="3"/>
      <c r="C91" s="3"/>
      <c r="D91" s="9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x14ac:dyDescent="0.25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s="2" customFormat="1" hidden="1" x14ac:dyDescent="0.25">
      <c r="A94" s="1"/>
      <c r="B94" s="123" t="s">
        <v>40</v>
      </c>
      <c r="C94" s="123"/>
      <c r="D94" s="123"/>
      <c r="E94" s="123"/>
      <c r="F94" s="123"/>
      <c r="G94" s="123"/>
      <c r="H94" s="123"/>
      <c r="I94" s="56"/>
      <c r="J94" s="125" t="s">
        <v>37</v>
      </c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3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</row>
    <row r="95" spans="1:38" s="2" customFormat="1" hidden="1" x14ac:dyDescent="0.25">
      <c r="A95" s="1"/>
      <c r="B95" s="123" t="s">
        <v>38</v>
      </c>
      <c r="C95" s="123"/>
      <c r="D95" s="128" t="s">
        <v>360</v>
      </c>
      <c r="E95" s="128"/>
      <c r="F95" s="128"/>
      <c r="G95" s="128"/>
      <c r="H95" s="128"/>
      <c r="I95" s="60"/>
      <c r="J95" s="60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1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</row>
    <row r="96" spans="1:38" s="2" customFormat="1" hidden="1" x14ac:dyDescent="0.25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1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</row>
    <row r="97" spans="2:20" hidden="1" x14ac:dyDescent="0.25"/>
    <row r="98" spans="2:20" hidden="1" x14ac:dyDescent="0.25"/>
    <row r="99" spans="2:20" hidden="1" x14ac:dyDescent="0.25"/>
    <row r="100" spans="2:20" hidden="1" x14ac:dyDescent="0.25">
      <c r="B100" s="129"/>
      <c r="C100" s="129"/>
      <c r="D100" s="129"/>
      <c r="E100" s="129"/>
      <c r="F100" s="129"/>
      <c r="G100" s="129"/>
      <c r="H100" s="129"/>
      <c r="I100" s="129"/>
      <c r="J100" s="129" t="s">
        <v>39</v>
      </c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</row>
    <row r="101" spans="2:20" hidden="1" x14ac:dyDescent="0.25"/>
  </sheetData>
  <sheetProtection formatCells="0" formatColumns="0" formatRows="0" insertColumns="0" insertRows="0" insertHyperlinks="0" deleteColumns="0" deleteRows="0" sort="0" autoFilter="0" pivotTables="0"/>
  <autoFilter ref="A9:AL75">
    <filterColumn colId="3" showButton="0"/>
  </autoFilter>
  <sortState ref="B11:T75">
    <sortCondition ref="B11:B75"/>
  </sortState>
  <mergeCells count="56">
    <mergeCell ref="B10:G10"/>
    <mergeCell ref="N8:N9"/>
    <mergeCell ref="O8:O9"/>
    <mergeCell ref="G8:G9"/>
    <mergeCell ref="H8:H9"/>
    <mergeCell ref="I8:I9"/>
    <mergeCell ref="J8:J9"/>
    <mergeCell ref="G1:K1"/>
    <mergeCell ref="L1:T1"/>
    <mergeCell ref="B2:G2"/>
    <mergeCell ref="H2:T2"/>
    <mergeCell ref="B3:G3"/>
    <mergeCell ref="H3:T3"/>
    <mergeCell ref="AI5:AJ7"/>
    <mergeCell ref="AK5:AL7"/>
    <mergeCell ref="X5:X8"/>
    <mergeCell ref="Y5:Y8"/>
    <mergeCell ref="Z5:Z8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S8:S10"/>
    <mergeCell ref="K8:K9"/>
    <mergeCell ref="L8:L9"/>
    <mergeCell ref="P8:P10"/>
    <mergeCell ref="Q8:Q9"/>
    <mergeCell ref="B94:H94"/>
    <mergeCell ref="J94:T94"/>
    <mergeCell ref="F79:N79"/>
    <mergeCell ref="F80:N80"/>
    <mergeCell ref="J82:T82"/>
    <mergeCell ref="J83:T83"/>
    <mergeCell ref="B84:H84"/>
    <mergeCell ref="J84:T84"/>
    <mergeCell ref="B86:C86"/>
    <mergeCell ref="D86:H86"/>
    <mergeCell ref="B77:C77"/>
    <mergeCell ref="T8:T10"/>
    <mergeCell ref="F78:N78"/>
    <mergeCell ref="B95:C95"/>
    <mergeCell ref="D95:H95"/>
    <mergeCell ref="B100:C100"/>
    <mergeCell ref="D100:I100"/>
    <mergeCell ref="J100:T100"/>
  </mergeCells>
  <conditionalFormatting sqref="H11:O12 K71:K75 H71:H72 L71:O72 J71:J72 H13:H64 J13:O64 I13:I75">
    <cfRule type="cellIs" dxfId="25" priority="14" operator="greaterThan">
      <formula>10</formula>
    </cfRule>
  </conditionalFormatting>
  <conditionalFormatting sqref="C92:C1048576 C76:C82 C1:C64 C71:C72">
    <cfRule type="duplicateValues" dxfId="24" priority="12"/>
  </conditionalFormatting>
  <conditionalFormatting sqref="H73:H75 L73:O75 J73:J75">
    <cfRule type="cellIs" dxfId="23" priority="11" operator="greaterThan">
      <formula>10</formula>
    </cfRule>
  </conditionalFormatting>
  <conditionalFormatting sqref="C73:C75">
    <cfRule type="duplicateValues" dxfId="22" priority="9"/>
  </conditionalFormatting>
  <conditionalFormatting sqref="H70 L70:O70 K65:K70 H65:H66 L65:O66 J65:J66 J70">
    <cfRule type="cellIs" dxfId="21" priority="8" operator="greaterThan">
      <formula>10</formula>
    </cfRule>
  </conditionalFormatting>
  <conditionalFormatting sqref="C70 C65:C66">
    <cfRule type="duplicateValues" dxfId="20" priority="6"/>
  </conditionalFormatting>
  <conditionalFormatting sqref="H67:H69 L67:O69 J67:J69">
    <cfRule type="cellIs" dxfId="19" priority="5" operator="greaterThan">
      <formula>10</formula>
    </cfRule>
  </conditionalFormatting>
  <conditionalFormatting sqref="C67:C69">
    <cfRule type="duplicateValues" dxfId="18" priority="3"/>
  </conditionalFormatting>
  <conditionalFormatting sqref="C83:C91">
    <cfRule type="duplicateValues" dxfId="17" priority="48"/>
  </conditionalFormatting>
  <dataValidations count="1">
    <dataValidation allowBlank="1" showInputMessage="1" showErrorMessage="1" errorTitle="Không xóa dữ liệu" error="Không xóa dữ liệu" prompt="Không xóa dữ liệu" sqref="D80 X3:AL9 W11:W75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2"/>
  <sheetViews>
    <sheetView zoomScaleNormal="100" workbookViewId="0">
      <pane ySplit="4" topLeftCell="A60" activePane="bottomLeft" state="frozen"/>
      <selection activeCell="J4" sqref="J1:N1048576"/>
      <selection pane="bottomLeft" activeCell="P12" sqref="P12:P77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7.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9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100" t="s">
        <v>0</v>
      </c>
      <c r="H1" s="100"/>
      <c r="I1" s="100"/>
      <c r="J1" s="100"/>
      <c r="K1" s="100"/>
      <c r="L1" s="100" t="s">
        <v>525</v>
      </c>
      <c r="M1" s="100"/>
      <c r="N1" s="100"/>
      <c r="O1" s="100"/>
      <c r="P1" s="100"/>
      <c r="Q1" s="100"/>
      <c r="R1" s="100"/>
      <c r="S1" s="100"/>
      <c r="T1" s="100"/>
    </row>
    <row r="2" spans="2:38" ht="22.5" customHeight="1" x14ac:dyDescent="0.3">
      <c r="B2" s="101" t="s">
        <v>1</v>
      </c>
      <c r="C2" s="101"/>
      <c r="D2" s="101"/>
      <c r="E2" s="101"/>
      <c r="F2" s="101"/>
      <c r="G2" s="101"/>
      <c r="H2" s="102" t="s">
        <v>998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15.75" customHeight="1" x14ac:dyDescent="0.25">
      <c r="B3" s="103" t="s">
        <v>2</v>
      </c>
      <c r="C3" s="103"/>
      <c r="D3" s="103"/>
      <c r="E3" s="103"/>
      <c r="F3" s="103"/>
      <c r="G3" s="103"/>
      <c r="H3" s="104" t="s">
        <v>51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20" t="s">
        <v>3</v>
      </c>
      <c r="C5" s="120"/>
      <c r="D5" s="121" t="s">
        <v>169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 t="s">
        <v>526</v>
      </c>
      <c r="P5" s="122"/>
      <c r="Q5" s="122"/>
      <c r="R5" s="122"/>
      <c r="S5" s="122"/>
      <c r="T5" s="122"/>
      <c r="W5" s="65"/>
      <c r="X5" s="110" t="s">
        <v>47</v>
      </c>
      <c r="Y5" s="110" t="s">
        <v>9</v>
      </c>
      <c r="Z5" s="110" t="s">
        <v>46</v>
      </c>
      <c r="AA5" s="110" t="s">
        <v>45</v>
      </c>
      <c r="AB5" s="110"/>
      <c r="AC5" s="110"/>
      <c r="AD5" s="110"/>
      <c r="AE5" s="110" t="s">
        <v>44</v>
      </c>
      <c r="AF5" s="110"/>
      <c r="AG5" s="110" t="s">
        <v>42</v>
      </c>
      <c r="AH5" s="110"/>
      <c r="AI5" s="110" t="s">
        <v>43</v>
      </c>
      <c r="AJ5" s="110"/>
      <c r="AK5" s="110" t="s">
        <v>41</v>
      </c>
      <c r="AL5" s="110"/>
    </row>
    <row r="6" spans="2:38" ht="17.25" customHeight="1" x14ac:dyDescent="0.25">
      <c r="B6" s="118" t="s">
        <v>4</v>
      </c>
      <c r="C6" s="118"/>
      <c r="D6" s="9"/>
      <c r="G6" s="119" t="s">
        <v>171</v>
      </c>
      <c r="H6" s="119"/>
      <c r="I6" s="119"/>
      <c r="J6" s="119"/>
      <c r="K6" s="119"/>
      <c r="L6" s="119"/>
      <c r="M6" s="119"/>
      <c r="N6" s="119"/>
      <c r="O6" s="119" t="s">
        <v>140</v>
      </c>
      <c r="P6" s="119"/>
      <c r="Q6" s="119"/>
      <c r="R6" s="119"/>
      <c r="S6" s="119"/>
      <c r="T6" s="119"/>
      <c r="W6" s="65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</row>
    <row r="8" spans="2:38" ht="30.75" customHeight="1" x14ac:dyDescent="0.25">
      <c r="B8" s="97" t="s">
        <v>5</v>
      </c>
      <c r="C8" s="112" t="s">
        <v>6</v>
      </c>
      <c r="D8" s="114" t="s">
        <v>7</v>
      </c>
      <c r="E8" s="115"/>
      <c r="F8" s="97" t="s">
        <v>8</v>
      </c>
      <c r="G8" s="97" t="s">
        <v>9</v>
      </c>
      <c r="H8" s="109" t="s">
        <v>10</v>
      </c>
      <c r="I8" s="109" t="s">
        <v>11</v>
      </c>
      <c r="J8" s="109" t="s">
        <v>12</v>
      </c>
      <c r="K8" s="109" t="s">
        <v>13</v>
      </c>
      <c r="L8" s="108" t="s">
        <v>14</v>
      </c>
      <c r="M8" s="108" t="s">
        <v>15</v>
      </c>
      <c r="N8" s="108" t="s">
        <v>16</v>
      </c>
      <c r="O8" s="108" t="s">
        <v>17</v>
      </c>
      <c r="P8" s="97" t="s">
        <v>18</v>
      </c>
      <c r="Q8" s="108" t="s">
        <v>19</v>
      </c>
      <c r="R8" s="97" t="s">
        <v>20</v>
      </c>
      <c r="S8" s="97" t="s">
        <v>21</v>
      </c>
      <c r="T8" s="97" t="s">
        <v>22</v>
      </c>
      <c r="W8" s="65"/>
      <c r="X8" s="110"/>
      <c r="Y8" s="110"/>
      <c r="Z8" s="110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0.75" customHeight="1" x14ac:dyDescent="0.25">
      <c r="B9" s="99"/>
      <c r="C9" s="113"/>
      <c r="D9" s="116"/>
      <c r="E9" s="117"/>
      <c r="F9" s="99"/>
      <c r="G9" s="99"/>
      <c r="H9" s="109"/>
      <c r="I9" s="109"/>
      <c r="J9" s="109"/>
      <c r="K9" s="109"/>
      <c r="L9" s="108"/>
      <c r="M9" s="108"/>
      <c r="N9" s="108"/>
      <c r="O9" s="108"/>
      <c r="P9" s="98"/>
      <c r="Q9" s="108"/>
      <c r="R9" s="99"/>
      <c r="S9" s="98"/>
      <c r="T9" s="98"/>
      <c r="V9" s="11"/>
      <c r="W9" s="65"/>
      <c r="X9" s="70" t="str">
        <f>+D5</f>
        <v>Cơ sở văn hóa Việt Nam</v>
      </c>
      <c r="Y9" s="71" t="str">
        <f>+O5</f>
        <v>Nhóm:   CDT1240-04</v>
      </c>
      <c r="Z9" s="72">
        <f>+$AI$9+$AK$9+$AG$9</f>
        <v>67</v>
      </c>
      <c r="AA9" s="66">
        <f>COUNTIF($S$10:$S$135,"Khiển trách")</f>
        <v>0</v>
      </c>
      <c r="AB9" s="66">
        <f>COUNTIF($S$10:$S$135,"Cảnh cáo")</f>
        <v>0</v>
      </c>
      <c r="AC9" s="66">
        <f>COUNTIF($S$10:$S$135,"Đình chỉ thi")</f>
        <v>0</v>
      </c>
      <c r="AD9" s="73">
        <f>+($AA$9+$AB$9+$AC$9)/$Z$9*100%</f>
        <v>0</v>
      </c>
      <c r="AE9" s="66">
        <f>SUM(COUNTIF($S$10:$S$133,"Vắng"),COUNTIF($S$10:$S$133,"Vắng có phép"))</f>
        <v>1</v>
      </c>
      <c r="AF9" s="74">
        <f>+$AE$9/$Z$9</f>
        <v>1.4925373134328358E-2</v>
      </c>
      <c r="AG9" s="75">
        <f>COUNTIF($W$10:$W$133,"Thi lại")</f>
        <v>0</v>
      </c>
      <c r="AH9" s="74">
        <f>+$AG$9/$Z$9</f>
        <v>0</v>
      </c>
      <c r="AI9" s="75">
        <f>COUNTIF($W$10:$W$134,"Học lại")</f>
        <v>6</v>
      </c>
      <c r="AJ9" s="74">
        <f>+$AI$9/$Z$9</f>
        <v>8.9552238805970144E-2</v>
      </c>
      <c r="AK9" s="66">
        <f>COUNTIF($W$11:$W$134,"Đạt")</f>
        <v>61</v>
      </c>
      <c r="AL9" s="73">
        <f>+$AK$9/$Z$9</f>
        <v>0.91044776119402981</v>
      </c>
    </row>
    <row r="10" spans="2:38" ht="14.25" customHeight="1" x14ac:dyDescent="0.25">
      <c r="B10" s="105" t="s">
        <v>28</v>
      </c>
      <c r="C10" s="106"/>
      <c r="D10" s="106"/>
      <c r="E10" s="106"/>
      <c r="F10" s="106"/>
      <c r="G10" s="107"/>
      <c r="H10" s="12">
        <v>10</v>
      </c>
      <c r="I10" s="12">
        <v>30</v>
      </c>
      <c r="J10" s="13"/>
      <c r="K10" s="12"/>
      <c r="L10" s="14"/>
      <c r="M10" s="15"/>
      <c r="N10" s="15"/>
      <c r="O10" s="62">
        <f>100-(H10+I10+J10+K10)</f>
        <v>60</v>
      </c>
      <c r="P10" s="99"/>
      <c r="Q10" s="16"/>
      <c r="R10" s="16"/>
      <c r="S10" s="99"/>
      <c r="T10" s="99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7.25" customHeight="1" x14ac:dyDescent="0.25">
      <c r="B11" s="17">
        <v>1</v>
      </c>
      <c r="C11" s="18" t="s">
        <v>361</v>
      </c>
      <c r="D11" s="19" t="s">
        <v>362</v>
      </c>
      <c r="E11" s="20" t="s">
        <v>52</v>
      </c>
      <c r="F11" s="21" t="s">
        <v>363</v>
      </c>
      <c r="G11" s="18" t="s">
        <v>206</v>
      </c>
      <c r="H11" s="89">
        <v>10</v>
      </c>
      <c r="I11" s="22">
        <v>6</v>
      </c>
      <c r="J11" s="22" t="s">
        <v>29</v>
      </c>
      <c r="K11" s="22" t="s">
        <v>29</v>
      </c>
      <c r="L11" s="95"/>
      <c r="M11" s="95"/>
      <c r="N11" s="95"/>
      <c r="O11" s="96">
        <v>6</v>
      </c>
      <c r="P11" s="23">
        <f t="shared" ref="P11:P74" si="0">ROUND(SUMPRODUCT(H11:O11,$H$10:$O$10)/100,1)</f>
        <v>6.4</v>
      </c>
      <c r="Q11" s="24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</v>
      </c>
      <c r="R11" s="24" t="str">
        <f t="shared" ref="R11:R42" si="2">IF($P11&lt;4,"Kém",IF(AND($P11&gt;=4,$P11&lt;=5.4),"Trung bình yếu",IF(AND($P11&gt;=5.5,$P11&lt;=6.9),"Trung bình",IF(AND($P11&gt;=7,$P11&lt;=8.4),"Khá",IF(AND($P11&gt;=8.5,$P11&lt;=10),"Giỏi","")))))</f>
        <v>Trung bình</v>
      </c>
      <c r="S11" s="86" t="str">
        <f t="shared" ref="S11:S18" si="3">+IF(OR($H11=0,$I11=0,$J11=0,$K11=0),"Không đủ ĐKDT","")</f>
        <v/>
      </c>
      <c r="T11" s="25" t="s">
        <v>147</v>
      </c>
      <c r="U11" s="3"/>
      <c r="V11" s="26"/>
      <c r="W11" s="77" t="str">
        <f t="shared" ref="W11:W42" si="4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7.25" customHeight="1" x14ac:dyDescent="0.25">
      <c r="B12" s="27">
        <v>2</v>
      </c>
      <c r="C12" s="28" t="s">
        <v>364</v>
      </c>
      <c r="D12" s="29" t="s">
        <v>258</v>
      </c>
      <c r="E12" s="30" t="s">
        <v>365</v>
      </c>
      <c r="F12" s="31" t="s">
        <v>366</v>
      </c>
      <c r="G12" s="28" t="s">
        <v>188</v>
      </c>
      <c r="H12" s="90">
        <v>10</v>
      </c>
      <c r="I12" s="32">
        <v>6</v>
      </c>
      <c r="J12" s="32" t="s">
        <v>29</v>
      </c>
      <c r="K12" s="32" t="s">
        <v>29</v>
      </c>
      <c r="L12" s="33"/>
      <c r="M12" s="33"/>
      <c r="N12" s="33"/>
      <c r="O12" s="34">
        <v>7</v>
      </c>
      <c r="P12" s="35">
        <f t="shared" si="0"/>
        <v>7</v>
      </c>
      <c r="Q12" s="36" t="str">
        <f t="shared" si="1"/>
        <v>B</v>
      </c>
      <c r="R12" s="37" t="str">
        <f t="shared" si="2"/>
        <v>Khá</v>
      </c>
      <c r="S12" s="38" t="str">
        <f t="shared" si="3"/>
        <v/>
      </c>
      <c r="T12" s="39" t="s">
        <v>147</v>
      </c>
      <c r="U12" s="3"/>
      <c r="V12" s="26"/>
      <c r="W12" s="77" t="str">
        <f t="shared" si="4"/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7.25" customHeight="1" x14ac:dyDescent="0.25">
      <c r="B13" s="27">
        <v>3</v>
      </c>
      <c r="C13" s="28" t="s">
        <v>367</v>
      </c>
      <c r="D13" s="29" t="s">
        <v>109</v>
      </c>
      <c r="E13" s="30" t="s">
        <v>142</v>
      </c>
      <c r="F13" s="31" t="s">
        <v>368</v>
      </c>
      <c r="G13" s="28" t="s">
        <v>201</v>
      </c>
      <c r="H13" s="90">
        <v>10</v>
      </c>
      <c r="I13" s="32">
        <v>5</v>
      </c>
      <c r="J13" s="32" t="s">
        <v>29</v>
      </c>
      <c r="K13" s="32" t="s">
        <v>29</v>
      </c>
      <c r="L13" s="40"/>
      <c r="M13" s="40"/>
      <c r="N13" s="40"/>
      <c r="O13" s="34">
        <v>5</v>
      </c>
      <c r="P13" s="35">
        <f t="shared" si="0"/>
        <v>5.5</v>
      </c>
      <c r="Q13" s="36" t="str">
        <f t="shared" si="1"/>
        <v>C</v>
      </c>
      <c r="R13" s="37" t="str">
        <f t="shared" si="2"/>
        <v>Trung bình</v>
      </c>
      <c r="S13" s="38" t="str">
        <f t="shared" si="3"/>
        <v/>
      </c>
      <c r="T13" s="39" t="s">
        <v>147</v>
      </c>
      <c r="U13" s="3"/>
      <c r="V13" s="26"/>
      <c r="W13" s="77" t="str">
        <f t="shared" si="4"/>
        <v>Đạt</v>
      </c>
      <c r="X13" s="78"/>
      <c r="Y13" s="78"/>
      <c r="Z13" s="79"/>
      <c r="AA13" s="67"/>
      <c r="AB13" s="67"/>
      <c r="AC13" s="67"/>
      <c r="AD13" s="80"/>
      <c r="AE13" s="67"/>
      <c r="AF13" s="81"/>
      <c r="AG13" s="82"/>
      <c r="AH13" s="81"/>
      <c r="AI13" s="82"/>
      <c r="AJ13" s="81"/>
      <c r="AK13" s="67"/>
      <c r="AL13" s="80"/>
    </row>
    <row r="14" spans="2:38" ht="17.25" customHeight="1" x14ac:dyDescent="0.25">
      <c r="B14" s="27">
        <v>4</v>
      </c>
      <c r="C14" s="28" t="s">
        <v>369</v>
      </c>
      <c r="D14" s="29" t="s">
        <v>370</v>
      </c>
      <c r="E14" s="30" t="s">
        <v>56</v>
      </c>
      <c r="F14" s="31" t="s">
        <v>371</v>
      </c>
      <c r="G14" s="28" t="s">
        <v>181</v>
      </c>
      <c r="H14" s="90">
        <v>10</v>
      </c>
      <c r="I14" s="32">
        <v>6</v>
      </c>
      <c r="J14" s="32" t="s">
        <v>29</v>
      </c>
      <c r="K14" s="32" t="s">
        <v>29</v>
      </c>
      <c r="L14" s="40"/>
      <c r="M14" s="40"/>
      <c r="N14" s="40"/>
      <c r="O14" s="34">
        <v>7</v>
      </c>
      <c r="P14" s="35">
        <f t="shared" si="0"/>
        <v>7</v>
      </c>
      <c r="Q14" s="36" t="str">
        <f t="shared" si="1"/>
        <v>B</v>
      </c>
      <c r="R14" s="37" t="str">
        <f t="shared" si="2"/>
        <v>Khá</v>
      </c>
      <c r="S14" s="38" t="str">
        <f t="shared" si="3"/>
        <v/>
      </c>
      <c r="T14" s="39" t="s">
        <v>147</v>
      </c>
      <c r="U14" s="3"/>
      <c r="V14" s="26"/>
      <c r="W14" s="77" t="str">
        <f t="shared" si="4"/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7.25" customHeight="1" x14ac:dyDescent="0.25">
      <c r="B15" s="27">
        <v>5</v>
      </c>
      <c r="C15" s="28" t="s">
        <v>372</v>
      </c>
      <c r="D15" s="29" t="s">
        <v>373</v>
      </c>
      <c r="E15" s="30" t="s">
        <v>56</v>
      </c>
      <c r="F15" s="31" t="s">
        <v>374</v>
      </c>
      <c r="G15" s="28" t="s">
        <v>188</v>
      </c>
      <c r="H15" s="90">
        <v>10</v>
      </c>
      <c r="I15" s="32">
        <v>6</v>
      </c>
      <c r="J15" s="32" t="s">
        <v>29</v>
      </c>
      <c r="K15" s="32" t="s">
        <v>29</v>
      </c>
      <c r="L15" s="40"/>
      <c r="M15" s="40"/>
      <c r="N15" s="40"/>
      <c r="O15" s="34">
        <v>5</v>
      </c>
      <c r="P15" s="35">
        <f t="shared" si="0"/>
        <v>5.8</v>
      </c>
      <c r="Q15" s="36" t="str">
        <f t="shared" si="1"/>
        <v>C</v>
      </c>
      <c r="R15" s="37" t="str">
        <f t="shared" si="2"/>
        <v>Trung bình</v>
      </c>
      <c r="S15" s="38" t="str">
        <f t="shared" si="3"/>
        <v/>
      </c>
      <c r="T15" s="39" t="s">
        <v>147</v>
      </c>
      <c r="U15" s="3"/>
      <c r="V15" s="26"/>
      <c r="W15" s="77" t="str">
        <f t="shared" si="4"/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7.25" customHeight="1" x14ac:dyDescent="0.25">
      <c r="B16" s="27">
        <v>6</v>
      </c>
      <c r="C16" s="28" t="s">
        <v>375</v>
      </c>
      <c r="D16" s="29" t="s">
        <v>53</v>
      </c>
      <c r="E16" s="30" t="s">
        <v>57</v>
      </c>
      <c r="F16" s="31" t="s">
        <v>290</v>
      </c>
      <c r="G16" s="28" t="s">
        <v>206</v>
      </c>
      <c r="H16" s="90">
        <v>10</v>
      </c>
      <c r="I16" s="32">
        <v>5</v>
      </c>
      <c r="J16" s="32" t="s">
        <v>29</v>
      </c>
      <c r="K16" s="32" t="s">
        <v>29</v>
      </c>
      <c r="L16" s="40"/>
      <c r="M16" s="40"/>
      <c r="N16" s="40"/>
      <c r="O16" s="34">
        <v>5</v>
      </c>
      <c r="P16" s="35">
        <f t="shared" si="0"/>
        <v>5.5</v>
      </c>
      <c r="Q16" s="36" t="str">
        <f t="shared" si="1"/>
        <v>C</v>
      </c>
      <c r="R16" s="37" t="str">
        <f t="shared" si="2"/>
        <v>Trung bình</v>
      </c>
      <c r="S16" s="38" t="str">
        <f t="shared" si="3"/>
        <v/>
      </c>
      <c r="T16" s="39" t="s">
        <v>147</v>
      </c>
      <c r="U16" s="3"/>
      <c r="V16" s="26"/>
      <c r="W16" s="77" t="str">
        <f t="shared" si="4"/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7.25" customHeight="1" x14ac:dyDescent="0.25">
      <c r="B17" s="27">
        <v>7</v>
      </c>
      <c r="C17" s="28" t="s">
        <v>376</v>
      </c>
      <c r="D17" s="29" t="s">
        <v>377</v>
      </c>
      <c r="E17" s="30" t="s">
        <v>57</v>
      </c>
      <c r="F17" s="31" t="s">
        <v>378</v>
      </c>
      <c r="G17" s="28" t="s">
        <v>184</v>
      </c>
      <c r="H17" s="90">
        <v>10</v>
      </c>
      <c r="I17" s="32">
        <v>6</v>
      </c>
      <c r="J17" s="32" t="s">
        <v>29</v>
      </c>
      <c r="K17" s="32" t="s">
        <v>29</v>
      </c>
      <c r="L17" s="40"/>
      <c r="M17" s="40"/>
      <c r="N17" s="40"/>
      <c r="O17" s="34">
        <v>8</v>
      </c>
      <c r="P17" s="35">
        <f t="shared" si="0"/>
        <v>7.6</v>
      </c>
      <c r="Q17" s="36" t="str">
        <f t="shared" si="1"/>
        <v>B</v>
      </c>
      <c r="R17" s="37" t="str">
        <f t="shared" si="2"/>
        <v>Khá</v>
      </c>
      <c r="S17" s="38" t="str">
        <f t="shared" si="3"/>
        <v/>
      </c>
      <c r="T17" s="39" t="s">
        <v>147</v>
      </c>
      <c r="U17" s="3"/>
      <c r="V17" s="26"/>
      <c r="W17" s="77" t="str">
        <f t="shared" si="4"/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7.25" customHeight="1" x14ac:dyDescent="0.25">
      <c r="B18" s="27">
        <v>8</v>
      </c>
      <c r="C18" s="28" t="s">
        <v>379</v>
      </c>
      <c r="D18" s="29" t="s">
        <v>74</v>
      </c>
      <c r="E18" s="30" t="s">
        <v>59</v>
      </c>
      <c r="F18" s="31" t="s">
        <v>297</v>
      </c>
      <c r="G18" s="28" t="s">
        <v>201</v>
      </c>
      <c r="H18" s="90">
        <v>10</v>
      </c>
      <c r="I18" s="32">
        <v>5.5</v>
      </c>
      <c r="J18" s="32" t="s">
        <v>29</v>
      </c>
      <c r="K18" s="32" t="s">
        <v>29</v>
      </c>
      <c r="L18" s="40"/>
      <c r="M18" s="40"/>
      <c r="N18" s="40"/>
      <c r="O18" s="34">
        <v>6</v>
      </c>
      <c r="P18" s="35">
        <f t="shared" si="0"/>
        <v>6.3</v>
      </c>
      <c r="Q18" s="36" t="str">
        <f t="shared" si="1"/>
        <v>C</v>
      </c>
      <c r="R18" s="37" t="str">
        <f t="shared" si="2"/>
        <v>Trung bình</v>
      </c>
      <c r="S18" s="38" t="str">
        <f t="shared" si="3"/>
        <v/>
      </c>
      <c r="T18" s="39" t="s">
        <v>147</v>
      </c>
      <c r="U18" s="3"/>
      <c r="V18" s="26"/>
      <c r="W18" s="77" t="str">
        <f t="shared" si="4"/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7.25" customHeight="1" x14ac:dyDescent="0.25">
      <c r="B19" s="27">
        <v>9</v>
      </c>
      <c r="C19" s="28" t="s">
        <v>380</v>
      </c>
      <c r="D19" s="29" t="s">
        <v>381</v>
      </c>
      <c r="E19" s="30" t="s">
        <v>59</v>
      </c>
      <c r="F19" s="31" t="s">
        <v>382</v>
      </c>
      <c r="G19" s="28" t="s">
        <v>206</v>
      </c>
      <c r="H19" s="90">
        <v>10</v>
      </c>
      <c r="I19" s="32">
        <v>6</v>
      </c>
      <c r="J19" s="32" t="s">
        <v>29</v>
      </c>
      <c r="K19" s="32" t="s">
        <v>29</v>
      </c>
      <c r="L19" s="40"/>
      <c r="M19" s="40"/>
      <c r="N19" s="40"/>
      <c r="O19" s="34">
        <v>0</v>
      </c>
      <c r="P19" s="35">
        <f t="shared" si="0"/>
        <v>2.8</v>
      </c>
      <c r="Q19" s="36" t="str">
        <f t="shared" si="1"/>
        <v>F</v>
      </c>
      <c r="R19" s="37" t="str">
        <f t="shared" si="2"/>
        <v>Kém</v>
      </c>
      <c r="S19" s="38" t="s">
        <v>999</v>
      </c>
      <c r="T19" s="39" t="s">
        <v>147</v>
      </c>
      <c r="U19" s="3"/>
      <c r="V19" s="26"/>
      <c r="W19" s="77" t="str">
        <f t="shared" si="4"/>
        <v>Học lại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7.25" customHeight="1" x14ac:dyDescent="0.25">
      <c r="B20" s="27">
        <v>10</v>
      </c>
      <c r="C20" s="28" t="s">
        <v>383</v>
      </c>
      <c r="D20" s="29" t="s">
        <v>152</v>
      </c>
      <c r="E20" s="30" t="s">
        <v>59</v>
      </c>
      <c r="F20" s="31" t="s">
        <v>384</v>
      </c>
      <c r="G20" s="28" t="s">
        <v>188</v>
      </c>
      <c r="H20" s="90">
        <v>10</v>
      </c>
      <c r="I20" s="32">
        <v>6</v>
      </c>
      <c r="J20" s="32" t="s">
        <v>29</v>
      </c>
      <c r="K20" s="32" t="s">
        <v>29</v>
      </c>
      <c r="L20" s="40"/>
      <c r="M20" s="40"/>
      <c r="N20" s="40"/>
      <c r="O20" s="34">
        <v>6</v>
      </c>
      <c r="P20" s="35">
        <f t="shared" si="0"/>
        <v>6.4</v>
      </c>
      <c r="Q20" s="36" t="str">
        <f t="shared" si="1"/>
        <v>C</v>
      </c>
      <c r="R20" s="37" t="str">
        <f t="shared" si="2"/>
        <v>Trung bình</v>
      </c>
      <c r="S20" s="38" t="str">
        <f t="shared" ref="S20:S66" si="5">+IF(OR($H20=0,$I20=0,$J20=0,$K20=0),"Không đủ ĐKDT","")</f>
        <v/>
      </c>
      <c r="T20" s="39" t="s">
        <v>147</v>
      </c>
      <c r="U20" s="3"/>
      <c r="V20" s="26"/>
      <c r="W20" s="77" t="str">
        <f t="shared" si="4"/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7.25" customHeight="1" x14ac:dyDescent="0.25">
      <c r="B21" s="27">
        <v>11</v>
      </c>
      <c r="C21" s="28" t="s">
        <v>385</v>
      </c>
      <c r="D21" s="29" t="s">
        <v>386</v>
      </c>
      <c r="E21" s="30" t="s">
        <v>60</v>
      </c>
      <c r="F21" s="31" t="s">
        <v>387</v>
      </c>
      <c r="G21" s="28" t="s">
        <v>206</v>
      </c>
      <c r="H21" s="90">
        <v>10</v>
      </c>
      <c r="I21" s="32">
        <v>5.5</v>
      </c>
      <c r="J21" s="32" t="s">
        <v>29</v>
      </c>
      <c r="K21" s="32" t="s">
        <v>29</v>
      </c>
      <c r="L21" s="40"/>
      <c r="M21" s="40"/>
      <c r="N21" s="40"/>
      <c r="O21" s="34">
        <v>6</v>
      </c>
      <c r="P21" s="35">
        <f t="shared" si="0"/>
        <v>6.3</v>
      </c>
      <c r="Q21" s="36" t="str">
        <f t="shared" si="1"/>
        <v>C</v>
      </c>
      <c r="R21" s="37" t="str">
        <f t="shared" si="2"/>
        <v>Trung bình</v>
      </c>
      <c r="S21" s="38" t="str">
        <f t="shared" si="5"/>
        <v/>
      </c>
      <c r="T21" s="39" t="s">
        <v>147</v>
      </c>
      <c r="U21" s="3"/>
      <c r="V21" s="26"/>
      <c r="W21" s="77" t="str">
        <f t="shared" si="4"/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7.25" customHeight="1" x14ac:dyDescent="0.25">
      <c r="B22" s="27">
        <v>12</v>
      </c>
      <c r="C22" s="28" t="s">
        <v>388</v>
      </c>
      <c r="D22" s="29" t="s">
        <v>389</v>
      </c>
      <c r="E22" s="30" t="s">
        <v>143</v>
      </c>
      <c r="F22" s="31" t="s">
        <v>114</v>
      </c>
      <c r="G22" s="28" t="s">
        <v>181</v>
      </c>
      <c r="H22" s="90">
        <v>10</v>
      </c>
      <c r="I22" s="32">
        <v>6</v>
      </c>
      <c r="J22" s="32" t="s">
        <v>29</v>
      </c>
      <c r="K22" s="32" t="s">
        <v>29</v>
      </c>
      <c r="L22" s="40"/>
      <c r="M22" s="40"/>
      <c r="N22" s="40"/>
      <c r="O22" s="34">
        <v>6</v>
      </c>
      <c r="P22" s="35">
        <f t="shared" si="0"/>
        <v>6.4</v>
      </c>
      <c r="Q22" s="36" t="str">
        <f t="shared" si="1"/>
        <v>C</v>
      </c>
      <c r="R22" s="37" t="str">
        <f t="shared" si="2"/>
        <v>Trung bình</v>
      </c>
      <c r="S22" s="38" t="str">
        <f t="shared" si="5"/>
        <v/>
      </c>
      <c r="T22" s="39" t="s">
        <v>147</v>
      </c>
      <c r="U22" s="3"/>
      <c r="V22" s="26"/>
      <c r="W22" s="77" t="str">
        <f t="shared" si="4"/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7.25" customHeight="1" x14ac:dyDescent="0.25">
      <c r="B23" s="27">
        <v>13</v>
      </c>
      <c r="C23" s="28" t="s">
        <v>390</v>
      </c>
      <c r="D23" s="29" t="s">
        <v>63</v>
      </c>
      <c r="E23" s="30" t="s">
        <v>62</v>
      </c>
      <c r="F23" s="31" t="s">
        <v>391</v>
      </c>
      <c r="G23" s="28" t="s">
        <v>177</v>
      </c>
      <c r="H23" s="90">
        <v>10</v>
      </c>
      <c r="I23" s="32">
        <v>6</v>
      </c>
      <c r="J23" s="32" t="s">
        <v>29</v>
      </c>
      <c r="K23" s="32" t="s">
        <v>29</v>
      </c>
      <c r="L23" s="40"/>
      <c r="M23" s="40"/>
      <c r="N23" s="40"/>
      <c r="O23" s="34">
        <v>5</v>
      </c>
      <c r="P23" s="35">
        <f t="shared" si="0"/>
        <v>5.8</v>
      </c>
      <c r="Q23" s="36" t="str">
        <f t="shared" si="1"/>
        <v>C</v>
      </c>
      <c r="R23" s="37" t="str">
        <f t="shared" si="2"/>
        <v>Trung bình</v>
      </c>
      <c r="S23" s="38" t="str">
        <f t="shared" si="5"/>
        <v/>
      </c>
      <c r="T23" s="39" t="s">
        <v>147</v>
      </c>
      <c r="U23" s="3"/>
      <c r="V23" s="26"/>
      <c r="W23" s="77" t="str">
        <f t="shared" si="4"/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7.25" customHeight="1" x14ac:dyDescent="0.25">
      <c r="B24" s="27">
        <v>14</v>
      </c>
      <c r="C24" s="28" t="s">
        <v>392</v>
      </c>
      <c r="D24" s="29" t="s">
        <v>393</v>
      </c>
      <c r="E24" s="30" t="s">
        <v>106</v>
      </c>
      <c r="F24" s="31" t="s">
        <v>382</v>
      </c>
      <c r="G24" s="28" t="s">
        <v>177</v>
      </c>
      <c r="H24" s="90">
        <v>10</v>
      </c>
      <c r="I24" s="32">
        <v>6</v>
      </c>
      <c r="J24" s="32" t="s">
        <v>29</v>
      </c>
      <c r="K24" s="32" t="s">
        <v>29</v>
      </c>
      <c r="L24" s="40"/>
      <c r="M24" s="40"/>
      <c r="N24" s="40"/>
      <c r="O24" s="34">
        <v>7</v>
      </c>
      <c r="P24" s="35">
        <f t="shared" si="0"/>
        <v>7</v>
      </c>
      <c r="Q24" s="36" t="str">
        <f t="shared" si="1"/>
        <v>B</v>
      </c>
      <c r="R24" s="37" t="str">
        <f t="shared" si="2"/>
        <v>Khá</v>
      </c>
      <c r="S24" s="38" t="str">
        <f t="shared" si="5"/>
        <v/>
      </c>
      <c r="T24" s="39" t="s">
        <v>147</v>
      </c>
      <c r="U24" s="3"/>
      <c r="V24" s="26"/>
      <c r="W24" s="77" t="str">
        <f t="shared" si="4"/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7.25" customHeight="1" x14ac:dyDescent="0.25">
      <c r="B25" s="27">
        <v>15</v>
      </c>
      <c r="C25" s="28" t="s">
        <v>394</v>
      </c>
      <c r="D25" s="29" t="s">
        <v>78</v>
      </c>
      <c r="E25" s="30" t="s">
        <v>64</v>
      </c>
      <c r="F25" s="31" t="s">
        <v>395</v>
      </c>
      <c r="G25" s="28" t="s">
        <v>206</v>
      </c>
      <c r="H25" s="90">
        <v>10</v>
      </c>
      <c r="I25" s="32">
        <v>6</v>
      </c>
      <c r="J25" s="32" t="s">
        <v>29</v>
      </c>
      <c r="K25" s="32" t="s">
        <v>29</v>
      </c>
      <c r="L25" s="40"/>
      <c r="M25" s="40"/>
      <c r="N25" s="40"/>
      <c r="O25" s="34">
        <v>5</v>
      </c>
      <c r="P25" s="35">
        <f t="shared" si="0"/>
        <v>5.8</v>
      </c>
      <c r="Q25" s="36" t="str">
        <f t="shared" si="1"/>
        <v>C</v>
      </c>
      <c r="R25" s="37" t="str">
        <f t="shared" si="2"/>
        <v>Trung bình</v>
      </c>
      <c r="S25" s="38" t="str">
        <f t="shared" si="5"/>
        <v/>
      </c>
      <c r="T25" s="39" t="s">
        <v>147</v>
      </c>
      <c r="U25" s="3"/>
      <c r="V25" s="26"/>
      <c r="W25" s="77" t="str">
        <f t="shared" si="4"/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7.25" customHeight="1" x14ac:dyDescent="0.25">
      <c r="B26" s="27">
        <v>16</v>
      </c>
      <c r="C26" s="28" t="s">
        <v>396</v>
      </c>
      <c r="D26" s="29" t="s">
        <v>105</v>
      </c>
      <c r="E26" s="30" t="s">
        <v>69</v>
      </c>
      <c r="F26" s="31" t="s">
        <v>397</v>
      </c>
      <c r="G26" s="28" t="s">
        <v>188</v>
      </c>
      <c r="H26" s="90">
        <v>10</v>
      </c>
      <c r="I26" s="32">
        <v>6.5</v>
      </c>
      <c r="J26" s="32" t="s">
        <v>29</v>
      </c>
      <c r="K26" s="32" t="s">
        <v>29</v>
      </c>
      <c r="L26" s="40"/>
      <c r="M26" s="40"/>
      <c r="N26" s="40"/>
      <c r="O26" s="34">
        <v>8</v>
      </c>
      <c r="P26" s="35">
        <f t="shared" si="0"/>
        <v>7.8</v>
      </c>
      <c r="Q26" s="36" t="str">
        <f t="shared" si="1"/>
        <v>B</v>
      </c>
      <c r="R26" s="37" t="str">
        <f t="shared" si="2"/>
        <v>Khá</v>
      </c>
      <c r="S26" s="38" t="str">
        <f t="shared" si="5"/>
        <v/>
      </c>
      <c r="T26" s="39" t="s">
        <v>147</v>
      </c>
      <c r="U26" s="3"/>
      <c r="V26" s="26"/>
      <c r="W26" s="77" t="str">
        <f t="shared" si="4"/>
        <v>Đạt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7.25" customHeight="1" x14ac:dyDescent="0.25">
      <c r="B27" s="27">
        <v>17</v>
      </c>
      <c r="C27" s="28" t="s">
        <v>398</v>
      </c>
      <c r="D27" s="29" t="s">
        <v>115</v>
      </c>
      <c r="E27" s="30" t="s">
        <v>399</v>
      </c>
      <c r="F27" s="31" t="s">
        <v>400</v>
      </c>
      <c r="G27" s="28" t="s">
        <v>188</v>
      </c>
      <c r="H27" s="90">
        <v>10</v>
      </c>
      <c r="I27" s="32">
        <v>6</v>
      </c>
      <c r="J27" s="32" t="s">
        <v>29</v>
      </c>
      <c r="K27" s="32" t="s">
        <v>29</v>
      </c>
      <c r="L27" s="40"/>
      <c r="M27" s="40"/>
      <c r="N27" s="40"/>
      <c r="O27" s="34">
        <v>7</v>
      </c>
      <c r="P27" s="35">
        <f t="shared" si="0"/>
        <v>7</v>
      </c>
      <c r="Q27" s="36" t="str">
        <f t="shared" si="1"/>
        <v>B</v>
      </c>
      <c r="R27" s="37" t="str">
        <f t="shared" si="2"/>
        <v>Khá</v>
      </c>
      <c r="S27" s="38" t="str">
        <f t="shared" si="5"/>
        <v/>
      </c>
      <c r="T27" s="39" t="s">
        <v>147</v>
      </c>
      <c r="U27" s="3"/>
      <c r="V27" s="26"/>
      <c r="W27" s="77" t="str">
        <f t="shared" si="4"/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7.25" customHeight="1" x14ac:dyDescent="0.25">
      <c r="B28" s="27">
        <v>18</v>
      </c>
      <c r="C28" s="28" t="s">
        <v>401</v>
      </c>
      <c r="D28" s="29" t="s">
        <v>155</v>
      </c>
      <c r="E28" s="30" t="s">
        <v>253</v>
      </c>
      <c r="F28" s="31" t="s">
        <v>402</v>
      </c>
      <c r="G28" s="28" t="s">
        <v>177</v>
      </c>
      <c r="H28" s="90">
        <v>10</v>
      </c>
      <c r="I28" s="32">
        <v>6</v>
      </c>
      <c r="J28" s="32" t="s">
        <v>29</v>
      </c>
      <c r="K28" s="32" t="s">
        <v>29</v>
      </c>
      <c r="L28" s="40"/>
      <c r="M28" s="40"/>
      <c r="N28" s="40"/>
      <c r="O28" s="34">
        <v>6</v>
      </c>
      <c r="P28" s="35">
        <f t="shared" si="0"/>
        <v>6.4</v>
      </c>
      <c r="Q28" s="36" t="str">
        <f t="shared" si="1"/>
        <v>C</v>
      </c>
      <c r="R28" s="37" t="str">
        <f t="shared" si="2"/>
        <v>Trung bình</v>
      </c>
      <c r="S28" s="38" t="str">
        <f t="shared" si="5"/>
        <v/>
      </c>
      <c r="T28" s="39" t="s">
        <v>147</v>
      </c>
      <c r="U28" s="3"/>
      <c r="V28" s="26"/>
      <c r="W28" s="77" t="str">
        <f t="shared" si="4"/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7.25" customHeight="1" x14ac:dyDescent="0.25">
      <c r="B29" s="27">
        <v>19</v>
      </c>
      <c r="C29" s="28" t="s">
        <v>403</v>
      </c>
      <c r="D29" s="29" t="s">
        <v>404</v>
      </c>
      <c r="E29" s="30" t="s">
        <v>75</v>
      </c>
      <c r="F29" s="31" t="s">
        <v>405</v>
      </c>
      <c r="G29" s="28" t="s">
        <v>206</v>
      </c>
      <c r="H29" s="90">
        <v>10</v>
      </c>
      <c r="I29" s="32">
        <v>5.5</v>
      </c>
      <c r="J29" s="32" t="s">
        <v>29</v>
      </c>
      <c r="K29" s="32" t="s">
        <v>29</v>
      </c>
      <c r="L29" s="40"/>
      <c r="M29" s="40"/>
      <c r="N29" s="40"/>
      <c r="O29" s="34">
        <v>5</v>
      </c>
      <c r="P29" s="35">
        <f t="shared" si="0"/>
        <v>5.7</v>
      </c>
      <c r="Q29" s="36" t="str">
        <f t="shared" si="1"/>
        <v>C</v>
      </c>
      <c r="R29" s="37" t="str">
        <f t="shared" si="2"/>
        <v>Trung bình</v>
      </c>
      <c r="S29" s="38" t="str">
        <f t="shared" si="5"/>
        <v/>
      </c>
      <c r="T29" s="39" t="s">
        <v>147</v>
      </c>
      <c r="U29" s="3"/>
      <c r="V29" s="26"/>
      <c r="W29" s="77" t="str">
        <f t="shared" si="4"/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7.25" customHeight="1" x14ac:dyDescent="0.25">
      <c r="B30" s="27">
        <v>20</v>
      </c>
      <c r="C30" s="28" t="s">
        <v>406</v>
      </c>
      <c r="D30" s="29" t="s">
        <v>407</v>
      </c>
      <c r="E30" s="30" t="s">
        <v>81</v>
      </c>
      <c r="F30" s="31" t="s">
        <v>408</v>
      </c>
      <c r="G30" s="28" t="s">
        <v>188</v>
      </c>
      <c r="H30" s="90">
        <v>10</v>
      </c>
      <c r="I30" s="32">
        <v>6</v>
      </c>
      <c r="J30" s="32" t="s">
        <v>29</v>
      </c>
      <c r="K30" s="32" t="s">
        <v>29</v>
      </c>
      <c r="L30" s="40"/>
      <c r="M30" s="40"/>
      <c r="N30" s="40"/>
      <c r="O30" s="34">
        <v>6</v>
      </c>
      <c r="P30" s="35">
        <f t="shared" si="0"/>
        <v>6.4</v>
      </c>
      <c r="Q30" s="36" t="str">
        <f t="shared" si="1"/>
        <v>C</v>
      </c>
      <c r="R30" s="37" t="str">
        <f t="shared" si="2"/>
        <v>Trung bình</v>
      </c>
      <c r="S30" s="38" t="str">
        <f t="shared" si="5"/>
        <v/>
      </c>
      <c r="T30" s="39" t="s">
        <v>147</v>
      </c>
      <c r="U30" s="3"/>
      <c r="V30" s="26"/>
      <c r="W30" s="77" t="str">
        <f t="shared" si="4"/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7.25" customHeight="1" x14ac:dyDescent="0.25">
      <c r="B31" s="27">
        <v>21</v>
      </c>
      <c r="C31" s="28" t="s">
        <v>409</v>
      </c>
      <c r="D31" s="29" t="s">
        <v>105</v>
      </c>
      <c r="E31" s="30" t="s">
        <v>81</v>
      </c>
      <c r="F31" s="31" t="s">
        <v>410</v>
      </c>
      <c r="G31" s="28" t="s">
        <v>181</v>
      </c>
      <c r="H31" s="90">
        <v>10</v>
      </c>
      <c r="I31" s="32">
        <v>6</v>
      </c>
      <c r="J31" s="32" t="s">
        <v>29</v>
      </c>
      <c r="K31" s="32" t="s">
        <v>29</v>
      </c>
      <c r="L31" s="40"/>
      <c r="M31" s="40"/>
      <c r="N31" s="40"/>
      <c r="O31" s="34">
        <v>7</v>
      </c>
      <c r="P31" s="35">
        <f t="shared" si="0"/>
        <v>7</v>
      </c>
      <c r="Q31" s="36" t="str">
        <f t="shared" si="1"/>
        <v>B</v>
      </c>
      <c r="R31" s="37" t="str">
        <f t="shared" si="2"/>
        <v>Khá</v>
      </c>
      <c r="S31" s="38" t="str">
        <f t="shared" si="5"/>
        <v/>
      </c>
      <c r="T31" s="39" t="s">
        <v>147</v>
      </c>
      <c r="U31" s="3"/>
      <c r="V31" s="26"/>
      <c r="W31" s="77" t="str">
        <f t="shared" si="4"/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7.25" customHeight="1" x14ac:dyDescent="0.25">
      <c r="B32" s="27">
        <v>22</v>
      </c>
      <c r="C32" s="28" t="s">
        <v>411</v>
      </c>
      <c r="D32" s="29" t="s">
        <v>72</v>
      </c>
      <c r="E32" s="30" t="s">
        <v>160</v>
      </c>
      <c r="F32" s="31" t="s">
        <v>412</v>
      </c>
      <c r="G32" s="28" t="s">
        <v>201</v>
      </c>
      <c r="H32" s="90">
        <v>10</v>
      </c>
      <c r="I32" s="32">
        <v>6</v>
      </c>
      <c r="J32" s="32" t="s">
        <v>29</v>
      </c>
      <c r="K32" s="32" t="s">
        <v>29</v>
      </c>
      <c r="L32" s="40"/>
      <c r="M32" s="40"/>
      <c r="N32" s="40"/>
      <c r="O32" s="34">
        <v>7</v>
      </c>
      <c r="P32" s="35">
        <f t="shared" si="0"/>
        <v>7</v>
      </c>
      <c r="Q32" s="36" t="str">
        <f t="shared" si="1"/>
        <v>B</v>
      </c>
      <c r="R32" s="37" t="str">
        <f t="shared" si="2"/>
        <v>Khá</v>
      </c>
      <c r="S32" s="38" t="str">
        <f t="shared" si="5"/>
        <v/>
      </c>
      <c r="T32" s="39" t="s">
        <v>147</v>
      </c>
      <c r="U32" s="3"/>
      <c r="V32" s="26"/>
      <c r="W32" s="77" t="str">
        <f t="shared" si="4"/>
        <v>Đạt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7.25" customHeight="1" x14ac:dyDescent="0.25">
      <c r="B33" s="27">
        <v>23</v>
      </c>
      <c r="C33" s="28" t="s">
        <v>413</v>
      </c>
      <c r="D33" s="29" t="s">
        <v>78</v>
      </c>
      <c r="E33" s="30" t="s">
        <v>82</v>
      </c>
      <c r="F33" s="31" t="s">
        <v>414</v>
      </c>
      <c r="G33" s="28" t="s">
        <v>181</v>
      </c>
      <c r="H33" s="90">
        <v>10</v>
      </c>
      <c r="I33" s="32">
        <v>6</v>
      </c>
      <c r="J33" s="32" t="s">
        <v>29</v>
      </c>
      <c r="K33" s="32" t="s">
        <v>29</v>
      </c>
      <c r="L33" s="40"/>
      <c r="M33" s="40"/>
      <c r="N33" s="40"/>
      <c r="O33" s="34">
        <v>7</v>
      </c>
      <c r="P33" s="35">
        <f t="shared" si="0"/>
        <v>7</v>
      </c>
      <c r="Q33" s="36" t="str">
        <f t="shared" si="1"/>
        <v>B</v>
      </c>
      <c r="R33" s="37" t="str">
        <f t="shared" si="2"/>
        <v>Khá</v>
      </c>
      <c r="S33" s="38" t="str">
        <f t="shared" si="5"/>
        <v/>
      </c>
      <c r="T33" s="39" t="s">
        <v>147</v>
      </c>
      <c r="U33" s="3"/>
      <c r="V33" s="26"/>
      <c r="W33" s="77" t="str">
        <f t="shared" si="4"/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7.25" customHeight="1" x14ac:dyDescent="0.25">
      <c r="B34" s="27">
        <v>24</v>
      </c>
      <c r="C34" s="28" t="s">
        <v>415</v>
      </c>
      <c r="D34" s="29" t="s">
        <v>137</v>
      </c>
      <c r="E34" s="30" t="s">
        <v>83</v>
      </c>
      <c r="F34" s="31" t="s">
        <v>416</v>
      </c>
      <c r="G34" s="28" t="s">
        <v>177</v>
      </c>
      <c r="H34" s="90">
        <v>10</v>
      </c>
      <c r="I34" s="32">
        <v>5.5</v>
      </c>
      <c r="J34" s="32" t="s">
        <v>29</v>
      </c>
      <c r="K34" s="32" t="s">
        <v>29</v>
      </c>
      <c r="L34" s="40"/>
      <c r="M34" s="40"/>
      <c r="N34" s="40"/>
      <c r="O34" s="34">
        <v>6</v>
      </c>
      <c r="P34" s="35">
        <f t="shared" si="0"/>
        <v>6.3</v>
      </c>
      <c r="Q34" s="36" t="str">
        <f t="shared" si="1"/>
        <v>C</v>
      </c>
      <c r="R34" s="37" t="str">
        <f t="shared" si="2"/>
        <v>Trung bình</v>
      </c>
      <c r="S34" s="38" t="str">
        <f t="shared" si="5"/>
        <v/>
      </c>
      <c r="T34" s="39" t="s">
        <v>141</v>
      </c>
      <c r="U34" s="3"/>
      <c r="V34" s="26"/>
      <c r="W34" s="77" t="str">
        <f t="shared" si="4"/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7.25" customHeight="1" x14ac:dyDescent="0.25">
      <c r="B35" s="27">
        <v>25</v>
      </c>
      <c r="C35" s="28" t="s">
        <v>417</v>
      </c>
      <c r="D35" s="29" t="s">
        <v>418</v>
      </c>
      <c r="E35" s="30" t="s">
        <v>83</v>
      </c>
      <c r="F35" s="31" t="s">
        <v>419</v>
      </c>
      <c r="G35" s="28" t="s">
        <v>206</v>
      </c>
      <c r="H35" s="90">
        <v>10</v>
      </c>
      <c r="I35" s="32">
        <v>5</v>
      </c>
      <c r="J35" s="32" t="s">
        <v>29</v>
      </c>
      <c r="K35" s="32" t="s">
        <v>29</v>
      </c>
      <c r="L35" s="40"/>
      <c r="M35" s="40"/>
      <c r="N35" s="40"/>
      <c r="O35" s="34">
        <v>7</v>
      </c>
      <c r="P35" s="35">
        <f t="shared" si="0"/>
        <v>6.7</v>
      </c>
      <c r="Q35" s="36" t="str">
        <f t="shared" si="1"/>
        <v>C+</v>
      </c>
      <c r="R35" s="37" t="str">
        <f t="shared" si="2"/>
        <v>Trung bình</v>
      </c>
      <c r="S35" s="38" t="str">
        <f t="shared" si="5"/>
        <v/>
      </c>
      <c r="T35" s="39" t="s">
        <v>141</v>
      </c>
      <c r="U35" s="3"/>
      <c r="V35" s="26"/>
      <c r="W35" s="77" t="str">
        <f t="shared" si="4"/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7.25" customHeight="1" x14ac:dyDescent="0.25">
      <c r="B36" s="27">
        <v>26</v>
      </c>
      <c r="C36" s="28" t="s">
        <v>420</v>
      </c>
      <c r="D36" s="29" t="s">
        <v>258</v>
      </c>
      <c r="E36" s="30" t="s">
        <v>111</v>
      </c>
      <c r="F36" s="31" t="s">
        <v>421</v>
      </c>
      <c r="G36" s="28" t="s">
        <v>177</v>
      </c>
      <c r="H36" s="90">
        <v>10</v>
      </c>
      <c r="I36" s="32">
        <v>6</v>
      </c>
      <c r="J36" s="32" t="s">
        <v>29</v>
      </c>
      <c r="K36" s="32" t="s">
        <v>29</v>
      </c>
      <c r="L36" s="40"/>
      <c r="M36" s="40"/>
      <c r="N36" s="40"/>
      <c r="O36" s="34">
        <v>7</v>
      </c>
      <c r="P36" s="35">
        <f t="shared" si="0"/>
        <v>7</v>
      </c>
      <c r="Q36" s="36" t="str">
        <f t="shared" si="1"/>
        <v>B</v>
      </c>
      <c r="R36" s="37" t="str">
        <f t="shared" si="2"/>
        <v>Khá</v>
      </c>
      <c r="S36" s="38" t="str">
        <f t="shared" si="5"/>
        <v/>
      </c>
      <c r="T36" s="39" t="s">
        <v>141</v>
      </c>
      <c r="U36" s="3"/>
      <c r="V36" s="26"/>
      <c r="W36" s="77" t="str">
        <f t="shared" si="4"/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7.25" customHeight="1" x14ac:dyDescent="0.25">
      <c r="B37" s="27">
        <v>27</v>
      </c>
      <c r="C37" s="28" t="s">
        <v>422</v>
      </c>
      <c r="D37" s="29" t="s">
        <v>423</v>
      </c>
      <c r="E37" s="30" t="s">
        <v>111</v>
      </c>
      <c r="F37" s="31" t="s">
        <v>424</v>
      </c>
      <c r="G37" s="28" t="s">
        <v>206</v>
      </c>
      <c r="H37" s="90">
        <v>10</v>
      </c>
      <c r="I37" s="32">
        <v>6</v>
      </c>
      <c r="J37" s="32" t="s">
        <v>29</v>
      </c>
      <c r="K37" s="32" t="s">
        <v>29</v>
      </c>
      <c r="L37" s="40"/>
      <c r="M37" s="40"/>
      <c r="N37" s="40"/>
      <c r="O37" s="34">
        <v>6</v>
      </c>
      <c r="P37" s="35">
        <f t="shared" si="0"/>
        <v>6.4</v>
      </c>
      <c r="Q37" s="36" t="str">
        <f t="shared" si="1"/>
        <v>C</v>
      </c>
      <c r="R37" s="37" t="str">
        <f t="shared" si="2"/>
        <v>Trung bình</v>
      </c>
      <c r="S37" s="38" t="str">
        <f t="shared" si="5"/>
        <v/>
      </c>
      <c r="T37" s="39" t="s">
        <v>141</v>
      </c>
      <c r="U37" s="3"/>
      <c r="V37" s="26"/>
      <c r="W37" s="77" t="str">
        <f t="shared" si="4"/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7.25" customHeight="1" x14ac:dyDescent="0.25">
      <c r="B38" s="27">
        <v>28</v>
      </c>
      <c r="C38" s="28" t="s">
        <v>425</v>
      </c>
      <c r="D38" s="29" t="s">
        <v>53</v>
      </c>
      <c r="E38" s="30" t="s">
        <v>426</v>
      </c>
      <c r="F38" s="31" t="s">
        <v>427</v>
      </c>
      <c r="G38" s="28" t="s">
        <v>201</v>
      </c>
      <c r="H38" s="90">
        <v>10</v>
      </c>
      <c r="I38" s="32">
        <v>5.5</v>
      </c>
      <c r="J38" s="32" t="s">
        <v>29</v>
      </c>
      <c r="K38" s="32" t="s">
        <v>29</v>
      </c>
      <c r="L38" s="40"/>
      <c r="M38" s="40"/>
      <c r="N38" s="40"/>
      <c r="O38" s="34">
        <v>7</v>
      </c>
      <c r="P38" s="35">
        <f t="shared" si="0"/>
        <v>6.9</v>
      </c>
      <c r="Q38" s="36" t="str">
        <f t="shared" si="1"/>
        <v>C+</v>
      </c>
      <c r="R38" s="37" t="str">
        <f t="shared" si="2"/>
        <v>Trung bình</v>
      </c>
      <c r="S38" s="38" t="str">
        <f t="shared" si="5"/>
        <v/>
      </c>
      <c r="T38" s="39" t="s">
        <v>141</v>
      </c>
      <c r="U38" s="3"/>
      <c r="V38" s="26"/>
      <c r="W38" s="77" t="str">
        <f t="shared" si="4"/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7.25" customHeight="1" x14ac:dyDescent="0.25">
      <c r="B39" s="27">
        <v>29</v>
      </c>
      <c r="C39" s="28" t="s">
        <v>428</v>
      </c>
      <c r="D39" s="29" t="s">
        <v>429</v>
      </c>
      <c r="E39" s="30" t="s">
        <v>84</v>
      </c>
      <c r="F39" s="31" t="s">
        <v>430</v>
      </c>
      <c r="G39" s="28" t="s">
        <v>181</v>
      </c>
      <c r="H39" s="90">
        <v>10</v>
      </c>
      <c r="I39" s="32">
        <v>6</v>
      </c>
      <c r="J39" s="32" t="s">
        <v>29</v>
      </c>
      <c r="K39" s="32" t="s">
        <v>29</v>
      </c>
      <c r="L39" s="40"/>
      <c r="M39" s="40"/>
      <c r="N39" s="40"/>
      <c r="O39" s="34">
        <v>7</v>
      </c>
      <c r="P39" s="35">
        <f t="shared" si="0"/>
        <v>7</v>
      </c>
      <c r="Q39" s="36" t="str">
        <f t="shared" si="1"/>
        <v>B</v>
      </c>
      <c r="R39" s="37" t="str">
        <f t="shared" si="2"/>
        <v>Khá</v>
      </c>
      <c r="S39" s="38" t="str">
        <f t="shared" si="5"/>
        <v/>
      </c>
      <c r="T39" s="39" t="s">
        <v>141</v>
      </c>
      <c r="U39" s="3"/>
      <c r="V39" s="26"/>
      <c r="W39" s="77" t="str">
        <f t="shared" si="4"/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7.25" customHeight="1" x14ac:dyDescent="0.25">
      <c r="B40" s="27">
        <v>30</v>
      </c>
      <c r="C40" s="28" t="s">
        <v>431</v>
      </c>
      <c r="D40" s="29" t="s">
        <v>115</v>
      </c>
      <c r="E40" s="30" t="s">
        <v>117</v>
      </c>
      <c r="F40" s="31" t="s">
        <v>432</v>
      </c>
      <c r="G40" s="28" t="s">
        <v>181</v>
      </c>
      <c r="H40" s="90">
        <v>10</v>
      </c>
      <c r="I40" s="32">
        <v>6</v>
      </c>
      <c r="J40" s="32" t="s">
        <v>29</v>
      </c>
      <c r="K40" s="32" t="s">
        <v>29</v>
      </c>
      <c r="L40" s="40"/>
      <c r="M40" s="40"/>
      <c r="N40" s="40"/>
      <c r="O40" s="34">
        <v>7</v>
      </c>
      <c r="P40" s="35">
        <f t="shared" si="0"/>
        <v>7</v>
      </c>
      <c r="Q40" s="36" t="str">
        <f t="shared" si="1"/>
        <v>B</v>
      </c>
      <c r="R40" s="37" t="str">
        <f t="shared" si="2"/>
        <v>Khá</v>
      </c>
      <c r="S40" s="38" t="str">
        <f t="shared" si="5"/>
        <v/>
      </c>
      <c r="T40" s="39" t="s">
        <v>141</v>
      </c>
      <c r="U40" s="3"/>
      <c r="V40" s="26"/>
      <c r="W40" s="77" t="str">
        <f t="shared" si="4"/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7.25" customHeight="1" x14ac:dyDescent="0.25">
      <c r="B41" s="27">
        <v>31</v>
      </c>
      <c r="C41" s="28" t="s">
        <v>433</v>
      </c>
      <c r="D41" s="29" t="s">
        <v>434</v>
      </c>
      <c r="E41" s="30" t="s">
        <v>435</v>
      </c>
      <c r="F41" s="31" t="s">
        <v>436</v>
      </c>
      <c r="G41" s="28" t="s">
        <v>181</v>
      </c>
      <c r="H41" s="90">
        <v>10</v>
      </c>
      <c r="I41" s="32">
        <v>5</v>
      </c>
      <c r="J41" s="32" t="s">
        <v>29</v>
      </c>
      <c r="K41" s="32" t="s">
        <v>29</v>
      </c>
      <c r="L41" s="40"/>
      <c r="M41" s="40"/>
      <c r="N41" s="40"/>
      <c r="O41" s="34">
        <v>5</v>
      </c>
      <c r="P41" s="35">
        <f t="shared" si="0"/>
        <v>5.5</v>
      </c>
      <c r="Q41" s="36" t="str">
        <f t="shared" si="1"/>
        <v>C</v>
      </c>
      <c r="R41" s="37" t="str">
        <f t="shared" si="2"/>
        <v>Trung bình</v>
      </c>
      <c r="S41" s="38" t="str">
        <f t="shared" si="5"/>
        <v/>
      </c>
      <c r="T41" s="39" t="s">
        <v>141</v>
      </c>
      <c r="U41" s="3"/>
      <c r="V41" s="26"/>
      <c r="W41" s="77" t="str">
        <f t="shared" si="4"/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7.25" customHeight="1" x14ac:dyDescent="0.25">
      <c r="B42" s="27">
        <v>32</v>
      </c>
      <c r="C42" s="28" t="s">
        <v>437</v>
      </c>
      <c r="D42" s="29" t="s">
        <v>115</v>
      </c>
      <c r="E42" s="30" t="s">
        <v>162</v>
      </c>
      <c r="F42" s="31" t="s">
        <v>438</v>
      </c>
      <c r="G42" s="28" t="s">
        <v>188</v>
      </c>
      <c r="H42" s="90">
        <v>10</v>
      </c>
      <c r="I42" s="32">
        <v>6.5</v>
      </c>
      <c r="J42" s="32" t="s">
        <v>29</v>
      </c>
      <c r="K42" s="32" t="s">
        <v>29</v>
      </c>
      <c r="L42" s="40"/>
      <c r="M42" s="40"/>
      <c r="N42" s="40"/>
      <c r="O42" s="34">
        <v>7</v>
      </c>
      <c r="P42" s="35">
        <f t="shared" si="0"/>
        <v>7.2</v>
      </c>
      <c r="Q42" s="36" t="str">
        <f t="shared" si="1"/>
        <v>B</v>
      </c>
      <c r="R42" s="37" t="str">
        <f t="shared" si="2"/>
        <v>Khá</v>
      </c>
      <c r="S42" s="38" t="str">
        <f t="shared" si="5"/>
        <v/>
      </c>
      <c r="T42" s="39" t="s">
        <v>141</v>
      </c>
      <c r="U42" s="3"/>
      <c r="V42" s="26"/>
      <c r="W42" s="77" t="str">
        <f t="shared" si="4"/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7.25" customHeight="1" x14ac:dyDescent="0.25">
      <c r="B43" s="27">
        <v>33</v>
      </c>
      <c r="C43" s="28" t="s">
        <v>439</v>
      </c>
      <c r="D43" s="29" t="s">
        <v>440</v>
      </c>
      <c r="E43" s="30" t="s">
        <v>441</v>
      </c>
      <c r="F43" s="31" t="s">
        <v>442</v>
      </c>
      <c r="G43" s="28" t="s">
        <v>184</v>
      </c>
      <c r="H43" s="90">
        <v>10</v>
      </c>
      <c r="I43" s="32">
        <v>5</v>
      </c>
      <c r="J43" s="32" t="s">
        <v>29</v>
      </c>
      <c r="K43" s="32" t="s">
        <v>29</v>
      </c>
      <c r="L43" s="40"/>
      <c r="M43" s="40"/>
      <c r="N43" s="40"/>
      <c r="O43" s="34">
        <v>7</v>
      </c>
      <c r="P43" s="35">
        <f t="shared" si="0"/>
        <v>6.7</v>
      </c>
      <c r="Q43" s="36" t="str">
        <f t="shared" ref="Q43:Q66" si="6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C+</v>
      </c>
      <c r="R43" s="37" t="str">
        <f t="shared" ref="R43:R66" si="7">IF($P43&lt;4,"Kém",IF(AND($P43&gt;=4,$P43&lt;=5.4),"Trung bình yếu",IF(AND($P43&gt;=5.5,$P43&lt;=6.9),"Trung bình",IF(AND($P43&gt;=7,$P43&lt;=8.4),"Khá",IF(AND($P43&gt;=8.5,$P43&lt;=10),"Giỏi","")))))</f>
        <v>Trung bình</v>
      </c>
      <c r="S43" s="38" t="str">
        <f t="shared" si="5"/>
        <v/>
      </c>
      <c r="T43" s="39" t="s">
        <v>141</v>
      </c>
      <c r="U43" s="3"/>
      <c r="V43" s="26"/>
      <c r="W43" s="77" t="str">
        <f t="shared" ref="W43:W66" si="8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7.25" customHeight="1" x14ac:dyDescent="0.25">
      <c r="B44" s="27">
        <v>34</v>
      </c>
      <c r="C44" s="28" t="s">
        <v>443</v>
      </c>
      <c r="D44" s="29" t="s">
        <v>137</v>
      </c>
      <c r="E44" s="30" t="s">
        <v>85</v>
      </c>
      <c r="F44" s="31" t="s">
        <v>424</v>
      </c>
      <c r="G44" s="28" t="s">
        <v>206</v>
      </c>
      <c r="H44" s="90">
        <v>10</v>
      </c>
      <c r="I44" s="32">
        <v>5</v>
      </c>
      <c r="J44" s="32" t="s">
        <v>29</v>
      </c>
      <c r="K44" s="32" t="s">
        <v>29</v>
      </c>
      <c r="L44" s="40"/>
      <c r="M44" s="40"/>
      <c r="N44" s="40"/>
      <c r="O44" s="34">
        <v>6</v>
      </c>
      <c r="P44" s="35">
        <f t="shared" si="0"/>
        <v>6.1</v>
      </c>
      <c r="Q44" s="36" t="str">
        <f t="shared" si="6"/>
        <v>C</v>
      </c>
      <c r="R44" s="37" t="str">
        <f t="shared" si="7"/>
        <v>Trung bình</v>
      </c>
      <c r="S44" s="38" t="str">
        <f t="shared" si="5"/>
        <v/>
      </c>
      <c r="T44" s="39" t="s">
        <v>141</v>
      </c>
      <c r="U44" s="3"/>
      <c r="V44" s="26"/>
      <c r="W44" s="77" t="str">
        <f t="shared" si="8"/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7.25" customHeight="1" x14ac:dyDescent="0.25">
      <c r="B45" s="27">
        <v>35</v>
      </c>
      <c r="C45" s="28" t="s">
        <v>444</v>
      </c>
      <c r="D45" s="29" t="s">
        <v>148</v>
      </c>
      <c r="E45" s="30" t="s">
        <v>85</v>
      </c>
      <c r="F45" s="31" t="s">
        <v>445</v>
      </c>
      <c r="G45" s="28" t="s">
        <v>184</v>
      </c>
      <c r="H45" s="90">
        <v>10</v>
      </c>
      <c r="I45" s="32">
        <v>6</v>
      </c>
      <c r="J45" s="32" t="s">
        <v>29</v>
      </c>
      <c r="K45" s="32" t="s">
        <v>29</v>
      </c>
      <c r="L45" s="40"/>
      <c r="M45" s="40"/>
      <c r="N45" s="40"/>
      <c r="O45" s="34">
        <v>6</v>
      </c>
      <c r="P45" s="35">
        <f t="shared" si="0"/>
        <v>6.4</v>
      </c>
      <c r="Q45" s="36" t="str">
        <f t="shared" si="6"/>
        <v>C</v>
      </c>
      <c r="R45" s="37" t="str">
        <f t="shared" si="7"/>
        <v>Trung bình</v>
      </c>
      <c r="S45" s="38" t="str">
        <f t="shared" si="5"/>
        <v/>
      </c>
      <c r="T45" s="39" t="s">
        <v>141</v>
      </c>
      <c r="U45" s="3"/>
      <c r="V45" s="26"/>
      <c r="W45" s="77" t="str">
        <f t="shared" si="8"/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7.25" customHeight="1" x14ac:dyDescent="0.25">
      <c r="B46" s="27">
        <v>36</v>
      </c>
      <c r="C46" s="28" t="s">
        <v>446</v>
      </c>
      <c r="D46" s="29" t="s">
        <v>447</v>
      </c>
      <c r="E46" s="30" t="s">
        <v>118</v>
      </c>
      <c r="F46" s="31" t="s">
        <v>448</v>
      </c>
      <c r="G46" s="28" t="s">
        <v>181</v>
      </c>
      <c r="H46" s="90">
        <v>10</v>
      </c>
      <c r="I46" s="32">
        <v>5</v>
      </c>
      <c r="J46" s="32" t="s">
        <v>29</v>
      </c>
      <c r="K46" s="32" t="s">
        <v>29</v>
      </c>
      <c r="L46" s="40"/>
      <c r="M46" s="40"/>
      <c r="N46" s="40"/>
      <c r="O46" s="34">
        <v>7</v>
      </c>
      <c r="P46" s="35">
        <f t="shared" si="0"/>
        <v>6.7</v>
      </c>
      <c r="Q46" s="36" t="str">
        <f t="shared" si="6"/>
        <v>C+</v>
      </c>
      <c r="R46" s="37" t="str">
        <f t="shared" si="7"/>
        <v>Trung bình</v>
      </c>
      <c r="S46" s="38" t="str">
        <f t="shared" si="5"/>
        <v/>
      </c>
      <c r="T46" s="39" t="s">
        <v>141</v>
      </c>
      <c r="U46" s="3"/>
      <c r="V46" s="26"/>
      <c r="W46" s="77" t="str">
        <f t="shared" si="8"/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7.25" customHeight="1" x14ac:dyDescent="0.25">
      <c r="B47" s="27">
        <v>37</v>
      </c>
      <c r="C47" s="28" t="s">
        <v>449</v>
      </c>
      <c r="D47" s="29" t="s">
        <v>450</v>
      </c>
      <c r="E47" s="30" t="s">
        <v>118</v>
      </c>
      <c r="F47" s="31" t="s">
        <v>451</v>
      </c>
      <c r="G47" s="28" t="s">
        <v>201</v>
      </c>
      <c r="H47" s="90">
        <v>10</v>
      </c>
      <c r="I47" s="32">
        <v>5</v>
      </c>
      <c r="J47" s="32" t="s">
        <v>29</v>
      </c>
      <c r="K47" s="32" t="s">
        <v>29</v>
      </c>
      <c r="L47" s="40"/>
      <c r="M47" s="40"/>
      <c r="N47" s="40"/>
      <c r="O47" s="34">
        <v>7</v>
      </c>
      <c r="P47" s="35">
        <f t="shared" si="0"/>
        <v>6.7</v>
      </c>
      <c r="Q47" s="36" t="str">
        <f t="shared" si="6"/>
        <v>C+</v>
      </c>
      <c r="R47" s="37" t="str">
        <f t="shared" si="7"/>
        <v>Trung bình</v>
      </c>
      <c r="S47" s="38" t="str">
        <f t="shared" si="5"/>
        <v/>
      </c>
      <c r="T47" s="39" t="s">
        <v>141</v>
      </c>
      <c r="U47" s="3"/>
      <c r="V47" s="26"/>
      <c r="W47" s="77" t="str">
        <f t="shared" si="8"/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7.25" customHeight="1" x14ac:dyDescent="0.25">
      <c r="B48" s="27">
        <v>38</v>
      </c>
      <c r="C48" s="28" t="s">
        <v>452</v>
      </c>
      <c r="D48" s="29" t="s">
        <v>453</v>
      </c>
      <c r="E48" s="30" t="s">
        <v>118</v>
      </c>
      <c r="F48" s="31" t="s">
        <v>230</v>
      </c>
      <c r="G48" s="28" t="s">
        <v>201</v>
      </c>
      <c r="H48" s="90">
        <v>10</v>
      </c>
      <c r="I48" s="32">
        <v>5.5</v>
      </c>
      <c r="J48" s="32" t="s">
        <v>29</v>
      </c>
      <c r="K48" s="32" t="s">
        <v>29</v>
      </c>
      <c r="L48" s="40"/>
      <c r="M48" s="40"/>
      <c r="N48" s="40"/>
      <c r="O48" s="34">
        <v>6</v>
      </c>
      <c r="P48" s="35">
        <f t="shared" si="0"/>
        <v>6.3</v>
      </c>
      <c r="Q48" s="36" t="str">
        <f t="shared" si="6"/>
        <v>C</v>
      </c>
      <c r="R48" s="37" t="str">
        <f t="shared" si="7"/>
        <v>Trung bình</v>
      </c>
      <c r="S48" s="38" t="str">
        <f t="shared" si="5"/>
        <v/>
      </c>
      <c r="T48" s="39" t="s">
        <v>141</v>
      </c>
      <c r="U48" s="3"/>
      <c r="V48" s="26"/>
      <c r="W48" s="77" t="str">
        <f t="shared" si="8"/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7.25" customHeight="1" x14ac:dyDescent="0.25">
      <c r="B49" s="27">
        <v>39</v>
      </c>
      <c r="C49" s="28" t="s">
        <v>454</v>
      </c>
      <c r="D49" s="29" t="s">
        <v>455</v>
      </c>
      <c r="E49" s="30" t="s">
        <v>118</v>
      </c>
      <c r="F49" s="31" t="s">
        <v>271</v>
      </c>
      <c r="G49" s="28" t="s">
        <v>177</v>
      </c>
      <c r="H49" s="90">
        <v>10</v>
      </c>
      <c r="I49" s="32">
        <v>6</v>
      </c>
      <c r="J49" s="32" t="s">
        <v>29</v>
      </c>
      <c r="K49" s="32" t="s">
        <v>29</v>
      </c>
      <c r="L49" s="40"/>
      <c r="M49" s="40"/>
      <c r="N49" s="40"/>
      <c r="O49" s="34">
        <v>7</v>
      </c>
      <c r="P49" s="35">
        <f t="shared" si="0"/>
        <v>7</v>
      </c>
      <c r="Q49" s="36" t="str">
        <f t="shared" si="6"/>
        <v>B</v>
      </c>
      <c r="R49" s="37" t="str">
        <f t="shared" si="7"/>
        <v>Khá</v>
      </c>
      <c r="S49" s="38" t="str">
        <f t="shared" si="5"/>
        <v/>
      </c>
      <c r="T49" s="39" t="s">
        <v>141</v>
      </c>
      <c r="U49" s="3"/>
      <c r="V49" s="26"/>
      <c r="W49" s="77" t="str">
        <f t="shared" si="8"/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7.25" customHeight="1" x14ac:dyDescent="0.25">
      <c r="B50" s="27">
        <v>40</v>
      </c>
      <c r="C50" s="28" t="s">
        <v>456</v>
      </c>
      <c r="D50" s="29" t="s">
        <v>158</v>
      </c>
      <c r="E50" s="30" t="s">
        <v>118</v>
      </c>
      <c r="F50" s="31" t="s">
        <v>457</v>
      </c>
      <c r="G50" s="28" t="s">
        <v>181</v>
      </c>
      <c r="H50" s="90">
        <v>10</v>
      </c>
      <c r="I50" s="32">
        <v>5.5</v>
      </c>
      <c r="J50" s="32" t="s">
        <v>29</v>
      </c>
      <c r="K50" s="32" t="s">
        <v>29</v>
      </c>
      <c r="L50" s="40"/>
      <c r="M50" s="40"/>
      <c r="N50" s="40"/>
      <c r="O50" s="34">
        <v>7</v>
      </c>
      <c r="P50" s="35">
        <f t="shared" si="0"/>
        <v>6.9</v>
      </c>
      <c r="Q50" s="36" t="str">
        <f t="shared" si="6"/>
        <v>C+</v>
      </c>
      <c r="R50" s="37" t="str">
        <f t="shared" si="7"/>
        <v>Trung bình</v>
      </c>
      <c r="S50" s="38" t="str">
        <f t="shared" si="5"/>
        <v/>
      </c>
      <c r="T50" s="39" t="s">
        <v>141</v>
      </c>
      <c r="U50" s="3"/>
      <c r="V50" s="26"/>
      <c r="W50" s="77" t="str">
        <f t="shared" si="8"/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7.25" customHeight="1" x14ac:dyDescent="0.25">
      <c r="B51" s="27">
        <v>41</v>
      </c>
      <c r="C51" s="28" t="s">
        <v>458</v>
      </c>
      <c r="D51" s="29" t="s">
        <v>459</v>
      </c>
      <c r="E51" s="30" t="s">
        <v>460</v>
      </c>
      <c r="F51" s="31" t="s">
        <v>194</v>
      </c>
      <c r="G51" s="28" t="s">
        <v>177</v>
      </c>
      <c r="H51" s="90">
        <v>10</v>
      </c>
      <c r="I51" s="32">
        <v>5.5</v>
      </c>
      <c r="J51" s="32" t="s">
        <v>29</v>
      </c>
      <c r="K51" s="32" t="s">
        <v>29</v>
      </c>
      <c r="L51" s="40"/>
      <c r="M51" s="40"/>
      <c r="N51" s="40"/>
      <c r="O51" s="34">
        <v>6</v>
      </c>
      <c r="P51" s="35">
        <f t="shared" si="0"/>
        <v>6.3</v>
      </c>
      <c r="Q51" s="36" t="str">
        <f t="shared" si="6"/>
        <v>C</v>
      </c>
      <c r="R51" s="37" t="str">
        <f t="shared" si="7"/>
        <v>Trung bình</v>
      </c>
      <c r="S51" s="38" t="str">
        <f t="shared" si="5"/>
        <v/>
      </c>
      <c r="T51" s="39" t="s">
        <v>141</v>
      </c>
      <c r="U51" s="3"/>
      <c r="V51" s="26"/>
      <c r="W51" s="77" t="str">
        <f t="shared" si="8"/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7.25" customHeight="1" x14ac:dyDescent="0.25">
      <c r="B52" s="27">
        <v>42</v>
      </c>
      <c r="C52" s="28" t="s">
        <v>461</v>
      </c>
      <c r="D52" s="29" t="s">
        <v>462</v>
      </c>
      <c r="E52" s="30" t="s">
        <v>87</v>
      </c>
      <c r="F52" s="31" t="s">
        <v>463</v>
      </c>
      <c r="G52" s="28" t="s">
        <v>181</v>
      </c>
      <c r="H52" s="90">
        <v>10</v>
      </c>
      <c r="I52" s="32">
        <v>6</v>
      </c>
      <c r="J52" s="32" t="s">
        <v>29</v>
      </c>
      <c r="K52" s="32" t="s">
        <v>29</v>
      </c>
      <c r="L52" s="40"/>
      <c r="M52" s="40"/>
      <c r="N52" s="40"/>
      <c r="O52" s="34">
        <v>7</v>
      </c>
      <c r="P52" s="35">
        <f t="shared" si="0"/>
        <v>7</v>
      </c>
      <c r="Q52" s="36" t="str">
        <f t="shared" si="6"/>
        <v>B</v>
      </c>
      <c r="R52" s="37" t="str">
        <f t="shared" si="7"/>
        <v>Khá</v>
      </c>
      <c r="S52" s="38" t="str">
        <f t="shared" si="5"/>
        <v/>
      </c>
      <c r="T52" s="39" t="s">
        <v>141</v>
      </c>
      <c r="U52" s="3"/>
      <c r="V52" s="26"/>
      <c r="W52" s="77" t="str">
        <f t="shared" si="8"/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7.25" customHeight="1" x14ac:dyDescent="0.25">
      <c r="B53" s="27">
        <v>43</v>
      </c>
      <c r="C53" s="28" t="s">
        <v>464</v>
      </c>
      <c r="D53" s="29" t="s">
        <v>465</v>
      </c>
      <c r="E53" s="30" t="s">
        <v>466</v>
      </c>
      <c r="F53" s="31" t="s">
        <v>467</v>
      </c>
      <c r="G53" s="28" t="s">
        <v>177</v>
      </c>
      <c r="H53" s="90">
        <v>10</v>
      </c>
      <c r="I53" s="32">
        <v>5</v>
      </c>
      <c r="J53" s="32" t="s">
        <v>29</v>
      </c>
      <c r="K53" s="32" t="s">
        <v>29</v>
      </c>
      <c r="L53" s="40"/>
      <c r="M53" s="40"/>
      <c r="N53" s="40"/>
      <c r="O53" s="34">
        <v>6</v>
      </c>
      <c r="P53" s="35">
        <f t="shared" si="0"/>
        <v>6.1</v>
      </c>
      <c r="Q53" s="36" t="str">
        <f t="shared" si="6"/>
        <v>C</v>
      </c>
      <c r="R53" s="37" t="str">
        <f t="shared" si="7"/>
        <v>Trung bình</v>
      </c>
      <c r="S53" s="38" t="str">
        <f t="shared" si="5"/>
        <v/>
      </c>
      <c r="T53" s="39" t="s">
        <v>141</v>
      </c>
      <c r="U53" s="3"/>
      <c r="V53" s="26"/>
      <c r="W53" s="77" t="str">
        <f t="shared" si="8"/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7.25" customHeight="1" x14ac:dyDescent="0.25">
      <c r="B54" s="27">
        <v>44</v>
      </c>
      <c r="C54" s="28" t="s">
        <v>468</v>
      </c>
      <c r="D54" s="29" t="s">
        <v>469</v>
      </c>
      <c r="E54" s="30" t="s">
        <v>145</v>
      </c>
      <c r="F54" s="31" t="s">
        <v>470</v>
      </c>
      <c r="G54" s="28" t="s">
        <v>184</v>
      </c>
      <c r="H54" s="90">
        <v>10</v>
      </c>
      <c r="I54" s="32">
        <v>6</v>
      </c>
      <c r="J54" s="32" t="s">
        <v>29</v>
      </c>
      <c r="K54" s="32" t="s">
        <v>29</v>
      </c>
      <c r="L54" s="40"/>
      <c r="M54" s="40"/>
      <c r="N54" s="40"/>
      <c r="O54" s="34">
        <v>6</v>
      </c>
      <c r="P54" s="35">
        <f t="shared" si="0"/>
        <v>6.4</v>
      </c>
      <c r="Q54" s="36" t="str">
        <f t="shared" si="6"/>
        <v>C</v>
      </c>
      <c r="R54" s="37" t="str">
        <f t="shared" si="7"/>
        <v>Trung bình</v>
      </c>
      <c r="S54" s="38" t="str">
        <f t="shared" si="5"/>
        <v/>
      </c>
      <c r="T54" s="39" t="s">
        <v>141</v>
      </c>
      <c r="U54" s="3"/>
      <c r="V54" s="26"/>
      <c r="W54" s="77" t="str">
        <f t="shared" si="8"/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7.25" customHeight="1" x14ac:dyDescent="0.25">
      <c r="B55" s="27">
        <v>45</v>
      </c>
      <c r="C55" s="28" t="s">
        <v>471</v>
      </c>
      <c r="D55" s="29" t="s">
        <v>127</v>
      </c>
      <c r="E55" s="30" t="s">
        <v>145</v>
      </c>
      <c r="F55" s="31" t="s">
        <v>472</v>
      </c>
      <c r="G55" s="28" t="s">
        <v>188</v>
      </c>
      <c r="H55" s="90">
        <v>10</v>
      </c>
      <c r="I55" s="32">
        <v>6</v>
      </c>
      <c r="J55" s="32" t="s">
        <v>29</v>
      </c>
      <c r="K55" s="32" t="s">
        <v>29</v>
      </c>
      <c r="L55" s="40"/>
      <c r="M55" s="40"/>
      <c r="N55" s="40"/>
      <c r="O55" s="34">
        <v>6</v>
      </c>
      <c r="P55" s="35">
        <f t="shared" si="0"/>
        <v>6.4</v>
      </c>
      <c r="Q55" s="36" t="str">
        <f t="shared" si="6"/>
        <v>C</v>
      </c>
      <c r="R55" s="37" t="str">
        <f t="shared" si="7"/>
        <v>Trung bình</v>
      </c>
      <c r="S55" s="38" t="str">
        <f t="shared" si="5"/>
        <v/>
      </c>
      <c r="T55" s="39" t="s">
        <v>141</v>
      </c>
      <c r="U55" s="3"/>
      <c r="V55" s="26"/>
      <c r="W55" s="77" t="str">
        <f t="shared" si="8"/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7.25" customHeight="1" x14ac:dyDescent="0.25">
      <c r="B56" s="27">
        <v>46</v>
      </c>
      <c r="C56" s="28" t="s">
        <v>473</v>
      </c>
      <c r="D56" s="29" t="s">
        <v>474</v>
      </c>
      <c r="E56" s="30" t="s">
        <v>475</v>
      </c>
      <c r="F56" s="31" t="s">
        <v>476</v>
      </c>
      <c r="G56" s="28" t="s">
        <v>206</v>
      </c>
      <c r="H56" s="90">
        <v>10</v>
      </c>
      <c r="I56" s="32">
        <v>6</v>
      </c>
      <c r="J56" s="32" t="s">
        <v>29</v>
      </c>
      <c r="K56" s="32" t="s">
        <v>29</v>
      </c>
      <c r="L56" s="40"/>
      <c r="M56" s="40"/>
      <c r="N56" s="40"/>
      <c r="O56" s="34">
        <v>7</v>
      </c>
      <c r="P56" s="35">
        <f t="shared" si="0"/>
        <v>7</v>
      </c>
      <c r="Q56" s="36" t="str">
        <f t="shared" si="6"/>
        <v>B</v>
      </c>
      <c r="R56" s="37" t="str">
        <f t="shared" si="7"/>
        <v>Khá</v>
      </c>
      <c r="S56" s="38" t="str">
        <f t="shared" si="5"/>
        <v/>
      </c>
      <c r="T56" s="39" t="s">
        <v>141</v>
      </c>
      <c r="U56" s="3"/>
      <c r="V56" s="26"/>
      <c r="W56" s="77" t="str">
        <f t="shared" si="8"/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7.25" customHeight="1" x14ac:dyDescent="0.25">
      <c r="B57" s="27">
        <v>47</v>
      </c>
      <c r="C57" s="28" t="s">
        <v>477</v>
      </c>
      <c r="D57" s="29" t="s">
        <v>478</v>
      </c>
      <c r="E57" s="30" t="s">
        <v>164</v>
      </c>
      <c r="F57" s="31" t="s">
        <v>479</v>
      </c>
      <c r="G57" s="28" t="s">
        <v>177</v>
      </c>
      <c r="H57" s="90">
        <v>10</v>
      </c>
      <c r="I57" s="32">
        <v>5.5</v>
      </c>
      <c r="J57" s="32" t="s">
        <v>29</v>
      </c>
      <c r="K57" s="32" t="s">
        <v>29</v>
      </c>
      <c r="L57" s="40"/>
      <c r="M57" s="40"/>
      <c r="N57" s="40"/>
      <c r="O57" s="34">
        <v>7</v>
      </c>
      <c r="P57" s="35">
        <f t="shared" si="0"/>
        <v>6.9</v>
      </c>
      <c r="Q57" s="36" t="str">
        <f t="shared" si="6"/>
        <v>C+</v>
      </c>
      <c r="R57" s="37" t="str">
        <f t="shared" si="7"/>
        <v>Trung bình</v>
      </c>
      <c r="S57" s="38" t="str">
        <f t="shared" si="5"/>
        <v/>
      </c>
      <c r="T57" s="39">
        <v>202</v>
      </c>
      <c r="U57" s="3"/>
      <c r="V57" s="26"/>
      <c r="W57" s="77" t="str">
        <f t="shared" si="8"/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7.25" customHeight="1" x14ac:dyDescent="0.25">
      <c r="B58" s="27">
        <v>48</v>
      </c>
      <c r="C58" s="28" t="s">
        <v>480</v>
      </c>
      <c r="D58" s="29" t="s">
        <v>139</v>
      </c>
      <c r="E58" s="30" t="s">
        <v>90</v>
      </c>
      <c r="F58" s="31" t="s">
        <v>339</v>
      </c>
      <c r="G58" s="28" t="s">
        <v>184</v>
      </c>
      <c r="H58" s="90">
        <v>10</v>
      </c>
      <c r="I58" s="32">
        <v>6</v>
      </c>
      <c r="J58" s="32" t="s">
        <v>29</v>
      </c>
      <c r="K58" s="32" t="s">
        <v>29</v>
      </c>
      <c r="L58" s="40"/>
      <c r="M58" s="40"/>
      <c r="N58" s="40"/>
      <c r="O58" s="34">
        <v>6</v>
      </c>
      <c r="P58" s="35">
        <f t="shared" si="0"/>
        <v>6.4</v>
      </c>
      <c r="Q58" s="36" t="str">
        <f t="shared" si="6"/>
        <v>C</v>
      </c>
      <c r="R58" s="37" t="str">
        <f t="shared" si="7"/>
        <v>Trung bình</v>
      </c>
      <c r="S58" s="38" t="str">
        <f t="shared" si="5"/>
        <v/>
      </c>
      <c r="T58" s="39">
        <v>202</v>
      </c>
      <c r="U58" s="3"/>
      <c r="V58" s="26"/>
      <c r="W58" s="77" t="str">
        <f t="shared" si="8"/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7.25" customHeight="1" x14ac:dyDescent="0.25">
      <c r="B59" s="27">
        <v>49</v>
      </c>
      <c r="C59" s="28" t="s">
        <v>481</v>
      </c>
      <c r="D59" s="29" t="s">
        <v>482</v>
      </c>
      <c r="E59" s="30" t="s">
        <v>90</v>
      </c>
      <c r="F59" s="31" t="s">
        <v>483</v>
      </c>
      <c r="G59" s="28" t="s">
        <v>201</v>
      </c>
      <c r="H59" s="90">
        <v>10</v>
      </c>
      <c r="I59" s="32">
        <v>6</v>
      </c>
      <c r="J59" s="32" t="s">
        <v>29</v>
      </c>
      <c r="K59" s="32" t="s">
        <v>29</v>
      </c>
      <c r="L59" s="40"/>
      <c r="M59" s="40"/>
      <c r="N59" s="40"/>
      <c r="O59" s="34">
        <v>6</v>
      </c>
      <c r="P59" s="35">
        <f t="shared" si="0"/>
        <v>6.4</v>
      </c>
      <c r="Q59" s="36" t="str">
        <f t="shared" si="6"/>
        <v>C</v>
      </c>
      <c r="R59" s="37" t="str">
        <f t="shared" si="7"/>
        <v>Trung bình</v>
      </c>
      <c r="S59" s="38" t="str">
        <f t="shared" si="5"/>
        <v/>
      </c>
      <c r="T59" s="39">
        <v>202</v>
      </c>
      <c r="U59" s="3"/>
      <c r="V59" s="26"/>
      <c r="W59" s="77" t="str">
        <f t="shared" si="8"/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7.25" customHeight="1" x14ac:dyDescent="0.25">
      <c r="B60" s="27">
        <v>50</v>
      </c>
      <c r="C60" s="28" t="s">
        <v>484</v>
      </c>
      <c r="D60" s="29" t="s">
        <v>158</v>
      </c>
      <c r="E60" s="30" t="s">
        <v>121</v>
      </c>
      <c r="F60" s="31" t="s">
        <v>485</v>
      </c>
      <c r="G60" s="28" t="s">
        <v>188</v>
      </c>
      <c r="H60" s="90">
        <v>10</v>
      </c>
      <c r="I60" s="32">
        <v>5.5</v>
      </c>
      <c r="J60" s="32" t="s">
        <v>29</v>
      </c>
      <c r="K60" s="32" t="s">
        <v>29</v>
      </c>
      <c r="L60" s="40"/>
      <c r="M60" s="40"/>
      <c r="N60" s="40"/>
      <c r="O60" s="34">
        <v>7</v>
      </c>
      <c r="P60" s="35">
        <f t="shared" si="0"/>
        <v>6.9</v>
      </c>
      <c r="Q60" s="36" t="str">
        <f t="shared" si="6"/>
        <v>C+</v>
      </c>
      <c r="R60" s="37" t="str">
        <f t="shared" si="7"/>
        <v>Trung bình</v>
      </c>
      <c r="S60" s="38" t="str">
        <f t="shared" si="5"/>
        <v/>
      </c>
      <c r="T60" s="39">
        <v>202</v>
      </c>
      <c r="U60" s="3"/>
      <c r="V60" s="26"/>
      <c r="W60" s="77" t="str">
        <f t="shared" si="8"/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7.25" customHeight="1" x14ac:dyDescent="0.25">
      <c r="B61" s="27">
        <v>51</v>
      </c>
      <c r="C61" s="28" t="s">
        <v>486</v>
      </c>
      <c r="D61" s="29" t="s">
        <v>125</v>
      </c>
      <c r="E61" s="30" t="s">
        <v>153</v>
      </c>
      <c r="F61" s="31" t="s">
        <v>487</v>
      </c>
      <c r="G61" s="28" t="s">
        <v>181</v>
      </c>
      <c r="H61" s="90">
        <v>10</v>
      </c>
      <c r="I61" s="32">
        <v>6</v>
      </c>
      <c r="J61" s="32" t="s">
        <v>29</v>
      </c>
      <c r="K61" s="32" t="s">
        <v>29</v>
      </c>
      <c r="L61" s="40"/>
      <c r="M61" s="40"/>
      <c r="N61" s="40"/>
      <c r="O61" s="34">
        <v>8</v>
      </c>
      <c r="P61" s="35">
        <f t="shared" si="0"/>
        <v>7.6</v>
      </c>
      <c r="Q61" s="36" t="str">
        <f t="shared" si="6"/>
        <v>B</v>
      </c>
      <c r="R61" s="37" t="str">
        <f t="shared" si="7"/>
        <v>Khá</v>
      </c>
      <c r="S61" s="38" t="str">
        <f t="shared" si="5"/>
        <v/>
      </c>
      <c r="T61" s="39">
        <v>202</v>
      </c>
      <c r="U61" s="3"/>
      <c r="V61" s="26"/>
      <c r="W61" s="77" t="str">
        <f t="shared" si="8"/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7.25" customHeight="1" x14ac:dyDescent="0.25">
      <c r="B62" s="27">
        <v>52</v>
      </c>
      <c r="C62" s="28" t="s">
        <v>488</v>
      </c>
      <c r="D62" s="29" t="s">
        <v>489</v>
      </c>
      <c r="E62" s="30" t="s">
        <v>146</v>
      </c>
      <c r="F62" s="31" t="s">
        <v>490</v>
      </c>
      <c r="G62" s="28" t="s">
        <v>177</v>
      </c>
      <c r="H62" s="90">
        <v>10</v>
      </c>
      <c r="I62" s="32">
        <v>6</v>
      </c>
      <c r="J62" s="32" t="s">
        <v>29</v>
      </c>
      <c r="K62" s="32" t="s">
        <v>29</v>
      </c>
      <c r="L62" s="40"/>
      <c r="M62" s="40"/>
      <c r="N62" s="40"/>
      <c r="O62" s="34">
        <v>7</v>
      </c>
      <c r="P62" s="35">
        <f t="shared" si="0"/>
        <v>7</v>
      </c>
      <c r="Q62" s="36" t="str">
        <f t="shared" si="6"/>
        <v>B</v>
      </c>
      <c r="R62" s="37" t="str">
        <f t="shared" si="7"/>
        <v>Khá</v>
      </c>
      <c r="S62" s="38" t="str">
        <f t="shared" si="5"/>
        <v/>
      </c>
      <c r="T62" s="39">
        <v>202</v>
      </c>
      <c r="U62" s="3"/>
      <c r="V62" s="26"/>
      <c r="W62" s="77" t="str">
        <f t="shared" si="8"/>
        <v>Đạt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7.25" customHeight="1" x14ac:dyDescent="0.25">
      <c r="B63" s="27">
        <v>53</v>
      </c>
      <c r="C63" s="28" t="s">
        <v>491</v>
      </c>
      <c r="D63" s="29" t="s">
        <v>492</v>
      </c>
      <c r="E63" s="30" t="s">
        <v>493</v>
      </c>
      <c r="F63" s="31" t="s">
        <v>494</v>
      </c>
      <c r="G63" s="28" t="s">
        <v>181</v>
      </c>
      <c r="H63" s="90">
        <v>10</v>
      </c>
      <c r="I63" s="32">
        <v>6</v>
      </c>
      <c r="J63" s="32" t="s">
        <v>29</v>
      </c>
      <c r="K63" s="32" t="s">
        <v>29</v>
      </c>
      <c r="L63" s="40"/>
      <c r="M63" s="40"/>
      <c r="N63" s="40"/>
      <c r="O63" s="34">
        <v>7</v>
      </c>
      <c r="P63" s="35">
        <f t="shared" si="0"/>
        <v>7</v>
      </c>
      <c r="Q63" s="36" t="str">
        <f t="shared" si="6"/>
        <v>B</v>
      </c>
      <c r="R63" s="37" t="str">
        <f t="shared" si="7"/>
        <v>Khá</v>
      </c>
      <c r="S63" s="38" t="str">
        <f t="shared" si="5"/>
        <v/>
      </c>
      <c r="T63" s="39">
        <v>202</v>
      </c>
      <c r="U63" s="3"/>
      <c r="V63" s="26"/>
      <c r="W63" s="77" t="str">
        <f t="shared" si="8"/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7.25" customHeight="1" x14ac:dyDescent="0.25">
      <c r="B64" s="27">
        <v>54</v>
      </c>
      <c r="C64" s="28" t="s">
        <v>495</v>
      </c>
      <c r="D64" s="29" t="s">
        <v>496</v>
      </c>
      <c r="E64" s="30" t="s">
        <v>95</v>
      </c>
      <c r="F64" s="31" t="s">
        <v>103</v>
      </c>
      <c r="G64" s="28" t="s">
        <v>181</v>
      </c>
      <c r="H64" s="90">
        <v>10</v>
      </c>
      <c r="I64" s="32">
        <v>6</v>
      </c>
      <c r="J64" s="32" t="s">
        <v>29</v>
      </c>
      <c r="K64" s="32" t="s">
        <v>29</v>
      </c>
      <c r="L64" s="40"/>
      <c r="M64" s="40"/>
      <c r="N64" s="40"/>
      <c r="O64" s="34">
        <v>6</v>
      </c>
      <c r="P64" s="35">
        <f t="shared" si="0"/>
        <v>6.4</v>
      </c>
      <c r="Q64" s="36" t="str">
        <f t="shared" si="6"/>
        <v>C</v>
      </c>
      <c r="R64" s="37" t="str">
        <f t="shared" si="7"/>
        <v>Trung bình</v>
      </c>
      <c r="S64" s="38" t="str">
        <f t="shared" si="5"/>
        <v/>
      </c>
      <c r="T64" s="39">
        <v>202</v>
      </c>
      <c r="U64" s="3"/>
      <c r="V64" s="26"/>
      <c r="W64" s="77" t="str">
        <f t="shared" si="8"/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7.25" customHeight="1" x14ac:dyDescent="0.25">
      <c r="B65" s="27">
        <v>55</v>
      </c>
      <c r="C65" s="28" t="s">
        <v>497</v>
      </c>
      <c r="D65" s="29" t="s">
        <v>498</v>
      </c>
      <c r="E65" s="30" t="s">
        <v>126</v>
      </c>
      <c r="F65" s="31" t="s">
        <v>499</v>
      </c>
      <c r="G65" s="28" t="s">
        <v>181</v>
      </c>
      <c r="H65" s="90">
        <v>10</v>
      </c>
      <c r="I65" s="32">
        <v>5.5</v>
      </c>
      <c r="J65" s="32" t="s">
        <v>29</v>
      </c>
      <c r="K65" s="32" t="s">
        <v>29</v>
      </c>
      <c r="L65" s="40"/>
      <c r="M65" s="40"/>
      <c r="N65" s="40"/>
      <c r="O65" s="34">
        <v>6</v>
      </c>
      <c r="P65" s="35">
        <f t="shared" si="0"/>
        <v>6.3</v>
      </c>
      <c r="Q65" s="36" t="str">
        <f t="shared" si="6"/>
        <v>C</v>
      </c>
      <c r="R65" s="37" t="str">
        <f t="shared" si="7"/>
        <v>Trung bình</v>
      </c>
      <c r="S65" s="38" t="str">
        <f t="shared" si="5"/>
        <v/>
      </c>
      <c r="T65" s="39">
        <v>202</v>
      </c>
      <c r="U65" s="3"/>
      <c r="V65" s="26"/>
      <c r="W65" s="77" t="str">
        <f t="shared" si="8"/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7.25" customHeight="1" x14ac:dyDescent="0.25">
      <c r="B66" s="27">
        <v>56</v>
      </c>
      <c r="C66" s="28" t="s">
        <v>500</v>
      </c>
      <c r="D66" s="29" t="s">
        <v>501</v>
      </c>
      <c r="E66" s="30" t="s">
        <v>126</v>
      </c>
      <c r="F66" s="31" t="s">
        <v>502</v>
      </c>
      <c r="G66" s="28" t="s">
        <v>188</v>
      </c>
      <c r="H66" s="90">
        <v>10</v>
      </c>
      <c r="I66" s="32">
        <v>6</v>
      </c>
      <c r="J66" s="32" t="s">
        <v>29</v>
      </c>
      <c r="K66" s="32" t="s">
        <v>29</v>
      </c>
      <c r="L66" s="40"/>
      <c r="M66" s="40"/>
      <c r="N66" s="40"/>
      <c r="O66" s="34">
        <v>5</v>
      </c>
      <c r="P66" s="35">
        <f t="shared" si="0"/>
        <v>5.8</v>
      </c>
      <c r="Q66" s="36" t="str">
        <f t="shared" si="6"/>
        <v>C</v>
      </c>
      <c r="R66" s="37" t="str">
        <f t="shared" si="7"/>
        <v>Trung bình</v>
      </c>
      <c r="S66" s="38" t="str">
        <f t="shared" si="5"/>
        <v/>
      </c>
      <c r="T66" s="39">
        <v>202</v>
      </c>
      <c r="U66" s="3"/>
      <c r="V66" s="26"/>
      <c r="W66" s="77" t="str">
        <f t="shared" si="8"/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7.25" customHeight="1" x14ac:dyDescent="0.25">
      <c r="B67" s="27">
        <v>57</v>
      </c>
      <c r="C67" s="28" t="s">
        <v>503</v>
      </c>
      <c r="D67" s="29" t="s">
        <v>504</v>
      </c>
      <c r="E67" s="30" t="s">
        <v>157</v>
      </c>
      <c r="F67" s="31" t="s">
        <v>505</v>
      </c>
      <c r="G67" s="28" t="s">
        <v>184</v>
      </c>
      <c r="H67" s="90">
        <v>10</v>
      </c>
      <c r="I67" s="32">
        <v>5</v>
      </c>
      <c r="J67" s="32" t="s">
        <v>29</v>
      </c>
      <c r="K67" s="32" t="s">
        <v>29</v>
      </c>
      <c r="L67" s="40"/>
      <c r="M67" s="40"/>
      <c r="N67" s="40"/>
      <c r="O67" s="34">
        <v>6</v>
      </c>
      <c r="P67" s="35">
        <f t="shared" si="0"/>
        <v>6.1</v>
      </c>
      <c r="Q67" s="36" t="s">
        <v>133</v>
      </c>
      <c r="R67" s="37" t="s">
        <v>134</v>
      </c>
      <c r="S67" s="38" t="s">
        <v>29</v>
      </c>
      <c r="T67" s="39">
        <v>202</v>
      </c>
      <c r="U67" s="3"/>
      <c r="V67" s="26"/>
      <c r="W67" s="77" t="s">
        <v>43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7.25" customHeight="1" x14ac:dyDescent="0.25">
      <c r="B68" s="27">
        <v>58</v>
      </c>
      <c r="C68" s="28" t="s">
        <v>506</v>
      </c>
      <c r="D68" s="29" t="s">
        <v>507</v>
      </c>
      <c r="E68" s="30" t="s">
        <v>157</v>
      </c>
      <c r="F68" s="31" t="s">
        <v>416</v>
      </c>
      <c r="G68" s="28" t="s">
        <v>177</v>
      </c>
      <c r="H68" s="90">
        <v>10</v>
      </c>
      <c r="I68" s="32">
        <v>5.5</v>
      </c>
      <c r="J68" s="32" t="s">
        <v>29</v>
      </c>
      <c r="K68" s="32" t="s">
        <v>29</v>
      </c>
      <c r="L68" s="40"/>
      <c r="M68" s="40"/>
      <c r="N68" s="40"/>
      <c r="O68" s="34">
        <v>8</v>
      </c>
      <c r="P68" s="35">
        <f t="shared" si="0"/>
        <v>7.5</v>
      </c>
      <c r="Q68" s="36" t="s">
        <v>133</v>
      </c>
      <c r="R68" s="37" t="s">
        <v>134</v>
      </c>
      <c r="S68" s="38" t="s">
        <v>29</v>
      </c>
      <c r="T68" s="39">
        <v>202</v>
      </c>
      <c r="U68" s="3"/>
      <c r="V68" s="26"/>
      <c r="W68" s="77" t="s">
        <v>43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7.25" customHeight="1" x14ac:dyDescent="0.25">
      <c r="B69" s="27">
        <v>59</v>
      </c>
      <c r="C69" s="28" t="s">
        <v>508</v>
      </c>
      <c r="D69" s="29" t="s">
        <v>97</v>
      </c>
      <c r="E69" s="30" t="s">
        <v>157</v>
      </c>
      <c r="F69" s="31" t="s">
        <v>509</v>
      </c>
      <c r="G69" s="28" t="s">
        <v>201</v>
      </c>
      <c r="H69" s="90">
        <v>10</v>
      </c>
      <c r="I69" s="32">
        <v>5.5</v>
      </c>
      <c r="J69" s="32" t="s">
        <v>29</v>
      </c>
      <c r="K69" s="32" t="s">
        <v>29</v>
      </c>
      <c r="L69" s="40"/>
      <c r="M69" s="40"/>
      <c r="N69" s="40"/>
      <c r="O69" s="34">
        <v>6</v>
      </c>
      <c r="P69" s="35">
        <f t="shared" si="0"/>
        <v>6.3</v>
      </c>
      <c r="Q69" s="36" t="s">
        <v>133</v>
      </c>
      <c r="R69" s="37" t="s">
        <v>134</v>
      </c>
      <c r="S69" s="38" t="s">
        <v>29</v>
      </c>
      <c r="T69" s="39">
        <v>202</v>
      </c>
      <c r="U69" s="3"/>
      <c r="V69" s="26"/>
      <c r="W69" s="77" t="s">
        <v>43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7.25" customHeight="1" x14ac:dyDescent="0.25">
      <c r="B70" s="27">
        <v>60</v>
      </c>
      <c r="C70" s="28" t="s">
        <v>510</v>
      </c>
      <c r="D70" s="29" t="s">
        <v>58</v>
      </c>
      <c r="E70" s="30" t="s">
        <v>157</v>
      </c>
      <c r="F70" s="31" t="s">
        <v>371</v>
      </c>
      <c r="G70" s="28" t="s">
        <v>184</v>
      </c>
      <c r="H70" s="90">
        <v>10</v>
      </c>
      <c r="I70" s="32">
        <v>6.5</v>
      </c>
      <c r="J70" s="32" t="s">
        <v>29</v>
      </c>
      <c r="K70" s="32" t="s">
        <v>29</v>
      </c>
      <c r="L70" s="40"/>
      <c r="M70" s="40"/>
      <c r="N70" s="40"/>
      <c r="O70" s="34">
        <v>7</v>
      </c>
      <c r="P70" s="35">
        <f t="shared" si="0"/>
        <v>7.2</v>
      </c>
      <c r="Q70" s="36" t="s">
        <v>133</v>
      </c>
      <c r="R70" s="37" t="s">
        <v>134</v>
      </c>
      <c r="S70" s="38" t="s">
        <v>29</v>
      </c>
      <c r="T70" s="39">
        <v>202</v>
      </c>
      <c r="U70" s="3"/>
      <c r="V70" s="26"/>
      <c r="W70" s="77" t="s">
        <v>43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7.25" customHeight="1" x14ac:dyDescent="0.25">
      <c r="B71" s="27">
        <v>61</v>
      </c>
      <c r="C71" s="28" t="s">
        <v>511</v>
      </c>
      <c r="D71" s="29" t="s">
        <v>129</v>
      </c>
      <c r="E71" s="30" t="s">
        <v>157</v>
      </c>
      <c r="F71" s="31" t="s">
        <v>512</v>
      </c>
      <c r="G71" s="28" t="s">
        <v>181</v>
      </c>
      <c r="H71" s="90">
        <v>10</v>
      </c>
      <c r="I71" s="32">
        <v>6</v>
      </c>
      <c r="J71" s="32" t="s">
        <v>29</v>
      </c>
      <c r="K71" s="32" t="s">
        <v>29</v>
      </c>
      <c r="L71" s="40"/>
      <c r="M71" s="40"/>
      <c r="N71" s="40"/>
      <c r="O71" s="34">
        <v>8</v>
      </c>
      <c r="P71" s="35">
        <f t="shared" si="0"/>
        <v>7.6</v>
      </c>
      <c r="Q71" s="36" t="str">
        <f t="shared" ref="Q71:Q76" si="9"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B</v>
      </c>
      <c r="R71" s="37" t="str">
        <f t="shared" ref="R71:R76" si="10">IF($P71&lt;4,"Kém",IF(AND($P71&gt;=4,$P71&lt;=5.4),"Trung bình yếu",IF(AND($P71&gt;=5.5,$P71&lt;=6.9),"Trung bình",IF(AND($P71&gt;=7,$P71&lt;=8.4),"Khá",IF(AND($P71&gt;=8.5,$P71&lt;=10),"Giỏi","")))))</f>
        <v>Khá</v>
      </c>
      <c r="S71" s="38" t="str">
        <f t="shared" ref="S71:S76" si="11">+IF(OR($H71=0,$I71=0,$J71=0,$K71=0),"Không đủ ĐKDT","")</f>
        <v/>
      </c>
      <c r="T71" s="39">
        <v>202</v>
      </c>
      <c r="U71" s="3"/>
      <c r="V71" s="26"/>
      <c r="W71" s="77" t="str">
        <f t="shared" ref="W71:W76" si="12"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7.25" customHeight="1" x14ac:dyDescent="0.25">
      <c r="B72" s="27">
        <v>62</v>
      </c>
      <c r="C72" s="28" t="s">
        <v>513</v>
      </c>
      <c r="D72" s="29" t="s">
        <v>335</v>
      </c>
      <c r="E72" s="30" t="s">
        <v>130</v>
      </c>
      <c r="F72" s="31" t="s">
        <v>350</v>
      </c>
      <c r="G72" s="28" t="s">
        <v>184</v>
      </c>
      <c r="H72" s="90">
        <v>10</v>
      </c>
      <c r="I72" s="32">
        <v>6</v>
      </c>
      <c r="J72" s="32" t="s">
        <v>29</v>
      </c>
      <c r="K72" s="32" t="s">
        <v>29</v>
      </c>
      <c r="L72" s="40"/>
      <c r="M72" s="40"/>
      <c r="N72" s="40"/>
      <c r="O72" s="34">
        <v>6</v>
      </c>
      <c r="P72" s="35">
        <f t="shared" si="0"/>
        <v>6.4</v>
      </c>
      <c r="Q72" s="36" t="str">
        <f t="shared" si="9"/>
        <v>C</v>
      </c>
      <c r="R72" s="37" t="str">
        <f t="shared" si="10"/>
        <v>Trung bình</v>
      </c>
      <c r="S72" s="38" t="str">
        <f t="shared" si="11"/>
        <v/>
      </c>
      <c r="T72" s="39">
        <v>202</v>
      </c>
      <c r="U72" s="3"/>
      <c r="V72" s="26"/>
      <c r="W72" s="77" t="str">
        <f t="shared" si="12"/>
        <v>Đạt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7.25" customHeight="1" x14ac:dyDescent="0.25">
      <c r="B73" s="27">
        <v>63</v>
      </c>
      <c r="C73" s="28" t="s">
        <v>514</v>
      </c>
      <c r="D73" s="29" t="s">
        <v>148</v>
      </c>
      <c r="E73" s="30" t="s">
        <v>130</v>
      </c>
      <c r="F73" s="31" t="s">
        <v>363</v>
      </c>
      <c r="G73" s="28" t="s">
        <v>188</v>
      </c>
      <c r="H73" s="90">
        <v>10</v>
      </c>
      <c r="I73" s="32">
        <v>6</v>
      </c>
      <c r="J73" s="32" t="s">
        <v>29</v>
      </c>
      <c r="K73" s="32" t="s">
        <v>29</v>
      </c>
      <c r="L73" s="40"/>
      <c r="M73" s="40"/>
      <c r="N73" s="40"/>
      <c r="O73" s="34">
        <v>8</v>
      </c>
      <c r="P73" s="35">
        <f t="shared" si="0"/>
        <v>7.6</v>
      </c>
      <c r="Q73" s="36" t="str">
        <f t="shared" si="9"/>
        <v>B</v>
      </c>
      <c r="R73" s="37" t="str">
        <f t="shared" si="10"/>
        <v>Khá</v>
      </c>
      <c r="S73" s="38" t="str">
        <f t="shared" si="11"/>
        <v/>
      </c>
      <c r="T73" s="39">
        <v>202</v>
      </c>
      <c r="U73" s="3"/>
      <c r="V73" s="26"/>
      <c r="W73" s="77" t="str">
        <f t="shared" si="12"/>
        <v>Đạt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7.25" customHeight="1" x14ac:dyDescent="0.25">
      <c r="B74" s="27">
        <v>64</v>
      </c>
      <c r="C74" s="28" t="s">
        <v>515</v>
      </c>
      <c r="D74" s="29" t="s">
        <v>516</v>
      </c>
      <c r="E74" s="30" t="s">
        <v>131</v>
      </c>
      <c r="F74" s="31" t="s">
        <v>138</v>
      </c>
      <c r="G74" s="28" t="s">
        <v>181</v>
      </c>
      <c r="H74" s="90">
        <v>10</v>
      </c>
      <c r="I74" s="32">
        <v>6</v>
      </c>
      <c r="J74" s="32" t="s">
        <v>29</v>
      </c>
      <c r="K74" s="32" t="s">
        <v>29</v>
      </c>
      <c r="L74" s="40"/>
      <c r="M74" s="40"/>
      <c r="N74" s="40"/>
      <c r="O74" s="34">
        <v>7</v>
      </c>
      <c r="P74" s="35">
        <f t="shared" si="0"/>
        <v>7</v>
      </c>
      <c r="Q74" s="36" t="str">
        <f t="shared" si="9"/>
        <v>B</v>
      </c>
      <c r="R74" s="37" t="str">
        <f t="shared" si="10"/>
        <v>Khá</v>
      </c>
      <c r="S74" s="38" t="str">
        <f t="shared" si="11"/>
        <v/>
      </c>
      <c r="T74" s="39">
        <v>202</v>
      </c>
      <c r="U74" s="3"/>
      <c r="V74" s="26"/>
      <c r="W74" s="77" t="str">
        <f t="shared" si="12"/>
        <v>Đạt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ht="17.25" customHeight="1" x14ac:dyDescent="0.25">
      <c r="B75" s="27">
        <v>65</v>
      </c>
      <c r="C75" s="28" t="s">
        <v>517</v>
      </c>
      <c r="D75" s="29" t="s">
        <v>518</v>
      </c>
      <c r="E75" s="30" t="s">
        <v>168</v>
      </c>
      <c r="F75" s="31" t="s">
        <v>187</v>
      </c>
      <c r="G75" s="28" t="s">
        <v>201</v>
      </c>
      <c r="H75" s="90">
        <v>10</v>
      </c>
      <c r="I75" s="32">
        <v>6.5</v>
      </c>
      <c r="J75" s="32" t="s">
        <v>29</v>
      </c>
      <c r="K75" s="32" t="s">
        <v>29</v>
      </c>
      <c r="L75" s="40"/>
      <c r="M75" s="40"/>
      <c r="N75" s="40"/>
      <c r="O75" s="34">
        <v>7</v>
      </c>
      <c r="P75" s="35">
        <f t="shared" ref="P75:P77" si="13">ROUND(SUMPRODUCT(H75:O75,$H$10:$O$10)/100,1)</f>
        <v>7.2</v>
      </c>
      <c r="Q75" s="36" t="str">
        <f t="shared" si="9"/>
        <v>B</v>
      </c>
      <c r="R75" s="37" t="str">
        <f t="shared" si="10"/>
        <v>Khá</v>
      </c>
      <c r="S75" s="38" t="str">
        <f t="shared" si="11"/>
        <v/>
      </c>
      <c r="T75" s="39">
        <v>202</v>
      </c>
      <c r="U75" s="3"/>
      <c r="V75" s="26"/>
      <c r="W75" s="77" t="str">
        <f t="shared" si="12"/>
        <v>Đạt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ht="17.25" customHeight="1" x14ac:dyDescent="0.25">
      <c r="B76" s="27">
        <v>66</v>
      </c>
      <c r="C76" s="28" t="s">
        <v>519</v>
      </c>
      <c r="D76" s="29" t="s">
        <v>80</v>
      </c>
      <c r="E76" s="30" t="s">
        <v>520</v>
      </c>
      <c r="F76" s="31" t="s">
        <v>521</v>
      </c>
      <c r="G76" s="28" t="s">
        <v>177</v>
      </c>
      <c r="H76" s="90">
        <v>10</v>
      </c>
      <c r="I76" s="32">
        <v>6</v>
      </c>
      <c r="J76" s="32" t="s">
        <v>29</v>
      </c>
      <c r="K76" s="32" t="s">
        <v>29</v>
      </c>
      <c r="L76" s="40"/>
      <c r="M76" s="40"/>
      <c r="N76" s="40"/>
      <c r="O76" s="34">
        <v>6</v>
      </c>
      <c r="P76" s="35">
        <f t="shared" si="13"/>
        <v>6.4</v>
      </c>
      <c r="Q76" s="36" t="str">
        <f t="shared" si="9"/>
        <v>C</v>
      </c>
      <c r="R76" s="37" t="str">
        <f t="shared" si="10"/>
        <v>Trung bình</v>
      </c>
      <c r="S76" s="38" t="str">
        <f t="shared" si="11"/>
        <v/>
      </c>
      <c r="T76" s="39">
        <v>202</v>
      </c>
      <c r="U76" s="3"/>
      <c r="V76" s="26"/>
      <c r="W76" s="77" t="str">
        <f t="shared" si="12"/>
        <v>Đạt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ht="17.25" customHeight="1" x14ac:dyDescent="0.25">
      <c r="B77" s="27">
        <v>67</v>
      </c>
      <c r="C77" s="28" t="s">
        <v>522</v>
      </c>
      <c r="D77" s="29" t="s">
        <v>358</v>
      </c>
      <c r="E77" s="30" t="s">
        <v>132</v>
      </c>
      <c r="F77" s="31" t="s">
        <v>523</v>
      </c>
      <c r="G77" s="28" t="s">
        <v>184</v>
      </c>
      <c r="H77" s="90">
        <v>10</v>
      </c>
      <c r="I77" s="32">
        <v>6.5</v>
      </c>
      <c r="J77" s="32" t="s">
        <v>29</v>
      </c>
      <c r="K77" s="32" t="s">
        <v>29</v>
      </c>
      <c r="L77" s="40"/>
      <c r="M77" s="40"/>
      <c r="N77" s="40"/>
      <c r="O77" s="34">
        <v>7</v>
      </c>
      <c r="P77" s="35">
        <f t="shared" si="13"/>
        <v>7.2</v>
      </c>
      <c r="Q77" s="36" t="s">
        <v>133</v>
      </c>
      <c r="R77" s="37" t="s">
        <v>134</v>
      </c>
      <c r="S77" s="38" t="s">
        <v>29</v>
      </c>
      <c r="T77" s="39">
        <v>202</v>
      </c>
      <c r="U77" s="3"/>
      <c r="V77" s="26"/>
      <c r="W77" s="77" t="s">
        <v>43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</row>
    <row r="78" spans="1:38" ht="16.5" x14ac:dyDescent="0.25">
      <c r="A78" s="2"/>
      <c r="B78" s="41"/>
      <c r="C78" s="42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ht="16.5" x14ac:dyDescent="0.25">
      <c r="A79" s="2"/>
      <c r="B79" s="111" t="s">
        <v>30</v>
      </c>
      <c r="C79" s="111"/>
      <c r="D79" s="42"/>
      <c r="E79" s="43"/>
      <c r="F79" s="43"/>
      <c r="G79" s="43"/>
      <c r="H79" s="44"/>
      <c r="I79" s="45"/>
      <c r="J79" s="45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3"/>
    </row>
    <row r="80" spans="1:38" x14ac:dyDescent="0.25">
      <c r="A80" s="2"/>
      <c r="B80" s="47" t="s">
        <v>31</v>
      </c>
      <c r="C80" s="47"/>
      <c r="D80" s="48">
        <f>+$Z$9</f>
        <v>67</v>
      </c>
      <c r="E80" s="49" t="s">
        <v>32</v>
      </c>
      <c r="F80" s="126" t="s">
        <v>33</v>
      </c>
      <c r="G80" s="126"/>
      <c r="H80" s="126"/>
      <c r="I80" s="126"/>
      <c r="J80" s="126"/>
      <c r="K80" s="126"/>
      <c r="L80" s="126"/>
      <c r="M80" s="126"/>
      <c r="N80" s="126"/>
      <c r="O80" s="50">
        <f>$Z$9 -COUNTIF($S$10:$S$265,"Vắng") -COUNTIF($S$10:$S$265,"Vắng có phép") - COUNTIF($S$10:$S$265,"Đình chỉ thi") - COUNTIF($S$10:$S$265,"Không đủ ĐKDT")</f>
        <v>66</v>
      </c>
      <c r="P80" s="50"/>
      <c r="Q80" s="50"/>
      <c r="R80" s="51"/>
      <c r="S80" s="52" t="s">
        <v>32</v>
      </c>
      <c r="T80" s="51"/>
      <c r="U80" s="3"/>
    </row>
    <row r="81" spans="1:38" x14ac:dyDescent="0.25">
      <c r="A81" s="2"/>
      <c r="B81" s="47" t="s">
        <v>34</v>
      </c>
      <c r="C81" s="47"/>
      <c r="D81" s="48">
        <f>+$AK$9</f>
        <v>61</v>
      </c>
      <c r="E81" s="49" t="s">
        <v>32</v>
      </c>
      <c r="F81" s="126" t="s">
        <v>35</v>
      </c>
      <c r="G81" s="126"/>
      <c r="H81" s="126"/>
      <c r="I81" s="126"/>
      <c r="J81" s="126"/>
      <c r="K81" s="126"/>
      <c r="L81" s="126"/>
      <c r="M81" s="126"/>
      <c r="N81" s="126"/>
      <c r="O81" s="53">
        <f>COUNTIF($S$10:$S$141,"Vắng")</f>
        <v>1</v>
      </c>
      <c r="P81" s="53"/>
      <c r="Q81" s="53"/>
      <c r="R81" s="54"/>
      <c r="S81" s="52" t="s">
        <v>32</v>
      </c>
      <c r="T81" s="54"/>
      <c r="U81" s="3"/>
    </row>
    <row r="82" spans="1:38" x14ac:dyDescent="0.25">
      <c r="A82" s="2"/>
      <c r="B82" s="47" t="s">
        <v>48</v>
      </c>
      <c r="C82" s="47"/>
      <c r="D82" s="63">
        <f>COUNTIF(W11:W77,"Học lại")</f>
        <v>6</v>
      </c>
      <c r="E82" s="49" t="s">
        <v>32</v>
      </c>
      <c r="F82" s="126" t="s">
        <v>49</v>
      </c>
      <c r="G82" s="126"/>
      <c r="H82" s="126"/>
      <c r="I82" s="126"/>
      <c r="J82" s="126"/>
      <c r="K82" s="126"/>
      <c r="L82" s="126"/>
      <c r="M82" s="126"/>
      <c r="N82" s="126"/>
      <c r="O82" s="50">
        <f>COUNTIF($S$10:$S$141,"Vắng có phép")</f>
        <v>0</v>
      </c>
      <c r="P82" s="50"/>
      <c r="Q82" s="50"/>
      <c r="R82" s="51"/>
      <c r="S82" s="52" t="s">
        <v>32</v>
      </c>
      <c r="T82" s="51"/>
      <c r="U82" s="3"/>
    </row>
    <row r="83" spans="1:38" ht="16.5" x14ac:dyDescent="0.25">
      <c r="A83" s="2"/>
      <c r="B83" s="41"/>
      <c r="C83" s="42"/>
      <c r="D83" s="42"/>
      <c r="E83" s="43"/>
      <c r="F83" s="43"/>
      <c r="G83" s="43"/>
      <c r="H83" s="44"/>
      <c r="I83" s="45"/>
      <c r="J83" s="45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3"/>
    </row>
    <row r="84" spans="1:38" x14ac:dyDescent="0.25">
      <c r="B84" s="83" t="s">
        <v>50</v>
      </c>
      <c r="C84" s="83"/>
      <c r="D84" s="84">
        <f>COUNTIF(W11:W77,"Thi lại")</f>
        <v>0</v>
      </c>
      <c r="E84" s="85" t="s">
        <v>32</v>
      </c>
      <c r="F84" s="3"/>
      <c r="G84" s="3"/>
      <c r="H84" s="3"/>
      <c r="I84" s="3"/>
      <c r="J84" s="127"/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3"/>
    </row>
    <row r="85" spans="1:38" ht="24.75" customHeight="1" x14ac:dyDescent="0.25">
      <c r="B85" s="83"/>
      <c r="C85" s="83"/>
      <c r="D85" s="92"/>
      <c r="E85" s="85"/>
      <c r="F85" s="3"/>
      <c r="G85" s="3"/>
      <c r="H85" s="3"/>
      <c r="I85" s="3"/>
      <c r="J85" s="127" t="s">
        <v>1000</v>
      </c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3"/>
    </row>
    <row r="86" spans="1:38" x14ac:dyDescent="0.25">
      <c r="A86" s="55"/>
      <c r="B86" s="123" t="s">
        <v>36</v>
      </c>
      <c r="C86" s="123"/>
      <c r="D86" s="123"/>
      <c r="E86" s="123"/>
      <c r="F86" s="123"/>
      <c r="G86" s="123"/>
      <c r="H86" s="123"/>
      <c r="I86" s="56"/>
      <c r="J86" s="125" t="s">
        <v>37</v>
      </c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3"/>
    </row>
    <row r="87" spans="1:38" ht="4.5" customHeight="1" x14ac:dyDescent="0.25">
      <c r="A87" s="2"/>
      <c r="B87" s="41"/>
      <c r="C87" s="57"/>
      <c r="D87" s="93"/>
      <c r="E87" s="58"/>
      <c r="F87" s="58"/>
      <c r="G87" s="58"/>
      <c r="H87" s="59"/>
      <c r="I87" s="60"/>
      <c r="J87" s="60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38" s="2" customFormat="1" x14ac:dyDescent="0.25">
      <c r="B88" s="123" t="s">
        <v>38</v>
      </c>
      <c r="C88" s="123"/>
      <c r="D88" s="128" t="s">
        <v>1001</v>
      </c>
      <c r="E88" s="128"/>
      <c r="F88" s="128"/>
      <c r="G88" s="128"/>
      <c r="H88" s="128"/>
      <c r="I88" s="60"/>
      <c r="J88" s="60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x14ac:dyDescent="0.25">
      <c r="A89" s="1"/>
      <c r="B89" s="3"/>
      <c r="C89" s="3"/>
      <c r="D89" s="9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x14ac:dyDescent="0.25">
      <c r="A90" s="1"/>
      <c r="B90" s="3"/>
      <c r="C90" s="3"/>
      <c r="D90" s="9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x14ac:dyDescent="0.25">
      <c r="A91" s="1"/>
      <c r="B91" s="3"/>
      <c r="C91" s="3"/>
      <c r="D91" s="9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ht="9.75" customHeight="1" x14ac:dyDescent="0.25">
      <c r="A92" s="1"/>
      <c r="B92" s="3"/>
      <c r="C92" s="3"/>
      <c r="D92" s="9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ht="3.75" customHeight="1" x14ac:dyDescent="0.25">
      <c r="A93" s="1"/>
      <c r="B93" s="3"/>
      <c r="C93" s="3"/>
      <c r="D93" s="9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s="2" customForma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</row>
    <row r="95" spans="1:38" s="2" customFormat="1" x14ac:dyDescent="0.2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</row>
    <row r="96" spans="1:38" s="2" customFormat="1" hidden="1" x14ac:dyDescent="0.25">
      <c r="A96" s="1"/>
      <c r="B96" s="123" t="s">
        <v>40</v>
      </c>
      <c r="C96" s="123"/>
      <c r="D96" s="123"/>
      <c r="E96" s="123"/>
      <c r="F96" s="123"/>
      <c r="G96" s="123"/>
      <c r="H96" s="123"/>
      <c r="I96" s="56"/>
      <c r="J96" s="125" t="s">
        <v>37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3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</row>
    <row r="97" spans="1:38" s="2" customFormat="1" hidden="1" x14ac:dyDescent="0.25">
      <c r="A97" s="1"/>
      <c r="B97" s="123" t="s">
        <v>38</v>
      </c>
      <c r="C97" s="123"/>
      <c r="D97" s="128" t="s">
        <v>524</v>
      </c>
      <c r="E97" s="128"/>
      <c r="F97" s="128"/>
      <c r="G97" s="128"/>
      <c r="H97" s="128"/>
      <c r="I97" s="60"/>
      <c r="J97" s="60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1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</row>
    <row r="98" spans="1:38" s="2" customFormat="1" hidden="1" x14ac:dyDescent="0.25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1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</row>
    <row r="99" spans="1:38" hidden="1" x14ac:dyDescent="0.25"/>
    <row r="100" spans="1:38" hidden="1" x14ac:dyDescent="0.25"/>
    <row r="101" spans="1:38" hidden="1" x14ac:dyDescent="0.25"/>
    <row r="102" spans="1:38" hidden="1" x14ac:dyDescent="0.25">
      <c r="B102" s="129"/>
      <c r="C102" s="129"/>
      <c r="D102" s="129"/>
      <c r="E102" s="129"/>
      <c r="F102" s="129"/>
      <c r="G102" s="129"/>
      <c r="H102" s="129"/>
      <c r="I102" s="129"/>
      <c r="J102" s="129" t="s">
        <v>39</v>
      </c>
      <c r="K102" s="129"/>
      <c r="L102" s="129"/>
      <c r="M102" s="129"/>
      <c r="N102" s="129"/>
      <c r="O102" s="129"/>
      <c r="P102" s="129"/>
      <c r="Q102" s="129"/>
      <c r="R102" s="129"/>
      <c r="S102" s="129"/>
      <c r="T102" s="129"/>
    </row>
  </sheetData>
  <sheetProtection formatCells="0" formatColumns="0" formatRows="0" insertColumns="0" insertRows="0" insertHyperlinks="0" deleteColumns="0" deleteRows="0" sort="0" autoFilter="0" pivotTables="0"/>
  <autoFilter ref="A9:AL77">
    <filterColumn colId="3" showButton="0"/>
  </autoFilter>
  <sortState ref="B11:T77">
    <sortCondition ref="B11:B77"/>
  </sortState>
  <mergeCells count="56">
    <mergeCell ref="F80:N80"/>
    <mergeCell ref="F81:N81"/>
    <mergeCell ref="L8:L9"/>
    <mergeCell ref="H8:H9"/>
    <mergeCell ref="D5:N5"/>
    <mergeCell ref="G6:N6"/>
    <mergeCell ref="O6:T6"/>
    <mergeCell ref="L1:T1"/>
    <mergeCell ref="B2:G2"/>
    <mergeCell ref="H2:T2"/>
    <mergeCell ref="B3:G3"/>
    <mergeCell ref="H3:T3"/>
    <mergeCell ref="G1:K1"/>
    <mergeCell ref="AE5:AF7"/>
    <mergeCell ref="AG5:AH7"/>
    <mergeCell ref="AI5:AJ7"/>
    <mergeCell ref="AK5:AL7"/>
    <mergeCell ref="B6:C6"/>
    <mergeCell ref="B5:C5"/>
    <mergeCell ref="X5:X8"/>
    <mergeCell ref="Y5:Y8"/>
    <mergeCell ref="Z5:Z8"/>
    <mergeCell ref="B8:B9"/>
    <mergeCell ref="C8:C9"/>
    <mergeCell ref="D8:E9"/>
    <mergeCell ref="F8:F9"/>
    <mergeCell ref="I8:I9"/>
    <mergeCell ref="J8:J9"/>
    <mergeCell ref="K8:K9"/>
    <mergeCell ref="AA5:AD7"/>
    <mergeCell ref="B88:C88"/>
    <mergeCell ref="D88:H88"/>
    <mergeCell ref="R8:R9"/>
    <mergeCell ref="S8:S10"/>
    <mergeCell ref="T8:T10"/>
    <mergeCell ref="B10:G10"/>
    <mergeCell ref="B79:C79"/>
    <mergeCell ref="M8:M9"/>
    <mergeCell ref="N8:N9"/>
    <mergeCell ref="O8:O9"/>
    <mergeCell ref="P8:P10"/>
    <mergeCell ref="Q8:Q9"/>
    <mergeCell ref="G8:G9"/>
    <mergeCell ref="J84:T84"/>
    <mergeCell ref="O5:T5"/>
    <mergeCell ref="B86:H86"/>
    <mergeCell ref="J86:T86"/>
    <mergeCell ref="F82:N82"/>
    <mergeCell ref="B102:C102"/>
    <mergeCell ref="D102:I102"/>
    <mergeCell ref="J102:T102"/>
    <mergeCell ref="B96:H96"/>
    <mergeCell ref="J96:T96"/>
    <mergeCell ref="B97:C97"/>
    <mergeCell ref="D97:H97"/>
    <mergeCell ref="J85:T85"/>
  </mergeCells>
  <conditionalFormatting sqref="O11:O60 H11:N12 K71:K77 I71:I76 L71:O76 I13:I60 H13:H77 K13:N60 J13:J77">
    <cfRule type="cellIs" dxfId="16" priority="21" operator="greaterThan">
      <formula>10</formula>
    </cfRule>
  </conditionalFormatting>
  <conditionalFormatting sqref="I77 L77:O77">
    <cfRule type="cellIs" dxfId="15" priority="11" operator="greaterThan">
      <formula>10</formula>
    </cfRule>
  </conditionalFormatting>
  <conditionalFormatting sqref="I70 L70:O70 K61:K70 I61:I66 L61:O66">
    <cfRule type="cellIs" dxfId="14" priority="8" operator="greaterThan">
      <formula>10</formula>
    </cfRule>
  </conditionalFormatting>
  <conditionalFormatting sqref="C70 C61:C66">
    <cfRule type="duplicateValues" dxfId="13" priority="6"/>
  </conditionalFormatting>
  <conditionalFormatting sqref="I67:I69 L67:O69">
    <cfRule type="cellIs" dxfId="12" priority="5" operator="greaterThan">
      <formula>10</formula>
    </cfRule>
  </conditionalFormatting>
  <conditionalFormatting sqref="C67:C69">
    <cfRule type="duplicateValues" dxfId="11" priority="3"/>
  </conditionalFormatting>
  <conditionalFormatting sqref="C94:C1048576 C78:C84 C1:C60 C71:C76">
    <cfRule type="duplicateValues" dxfId="10" priority="26"/>
  </conditionalFormatting>
  <conditionalFormatting sqref="C77">
    <cfRule type="duplicateValues" dxfId="9" priority="31"/>
  </conditionalFormatting>
  <conditionalFormatting sqref="C85:C93">
    <cfRule type="duplicateValues" dxfId="8" priority="52"/>
  </conditionalFormatting>
  <dataValidations count="1">
    <dataValidation allowBlank="1" showInputMessage="1" showErrorMessage="1" errorTitle="Không xóa dữ liệu" error="Không xóa dữ liệu" prompt="Không xóa dữ liệu" sqref="D82 X3:AL9 W11:W77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03"/>
  <sheetViews>
    <sheetView zoomScaleNormal="100" workbookViewId="0">
      <pane ySplit="4" topLeftCell="A59" activePane="bottomLeft" state="frozen"/>
      <selection activeCell="J4" sqref="J1:N1048576"/>
      <selection pane="bottomLeft" activeCell="P12" sqref="P12:P76"/>
    </sheetView>
  </sheetViews>
  <sheetFormatPr defaultColWidth="9" defaultRowHeight="15.75" x14ac:dyDescent="0.25"/>
  <cols>
    <col min="1" max="1" width="0.625" style="1" customWidth="1"/>
    <col min="2" max="2" width="4" style="1" customWidth="1"/>
    <col min="3" max="3" width="13.875" style="1" customWidth="1"/>
    <col min="4" max="4" width="14.875" style="1" customWidth="1"/>
    <col min="5" max="5" width="7.375" style="1" customWidth="1"/>
    <col min="6" max="6" width="7.5" style="1" customWidth="1"/>
    <col min="7" max="7" width="11" style="1" customWidth="1"/>
    <col min="8" max="9" width="4.375" style="1" customWidth="1"/>
    <col min="10" max="11" width="4.375" style="1" hidden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4.25" style="1" customWidth="1"/>
    <col min="16" max="16" width="6.5" style="1" customWidth="1"/>
    <col min="17" max="17" width="6.5" style="1" hidden="1" customWidth="1"/>
    <col min="18" max="18" width="11.875" style="1" hidden="1" customWidth="1"/>
    <col min="19" max="19" width="19.625" style="1" customWidth="1"/>
    <col min="20" max="20" width="5.75" style="1" hidden="1" customWidth="1"/>
    <col min="21" max="21" width="6.5" style="1" customWidth="1"/>
    <col min="22" max="22" width="6.5" style="2" customWidth="1"/>
    <col min="23" max="23" width="9" style="64"/>
    <col min="24" max="24" width="9.125" style="64" bestFit="1" customWidth="1"/>
    <col min="25" max="25" width="9" style="64"/>
    <col min="26" max="26" width="10.375" style="64" bestFit="1" customWidth="1"/>
    <col min="27" max="27" width="9.125" style="64" bestFit="1" customWidth="1"/>
    <col min="28" max="38" width="9" style="64"/>
    <col min="39" max="16384" width="9" style="1"/>
  </cols>
  <sheetData>
    <row r="1" spans="2:38" ht="22.5" hidden="1" customHeight="1" x14ac:dyDescent="0.4">
      <c r="G1" s="100" t="s">
        <v>0</v>
      </c>
      <c r="H1" s="100"/>
      <c r="I1" s="100"/>
      <c r="J1" s="100"/>
      <c r="K1" s="100"/>
      <c r="L1" s="100" t="s">
        <v>689</v>
      </c>
      <c r="M1" s="100"/>
      <c r="N1" s="100"/>
      <c r="O1" s="100"/>
      <c r="P1" s="100"/>
      <c r="Q1" s="100"/>
      <c r="R1" s="100"/>
      <c r="S1" s="100"/>
      <c r="T1" s="100"/>
    </row>
    <row r="2" spans="2:38" ht="22.5" customHeight="1" x14ac:dyDescent="0.3">
      <c r="B2" s="101" t="s">
        <v>1</v>
      </c>
      <c r="C2" s="101"/>
      <c r="D2" s="101"/>
      <c r="E2" s="101"/>
      <c r="F2" s="101"/>
      <c r="G2" s="101"/>
      <c r="H2" s="102" t="s">
        <v>998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3"/>
    </row>
    <row r="3" spans="2:38" ht="15.75" customHeight="1" x14ac:dyDescent="0.25">
      <c r="B3" s="103" t="s">
        <v>2</v>
      </c>
      <c r="C3" s="103"/>
      <c r="D3" s="103"/>
      <c r="E3" s="103"/>
      <c r="F3" s="103"/>
      <c r="G3" s="103"/>
      <c r="H3" s="104" t="s">
        <v>51</v>
      </c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4"/>
      <c r="V3" s="5"/>
      <c r="AD3" s="65"/>
      <c r="AE3" s="66"/>
      <c r="AF3" s="65"/>
      <c r="AG3" s="65"/>
      <c r="AH3" s="65"/>
      <c r="AI3" s="66"/>
      <c r="AJ3" s="65"/>
    </row>
    <row r="4" spans="2:38" ht="4.5" customHeight="1" x14ac:dyDescent="0.25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4"/>
      <c r="V4" s="5"/>
      <c r="AE4" s="67"/>
      <c r="AI4" s="67"/>
    </row>
    <row r="5" spans="2:38" ht="21" customHeight="1" x14ac:dyDescent="0.25">
      <c r="B5" s="120" t="s">
        <v>3</v>
      </c>
      <c r="C5" s="120"/>
      <c r="D5" s="121" t="s">
        <v>169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2" t="s">
        <v>690</v>
      </c>
      <c r="P5" s="122"/>
      <c r="Q5" s="122"/>
      <c r="R5" s="122"/>
      <c r="S5" s="122"/>
      <c r="T5" s="122"/>
      <c r="W5" s="65"/>
      <c r="X5" s="110" t="s">
        <v>47</v>
      </c>
      <c r="Y5" s="110" t="s">
        <v>9</v>
      </c>
      <c r="Z5" s="110" t="s">
        <v>46</v>
      </c>
      <c r="AA5" s="110" t="s">
        <v>45</v>
      </c>
      <c r="AB5" s="110"/>
      <c r="AC5" s="110"/>
      <c r="AD5" s="110"/>
      <c r="AE5" s="110" t="s">
        <v>44</v>
      </c>
      <c r="AF5" s="110"/>
      <c r="AG5" s="110" t="s">
        <v>42</v>
      </c>
      <c r="AH5" s="110"/>
      <c r="AI5" s="110" t="s">
        <v>43</v>
      </c>
      <c r="AJ5" s="110"/>
      <c r="AK5" s="110" t="s">
        <v>41</v>
      </c>
      <c r="AL5" s="110"/>
    </row>
    <row r="6" spans="2:38" ht="17.25" customHeight="1" x14ac:dyDescent="0.25">
      <c r="B6" s="118" t="s">
        <v>4</v>
      </c>
      <c r="C6" s="118"/>
      <c r="D6" s="9"/>
      <c r="G6" s="119" t="s">
        <v>171</v>
      </c>
      <c r="H6" s="119"/>
      <c r="I6" s="119"/>
      <c r="J6" s="119"/>
      <c r="K6" s="119"/>
      <c r="L6" s="119"/>
      <c r="M6" s="119"/>
      <c r="N6" s="119"/>
      <c r="O6" s="119" t="s">
        <v>140</v>
      </c>
      <c r="P6" s="119"/>
      <c r="Q6" s="119"/>
      <c r="R6" s="119"/>
      <c r="S6" s="119"/>
      <c r="T6" s="119"/>
      <c r="W6" s="65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</row>
    <row r="7" spans="2:38" ht="5.25" customHeight="1" x14ac:dyDescent="0.25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61"/>
      <c r="P7" s="3"/>
      <c r="Q7" s="3"/>
      <c r="R7" s="3"/>
      <c r="S7" s="3"/>
      <c r="T7" s="3"/>
      <c r="W7" s="65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</row>
    <row r="8" spans="2:38" ht="30.75" customHeight="1" x14ac:dyDescent="0.25">
      <c r="B8" s="97" t="s">
        <v>5</v>
      </c>
      <c r="C8" s="112" t="s">
        <v>6</v>
      </c>
      <c r="D8" s="114" t="s">
        <v>7</v>
      </c>
      <c r="E8" s="115"/>
      <c r="F8" s="97" t="s">
        <v>8</v>
      </c>
      <c r="G8" s="97" t="s">
        <v>9</v>
      </c>
      <c r="H8" s="109" t="s">
        <v>10</v>
      </c>
      <c r="I8" s="109" t="s">
        <v>11</v>
      </c>
      <c r="J8" s="109" t="s">
        <v>12</v>
      </c>
      <c r="K8" s="109" t="s">
        <v>13</v>
      </c>
      <c r="L8" s="108" t="s">
        <v>14</v>
      </c>
      <c r="M8" s="108" t="s">
        <v>15</v>
      </c>
      <c r="N8" s="108" t="s">
        <v>16</v>
      </c>
      <c r="O8" s="108" t="s">
        <v>17</v>
      </c>
      <c r="P8" s="97" t="s">
        <v>18</v>
      </c>
      <c r="Q8" s="108" t="s">
        <v>19</v>
      </c>
      <c r="R8" s="97" t="s">
        <v>20</v>
      </c>
      <c r="S8" s="97" t="s">
        <v>21</v>
      </c>
      <c r="T8" s="97" t="s">
        <v>22</v>
      </c>
      <c r="W8" s="65"/>
      <c r="X8" s="110"/>
      <c r="Y8" s="110"/>
      <c r="Z8" s="110"/>
      <c r="AA8" s="68" t="s">
        <v>23</v>
      </c>
      <c r="AB8" s="68" t="s">
        <v>24</v>
      </c>
      <c r="AC8" s="68" t="s">
        <v>25</v>
      </c>
      <c r="AD8" s="68" t="s">
        <v>26</v>
      </c>
      <c r="AE8" s="68" t="s">
        <v>27</v>
      </c>
      <c r="AF8" s="68" t="s">
        <v>26</v>
      </c>
      <c r="AG8" s="68" t="s">
        <v>27</v>
      </c>
      <c r="AH8" s="68" t="s">
        <v>26</v>
      </c>
      <c r="AI8" s="68" t="s">
        <v>27</v>
      </c>
      <c r="AJ8" s="68" t="s">
        <v>26</v>
      </c>
      <c r="AK8" s="68" t="s">
        <v>27</v>
      </c>
      <c r="AL8" s="69" t="s">
        <v>26</v>
      </c>
    </row>
    <row r="9" spans="2:38" ht="30.75" customHeight="1" x14ac:dyDescent="0.25">
      <c r="B9" s="99"/>
      <c r="C9" s="113"/>
      <c r="D9" s="116"/>
      <c r="E9" s="117"/>
      <c r="F9" s="99"/>
      <c r="G9" s="99"/>
      <c r="H9" s="109"/>
      <c r="I9" s="109"/>
      <c r="J9" s="109"/>
      <c r="K9" s="109"/>
      <c r="L9" s="108"/>
      <c r="M9" s="108"/>
      <c r="N9" s="108"/>
      <c r="O9" s="108"/>
      <c r="P9" s="98"/>
      <c r="Q9" s="108"/>
      <c r="R9" s="99"/>
      <c r="S9" s="98"/>
      <c r="T9" s="98"/>
      <c r="V9" s="11"/>
      <c r="W9" s="65"/>
      <c r="X9" s="70" t="str">
        <f>+D5</f>
        <v>Cơ sở văn hóa Việt Nam</v>
      </c>
      <c r="Y9" s="71" t="str">
        <f>+O5</f>
        <v>Nhóm:   CDT1240-05</v>
      </c>
      <c r="Z9" s="72">
        <f>+$AI$9+$AK$9+$AG$9</f>
        <v>66</v>
      </c>
      <c r="AA9" s="66">
        <f>COUNTIF($S$10:$S$134,"Khiển trách")</f>
        <v>0</v>
      </c>
      <c r="AB9" s="66">
        <f>COUNTIF($S$10:$S$134,"Cảnh cáo")</f>
        <v>0</v>
      </c>
      <c r="AC9" s="66">
        <f>COUNTIF($S$10:$S$134,"Đình chỉ thi")</f>
        <v>0</v>
      </c>
      <c r="AD9" s="73">
        <f>+($AA$9+$AB$9+$AC$9)/$Z$9*100%</f>
        <v>0</v>
      </c>
      <c r="AE9" s="66">
        <f>SUM(COUNTIF($S$10:$S$132,"Vắng"),COUNTIF($S$10:$S$132,"Vắng có phép"))</f>
        <v>5</v>
      </c>
      <c r="AF9" s="74">
        <f>+$AE$9/$Z$9</f>
        <v>7.575757575757576E-2</v>
      </c>
      <c r="AG9" s="75">
        <f>COUNTIF($W$10:$W$132,"Thi lại")</f>
        <v>0</v>
      </c>
      <c r="AH9" s="74">
        <f>+$AG$9/$Z$9</f>
        <v>0</v>
      </c>
      <c r="AI9" s="75">
        <f>COUNTIF($W$10:$W$133,"Học lại")</f>
        <v>8</v>
      </c>
      <c r="AJ9" s="74">
        <f>+$AI$9/$Z$9</f>
        <v>0.12121212121212122</v>
      </c>
      <c r="AK9" s="66">
        <f>COUNTIF($W$11:$W$133,"Đạt")</f>
        <v>58</v>
      </c>
      <c r="AL9" s="73">
        <f>+$AK$9/$Z$9</f>
        <v>0.87878787878787878</v>
      </c>
    </row>
    <row r="10" spans="2:38" ht="14.25" customHeight="1" x14ac:dyDescent="0.25">
      <c r="B10" s="105" t="s">
        <v>28</v>
      </c>
      <c r="C10" s="106"/>
      <c r="D10" s="106"/>
      <c r="E10" s="106"/>
      <c r="F10" s="106"/>
      <c r="G10" s="107"/>
      <c r="H10" s="12">
        <v>10</v>
      </c>
      <c r="I10" s="12">
        <v>30</v>
      </c>
      <c r="J10" s="13"/>
      <c r="K10" s="12"/>
      <c r="L10" s="14"/>
      <c r="M10" s="15"/>
      <c r="N10" s="15"/>
      <c r="O10" s="62">
        <f>100-(H10+I10+J10+K10)</f>
        <v>60</v>
      </c>
      <c r="P10" s="99"/>
      <c r="Q10" s="16"/>
      <c r="R10" s="16"/>
      <c r="S10" s="99"/>
      <c r="T10" s="99"/>
      <c r="W10" s="65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2:38" ht="18.75" customHeight="1" x14ac:dyDescent="0.25">
      <c r="B11" s="17">
        <v>1</v>
      </c>
      <c r="C11" s="18" t="s">
        <v>527</v>
      </c>
      <c r="D11" s="19" t="s">
        <v>158</v>
      </c>
      <c r="E11" s="20" t="s">
        <v>52</v>
      </c>
      <c r="F11" s="21" t="s">
        <v>528</v>
      </c>
      <c r="G11" s="18" t="s">
        <v>291</v>
      </c>
      <c r="H11" s="89">
        <v>10</v>
      </c>
      <c r="I11" s="22">
        <v>6</v>
      </c>
      <c r="J11" s="22" t="s">
        <v>29</v>
      </c>
      <c r="K11" s="22" t="s">
        <v>29</v>
      </c>
      <c r="L11" s="95"/>
      <c r="M11" s="95"/>
      <c r="N11" s="95"/>
      <c r="O11" s="96">
        <v>6</v>
      </c>
      <c r="P11" s="23">
        <f t="shared" ref="P11:P74" si="0">ROUND(SUMPRODUCT(H11:O11,$H$10:$O$10)/100,1)</f>
        <v>6.4</v>
      </c>
      <c r="Q11" s="24" t="str">
        <f t="shared" ref="Q11:Q42" si="1">IF(AND($P11&gt;=9,$P11&lt;=10),"A+","")&amp;IF(AND($P11&gt;=8.5,$P11&lt;=8.9),"A","")&amp;IF(AND($P11&gt;=8,$P11&lt;=8.4),"B+","")&amp;IF(AND($P11&gt;=7,$P11&lt;=7.9),"B","")&amp;IF(AND($P11&gt;=6.5,$P11&lt;=6.9),"C+","")&amp;IF(AND($P11&gt;=5.5,$P11&lt;=6.4),"C","")&amp;IF(AND($P11&gt;=5,$P11&lt;=5.4),"D+","")&amp;IF(AND($P11&gt;=4,$P11&lt;=4.9),"D","")&amp;IF(AND($P11&lt;4),"F","")</f>
        <v>C</v>
      </c>
      <c r="R11" s="24" t="str">
        <f t="shared" ref="R11:R42" si="2">IF($P11&lt;4,"Kém",IF(AND($P11&gt;=4,$P11&lt;=5.4),"Trung bình yếu",IF(AND($P11&gt;=5.5,$P11&lt;=6.9),"Trung bình",IF(AND($P11&gt;=7,$P11&lt;=8.4),"Khá",IF(AND($P11&gt;=8.5,$P11&lt;=10),"Giỏi","")))))</f>
        <v>Trung bình</v>
      </c>
      <c r="S11" s="86" t="str">
        <f t="shared" ref="S11:S25" si="3">+IF(OR($H11=0,$I11=0,$J11=0,$K11=0),"Không đủ ĐKDT","")</f>
        <v/>
      </c>
      <c r="T11" s="25">
        <v>204</v>
      </c>
      <c r="U11" s="3"/>
      <c r="V11" s="26"/>
      <c r="W11" s="77" t="str">
        <f t="shared" ref="W11:W42" si="4">IF(S11="Không đủ ĐKDT","Học lại",IF(S11="Đình chỉ thi","Học lại",IF(AND(MID(G11,2,2)&gt;="12",S11="Vắng"),"Học lại",IF(S11="Vắng có phép", "Thi lại",IF(S11="Nợ học phí", "Thi lại",IF(AND((MID(G11,2,2)&lt;"12"),P11&lt;4.5),"Thi lại",IF(P11&lt;4,"Học lại","Đạt")))))))</f>
        <v>Đạt</v>
      </c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2:38" ht="18.75" customHeight="1" x14ac:dyDescent="0.25">
      <c r="B12" s="27">
        <v>2</v>
      </c>
      <c r="C12" s="28" t="s">
        <v>529</v>
      </c>
      <c r="D12" s="29" t="s">
        <v>55</v>
      </c>
      <c r="E12" s="30" t="s">
        <v>52</v>
      </c>
      <c r="F12" s="31" t="s">
        <v>391</v>
      </c>
      <c r="G12" s="28" t="s">
        <v>181</v>
      </c>
      <c r="H12" s="90">
        <v>10</v>
      </c>
      <c r="I12" s="32">
        <v>5.5</v>
      </c>
      <c r="J12" s="32" t="s">
        <v>29</v>
      </c>
      <c r="K12" s="32" t="s">
        <v>29</v>
      </c>
      <c r="L12" s="33"/>
      <c r="M12" s="33"/>
      <c r="N12" s="33"/>
      <c r="O12" s="34">
        <v>7</v>
      </c>
      <c r="P12" s="35">
        <f t="shared" si="0"/>
        <v>6.9</v>
      </c>
      <c r="Q12" s="36" t="str">
        <f t="shared" si="1"/>
        <v>C+</v>
      </c>
      <c r="R12" s="37" t="str">
        <f t="shared" si="2"/>
        <v>Trung bình</v>
      </c>
      <c r="S12" s="38" t="str">
        <f t="shared" si="3"/>
        <v/>
      </c>
      <c r="T12" s="39">
        <v>204</v>
      </c>
      <c r="U12" s="3"/>
      <c r="V12" s="26"/>
      <c r="W12" s="77" t="str">
        <f t="shared" si="4"/>
        <v>Đạt</v>
      </c>
      <c r="X12" s="76"/>
      <c r="Y12" s="76"/>
      <c r="Z12" s="76"/>
      <c r="AA12" s="68"/>
      <c r="AB12" s="68"/>
      <c r="AC12" s="68"/>
      <c r="AD12" s="68"/>
      <c r="AE12" s="67"/>
      <c r="AF12" s="68"/>
      <c r="AG12" s="68"/>
      <c r="AH12" s="68"/>
      <c r="AI12" s="68"/>
      <c r="AJ12" s="68"/>
      <c r="AK12" s="68"/>
      <c r="AL12" s="69"/>
    </row>
    <row r="13" spans="2:38" ht="18.75" customHeight="1" x14ac:dyDescent="0.25">
      <c r="B13" s="27">
        <v>3</v>
      </c>
      <c r="C13" s="28" t="s">
        <v>530</v>
      </c>
      <c r="D13" s="29" t="s">
        <v>531</v>
      </c>
      <c r="E13" s="30" t="s">
        <v>532</v>
      </c>
      <c r="F13" s="31" t="s">
        <v>533</v>
      </c>
      <c r="G13" s="28" t="s">
        <v>181</v>
      </c>
      <c r="H13" s="90">
        <v>10</v>
      </c>
      <c r="I13" s="32">
        <v>6.5</v>
      </c>
      <c r="J13" s="32" t="s">
        <v>29</v>
      </c>
      <c r="K13" s="32" t="s">
        <v>29</v>
      </c>
      <c r="L13" s="40"/>
      <c r="M13" s="40"/>
      <c r="N13" s="40"/>
      <c r="O13" s="34">
        <v>7</v>
      </c>
      <c r="P13" s="35">
        <f t="shared" si="0"/>
        <v>7.2</v>
      </c>
      <c r="Q13" s="36" t="str">
        <f t="shared" si="1"/>
        <v>B</v>
      </c>
      <c r="R13" s="37" t="str">
        <f t="shared" si="2"/>
        <v>Khá</v>
      </c>
      <c r="S13" s="38" t="str">
        <f t="shared" si="3"/>
        <v/>
      </c>
      <c r="T13" s="39">
        <v>204</v>
      </c>
      <c r="U13" s="3"/>
      <c r="V13" s="26"/>
      <c r="W13" s="77" t="str">
        <f t="shared" si="4"/>
        <v>Đạt</v>
      </c>
      <c r="X13" s="78"/>
      <c r="Y13" s="78"/>
      <c r="Z13" s="88"/>
      <c r="AA13" s="67"/>
      <c r="AB13" s="67"/>
      <c r="AC13" s="67"/>
      <c r="AD13" s="80"/>
      <c r="AE13" s="67"/>
      <c r="AF13" s="81"/>
      <c r="AG13" s="82"/>
      <c r="AH13" s="81"/>
      <c r="AI13" s="82"/>
      <c r="AJ13" s="81"/>
      <c r="AK13" s="67"/>
      <c r="AL13" s="80"/>
    </row>
    <row r="14" spans="2:38" ht="18.75" customHeight="1" x14ac:dyDescent="0.25">
      <c r="B14" s="27">
        <v>4</v>
      </c>
      <c r="C14" s="28" t="s">
        <v>534</v>
      </c>
      <c r="D14" s="29" t="s">
        <v>78</v>
      </c>
      <c r="E14" s="30" t="s">
        <v>535</v>
      </c>
      <c r="F14" s="31" t="s">
        <v>187</v>
      </c>
      <c r="G14" s="28" t="s">
        <v>188</v>
      </c>
      <c r="H14" s="90">
        <v>10</v>
      </c>
      <c r="I14" s="32">
        <v>6</v>
      </c>
      <c r="J14" s="32" t="s">
        <v>29</v>
      </c>
      <c r="K14" s="32" t="s">
        <v>29</v>
      </c>
      <c r="L14" s="40"/>
      <c r="M14" s="40"/>
      <c r="N14" s="40"/>
      <c r="O14" s="34">
        <v>6</v>
      </c>
      <c r="P14" s="35">
        <f t="shared" si="0"/>
        <v>6.4</v>
      </c>
      <c r="Q14" s="36" t="str">
        <f t="shared" si="1"/>
        <v>C</v>
      </c>
      <c r="R14" s="37" t="str">
        <f t="shared" si="2"/>
        <v>Trung bình</v>
      </c>
      <c r="S14" s="38" t="str">
        <f t="shared" si="3"/>
        <v/>
      </c>
      <c r="T14" s="39">
        <v>204</v>
      </c>
      <c r="U14" s="3"/>
      <c r="V14" s="26"/>
      <c r="W14" s="77" t="str">
        <f t="shared" si="4"/>
        <v>Đạt</v>
      </c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</row>
    <row r="15" spans="2:38" ht="18.75" customHeight="1" x14ac:dyDescent="0.25">
      <c r="B15" s="27">
        <v>5</v>
      </c>
      <c r="C15" s="28" t="s">
        <v>536</v>
      </c>
      <c r="D15" s="29" t="s">
        <v>80</v>
      </c>
      <c r="E15" s="30" t="s">
        <v>159</v>
      </c>
      <c r="F15" s="31" t="s">
        <v>537</v>
      </c>
      <c r="G15" s="28" t="s">
        <v>181</v>
      </c>
      <c r="H15" s="90">
        <v>10</v>
      </c>
      <c r="I15" s="32">
        <v>5.5</v>
      </c>
      <c r="J15" s="32" t="s">
        <v>29</v>
      </c>
      <c r="K15" s="32" t="s">
        <v>29</v>
      </c>
      <c r="L15" s="40"/>
      <c r="M15" s="40"/>
      <c r="N15" s="40"/>
      <c r="O15" s="34">
        <v>6</v>
      </c>
      <c r="P15" s="35">
        <f t="shared" si="0"/>
        <v>6.3</v>
      </c>
      <c r="Q15" s="36" t="str">
        <f t="shared" si="1"/>
        <v>C</v>
      </c>
      <c r="R15" s="37" t="str">
        <f t="shared" si="2"/>
        <v>Trung bình</v>
      </c>
      <c r="S15" s="38" t="str">
        <f t="shared" si="3"/>
        <v/>
      </c>
      <c r="T15" s="39">
        <v>204</v>
      </c>
      <c r="U15" s="3"/>
      <c r="V15" s="26"/>
      <c r="W15" s="77" t="str">
        <f t="shared" si="4"/>
        <v>Đạt</v>
      </c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</row>
    <row r="16" spans="2:38" ht="18.75" customHeight="1" x14ac:dyDescent="0.25">
      <c r="B16" s="27">
        <v>6</v>
      </c>
      <c r="C16" s="28" t="s">
        <v>538</v>
      </c>
      <c r="D16" s="29" t="s">
        <v>539</v>
      </c>
      <c r="E16" s="30" t="s">
        <v>102</v>
      </c>
      <c r="F16" s="31" t="s">
        <v>540</v>
      </c>
      <c r="G16" s="28" t="s">
        <v>188</v>
      </c>
      <c r="H16" s="90">
        <v>10</v>
      </c>
      <c r="I16" s="32">
        <v>5</v>
      </c>
      <c r="J16" s="32" t="s">
        <v>29</v>
      </c>
      <c r="K16" s="32" t="s">
        <v>29</v>
      </c>
      <c r="L16" s="40"/>
      <c r="M16" s="40"/>
      <c r="N16" s="40"/>
      <c r="O16" s="34">
        <v>7</v>
      </c>
      <c r="P16" s="35">
        <f t="shared" si="0"/>
        <v>6.7</v>
      </c>
      <c r="Q16" s="36" t="str">
        <f t="shared" si="1"/>
        <v>C+</v>
      </c>
      <c r="R16" s="37" t="str">
        <f t="shared" si="2"/>
        <v>Trung bình</v>
      </c>
      <c r="S16" s="38" t="str">
        <f t="shared" si="3"/>
        <v/>
      </c>
      <c r="T16" s="39">
        <v>204</v>
      </c>
      <c r="U16" s="3"/>
      <c r="V16" s="26"/>
      <c r="W16" s="77" t="str">
        <f t="shared" si="4"/>
        <v>Đạt</v>
      </c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</row>
    <row r="17" spans="2:38" ht="18.75" customHeight="1" x14ac:dyDescent="0.25">
      <c r="B17" s="27">
        <v>7</v>
      </c>
      <c r="C17" s="28" t="s">
        <v>541</v>
      </c>
      <c r="D17" s="29" t="s">
        <v>542</v>
      </c>
      <c r="E17" s="30" t="s">
        <v>56</v>
      </c>
      <c r="F17" s="31" t="s">
        <v>540</v>
      </c>
      <c r="G17" s="28" t="s">
        <v>177</v>
      </c>
      <c r="H17" s="90">
        <v>10</v>
      </c>
      <c r="I17" s="32">
        <v>6</v>
      </c>
      <c r="J17" s="32" t="s">
        <v>29</v>
      </c>
      <c r="K17" s="32" t="s">
        <v>29</v>
      </c>
      <c r="L17" s="40"/>
      <c r="M17" s="40"/>
      <c r="N17" s="40"/>
      <c r="O17" s="34">
        <v>7</v>
      </c>
      <c r="P17" s="35">
        <f t="shared" si="0"/>
        <v>7</v>
      </c>
      <c r="Q17" s="36" t="str">
        <f t="shared" si="1"/>
        <v>B</v>
      </c>
      <c r="R17" s="37" t="str">
        <f t="shared" si="2"/>
        <v>Khá</v>
      </c>
      <c r="S17" s="38" t="str">
        <f t="shared" si="3"/>
        <v/>
      </c>
      <c r="T17" s="39">
        <v>204</v>
      </c>
      <c r="U17" s="3"/>
      <c r="V17" s="26"/>
      <c r="W17" s="77" t="str">
        <f t="shared" si="4"/>
        <v>Đạt</v>
      </c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</row>
    <row r="18" spans="2:38" ht="18.75" customHeight="1" x14ac:dyDescent="0.25">
      <c r="B18" s="27">
        <v>8</v>
      </c>
      <c r="C18" s="28" t="s">
        <v>543</v>
      </c>
      <c r="D18" s="29" t="s">
        <v>544</v>
      </c>
      <c r="E18" s="30" t="s">
        <v>545</v>
      </c>
      <c r="F18" s="31" t="s">
        <v>546</v>
      </c>
      <c r="G18" s="28" t="s">
        <v>181</v>
      </c>
      <c r="H18" s="90">
        <v>10</v>
      </c>
      <c r="I18" s="32">
        <v>7</v>
      </c>
      <c r="J18" s="32" t="s">
        <v>29</v>
      </c>
      <c r="K18" s="32" t="s">
        <v>29</v>
      </c>
      <c r="L18" s="40"/>
      <c r="M18" s="40"/>
      <c r="N18" s="40"/>
      <c r="O18" s="34">
        <v>7</v>
      </c>
      <c r="P18" s="35">
        <f t="shared" si="0"/>
        <v>7.3</v>
      </c>
      <c r="Q18" s="36" t="str">
        <f t="shared" si="1"/>
        <v>B</v>
      </c>
      <c r="R18" s="37" t="str">
        <f t="shared" si="2"/>
        <v>Khá</v>
      </c>
      <c r="S18" s="38" t="str">
        <f t="shared" si="3"/>
        <v/>
      </c>
      <c r="T18" s="39">
        <v>204</v>
      </c>
      <c r="U18" s="3"/>
      <c r="V18" s="26"/>
      <c r="W18" s="77" t="str">
        <f t="shared" si="4"/>
        <v>Đạt</v>
      </c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</row>
    <row r="19" spans="2:38" ht="18.75" customHeight="1" x14ac:dyDescent="0.25">
      <c r="B19" s="27">
        <v>9</v>
      </c>
      <c r="C19" s="28" t="s">
        <v>547</v>
      </c>
      <c r="D19" s="29" t="s">
        <v>548</v>
      </c>
      <c r="E19" s="30" t="s">
        <v>59</v>
      </c>
      <c r="F19" s="31" t="s">
        <v>549</v>
      </c>
      <c r="G19" s="28" t="s">
        <v>291</v>
      </c>
      <c r="H19" s="90">
        <v>10</v>
      </c>
      <c r="I19" s="32">
        <v>6</v>
      </c>
      <c r="J19" s="32" t="s">
        <v>29</v>
      </c>
      <c r="K19" s="32" t="s">
        <v>29</v>
      </c>
      <c r="L19" s="40"/>
      <c r="M19" s="40"/>
      <c r="N19" s="40"/>
      <c r="O19" s="34">
        <v>6</v>
      </c>
      <c r="P19" s="35">
        <f t="shared" si="0"/>
        <v>6.4</v>
      </c>
      <c r="Q19" s="36" t="str">
        <f t="shared" si="1"/>
        <v>C</v>
      </c>
      <c r="R19" s="37" t="str">
        <f t="shared" si="2"/>
        <v>Trung bình</v>
      </c>
      <c r="S19" s="38" t="str">
        <f t="shared" si="3"/>
        <v/>
      </c>
      <c r="T19" s="39">
        <v>204</v>
      </c>
      <c r="U19" s="3"/>
      <c r="V19" s="26"/>
      <c r="W19" s="77" t="str">
        <f t="shared" si="4"/>
        <v>Đạt</v>
      </c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</row>
    <row r="20" spans="2:38" ht="18.75" customHeight="1" x14ac:dyDescent="0.25">
      <c r="B20" s="27">
        <v>10</v>
      </c>
      <c r="C20" s="28" t="s">
        <v>550</v>
      </c>
      <c r="D20" s="29" t="s">
        <v>551</v>
      </c>
      <c r="E20" s="30" t="s">
        <v>59</v>
      </c>
      <c r="F20" s="31" t="s">
        <v>552</v>
      </c>
      <c r="G20" s="28" t="s">
        <v>291</v>
      </c>
      <c r="H20" s="90">
        <v>10</v>
      </c>
      <c r="I20" s="32">
        <v>6</v>
      </c>
      <c r="J20" s="32" t="s">
        <v>29</v>
      </c>
      <c r="K20" s="32" t="s">
        <v>29</v>
      </c>
      <c r="L20" s="40"/>
      <c r="M20" s="40"/>
      <c r="N20" s="40"/>
      <c r="O20" s="34">
        <v>7</v>
      </c>
      <c r="P20" s="35">
        <f t="shared" si="0"/>
        <v>7</v>
      </c>
      <c r="Q20" s="36" t="str">
        <f t="shared" si="1"/>
        <v>B</v>
      </c>
      <c r="R20" s="37" t="str">
        <f t="shared" si="2"/>
        <v>Khá</v>
      </c>
      <c r="S20" s="38" t="str">
        <f t="shared" si="3"/>
        <v/>
      </c>
      <c r="T20" s="39">
        <v>204</v>
      </c>
      <c r="U20" s="3"/>
      <c r="V20" s="26"/>
      <c r="W20" s="77" t="str">
        <f t="shared" si="4"/>
        <v>Đạt</v>
      </c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</row>
    <row r="21" spans="2:38" ht="18.75" customHeight="1" x14ac:dyDescent="0.25">
      <c r="B21" s="27">
        <v>11</v>
      </c>
      <c r="C21" s="28" t="s">
        <v>553</v>
      </c>
      <c r="D21" s="29" t="s">
        <v>299</v>
      </c>
      <c r="E21" s="30" t="s">
        <v>59</v>
      </c>
      <c r="F21" s="31" t="s">
        <v>554</v>
      </c>
      <c r="G21" s="28" t="s">
        <v>177</v>
      </c>
      <c r="H21" s="90">
        <v>10</v>
      </c>
      <c r="I21" s="32">
        <v>5</v>
      </c>
      <c r="J21" s="32" t="s">
        <v>29</v>
      </c>
      <c r="K21" s="32" t="s">
        <v>29</v>
      </c>
      <c r="L21" s="40"/>
      <c r="M21" s="40"/>
      <c r="N21" s="40"/>
      <c r="O21" s="34">
        <v>7</v>
      </c>
      <c r="P21" s="35">
        <f t="shared" si="0"/>
        <v>6.7</v>
      </c>
      <c r="Q21" s="36" t="str">
        <f t="shared" si="1"/>
        <v>C+</v>
      </c>
      <c r="R21" s="37" t="str">
        <f t="shared" si="2"/>
        <v>Trung bình</v>
      </c>
      <c r="S21" s="38" t="str">
        <f t="shared" si="3"/>
        <v/>
      </c>
      <c r="T21" s="39">
        <v>204</v>
      </c>
      <c r="U21" s="3"/>
      <c r="V21" s="26"/>
      <c r="W21" s="77" t="str">
        <f t="shared" si="4"/>
        <v>Đạt</v>
      </c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</row>
    <row r="22" spans="2:38" ht="18.75" customHeight="1" x14ac:dyDescent="0.25">
      <c r="B22" s="27">
        <v>12</v>
      </c>
      <c r="C22" s="28" t="s">
        <v>555</v>
      </c>
      <c r="D22" s="29" t="s">
        <v>556</v>
      </c>
      <c r="E22" s="30" t="s">
        <v>143</v>
      </c>
      <c r="F22" s="31" t="s">
        <v>557</v>
      </c>
      <c r="G22" s="28" t="s">
        <v>177</v>
      </c>
      <c r="H22" s="90">
        <v>10</v>
      </c>
      <c r="I22" s="32">
        <v>5</v>
      </c>
      <c r="J22" s="32" t="s">
        <v>29</v>
      </c>
      <c r="K22" s="32" t="s">
        <v>29</v>
      </c>
      <c r="L22" s="40"/>
      <c r="M22" s="40"/>
      <c r="N22" s="40"/>
      <c r="O22" s="34">
        <v>7</v>
      </c>
      <c r="P22" s="35">
        <f t="shared" si="0"/>
        <v>6.7</v>
      </c>
      <c r="Q22" s="36" t="str">
        <f t="shared" si="1"/>
        <v>C+</v>
      </c>
      <c r="R22" s="37" t="str">
        <f t="shared" si="2"/>
        <v>Trung bình</v>
      </c>
      <c r="S22" s="38" t="str">
        <f t="shared" si="3"/>
        <v/>
      </c>
      <c r="T22" s="39">
        <v>204</v>
      </c>
      <c r="U22" s="3"/>
      <c r="V22" s="26"/>
      <c r="W22" s="77" t="str">
        <f t="shared" si="4"/>
        <v>Đạt</v>
      </c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</row>
    <row r="23" spans="2:38" ht="18.75" customHeight="1" x14ac:dyDescent="0.25">
      <c r="B23" s="27">
        <v>13</v>
      </c>
      <c r="C23" s="28" t="s">
        <v>558</v>
      </c>
      <c r="D23" s="29" t="s">
        <v>559</v>
      </c>
      <c r="E23" s="30" t="s">
        <v>62</v>
      </c>
      <c r="F23" s="31" t="s">
        <v>560</v>
      </c>
      <c r="G23" s="28" t="s">
        <v>291</v>
      </c>
      <c r="H23" s="90">
        <v>10</v>
      </c>
      <c r="I23" s="32">
        <v>6</v>
      </c>
      <c r="J23" s="32" t="s">
        <v>29</v>
      </c>
      <c r="K23" s="32" t="s">
        <v>29</v>
      </c>
      <c r="L23" s="40"/>
      <c r="M23" s="40"/>
      <c r="N23" s="40"/>
      <c r="O23" s="34">
        <v>7</v>
      </c>
      <c r="P23" s="35">
        <f t="shared" si="0"/>
        <v>7</v>
      </c>
      <c r="Q23" s="36" t="str">
        <f t="shared" si="1"/>
        <v>B</v>
      </c>
      <c r="R23" s="37" t="str">
        <f t="shared" si="2"/>
        <v>Khá</v>
      </c>
      <c r="S23" s="38" t="str">
        <f t="shared" si="3"/>
        <v/>
      </c>
      <c r="T23" s="39">
        <v>204</v>
      </c>
      <c r="U23" s="3"/>
      <c r="V23" s="26"/>
      <c r="W23" s="77" t="str">
        <f t="shared" si="4"/>
        <v>Đạt</v>
      </c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</row>
    <row r="24" spans="2:38" ht="18.75" customHeight="1" x14ac:dyDescent="0.25">
      <c r="B24" s="27">
        <v>14</v>
      </c>
      <c r="C24" s="28" t="s">
        <v>561</v>
      </c>
      <c r="D24" s="29" t="s">
        <v>128</v>
      </c>
      <c r="E24" s="30" t="s">
        <v>106</v>
      </c>
      <c r="F24" s="31" t="s">
        <v>562</v>
      </c>
      <c r="G24" s="28" t="s">
        <v>291</v>
      </c>
      <c r="H24" s="90">
        <v>10</v>
      </c>
      <c r="I24" s="32">
        <v>6</v>
      </c>
      <c r="J24" s="32" t="s">
        <v>29</v>
      </c>
      <c r="K24" s="32" t="s">
        <v>29</v>
      </c>
      <c r="L24" s="40"/>
      <c r="M24" s="40"/>
      <c r="N24" s="40"/>
      <c r="O24" s="34">
        <v>6</v>
      </c>
      <c r="P24" s="35">
        <f t="shared" si="0"/>
        <v>6.4</v>
      </c>
      <c r="Q24" s="36" t="str">
        <f t="shared" si="1"/>
        <v>C</v>
      </c>
      <c r="R24" s="37" t="str">
        <f t="shared" si="2"/>
        <v>Trung bình</v>
      </c>
      <c r="S24" s="38" t="str">
        <f t="shared" si="3"/>
        <v/>
      </c>
      <c r="T24" s="39">
        <v>204</v>
      </c>
      <c r="U24" s="3"/>
      <c r="V24" s="26"/>
      <c r="W24" s="77" t="str">
        <f t="shared" si="4"/>
        <v>Đạt</v>
      </c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  <c r="AK24" s="65"/>
      <c r="AL24" s="65"/>
    </row>
    <row r="25" spans="2:38" ht="18.75" customHeight="1" x14ac:dyDescent="0.25">
      <c r="B25" s="27">
        <v>15</v>
      </c>
      <c r="C25" s="28" t="s">
        <v>563</v>
      </c>
      <c r="D25" s="29" t="s">
        <v>564</v>
      </c>
      <c r="E25" s="30" t="s">
        <v>64</v>
      </c>
      <c r="F25" s="31" t="s">
        <v>264</v>
      </c>
      <c r="G25" s="28" t="s">
        <v>291</v>
      </c>
      <c r="H25" s="90">
        <v>10</v>
      </c>
      <c r="I25" s="32">
        <v>5</v>
      </c>
      <c r="J25" s="32" t="s">
        <v>29</v>
      </c>
      <c r="K25" s="32" t="s">
        <v>29</v>
      </c>
      <c r="L25" s="40"/>
      <c r="M25" s="40"/>
      <c r="N25" s="40"/>
      <c r="O25" s="34">
        <v>7</v>
      </c>
      <c r="P25" s="35">
        <f t="shared" si="0"/>
        <v>6.7</v>
      </c>
      <c r="Q25" s="36" t="str">
        <f t="shared" si="1"/>
        <v>C+</v>
      </c>
      <c r="R25" s="37" t="str">
        <f t="shared" si="2"/>
        <v>Trung bình</v>
      </c>
      <c r="S25" s="38" t="str">
        <f t="shared" si="3"/>
        <v/>
      </c>
      <c r="T25" s="39">
        <v>204</v>
      </c>
      <c r="U25" s="3"/>
      <c r="V25" s="26"/>
      <c r="W25" s="77" t="str">
        <f t="shared" si="4"/>
        <v>Đạt</v>
      </c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  <c r="AL25" s="65"/>
    </row>
    <row r="26" spans="2:38" ht="18.75" customHeight="1" x14ac:dyDescent="0.25">
      <c r="B26" s="27">
        <v>16</v>
      </c>
      <c r="C26" s="28" t="s">
        <v>565</v>
      </c>
      <c r="D26" s="29" t="s">
        <v>566</v>
      </c>
      <c r="E26" s="30" t="s">
        <v>64</v>
      </c>
      <c r="F26" s="31" t="s">
        <v>352</v>
      </c>
      <c r="G26" s="28" t="s">
        <v>201</v>
      </c>
      <c r="H26" s="90">
        <v>10</v>
      </c>
      <c r="I26" s="32">
        <v>6</v>
      </c>
      <c r="J26" s="32" t="s">
        <v>29</v>
      </c>
      <c r="K26" s="32" t="s">
        <v>29</v>
      </c>
      <c r="L26" s="40"/>
      <c r="M26" s="40"/>
      <c r="N26" s="40"/>
      <c r="O26" s="34">
        <v>0</v>
      </c>
      <c r="P26" s="35">
        <f t="shared" si="0"/>
        <v>2.8</v>
      </c>
      <c r="Q26" s="36" t="str">
        <f t="shared" si="1"/>
        <v>F</v>
      </c>
      <c r="R26" s="37" t="str">
        <f t="shared" si="2"/>
        <v>Kém</v>
      </c>
      <c r="S26" s="38" t="s">
        <v>999</v>
      </c>
      <c r="T26" s="39">
        <v>204</v>
      </c>
      <c r="U26" s="3"/>
      <c r="V26" s="26"/>
      <c r="W26" s="77" t="str">
        <f t="shared" si="4"/>
        <v>Học lại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</row>
    <row r="27" spans="2:38" ht="18.75" customHeight="1" x14ac:dyDescent="0.25">
      <c r="B27" s="27">
        <v>17</v>
      </c>
      <c r="C27" s="28" t="s">
        <v>567</v>
      </c>
      <c r="D27" s="29" t="s">
        <v>80</v>
      </c>
      <c r="E27" s="30" t="s">
        <v>64</v>
      </c>
      <c r="F27" s="31" t="s">
        <v>568</v>
      </c>
      <c r="G27" s="28" t="s">
        <v>188</v>
      </c>
      <c r="H27" s="90">
        <v>10</v>
      </c>
      <c r="I27" s="32">
        <v>6.5</v>
      </c>
      <c r="J27" s="32" t="s">
        <v>29</v>
      </c>
      <c r="K27" s="32" t="s">
        <v>29</v>
      </c>
      <c r="L27" s="40"/>
      <c r="M27" s="40"/>
      <c r="N27" s="40"/>
      <c r="O27" s="34">
        <v>5</v>
      </c>
      <c r="P27" s="35">
        <f t="shared" si="0"/>
        <v>6</v>
      </c>
      <c r="Q27" s="36" t="str">
        <f t="shared" si="1"/>
        <v>C</v>
      </c>
      <c r="R27" s="37" t="str">
        <f t="shared" si="2"/>
        <v>Trung bình</v>
      </c>
      <c r="S27" s="38" t="str">
        <f>+IF(OR($H27=0,$I27=0,$J27=0,$K27=0),"Không đủ ĐKDT","")</f>
        <v/>
      </c>
      <c r="T27" s="39">
        <v>204</v>
      </c>
      <c r="U27" s="3"/>
      <c r="V27" s="26"/>
      <c r="W27" s="77" t="str">
        <f t="shared" si="4"/>
        <v>Đạt</v>
      </c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</row>
    <row r="28" spans="2:38" ht="18.75" customHeight="1" x14ac:dyDescent="0.25">
      <c r="B28" s="27">
        <v>18</v>
      </c>
      <c r="C28" s="28" t="s">
        <v>569</v>
      </c>
      <c r="D28" s="29" t="s">
        <v>72</v>
      </c>
      <c r="E28" s="30" t="s">
        <v>107</v>
      </c>
      <c r="F28" s="31" t="s">
        <v>570</v>
      </c>
      <c r="G28" s="28" t="s">
        <v>201</v>
      </c>
      <c r="H28" s="90">
        <v>10</v>
      </c>
      <c r="I28" s="32">
        <v>6</v>
      </c>
      <c r="J28" s="32" t="s">
        <v>29</v>
      </c>
      <c r="K28" s="32" t="s">
        <v>29</v>
      </c>
      <c r="L28" s="40"/>
      <c r="M28" s="40"/>
      <c r="N28" s="40"/>
      <c r="O28" s="34">
        <v>7</v>
      </c>
      <c r="P28" s="35">
        <f t="shared" si="0"/>
        <v>7</v>
      </c>
      <c r="Q28" s="36" t="str">
        <f t="shared" si="1"/>
        <v>B</v>
      </c>
      <c r="R28" s="37" t="str">
        <f t="shared" si="2"/>
        <v>Khá</v>
      </c>
      <c r="S28" s="38" t="str">
        <f>+IF(OR($H28=0,$I28=0,$J28=0,$K28=0),"Không đủ ĐKDT","")</f>
        <v/>
      </c>
      <c r="T28" s="39">
        <v>204</v>
      </c>
      <c r="U28" s="3"/>
      <c r="V28" s="26"/>
      <c r="W28" s="77" t="str">
        <f t="shared" si="4"/>
        <v>Đạt</v>
      </c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</row>
    <row r="29" spans="2:38" ht="18.75" customHeight="1" x14ac:dyDescent="0.25">
      <c r="B29" s="27">
        <v>19</v>
      </c>
      <c r="C29" s="28" t="s">
        <v>571</v>
      </c>
      <c r="D29" s="29" t="s">
        <v>572</v>
      </c>
      <c r="E29" s="30" t="s">
        <v>67</v>
      </c>
      <c r="F29" s="31" t="s">
        <v>573</v>
      </c>
      <c r="G29" s="28" t="s">
        <v>188</v>
      </c>
      <c r="H29" s="90">
        <v>10</v>
      </c>
      <c r="I29" s="32">
        <v>7</v>
      </c>
      <c r="J29" s="32" t="s">
        <v>29</v>
      </c>
      <c r="K29" s="32" t="s">
        <v>29</v>
      </c>
      <c r="L29" s="40"/>
      <c r="M29" s="40"/>
      <c r="N29" s="40"/>
      <c r="O29" s="34">
        <v>8</v>
      </c>
      <c r="P29" s="35">
        <f t="shared" si="0"/>
        <v>7.9</v>
      </c>
      <c r="Q29" s="36" t="str">
        <f t="shared" si="1"/>
        <v>B</v>
      </c>
      <c r="R29" s="37" t="str">
        <f t="shared" si="2"/>
        <v>Khá</v>
      </c>
      <c r="S29" s="38" t="str">
        <f>+IF(OR($H29=0,$I29=0,$J29=0,$K29=0),"Không đủ ĐKDT","")</f>
        <v/>
      </c>
      <c r="T29" s="39">
        <v>204</v>
      </c>
      <c r="U29" s="3"/>
      <c r="V29" s="26"/>
      <c r="W29" s="77" t="str">
        <f t="shared" si="4"/>
        <v>Đạt</v>
      </c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</row>
    <row r="30" spans="2:38" ht="18.75" customHeight="1" x14ac:dyDescent="0.25">
      <c r="B30" s="27">
        <v>20</v>
      </c>
      <c r="C30" s="28" t="s">
        <v>574</v>
      </c>
      <c r="D30" s="29" t="s">
        <v>575</v>
      </c>
      <c r="E30" s="30" t="s">
        <v>241</v>
      </c>
      <c r="F30" s="31" t="s">
        <v>224</v>
      </c>
      <c r="G30" s="28" t="s">
        <v>201</v>
      </c>
      <c r="H30" s="90">
        <v>10</v>
      </c>
      <c r="I30" s="32">
        <v>6</v>
      </c>
      <c r="J30" s="32" t="s">
        <v>29</v>
      </c>
      <c r="K30" s="32" t="s">
        <v>29</v>
      </c>
      <c r="L30" s="40"/>
      <c r="M30" s="40"/>
      <c r="N30" s="40"/>
      <c r="O30" s="34">
        <v>7</v>
      </c>
      <c r="P30" s="35">
        <f t="shared" si="0"/>
        <v>7</v>
      </c>
      <c r="Q30" s="36" t="str">
        <f t="shared" si="1"/>
        <v>B</v>
      </c>
      <c r="R30" s="37" t="str">
        <f t="shared" si="2"/>
        <v>Khá</v>
      </c>
      <c r="S30" s="38" t="str">
        <f>+IF(OR($H30=0,$I30=0,$J30=0,$K30=0),"Không đủ ĐKDT","")</f>
        <v/>
      </c>
      <c r="T30" s="39">
        <v>204</v>
      </c>
      <c r="U30" s="3"/>
      <c r="V30" s="26"/>
      <c r="W30" s="77" t="str">
        <f t="shared" si="4"/>
        <v>Đạt</v>
      </c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</row>
    <row r="31" spans="2:38" ht="18.75" customHeight="1" x14ac:dyDescent="0.25">
      <c r="B31" s="27">
        <v>21</v>
      </c>
      <c r="C31" s="28" t="s">
        <v>576</v>
      </c>
      <c r="D31" s="29" t="s">
        <v>577</v>
      </c>
      <c r="E31" s="30" t="s">
        <v>69</v>
      </c>
      <c r="F31" s="31" t="s">
        <v>578</v>
      </c>
      <c r="G31" s="28" t="s">
        <v>291</v>
      </c>
      <c r="H31" s="90">
        <v>10</v>
      </c>
      <c r="I31" s="32">
        <v>5</v>
      </c>
      <c r="J31" s="32" t="s">
        <v>29</v>
      </c>
      <c r="K31" s="32" t="s">
        <v>29</v>
      </c>
      <c r="L31" s="40"/>
      <c r="M31" s="40"/>
      <c r="N31" s="40"/>
      <c r="O31" s="34">
        <v>7</v>
      </c>
      <c r="P31" s="35">
        <f t="shared" si="0"/>
        <v>6.7</v>
      </c>
      <c r="Q31" s="36" t="str">
        <f t="shared" si="1"/>
        <v>C+</v>
      </c>
      <c r="R31" s="37" t="str">
        <f t="shared" si="2"/>
        <v>Trung bình</v>
      </c>
      <c r="S31" s="38" t="str">
        <f>+IF(OR($H31=0,$I31=0,$J31=0,$K31=0),"Không đủ ĐKDT","")</f>
        <v/>
      </c>
      <c r="T31" s="39">
        <v>204</v>
      </c>
      <c r="U31" s="3"/>
      <c r="V31" s="26"/>
      <c r="W31" s="77" t="str">
        <f t="shared" si="4"/>
        <v>Đạt</v>
      </c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</row>
    <row r="32" spans="2:38" ht="18.75" customHeight="1" x14ac:dyDescent="0.25">
      <c r="B32" s="27">
        <v>22</v>
      </c>
      <c r="C32" s="28" t="s">
        <v>579</v>
      </c>
      <c r="D32" s="29" t="s">
        <v>580</v>
      </c>
      <c r="E32" s="30" t="s">
        <v>71</v>
      </c>
      <c r="F32" s="31" t="s">
        <v>99</v>
      </c>
      <c r="G32" s="28" t="s">
        <v>291</v>
      </c>
      <c r="H32" s="90">
        <v>10</v>
      </c>
      <c r="I32" s="32">
        <v>6</v>
      </c>
      <c r="J32" s="32" t="s">
        <v>29</v>
      </c>
      <c r="K32" s="32" t="s">
        <v>29</v>
      </c>
      <c r="L32" s="40"/>
      <c r="M32" s="40"/>
      <c r="N32" s="40"/>
      <c r="O32" s="34">
        <v>0</v>
      </c>
      <c r="P32" s="35">
        <f t="shared" si="0"/>
        <v>2.8</v>
      </c>
      <c r="Q32" s="36" t="str">
        <f t="shared" si="1"/>
        <v>F</v>
      </c>
      <c r="R32" s="37" t="str">
        <f t="shared" si="2"/>
        <v>Kém</v>
      </c>
      <c r="S32" s="38" t="s">
        <v>999</v>
      </c>
      <c r="T32" s="39">
        <v>204</v>
      </c>
      <c r="U32" s="3"/>
      <c r="V32" s="26"/>
      <c r="W32" s="77" t="str">
        <f t="shared" si="4"/>
        <v>Học lại</v>
      </c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</row>
    <row r="33" spans="2:38" ht="18.75" customHeight="1" x14ac:dyDescent="0.25">
      <c r="B33" s="27">
        <v>23</v>
      </c>
      <c r="C33" s="28" t="s">
        <v>581</v>
      </c>
      <c r="D33" s="29" t="s">
        <v>58</v>
      </c>
      <c r="E33" s="30" t="s">
        <v>71</v>
      </c>
      <c r="F33" s="31" t="s">
        <v>582</v>
      </c>
      <c r="G33" s="28" t="s">
        <v>181</v>
      </c>
      <c r="H33" s="90">
        <v>10</v>
      </c>
      <c r="I33" s="32">
        <v>7</v>
      </c>
      <c r="J33" s="32" t="s">
        <v>29</v>
      </c>
      <c r="K33" s="32" t="s">
        <v>29</v>
      </c>
      <c r="L33" s="40"/>
      <c r="M33" s="40"/>
      <c r="N33" s="40"/>
      <c r="O33" s="34">
        <v>7</v>
      </c>
      <c r="P33" s="35">
        <f t="shared" si="0"/>
        <v>7.3</v>
      </c>
      <c r="Q33" s="36" t="str">
        <f t="shared" si="1"/>
        <v>B</v>
      </c>
      <c r="R33" s="37" t="str">
        <f t="shared" si="2"/>
        <v>Khá</v>
      </c>
      <c r="S33" s="38" t="str">
        <f t="shared" ref="S33:S61" si="5">+IF(OR($H33=0,$I33=0,$J33=0,$K33=0),"Không đủ ĐKDT","")</f>
        <v/>
      </c>
      <c r="T33" s="39">
        <v>205</v>
      </c>
      <c r="U33" s="3"/>
      <c r="V33" s="26"/>
      <c r="W33" s="77" t="str">
        <f t="shared" si="4"/>
        <v>Đạt</v>
      </c>
      <c r="X33" s="65"/>
      <c r="Y33" s="65"/>
      <c r="Z33" s="65"/>
      <c r="AA33" s="65"/>
      <c r="AB33" s="65"/>
      <c r="AC33" s="65"/>
      <c r="AD33" s="65"/>
      <c r="AE33" s="65"/>
      <c r="AF33" s="65"/>
      <c r="AG33" s="65"/>
      <c r="AH33" s="65"/>
      <c r="AI33" s="65"/>
      <c r="AJ33" s="65"/>
      <c r="AK33" s="65"/>
      <c r="AL33" s="65"/>
    </row>
    <row r="34" spans="2:38" ht="18.75" customHeight="1" x14ac:dyDescent="0.25">
      <c r="B34" s="27">
        <v>24</v>
      </c>
      <c r="C34" s="28" t="s">
        <v>583</v>
      </c>
      <c r="D34" s="29" t="s">
        <v>584</v>
      </c>
      <c r="E34" s="30" t="s">
        <v>71</v>
      </c>
      <c r="F34" s="31" t="s">
        <v>585</v>
      </c>
      <c r="G34" s="28" t="s">
        <v>188</v>
      </c>
      <c r="H34" s="90">
        <v>10</v>
      </c>
      <c r="I34" s="32">
        <v>6</v>
      </c>
      <c r="J34" s="32" t="s">
        <v>29</v>
      </c>
      <c r="K34" s="32" t="s">
        <v>29</v>
      </c>
      <c r="L34" s="40"/>
      <c r="M34" s="40"/>
      <c r="N34" s="40"/>
      <c r="O34" s="34">
        <v>7</v>
      </c>
      <c r="P34" s="35">
        <f t="shared" si="0"/>
        <v>7</v>
      </c>
      <c r="Q34" s="36" t="str">
        <f t="shared" si="1"/>
        <v>B</v>
      </c>
      <c r="R34" s="37" t="str">
        <f t="shared" si="2"/>
        <v>Khá</v>
      </c>
      <c r="S34" s="38" t="str">
        <f t="shared" si="5"/>
        <v/>
      </c>
      <c r="T34" s="39">
        <v>205</v>
      </c>
      <c r="U34" s="3"/>
      <c r="V34" s="26"/>
      <c r="W34" s="77" t="str">
        <f t="shared" si="4"/>
        <v>Đạt</v>
      </c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  <c r="AK34" s="65"/>
      <c r="AL34" s="65"/>
    </row>
    <row r="35" spans="2:38" ht="18.75" customHeight="1" x14ac:dyDescent="0.25">
      <c r="B35" s="27">
        <v>25</v>
      </c>
      <c r="C35" s="28" t="s">
        <v>586</v>
      </c>
      <c r="D35" s="29" t="s">
        <v>423</v>
      </c>
      <c r="E35" s="30" t="s">
        <v>399</v>
      </c>
      <c r="F35" s="31" t="s">
        <v>587</v>
      </c>
      <c r="G35" s="28" t="s">
        <v>184</v>
      </c>
      <c r="H35" s="90">
        <v>10</v>
      </c>
      <c r="I35" s="32">
        <v>7</v>
      </c>
      <c r="J35" s="32" t="s">
        <v>29</v>
      </c>
      <c r="K35" s="32" t="s">
        <v>29</v>
      </c>
      <c r="L35" s="40"/>
      <c r="M35" s="40"/>
      <c r="N35" s="40"/>
      <c r="O35" s="34">
        <v>6</v>
      </c>
      <c r="P35" s="35">
        <f t="shared" si="0"/>
        <v>6.7</v>
      </c>
      <c r="Q35" s="36" t="str">
        <f t="shared" si="1"/>
        <v>C+</v>
      </c>
      <c r="R35" s="37" t="str">
        <f t="shared" si="2"/>
        <v>Trung bình</v>
      </c>
      <c r="S35" s="38" t="str">
        <f t="shared" si="5"/>
        <v/>
      </c>
      <c r="T35" s="39">
        <v>205</v>
      </c>
      <c r="U35" s="3"/>
      <c r="V35" s="26"/>
      <c r="W35" s="77" t="str">
        <f t="shared" si="4"/>
        <v>Đạt</v>
      </c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</row>
    <row r="36" spans="2:38" ht="18.75" customHeight="1" x14ac:dyDescent="0.25">
      <c r="B36" s="27">
        <v>26</v>
      </c>
      <c r="C36" s="28" t="s">
        <v>588</v>
      </c>
      <c r="D36" s="29" t="s">
        <v>136</v>
      </c>
      <c r="E36" s="30" t="s">
        <v>77</v>
      </c>
      <c r="F36" s="31" t="s">
        <v>589</v>
      </c>
      <c r="G36" s="28" t="s">
        <v>206</v>
      </c>
      <c r="H36" s="90">
        <v>10</v>
      </c>
      <c r="I36" s="32">
        <v>5</v>
      </c>
      <c r="J36" s="32" t="s">
        <v>29</v>
      </c>
      <c r="K36" s="32" t="s">
        <v>29</v>
      </c>
      <c r="L36" s="40"/>
      <c r="M36" s="40"/>
      <c r="N36" s="40"/>
      <c r="O36" s="34">
        <v>7</v>
      </c>
      <c r="P36" s="35">
        <f t="shared" si="0"/>
        <v>6.7</v>
      </c>
      <c r="Q36" s="36" t="str">
        <f t="shared" si="1"/>
        <v>C+</v>
      </c>
      <c r="R36" s="37" t="str">
        <f t="shared" si="2"/>
        <v>Trung bình</v>
      </c>
      <c r="S36" s="38" t="str">
        <f t="shared" si="5"/>
        <v/>
      </c>
      <c r="T36" s="39">
        <v>205</v>
      </c>
      <c r="U36" s="3"/>
      <c r="V36" s="26"/>
      <c r="W36" s="77" t="str">
        <f t="shared" si="4"/>
        <v>Đạt</v>
      </c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</row>
    <row r="37" spans="2:38" ht="18.75" customHeight="1" x14ac:dyDescent="0.25">
      <c r="B37" s="27">
        <v>27</v>
      </c>
      <c r="C37" s="28" t="s">
        <v>590</v>
      </c>
      <c r="D37" s="29" t="s">
        <v>591</v>
      </c>
      <c r="E37" s="30" t="s">
        <v>79</v>
      </c>
      <c r="F37" s="31" t="s">
        <v>592</v>
      </c>
      <c r="G37" s="28" t="s">
        <v>201</v>
      </c>
      <c r="H37" s="90">
        <v>10</v>
      </c>
      <c r="I37" s="32">
        <v>5</v>
      </c>
      <c r="J37" s="32" t="s">
        <v>29</v>
      </c>
      <c r="K37" s="32" t="s">
        <v>29</v>
      </c>
      <c r="L37" s="40"/>
      <c r="M37" s="40"/>
      <c r="N37" s="40"/>
      <c r="O37" s="34">
        <v>7</v>
      </c>
      <c r="P37" s="35">
        <f t="shared" si="0"/>
        <v>6.7</v>
      </c>
      <c r="Q37" s="36" t="str">
        <f t="shared" si="1"/>
        <v>C+</v>
      </c>
      <c r="R37" s="37" t="str">
        <f t="shared" si="2"/>
        <v>Trung bình</v>
      </c>
      <c r="S37" s="38" t="str">
        <f t="shared" si="5"/>
        <v/>
      </c>
      <c r="T37" s="39">
        <v>205</v>
      </c>
      <c r="U37" s="3"/>
      <c r="V37" s="26"/>
      <c r="W37" s="77" t="str">
        <f t="shared" si="4"/>
        <v>Đạt</v>
      </c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</row>
    <row r="38" spans="2:38" ht="18.75" customHeight="1" x14ac:dyDescent="0.25">
      <c r="B38" s="27">
        <v>28</v>
      </c>
      <c r="C38" s="28" t="s">
        <v>593</v>
      </c>
      <c r="D38" s="29" t="s">
        <v>161</v>
      </c>
      <c r="E38" s="30" t="s">
        <v>160</v>
      </c>
      <c r="F38" s="31" t="s">
        <v>594</v>
      </c>
      <c r="G38" s="28" t="s">
        <v>184</v>
      </c>
      <c r="H38" s="90">
        <v>10</v>
      </c>
      <c r="I38" s="32">
        <v>5</v>
      </c>
      <c r="J38" s="32" t="s">
        <v>29</v>
      </c>
      <c r="K38" s="32" t="s">
        <v>29</v>
      </c>
      <c r="L38" s="40"/>
      <c r="M38" s="40"/>
      <c r="N38" s="40"/>
      <c r="O38" s="34">
        <v>7</v>
      </c>
      <c r="P38" s="35">
        <f t="shared" si="0"/>
        <v>6.7</v>
      </c>
      <c r="Q38" s="36" t="str">
        <f t="shared" si="1"/>
        <v>C+</v>
      </c>
      <c r="R38" s="37" t="str">
        <f t="shared" si="2"/>
        <v>Trung bình</v>
      </c>
      <c r="S38" s="38" t="str">
        <f t="shared" si="5"/>
        <v/>
      </c>
      <c r="T38" s="39">
        <v>205</v>
      </c>
      <c r="U38" s="3"/>
      <c r="V38" s="26"/>
      <c r="W38" s="77" t="str">
        <f t="shared" si="4"/>
        <v>Đạt</v>
      </c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</row>
    <row r="39" spans="2:38" ht="18.75" customHeight="1" x14ac:dyDescent="0.25">
      <c r="B39" s="27">
        <v>29</v>
      </c>
      <c r="C39" s="28" t="s">
        <v>595</v>
      </c>
      <c r="D39" s="29" t="s">
        <v>66</v>
      </c>
      <c r="E39" s="30" t="s">
        <v>160</v>
      </c>
      <c r="F39" s="31" t="s">
        <v>596</v>
      </c>
      <c r="G39" s="28" t="s">
        <v>188</v>
      </c>
      <c r="H39" s="90">
        <v>10</v>
      </c>
      <c r="I39" s="32">
        <v>5</v>
      </c>
      <c r="J39" s="32" t="s">
        <v>29</v>
      </c>
      <c r="K39" s="32" t="s">
        <v>29</v>
      </c>
      <c r="L39" s="40"/>
      <c r="M39" s="40"/>
      <c r="N39" s="40"/>
      <c r="O39" s="34">
        <v>6</v>
      </c>
      <c r="P39" s="35">
        <f t="shared" si="0"/>
        <v>6.1</v>
      </c>
      <c r="Q39" s="36" t="str">
        <f t="shared" si="1"/>
        <v>C</v>
      </c>
      <c r="R39" s="37" t="str">
        <f t="shared" si="2"/>
        <v>Trung bình</v>
      </c>
      <c r="S39" s="38" t="str">
        <f t="shared" si="5"/>
        <v/>
      </c>
      <c r="T39" s="39">
        <v>205</v>
      </c>
      <c r="U39" s="3"/>
      <c r="V39" s="26"/>
      <c r="W39" s="77" t="str">
        <f t="shared" si="4"/>
        <v>Đạt</v>
      </c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</row>
    <row r="40" spans="2:38" ht="18.75" customHeight="1" x14ac:dyDescent="0.25">
      <c r="B40" s="27">
        <v>30</v>
      </c>
      <c r="C40" s="28" t="s">
        <v>597</v>
      </c>
      <c r="D40" s="29" t="s">
        <v>91</v>
      </c>
      <c r="E40" s="30" t="s">
        <v>83</v>
      </c>
      <c r="F40" s="31" t="s">
        <v>598</v>
      </c>
      <c r="G40" s="28" t="s">
        <v>188</v>
      </c>
      <c r="H40" s="90">
        <v>10</v>
      </c>
      <c r="I40" s="32">
        <v>5</v>
      </c>
      <c r="J40" s="32" t="s">
        <v>29</v>
      </c>
      <c r="K40" s="32" t="s">
        <v>29</v>
      </c>
      <c r="L40" s="40"/>
      <c r="M40" s="40"/>
      <c r="N40" s="40"/>
      <c r="O40" s="34">
        <v>7</v>
      </c>
      <c r="P40" s="35">
        <f t="shared" si="0"/>
        <v>6.7</v>
      </c>
      <c r="Q40" s="36" t="str">
        <f t="shared" si="1"/>
        <v>C+</v>
      </c>
      <c r="R40" s="37" t="str">
        <f t="shared" si="2"/>
        <v>Trung bình</v>
      </c>
      <c r="S40" s="38" t="str">
        <f t="shared" si="5"/>
        <v/>
      </c>
      <c r="T40" s="39">
        <v>205</v>
      </c>
      <c r="U40" s="3"/>
      <c r="V40" s="26"/>
      <c r="W40" s="77" t="str">
        <f t="shared" si="4"/>
        <v>Đạt</v>
      </c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</row>
    <row r="41" spans="2:38" ht="18.75" customHeight="1" x14ac:dyDescent="0.25">
      <c r="B41" s="27">
        <v>31</v>
      </c>
      <c r="C41" s="28" t="s">
        <v>599</v>
      </c>
      <c r="D41" s="29" t="s">
        <v>72</v>
      </c>
      <c r="E41" s="30" t="s">
        <v>111</v>
      </c>
      <c r="F41" s="31" t="s">
        <v>101</v>
      </c>
      <c r="G41" s="28" t="s">
        <v>181</v>
      </c>
      <c r="H41" s="90">
        <v>10</v>
      </c>
      <c r="I41" s="32">
        <v>5.5</v>
      </c>
      <c r="J41" s="32" t="s">
        <v>29</v>
      </c>
      <c r="K41" s="32" t="s">
        <v>29</v>
      </c>
      <c r="L41" s="40"/>
      <c r="M41" s="40"/>
      <c r="N41" s="40"/>
      <c r="O41" s="34">
        <v>6</v>
      </c>
      <c r="P41" s="35">
        <f t="shared" si="0"/>
        <v>6.3</v>
      </c>
      <c r="Q41" s="36" t="str">
        <f t="shared" si="1"/>
        <v>C</v>
      </c>
      <c r="R41" s="37" t="str">
        <f t="shared" si="2"/>
        <v>Trung bình</v>
      </c>
      <c r="S41" s="38" t="str">
        <f t="shared" si="5"/>
        <v/>
      </c>
      <c r="T41" s="39">
        <v>205</v>
      </c>
      <c r="U41" s="3"/>
      <c r="V41" s="26"/>
      <c r="W41" s="77" t="str">
        <f t="shared" si="4"/>
        <v>Đạt</v>
      </c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</row>
    <row r="42" spans="2:38" ht="18.75" customHeight="1" x14ac:dyDescent="0.25">
      <c r="B42" s="27">
        <v>32</v>
      </c>
      <c r="C42" s="28" t="s">
        <v>600</v>
      </c>
      <c r="D42" s="29" t="s">
        <v>72</v>
      </c>
      <c r="E42" s="30" t="s">
        <v>111</v>
      </c>
      <c r="F42" s="31" t="s">
        <v>601</v>
      </c>
      <c r="G42" s="28" t="s">
        <v>188</v>
      </c>
      <c r="H42" s="90">
        <v>10</v>
      </c>
      <c r="I42" s="32">
        <v>6.5</v>
      </c>
      <c r="J42" s="32" t="s">
        <v>29</v>
      </c>
      <c r="K42" s="32" t="s">
        <v>29</v>
      </c>
      <c r="L42" s="40"/>
      <c r="M42" s="40"/>
      <c r="N42" s="40"/>
      <c r="O42" s="34">
        <v>6</v>
      </c>
      <c r="P42" s="35">
        <f t="shared" si="0"/>
        <v>6.6</v>
      </c>
      <c r="Q42" s="36" t="str">
        <f t="shared" si="1"/>
        <v>C+</v>
      </c>
      <c r="R42" s="37" t="str">
        <f t="shared" si="2"/>
        <v>Trung bình</v>
      </c>
      <c r="S42" s="38" t="str">
        <f t="shared" si="5"/>
        <v/>
      </c>
      <c r="T42" s="39">
        <v>205</v>
      </c>
      <c r="U42" s="3"/>
      <c r="V42" s="26"/>
      <c r="W42" s="77" t="str">
        <f t="shared" si="4"/>
        <v>Đạt</v>
      </c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</row>
    <row r="43" spans="2:38" ht="18.75" customHeight="1" x14ac:dyDescent="0.25">
      <c r="B43" s="27">
        <v>33</v>
      </c>
      <c r="C43" s="28" t="s">
        <v>602</v>
      </c>
      <c r="D43" s="29" t="s">
        <v>80</v>
      </c>
      <c r="E43" s="30" t="s">
        <v>270</v>
      </c>
      <c r="F43" s="31" t="s">
        <v>505</v>
      </c>
      <c r="G43" s="28" t="s">
        <v>291</v>
      </c>
      <c r="H43" s="90">
        <v>10</v>
      </c>
      <c r="I43" s="32">
        <v>6</v>
      </c>
      <c r="J43" s="32" t="s">
        <v>29</v>
      </c>
      <c r="K43" s="32" t="s">
        <v>29</v>
      </c>
      <c r="L43" s="40"/>
      <c r="M43" s="40"/>
      <c r="N43" s="40"/>
      <c r="O43" s="34">
        <v>7</v>
      </c>
      <c r="P43" s="35">
        <f t="shared" si="0"/>
        <v>7</v>
      </c>
      <c r="Q43" s="36" t="str">
        <f t="shared" ref="Q43:Q66" si="6">IF(AND($P43&gt;=9,$P43&lt;=10),"A+","")&amp;IF(AND($P43&gt;=8.5,$P43&lt;=8.9),"A","")&amp;IF(AND($P43&gt;=8,$P43&lt;=8.4),"B+","")&amp;IF(AND($P43&gt;=7,$P43&lt;=7.9),"B","")&amp;IF(AND($P43&gt;=6.5,$P43&lt;=6.9),"C+","")&amp;IF(AND($P43&gt;=5.5,$P43&lt;=6.4),"C","")&amp;IF(AND($P43&gt;=5,$P43&lt;=5.4),"D+","")&amp;IF(AND($P43&gt;=4,$P43&lt;=4.9),"D","")&amp;IF(AND($P43&lt;4),"F","")</f>
        <v>B</v>
      </c>
      <c r="R43" s="37" t="str">
        <f t="shared" ref="R43:R66" si="7">IF($P43&lt;4,"Kém",IF(AND($P43&gt;=4,$P43&lt;=5.4),"Trung bình yếu",IF(AND($P43&gt;=5.5,$P43&lt;=6.9),"Trung bình",IF(AND($P43&gt;=7,$P43&lt;=8.4),"Khá",IF(AND($P43&gt;=8.5,$P43&lt;=10),"Giỏi","")))))</f>
        <v>Khá</v>
      </c>
      <c r="S43" s="38" t="str">
        <f t="shared" si="5"/>
        <v/>
      </c>
      <c r="T43" s="39">
        <v>205</v>
      </c>
      <c r="U43" s="3"/>
      <c r="V43" s="26"/>
      <c r="W43" s="77" t="str">
        <f t="shared" ref="W43:W66" si="8">IF(S43="Không đủ ĐKDT","Học lại",IF(S43="Đình chỉ thi","Học lại",IF(AND(MID(G43,2,2)&gt;="12",S43="Vắng"),"Học lại",IF(S43="Vắng có phép", "Thi lại",IF(S43="Nợ học phí", "Thi lại",IF(AND((MID(G43,2,2)&lt;"12"),P43&lt;4.5),"Thi lại",IF(P43&lt;4,"Học lại","Đạt")))))))</f>
        <v>Đạt</v>
      </c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</row>
    <row r="44" spans="2:38" ht="18.75" customHeight="1" x14ac:dyDescent="0.25">
      <c r="B44" s="27">
        <v>34</v>
      </c>
      <c r="C44" s="28" t="s">
        <v>603</v>
      </c>
      <c r="D44" s="29" t="s">
        <v>604</v>
      </c>
      <c r="E44" s="30" t="s">
        <v>605</v>
      </c>
      <c r="F44" s="31" t="s">
        <v>606</v>
      </c>
      <c r="G44" s="28" t="s">
        <v>181</v>
      </c>
      <c r="H44" s="90">
        <v>10</v>
      </c>
      <c r="I44" s="32">
        <v>6</v>
      </c>
      <c r="J44" s="32" t="s">
        <v>29</v>
      </c>
      <c r="K44" s="32" t="s">
        <v>29</v>
      </c>
      <c r="L44" s="40"/>
      <c r="M44" s="40"/>
      <c r="N44" s="40"/>
      <c r="O44" s="34">
        <v>7</v>
      </c>
      <c r="P44" s="35">
        <f t="shared" si="0"/>
        <v>7</v>
      </c>
      <c r="Q44" s="36" t="str">
        <f t="shared" si="6"/>
        <v>B</v>
      </c>
      <c r="R44" s="37" t="str">
        <f t="shared" si="7"/>
        <v>Khá</v>
      </c>
      <c r="S44" s="38" t="str">
        <f t="shared" si="5"/>
        <v/>
      </c>
      <c r="T44" s="39">
        <v>205</v>
      </c>
      <c r="U44" s="3"/>
      <c r="V44" s="26"/>
      <c r="W44" s="77" t="str">
        <f t="shared" si="8"/>
        <v>Đạt</v>
      </c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</row>
    <row r="45" spans="2:38" ht="18.75" customHeight="1" x14ac:dyDescent="0.25">
      <c r="B45" s="27">
        <v>35</v>
      </c>
      <c r="C45" s="28" t="s">
        <v>607</v>
      </c>
      <c r="D45" s="29" t="s">
        <v>80</v>
      </c>
      <c r="E45" s="30" t="s">
        <v>608</v>
      </c>
      <c r="F45" s="31" t="s">
        <v>402</v>
      </c>
      <c r="G45" s="28" t="s">
        <v>201</v>
      </c>
      <c r="H45" s="90">
        <v>10</v>
      </c>
      <c r="I45" s="32">
        <v>5</v>
      </c>
      <c r="J45" s="32" t="s">
        <v>29</v>
      </c>
      <c r="K45" s="32" t="s">
        <v>29</v>
      </c>
      <c r="L45" s="40"/>
      <c r="M45" s="40"/>
      <c r="N45" s="40"/>
      <c r="O45" s="34">
        <v>5</v>
      </c>
      <c r="P45" s="35">
        <f t="shared" si="0"/>
        <v>5.5</v>
      </c>
      <c r="Q45" s="36" t="str">
        <f t="shared" si="6"/>
        <v>C</v>
      </c>
      <c r="R45" s="37" t="str">
        <f t="shared" si="7"/>
        <v>Trung bình</v>
      </c>
      <c r="S45" s="38" t="str">
        <f t="shared" si="5"/>
        <v/>
      </c>
      <c r="T45" s="39">
        <v>205</v>
      </c>
      <c r="U45" s="3"/>
      <c r="V45" s="26"/>
      <c r="W45" s="77" t="str">
        <f t="shared" si="8"/>
        <v>Đạt</v>
      </c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</row>
    <row r="46" spans="2:38" ht="18.75" customHeight="1" x14ac:dyDescent="0.25">
      <c r="B46" s="27">
        <v>36</v>
      </c>
      <c r="C46" s="28" t="s">
        <v>609</v>
      </c>
      <c r="D46" s="29" t="s">
        <v>115</v>
      </c>
      <c r="E46" s="30" t="s">
        <v>84</v>
      </c>
      <c r="F46" s="31" t="s">
        <v>610</v>
      </c>
      <c r="G46" s="28" t="s">
        <v>184</v>
      </c>
      <c r="H46" s="90">
        <v>10</v>
      </c>
      <c r="I46" s="32">
        <v>6</v>
      </c>
      <c r="J46" s="32" t="s">
        <v>29</v>
      </c>
      <c r="K46" s="32" t="s">
        <v>29</v>
      </c>
      <c r="L46" s="40"/>
      <c r="M46" s="40"/>
      <c r="N46" s="40"/>
      <c r="O46" s="34">
        <v>8</v>
      </c>
      <c r="P46" s="35">
        <f t="shared" si="0"/>
        <v>7.6</v>
      </c>
      <c r="Q46" s="36" t="str">
        <f t="shared" si="6"/>
        <v>B</v>
      </c>
      <c r="R46" s="37" t="str">
        <f t="shared" si="7"/>
        <v>Khá</v>
      </c>
      <c r="S46" s="38" t="str">
        <f t="shared" si="5"/>
        <v/>
      </c>
      <c r="T46" s="39">
        <v>205</v>
      </c>
      <c r="U46" s="3"/>
      <c r="V46" s="26"/>
      <c r="W46" s="77" t="str">
        <f t="shared" si="8"/>
        <v>Đạt</v>
      </c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</row>
    <row r="47" spans="2:38" ht="18.75" customHeight="1" x14ac:dyDescent="0.25">
      <c r="B47" s="27">
        <v>37</v>
      </c>
      <c r="C47" s="28" t="s">
        <v>611</v>
      </c>
      <c r="D47" s="29" t="s">
        <v>612</v>
      </c>
      <c r="E47" s="30" t="s">
        <v>162</v>
      </c>
      <c r="F47" s="31" t="s">
        <v>613</v>
      </c>
      <c r="G47" s="28" t="s">
        <v>291</v>
      </c>
      <c r="H47" s="90">
        <v>10</v>
      </c>
      <c r="I47" s="32">
        <v>6</v>
      </c>
      <c r="J47" s="32" t="s">
        <v>29</v>
      </c>
      <c r="K47" s="32" t="s">
        <v>29</v>
      </c>
      <c r="L47" s="40"/>
      <c r="M47" s="40"/>
      <c r="N47" s="40"/>
      <c r="O47" s="34">
        <v>6</v>
      </c>
      <c r="P47" s="35">
        <f t="shared" si="0"/>
        <v>6.4</v>
      </c>
      <c r="Q47" s="36" t="str">
        <f t="shared" si="6"/>
        <v>C</v>
      </c>
      <c r="R47" s="37" t="str">
        <f t="shared" si="7"/>
        <v>Trung bình</v>
      </c>
      <c r="S47" s="38" t="str">
        <f t="shared" si="5"/>
        <v/>
      </c>
      <c r="T47" s="39">
        <v>205</v>
      </c>
      <c r="U47" s="3"/>
      <c r="V47" s="26"/>
      <c r="W47" s="77" t="str">
        <f t="shared" si="8"/>
        <v>Đạt</v>
      </c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</row>
    <row r="48" spans="2:38" ht="18.75" customHeight="1" x14ac:dyDescent="0.25">
      <c r="B48" s="27">
        <v>38</v>
      </c>
      <c r="C48" s="28" t="s">
        <v>614</v>
      </c>
      <c r="D48" s="29" t="s">
        <v>404</v>
      </c>
      <c r="E48" s="30" t="s">
        <v>441</v>
      </c>
      <c r="F48" s="31" t="s">
        <v>615</v>
      </c>
      <c r="G48" s="28" t="s">
        <v>177</v>
      </c>
      <c r="H48" s="90">
        <v>10</v>
      </c>
      <c r="I48" s="32">
        <v>5</v>
      </c>
      <c r="J48" s="32" t="s">
        <v>29</v>
      </c>
      <c r="K48" s="32" t="s">
        <v>29</v>
      </c>
      <c r="L48" s="40"/>
      <c r="M48" s="40"/>
      <c r="N48" s="40"/>
      <c r="O48" s="34">
        <v>5</v>
      </c>
      <c r="P48" s="35">
        <f t="shared" si="0"/>
        <v>5.5</v>
      </c>
      <c r="Q48" s="36" t="str">
        <f t="shared" si="6"/>
        <v>C</v>
      </c>
      <c r="R48" s="37" t="str">
        <f t="shared" si="7"/>
        <v>Trung bình</v>
      </c>
      <c r="S48" s="38" t="str">
        <f t="shared" si="5"/>
        <v/>
      </c>
      <c r="T48" s="39">
        <v>205</v>
      </c>
      <c r="U48" s="3"/>
      <c r="V48" s="26"/>
      <c r="W48" s="77" t="str">
        <f t="shared" si="8"/>
        <v>Đạt</v>
      </c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</row>
    <row r="49" spans="2:38" ht="18.75" customHeight="1" x14ac:dyDescent="0.25">
      <c r="B49" s="27">
        <v>39</v>
      </c>
      <c r="C49" s="28" t="s">
        <v>616</v>
      </c>
      <c r="D49" s="29" t="s">
        <v>617</v>
      </c>
      <c r="E49" s="30" t="s">
        <v>85</v>
      </c>
      <c r="F49" s="31" t="s">
        <v>618</v>
      </c>
      <c r="G49" s="28" t="s">
        <v>188</v>
      </c>
      <c r="H49" s="90">
        <v>10</v>
      </c>
      <c r="I49" s="32">
        <v>6</v>
      </c>
      <c r="J49" s="32" t="s">
        <v>29</v>
      </c>
      <c r="K49" s="32" t="s">
        <v>29</v>
      </c>
      <c r="L49" s="40"/>
      <c r="M49" s="40"/>
      <c r="N49" s="40"/>
      <c r="O49" s="34">
        <v>6</v>
      </c>
      <c r="P49" s="35">
        <f t="shared" si="0"/>
        <v>6.4</v>
      </c>
      <c r="Q49" s="36" t="str">
        <f t="shared" si="6"/>
        <v>C</v>
      </c>
      <c r="R49" s="37" t="str">
        <f t="shared" si="7"/>
        <v>Trung bình</v>
      </c>
      <c r="S49" s="38" t="str">
        <f t="shared" si="5"/>
        <v/>
      </c>
      <c r="T49" s="39">
        <v>205</v>
      </c>
      <c r="U49" s="3"/>
      <c r="V49" s="26"/>
      <c r="W49" s="77" t="str">
        <f t="shared" si="8"/>
        <v>Đạt</v>
      </c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</row>
    <row r="50" spans="2:38" ht="18.75" customHeight="1" x14ac:dyDescent="0.25">
      <c r="B50" s="27">
        <v>40</v>
      </c>
      <c r="C50" s="28" t="s">
        <v>619</v>
      </c>
      <c r="D50" s="29" t="s">
        <v>407</v>
      </c>
      <c r="E50" s="30" t="s">
        <v>118</v>
      </c>
      <c r="F50" s="31" t="s">
        <v>620</v>
      </c>
      <c r="G50" s="28" t="s">
        <v>181</v>
      </c>
      <c r="H50" s="90">
        <v>10</v>
      </c>
      <c r="I50" s="32">
        <v>5.5</v>
      </c>
      <c r="J50" s="32" t="s">
        <v>29</v>
      </c>
      <c r="K50" s="32" t="s">
        <v>29</v>
      </c>
      <c r="L50" s="40"/>
      <c r="M50" s="40"/>
      <c r="N50" s="40"/>
      <c r="O50" s="34">
        <v>7</v>
      </c>
      <c r="P50" s="35">
        <f t="shared" si="0"/>
        <v>6.9</v>
      </c>
      <c r="Q50" s="36" t="str">
        <f t="shared" si="6"/>
        <v>C+</v>
      </c>
      <c r="R50" s="37" t="str">
        <f t="shared" si="7"/>
        <v>Trung bình</v>
      </c>
      <c r="S50" s="38" t="str">
        <f t="shared" si="5"/>
        <v/>
      </c>
      <c r="T50" s="39">
        <v>205</v>
      </c>
      <c r="U50" s="3"/>
      <c r="V50" s="26"/>
      <c r="W50" s="77" t="str">
        <f t="shared" si="8"/>
        <v>Đạt</v>
      </c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</row>
    <row r="51" spans="2:38" ht="18.75" customHeight="1" x14ac:dyDescent="0.25">
      <c r="B51" s="27">
        <v>41</v>
      </c>
      <c r="C51" s="28" t="s">
        <v>621</v>
      </c>
      <c r="D51" s="29" t="s">
        <v>622</v>
      </c>
      <c r="E51" s="30" t="s">
        <v>118</v>
      </c>
      <c r="F51" s="31" t="s">
        <v>623</v>
      </c>
      <c r="G51" s="28" t="s">
        <v>177</v>
      </c>
      <c r="H51" s="90">
        <v>10</v>
      </c>
      <c r="I51" s="32">
        <v>5</v>
      </c>
      <c r="J51" s="32" t="s">
        <v>29</v>
      </c>
      <c r="K51" s="32" t="s">
        <v>29</v>
      </c>
      <c r="L51" s="40"/>
      <c r="M51" s="40"/>
      <c r="N51" s="40"/>
      <c r="O51" s="34">
        <v>6</v>
      </c>
      <c r="P51" s="35">
        <f t="shared" si="0"/>
        <v>6.1</v>
      </c>
      <c r="Q51" s="36" t="str">
        <f t="shared" si="6"/>
        <v>C</v>
      </c>
      <c r="R51" s="37" t="str">
        <f t="shared" si="7"/>
        <v>Trung bình</v>
      </c>
      <c r="S51" s="38" t="str">
        <f t="shared" si="5"/>
        <v/>
      </c>
      <c r="T51" s="39">
        <v>205</v>
      </c>
      <c r="U51" s="3"/>
      <c r="V51" s="26"/>
      <c r="W51" s="77" t="str">
        <f t="shared" si="8"/>
        <v>Đạt</v>
      </c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5"/>
      <c r="AK51" s="65"/>
      <c r="AL51" s="65"/>
    </row>
    <row r="52" spans="2:38" ht="18.75" customHeight="1" x14ac:dyDescent="0.25">
      <c r="B52" s="27">
        <v>42</v>
      </c>
      <c r="C52" s="28" t="s">
        <v>624</v>
      </c>
      <c r="D52" s="29" t="s">
        <v>625</v>
      </c>
      <c r="E52" s="30" t="s">
        <v>118</v>
      </c>
      <c r="F52" s="31" t="s">
        <v>540</v>
      </c>
      <c r="G52" s="28" t="s">
        <v>188</v>
      </c>
      <c r="H52" s="90">
        <v>10</v>
      </c>
      <c r="I52" s="32">
        <v>5</v>
      </c>
      <c r="J52" s="32" t="s">
        <v>29</v>
      </c>
      <c r="K52" s="32" t="s">
        <v>29</v>
      </c>
      <c r="L52" s="40"/>
      <c r="M52" s="40"/>
      <c r="N52" s="40"/>
      <c r="O52" s="34">
        <v>8</v>
      </c>
      <c r="P52" s="35">
        <f t="shared" si="0"/>
        <v>7.3</v>
      </c>
      <c r="Q52" s="36" t="str">
        <f t="shared" si="6"/>
        <v>B</v>
      </c>
      <c r="R52" s="37" t="str">
        <f t="shared" si="7"/>
        <v>Khá</v>
      </c>
      <c r="S52" s="38" t="str">
        <f t="shared" si="5"/>
        <v/>
      </c>
      <c r="T52" s="39">
        <v>205</v>
      </c>
      <c r="U52" s="3"/>
      <c r="V52" s="26"/>
      <c r="W52" s="77" t="str">
        <f t="shared" si="8"/>
        <v>Đạt</v>
      </c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</row>
    <row r="53" spans="2:38" ht="18.75" customHeight="1" x14ac:dyDescent="0.25">
      <c r="B53" s="27">
        <v>43</v>
      </c>
      <c r="C53" s="28" t="s">
        <v>626</v>
      </c>
      <c r="D53" s="29" t="s">
        <v>627</v>
      </c>
      <c r="E53" s="30" t="s">
        <v>118</v>
      </c>
      <c r="F53" s="31" t="s">
        <v>628</v>
      </c>
      <c r="G53" s="28" t="s">
        <v>188</v>
      </c>
      <c r="H53" s="90">
        <v>10</v>
      </c>
      <c r="I53" s="32">
        <v>6</v>
      </c>
      <c r="J53" s="32" t="s">
        <v>29</v>
      </c>
      <c r="K53" s="32" t="s">
        <v>29</v>
      </c>
      <c r="L53" s="40"/>
      <c r="M53" s="40"/>
      <c r="N53" s="40"/>
      <c r="O53" s="34">
        <v>8</v>
      </c>
      <c r="P53" s="35">
        <f t="shared" si="0"/>
        <v>7.6</v>
      </c>
      <c r="Q53" s="36" t="str">
        <f t="shared" si="6"/>
        <v>B</v>
      </c>
      <c r="R53" s="37" t="str">
        <f t="shared" si="7"/>
        <v>Khá</v>
      </c>
      <c r="S53" s="38" t="str">
        <f t="shared" si="5"/>
        <v/>
      </c>
      <c r="T53" s="39">
        <v>205</v>
      </c>
      <c r="U53" s="3"/>
      <c r="V53" s="26"/>
      <c r="W53" s="77" t="str">
        <f t="shared" si="8"/>
        <v>Đạt</v>
      </c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</row>
    <row r="54" spans="2:38" ht="18.75" customHeight="1" x14ac:dyDescent="0.25">
      <c r="B54" s="27">
        <v>44</v>
      </c>
      <c r="C54" s="28" t="s">
        <v>629</v>
      </c>
      <c r="D54" s="29" t="s">
        <v>86</v>
      </c>
      <c r="E54" s="30" t="s">
        <v>630</v>
      </c>
      <c r="F54" s="31" t="s">
        <v>631</v>
      </c>
      <c r="G54" s="28" t="s">
        <v>201</v>
      </c>
      <c r="H54" s="90">
        <v>10</v>
      </c>
      <c r="I54" s="32">
        <v>5</v>
      </c>
      <c r="J54" s="32" t="s">
        <v>29</v>
      </c>
      <c r="K54" s="32" t="s">
        <v>29</v>
      </c>
      <c r="L54" s="40"/>
      <c r="M54" s="40"/>
      <c r="N54" s="40"/>
      <c r="O54" s="34">
        <v>7</v>
      </c>
      <c r="P54" s="35">
        <f t="shared" si="0"/>
        <v>6.7</v>
      </c>
      <c r="Q54" s="36" t="str">
        <f t="shared" si="6"/>
        <v>C+</v>
      </c>
      <c r="R54" s="37" t="str">
        <f t="shared" si="7"/>
        <v>Trung bình</v>
      </c>
      <c r="S54" s="38" t="str">
        <f t="shared" si="5"/>
        <v/>
      </c>
      <c r="T54" s="39">
        <v>205</v>
      </c>
      <c r="U54" s="3"/>
      <c r="V54" s="26"/>
      <c r="W54" s="77" t="str">
        <f t="shared" si="8"/>
        <v>Đạt</v>
      </c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</row>
    <row r="55" spans="2:38" ht="18.75" customHeight="1" x14ac:dyDescent="0.25">
      <c r="B55" s="27">
        <v>45</v>
      </c>
      <c r="C55" s="28" t="s">
        <v>632</v>
      </c>
      <c r="D55" s="29" t="s">
        <v>633</v>
      </c>
      <c r="E55" s="30" t="s">
        <v>634</v>
      </c>
      <c r="F55" s="31" t="s">
        <v>635</v>
      </c>
      <c r="G55" s="28" t="s">
        <v>184</v>
      </c>
      <c r="H55" s="90">
        <v>10</v>
      </c>
      <c r="I55" s="32">
        <v>7</v>
      </c>
      <c r="J55" s="32" t="s">
        <v>29</v>
      </c>
      <c r="K55" s="32" t="s">
        <v>29</v>
      </c>
      <c r="L55" s="40"/>
      <c r="M55" s="40"/>
      <c r="N55" s="40"/>
      <c r="O55" s="34">
        <v>6</v>
      </c>
      <c r="P55" s="35">
        <f t="shared" si="0"/>
        <v>6.7</v>
      </c>
      <c r="Q55" s="36" t="str">
        <f t="shared" si="6"/>
        <v>C+</v>
      </c>
      <c r="R55" s="37" t="str">
        <f t="shared" si="7"/>
        <v>Trung bình</v>
      </c>
      <c r="S55" s="38" t="str">
        <f t="shared" si="5"/>
        <v/>
      </c>
      <c r="T55" s="39">
        <v>206</v>
      </c>
      <c r="U55" s="3"/>
      <c r="V55" s="26"/>
      <c r="W55" s="77" t="str">
        <f t="shared" si="8"/>
        <v>Đạt</v>
      </c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</row>
    <row r="56" spans="2:38" ht="18.75" customHeight="1" x14ac:dyDescent="0.25">
      <c r="B56" s="27">
        <v>46</v>
      </c>
      <c r="C56" s="28" t="s">
        <v>636</v>
      </c>
      <c r="D56" s="29" t="s">
        <v>86</v>
      </c>
      <c r="E56" s="30" t="s">
        <v>303</v>
      </c>
      <c r="F56" s="31" t="s">
        <v>637</v>
      </c>
      <c r="G56" s="28" t="s">
        <v>188</v>
      </c>
      <c r="H56" s="90">
        <v>10</v>
      </c>
      <c r="I56" s="32">
        <v>5</v>
      </c>
      <c r="J56" s="32" t="s">
        <v>29</v>
      </c>
      <c r="K56" s="32" t="s">
        <v>29</v>
      </c>
      <c r="L56" s="40"/>
      <c r="M56" s="40"/>
      <c r="N56" s="40"/>
      <c r="O56" s="34">
        <v>5</v>
      </c>
      <c r="P56" s="35">
        <f t="shared" si="0"/>
        <v>5.5</v>
      </c>
      <c r="Q56" s="36" t="str">
        <f t="shared" si="6"/>
        <v>C</v>
      </c>
      <c r="R56" s="37" t="str">
        <f t="shared" si="7"/>
        <v>Trung bình</v>
      </c>
      <c r="S56" s="38" t="str">
        <f t="shared" si="5"/>
        <v/>
      </c>
      <c r="T56" s="39">
        <v>206</v>
      </c>
      <c r="U56" s="3"/>
      <c r="V56" s="26"/>
      <c r="W56" s="77" t="str">
        <f t="shared" si="8"/>
        <v>Đạt</v>
      </c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</row>
    <row r="57" spans="2:38" ht="18.75" customHeight="1" x14ac:dyDescent="0.25">
      <c r="B57" s="27">
        <v>47</v>
      </c>
      <c r="C57" s="28" t="s">
        <v>638</v>
      </c>
      <c r="D57" s="29" t="s">
        <v>94</v>
      </c>
      <c r="E57" s="30" t="s">
        <v>303</v>
      </c>
      <c r="F57" s="31" t="s">
        <v>294</v>
      </c>
      <c r="G57" s="28" t="s">
        <v>181</v>
      </c>
      <c r="H57" s="90">
        <v>10</v>
      </c>
      <c r="I57" s="32">
        <v>8</v>
      </c>
      <c r="J57" s="32" t="s">
        <v>29</v>
      </c>
      <c r="K57" s="32" t="s">
        <v>29</v>
      </c>
      <c r="L57" s="40"/>
      <c r="M57" s="40"/>
      <c r="N57" s="40"/>
      <c r="O57" s="34">
        <v>7</v>
      </c>
      <c r="P57" s="35">
        <f t="shared" si="0"/>
        <v>7.6</v>
      </c>
      <c r="Q57" s="36" t="str">
        <f t="shared" si="6"/>
        <v>B</v>
      </c>
      <c r="R57" s="37" t="str">
        <f t="shared" si="7"/>
        <v>Khá</v>
      </c>
      <c r="S57" s="38" t="str">
        <f t="shared" si="5"/>
        <v/>
      </c>
      <c r="T57" s="39">
        <v>206</v>
      </c>
      <c r="U57" s="3"/>
      <c r="V57" s="26"/>
      <c r="W57" s="77" t="str">
        <f t="shared" si="8"/>
        <v>Đạt</v>
      </c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</row>
    <row r="58" spans="2:38" ht="18.75" customHeight="1" x14ac:dyDescent="0.25">
      <c r="B58" s="27">
        <v>48</v>
      </c>
      <c r="C58" s="28" t="s">
        <v>639</v>
      </c>
      <c r="D58" s="29" t="s">
        <v>640</v>
      </c>
      <c r="E58" s="30" t="s">
        <v>87</v>
      </c>
      <c r="F58" s="31" t="s">
        <v>224</v>
      </c>
      <c r="G58" s="28" t="s">
        <v>188</v>
      </c>
      <c r="H58" s="90">
        <v>10</v>
      </c>
      <c r="I58" s="32">
        <v>5</v>
      </c>
      <c r="J58" s="32" t="s">
        <v>29</v>
      </c>
      <c r="K58" s="32" t="s">
        <v>29</v>
      </c>
      <c r="L58" s="40"/>
      <c r="M58" s="40"/>
      <c r="N58" s="40"/>
      <c r="O58" s="34">
        <v>6</v>
      </c>
      <c r="P58" s="35">
        <f t="shared" si="0"/>
        <v>6.1</v>
      </c>
      <c r="Q58" s="36" t="str">
        <f t="shared" si="6"/>
        <v>C</v>
      </c>
      <c r="R58" s="37" t="str">
        <f t="shared" si="7"/>
        <v>Trung bình</v>
      </c>
      <c r="S58" s="38" t="str">
        <f t="shared" si="5"/>
        <v/>
      </c>
      <c r="T58" s="39">
        <v>206</v>
      </c>
      <c r="U58" s="3"/>
      <c r="V58" s="26"/>
      <c r="W58" s="77" t="str">
        <f t="shared" si="8"/>
        <v>Đạt</v>
      </c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</row>
    <row r="59" spans="2:38" ht="18.75" customHeight="1" x14ac:dyDescent="0.25">
      <c r="B59" s="27">
        <v>49</v>
      </c>
      <c r="C59" s="28" t="s">
        <v>641</v>
      </c>
      <c r="D59" s="29" t="s">
        <v>642</v>
      </c>
      <c r="E59" s="30" t="s">
        <v>643</v>
      </c>
      <c r="F59" s="31" t="s">
        <v>457</v>
      </c>
      <c r="G59" s="28" t="s">
        <v>291</v>
      </c>
      <c r="H59" s="90">
        <v>10</v>
      </c>
      <c r="I59" s="32">
        <v>9</v>
      </c>
      <c r="J59" s="32" t="s">
        <v>29</v>
      </c>
      <c r="K59" s="32" t="s">
        <v>29</v>
      </c>
      <c r="L59" s="40"/>
      <c r="M59" s="40"/>
      <c r="N59" s="40"/>
      <c r="O59" s="34">
        <v>7</v>
      </c>
      <c r="P59" s="35">
        <f t="shared" si="0"/>
        <v>7.9</v>
      </c>
      <c r="Q59" s="36" t="str">
        <f t="shared" si="6"/>
        <v>B</v>
      </c>
      <c r="R59" s="37" t="str">
        <f t="shared" si="7"/>
        <v>Khá</v>
      </c>
      <c r="S59" s="38" t="str">
        <f t="shared" si="5"/>
        <v/>
      </c>
      <c r="T59" s="39">
        <v>206</v>
      </c>
      <c r="U59" s="3"/>
      <c r="V59" s="26"/>
      <c r="W59" s="77" t="str">
        <f t="shared" si="8"/>
        <v>Đạt</v>
      </c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</row>
    <row r="60" spans="2:38" ht="18.75" customHeight="1" x14ac:dyDescent="0.25">
      <c r="B60" s="27">
        <v>50</v>
      </c>
      <c r="C60" s="28" t="s">
        <v>644</v>
      </c>
      <c r="D60" s="29" t="s">
        <v>645</v>
      </c>
      <c r="E60" s="30" t="s">
        <v>88</v>
      </c>
      <c r="F60" s="31" t="s">
        <v>287</v>
      </c>
      <c r="G60" s="28" t="s">
        <v>184</v>
      </c>
      <c r="H60" s="90">
        <v>10</v>
      </c>
      <c r="I60" s="32">
        <v>5</v>
      </c>
      <c r="J60" s="32" t="s">
        <v>29</v>
      </c>
      <c r="K60" s="32" t="s">
        <v>29</v>
      </c>
      <c r="L60" s="40"/>
      <c r="M60" s="40"/>
      <c r="N60" s="40"/>
      <c r="O60" s="34">
        <v>7</v>
      </c>
      <c r="P60" s="35">
        <f t="shared" si="0"/>
        <v>6.7</v>
      </c>
      <c r="Q60" s="36" t="str">
        <f t="shared" si="6"/>
        <v>C+</v>
      </c>
      <c r="R60" s="37" t="str">
        <f t="shared" si="7"/>
        <v>Trung bình</v>
      </c>
      <c r="S60" s="38" t="str">
        <f t="shared" si="5"/>
        <v/>
      </c>
      <c r="T60" s="39">
        <v>206</v>
      </c>
      <c r="U60" s="3"/>
      <c r="V60" s="26"/>
      <c r="W60" s="77" t="str">
        <f t="shared" si="8"/>
        <v>Đạt</v>
      </c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</row>
    <row r="61" spans="2:38" ht="18.75" customHeight="1" x14ac:dyDescent="0.25">
      <c r="B61" s="27">
        <v>51</v>
      </c>
      <c r="C61" s="28" t="s">
        <v>646</v>
      </c>
      <c r="D61" s="29" t="s">
        <v>647</v>
      </c>
      <c r="E61" s="30" t="s">
        <v>88</v>
      </c>
      <c r="F61" s="31" t="s">
        <v>648</v>
      </c>
      <c r="G61" s="28" t="s">
        <v>291</v>
      </c>
      <c r="H61" s="90">
        <v>10</v>
      </c>
      <c r="I61" s="32">
        <v>10</v>
      </c>
      <c r="J61" s="32" t="s">
        <v>29</v>
      </c>
      <c r="K61" s="32" t="s">
        <v>29</v>
      </c>
      <c r="L61" s="40"/>
      <c r="M61" s="40"/>
      <c r="N61" s="40"/>
      <c r="O61" s="34">
        <v>7</v>
      </c>
      <c r="P61" s="35">
        <f t="shared" si="0"/>
        <v>8.1999999999999993</v>
      </c>
      <c r="Q61" s="36" t="str">
        <f t="shared" si="6"/>
        <v>B+</v>
      </c>
      <c r="R61" s="37" t="str">
        <f t="shared" si="7"/>
        <v>Khá</v>
      </c>
      <c r="S61" s="38" t="str">
        <f t="shared" si="5"/>
        <v/>
      </c>
      <c r="T61" s="39">
        <v>206</v>
      </c>
      <c r="U61" s="3"/>
      <c r="V61" s="26"/>
      <c r="W61" s="77" t="str">
        <f t="shared" si="8"/>
        <v>Đạt</v>
      </c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</row>
    <row r="62" spans="2:38" ht="18.75" customHeight="1" x14ac:dyDescent="0.25">
      <c r="B62" s="27">
        <v>52</v>
      </c>
      <c r="C62" s="28" t="s">
        <v>649</v>
      </c>
      <c r="D62" s="29" t="s">
        <v>650</v>
      </c>
      <c r="E62" s="30" t="s">
        <v>90</v>
      </c>
      <c r="F62" s="31" t="s">
        <v>651</v>
      </c>
      <c r="G62" s="28" t="s">
        <v>188</v>
      </c>
      <c r="H62" s="90">
        <v>10</v>
      </c>
      <c r="I62" s="32">
        <v>5.5</v>
      </c>
      <c r="J62" s="32" t="s">
        <v>29</v>
      </c>
      <c r="K62" s="32" t="s">
        <v>29</v>
      </c>
      <c r="L62" s="40"/>
      <c r="M62" s="40"/>
      <c r="N62" s="40"/>
      <c r="O62" s="34">
        <v>0</v>
      </c>
      <c r="P62" s="35">
        <f t="shared" si="0"/>
        <v>2.7</v>
      </c>
      <c r="Q62" s="36" t="str">
        <f t="shared" si="6"/>
        <v>F</v>
      </c>
      <c r="R62" s="37" t="str">
        <f t="shared" si="7"/>
        <v>Kém</v>
      </c>
      <c r="S62" s="38" t="s">
        <v>999</v>
      </c>
      <c r="T62" s="39">
        <v>206</v>
      </c>
      <c r="U62" s="3"/>
      <c r="V62" s="26"/>
      <c r="W62" s="77" t="str">
        <f t="shared" si="8"/>
        <v>Học lại</v>
      </c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</row>
    <row r="63" spans="2:38" ht="18.75" customHeight="1" x14ac:dyDescent="0.25">
      <c r="B63" s="27">
        <v>53</v>
      </c>
      <c r="C63" s="28" t="s">
        <v>652</v>
      </c>
      <c r="D63" s="29" t="s">
        <v>653</v>
      </c>
      <c r="E63" s="30" t="s">
        <v>121</v>
      </c>
      <c r="F63" s="31" t="s">
        <v>350</v>
      </c>
      <c r="G63" s="28" t="s">
        <v>181</v>
      </c>
      <c r="H63" s="90">
        <v>10</v>
      </c>
      <c r="I63" s="32">
        <v>5</v>
      </c>
      <c r="J63" s="32" t="s">
        <v>29</v>
      </c>
      <c r="K63" s="32" t="s">
        <v>29</v>
      </c>
      <c r="L63" s="40"/>
      <c r="M63" s="40"/>
      <c r="N63" s="40"/>
      <c r="O63" s="34">
        <v>7</v>
      </c>
      <c r="P63" s="35">
        <f t="shared" si="0"/>
        <v>6.7</v>
      </c>
      <c r="Q63" s="36" t="str">
        <f t="shared" si="6"/>
        <v>C+</v>
      </c>
      <c r="R63" s="37" t="str">
        <f t="shared" si="7"/>
        <v>Trung bình</v>
      </c>
      <c r="S63" s="38" t="str">
        <f>+IF(OR($H63=0,$I63=0,$J63=0,$K63=0),"Không đủ ĐKDT","")</f>
        <v/>
      </c>
      <c r="T63" s="39">
        <v>206</v>
      </c>
      <c r="U63" s="3"/>
      <c r="V63" s="26"/>
      <c r="W63" s="77" t="str">
        <f t="shared" si="8"/>
        <v>Đạt</v>
      </c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</row>
    <row r="64" spans="2:38" ht="18.75" customHeight="1" x14ac:dyDescent="0.25">
      <c r="B64" s="27">
        <v>54</v>
      </c>
      <c r="C64" s="28" t="s">
        <v>654</v>
      </c>
      <c r="D64" s="29" t="s">
        <v>655</v>
      </c>
      <c r="E64" s="30" t="s">
        <v>154</v>
      </c>
      <c r="F64" s="31" t="s">
        <v>221</v>
      </c>
      <c r="G64" s="28" t="s">
        <v>188</v>
      </c>
      <c r="H64" s="90">
        <v>10</v>
      </c>
      <c r="I64" s="32">
        <v>5</v>
      </c>
      <c r="J64" s="32" t="s">
        <v>29</v>
      </c>
      <c r="K64" s="32" t="s">
        <v>29</v>
      </c>
      <c r="L64" s="40"/>
      <c r="M64" s="40"/>
      <c r="N64" s="40"/>
      <c r="O64" s="34">
        <v>8</v>
      </c>
      <c r="P64" s="35">
        <f t="shared" si="0"/>
        <v>7.3</v>
      </c>
      <c r="Q64" s="36" t="str">
        <f t="shared" si="6"/>
        <v>B</v>
      </c>
      <c r="R64" s="37" t="str">
        <f t="shared" si="7"/>
        <v>Khá</v>
      </c>
      <c r="S64" s="38" t="str">
        <f>+IF(OR($H64=0,$I64=0,$J64=0,$K64=0),"Không đủ ĐKDT","")</f>
        <v/>
      </c>
      <c r="T64" s="39">
        <v>206</v>
      </c>
      <c r="U64" s="3"/>
      <c r="V64" s="26"/>
      <c r="W64" s="77" t="str">
        <f t="shared" si="8"/>
        <v>Đạt</v>
      </c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</row>
    <row r="65" spans="1:38" ht="18.75" customHeight="1" x14ac:dyDescent="0.25">
      <c r="B65" s="27">
        <v>55</v>
      </c>
      <c r="C65" s="28" t="s">
        <v>656</v>
      </c>
      <c r="D65" s="29" t="s">
        <v>72</v>
      </c>
      <c r="E65" s="30" t="s">
        <v>124</v>
      </c>
      <c r="F65" s="31" t="s">
        <v>657</v>
      </c>
      <c r="G65" s="28" t="s">
        <v>291</v>
      </c>
      <c r="H65" s="90">
        <v>10</v>
      </c>
      <c r="I65" s="32">
        <v>5</v>
      </c>
      <c r="J65" s="32" t="s">
        <v>29</v>
      </c>
      <c r="K65" s="32" t="s">
        <v>29</v>
      </c>
      <c r="L65" s="40"/>
      <c r="M65" s="40"/>
      <c r="N65" s="40"/>
      <c r="O65" s="34">
        <v>7</v>
      </c>
      <c r="P65" s="35">
        <f t="shared" si="0"/>
        <v>6.7</v>
      </c>
      <c r="Q65" s="36" t="str">
        <f t="shared" si="6"/>
        <v>C+</v>
      </c>
      <c r="R65" s="37" t="str">
        <f t="shared" si="7"/>
        <v>Trung bình</v>
      </c>
      <c r="S65" s="38" t="str">
        <f>+IF(OR($H65=0,$I65=0,$J65=0,$K65=0),"Không đủ ĐKDT","")</f>
        <v/>
      </c>
      <c r="T65" s="39">
        <v>206</v>
      </c>
      <c r="U65" s="3"/>
      <c r="V65" s="26"/>
      <c r="W65" s="77" t="str">
        <f t="shared" si="8"/>
        <v>Đạt</v>
      </c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</row>
    <row r="66" spans="1:38" ht="18.75" customHeight="1" x14ac:dyDescent="0.25">
      <c r="B66" s="27">
        <v>56</v>
      </c>
      <c r="C66" s="28" t="s">
        <v>658</v>
      </c>
      <c r="D66" s="29" t="s">
        <v>86</v>
      </c>
      <c r="E66" s="30" t="s">
        <v>124</v>
      </c>
      <c r="F66" s="31" t="s">
        <v>374</v>
      </c>
      <c r="G66" s="28" t="s">
        <v>201</v>
      </c>
      <c r="H66" s="90">
        <v>10</v>
      </c>
      <c r="I66" s="32">
        <v>5</v>
      </c>
      <c r="J66" s="32" t="s">
        <v>29</v>
      </c>
      <c r="K66" s="32" t="s">
        <v>29</v>
      </c>
      <c r="L66" s="40"/>
      <c r="M66" s="40"/>
      <c r="N66" s="40"/>
      <c r="O66" s="34">
        <v>7</v>
      </c>
      <c r="P66" s="35">
        <f t="shared" si="0"/>
        <v>6.7</v>
      </c>
      <c r="Q66" s="36" t="str">
        <f t="shared" si="6"/>
        <v>C+</v>
      </c>
      <c r="R66" s="37" t="str">
        <f t="shared" si="7"/>
        <v>Trung bình</v>
      </c>
      <c r="S66" s="38" t="str">
        <f>+IF(OR($H66=0,$I66=0,$J66=0,$K66=0),"Không đủ ĐKDT","")</f>
        <v/>
      </c>
      <c r="T66" s="39">
        <v>206</v>
      </c>
      <c r="U66" s="3"/>
      <c r="V66" s="26"/>
      <c r="W66" s="77" t="str">
        <f t="shared" si="8"/>
        <v>Đạt</v>
      </c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</row>
    <row r="67" spans="1:38" ht="18.75" customHeight="1" x14ac:dyDescent="0.25">
      <c r="B67" s="27">
        <v>57</v>
      </c>
      <c r="C67" s="28" t="s">
        <v>659</v>
      </c>
      <c r="D67" s="29" t="s">
        <v>660</v>
      </c>
      <c r="E67" s="30" t="s">
        <v>146</v>
      </c>
      <c r="F67" s="31" t="s">
        <v>661</v>
      </c>
      <c r="G67" s="28" t="s">
        <v>188</v>
      </c>
      <c r="H67" s="90">
        <v>10</v>
      </c>
      <c r="I67" s="32">
        <v>5</v>
      </c>
      <c r="J67" s="32" t="s">
        <v>29</v>
      </c>
      <c r="K67" s="32" t="s">
        <v>29</v>
      </c>
      <c r="L67" s="40"/>
      <c r="M67" s="40"/>
      <c r="N67" s="40"/>
      <c r="O67" s="34">
        <v>6</v>
      </c>
      <c r="P67" s="35">
        <f t="shared" si="0"/>
        <v>6.1</v>
      </c>
      <c r="Q67" s="36" t="s">
        <v>133</v>
      </c>
      <c r="R67" s="37" t="s">
        <v>134</v>
      </c>
      <c r="S67" s="38" t="s">
        <v>29</v>
      </c>
      <c r="T67" s="39">
        <v>206</v>
      </c>
      <c r="U67" s="3"/>
      <c r="V67" s="26"/>
      <c r="W67" s="77" t="s">
        <v>43</v>
      </c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</row>
    <row r="68" spans="1:38" ht="18.75" customHeight="1" x14ac:dyDescent="0.25">
      <c r="B68" s="27">
        <v>58</v>
      </c>
      <c r="C68" s="28" t="s">
        <v>662</v>
      </c>
      <c r="D68" s="29" t="s">
        <v>110</v>
      </c>
      <c r="E68" s="30" t="s">
        <v>663</v>
      </c>
      <c r="F68" s="31" t="s">
        <v>664</v>
      </c>
      <c r="G68" s="28" t="s">
        <v>184</v>
      </c>
      <c r="H68" s="90">
        <v>10</v>
      </c>
      <c r="I68" s="32">
        <v>5</v>
      </c>
      <c r="J68" s="32" t="s">
        <v>29</v>
      </c>
      <c r="K68" s="32" t="s">
        <v>29</v>
      </c>
      <c r="L68" s="40"/>
      <c r="M68" s="40"/>
      <c r="N68" s="40"/>
      <c r="O68" s="34">
        <v>7</v>
      </c>
      <c r="P68" s="35">
        <f t="shared" si="0"/>
        <v>6.7</v>
      </c>
      <c r="Q68" s="36" t="s">
        <v>133</v>
      </c>
      <c r="R68" s="37" t="s">
        <v>134</v>
      </c>
      <c r="S68" s="38" t="s">
        <v>29</v>
      </c>
      <c r="T68" s="39">
        <v>206</v>
      </c>
      <c r="U68" s="3"/>
      <c r="V68" s="26"/>
      <c r="W68" s="77" t="s">
        <v>43</v>
      </c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</row>
    <row r="69" spans="1:38" ht="18.75" customHeight="1" x14ac:dyDescent="0.25">
      <c r="B69" s="27">
        <v>59</v>
      </c>
      <c r="C69" s="28" t="s">
        <v>665</v>
      </c>
      <c r="D69" s="29" t="s">
        <v>666</v>
      </c>
      <c r="E69" s="30" t="s">
        <v>93</v>
      </c>
      <c r="F69" s="31" t="s">
        <v>287</v>
      </c>
      <c r="G69" s="28" t="s">
        <v>188</v>
      </c>
      <c r="H69" s="90">
        <v>10</v>
      </c>
      <c r="I69" s="32">
        <v>5</v>
      </c>
      <c r="J69" s="32" t="s">
        <v>29</v>
      </c>
      <c r="K69" s="32" t="s">
        <v>29</v>
      </c>
      <c r="L69" s="40"/>
      <c r="M69" s="40"/>
      <c r="N69" s="40"/>
      <c r="O69" s="34">
        <v>7</v>
      </c>
      <c r="P69" s="35">
        <f t="shared" si="0"/>
        <v>6.7</v>
      </c>
      <c r="Q69" s="36" t="s">
        <v>133</v>
      </c>
      <c r="R69" s="37" t="s">
        <v>134</v>
      </c>
      <c r="S69" s="38" t="s">
        <v>29</v>
      </c>
      <c r="T69" s="39">
        <v>206</v>
      </c>
      <c r="U69" s="3"/>
      <c r="V69" s="26"/>
      <c r="W69" s="77" t="s">
        <v>43</v>
      </c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</row>
    <row r="70" spans="1:38" ht="18.75" customHeight="1" x14ac:dyDescent="0.25">
      <c r="B70" s="27">
        <v>60</v>
      </c>
      <c r="C70" s="28" t="s">
        <v>667</v>
      </c>
      <c r="D70" s="29" t="s">
        <v>668</v>
      </c>
      <c r="E70" s="30" t="s">
        <v>669</v>
      </c>
      <c r="F70" s="31" t="s">
        <v>670</v>
      </c>
      <c r="G70" s="28" t="s">
        <v>206</v>
      </c>
      <c r="H70" s="90">
        <v>10</v>
      </c>
      <c r="I70" s="32">
        <v>5</v>
      </c>
      <c r="J70" s="32" t="s">
        <v>29</v>
      </c>
      <c r="K70" s="32" t="s">
        <v>29</v>
      </c>
      <c r="L70" s="40"/>
      <c r="M70" s="40"/>
      <c r="N70" s="40"/>
      <c r="O70" s="34">
        <v>0</v>
      </c>
      <c r="P70" s="35">
        <f t="shared" si="0"/>
        <v>2.5</v>
      </c>
      <c r="Q70" s="36" t="s">
        <v>133</v>
      </c>
      <c r="R70" s="37" t="s">
        <v>134</v>
      </c>
      <c r="S70" s="38" t="s">
        <v>999</v>
      </c>
      <c r="T70" s="39">
        <v>206</v>
      </c>
      <c r="U70" s="3"/>
      <c r="V70" s="26"/>
      <c r="W70" s="77" t="s">
        <v>43</v>
      </c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</row>
    <row r="71" spans="1:38" ht="18.75" customHeight="1" x14ac:dyDescent="0.25">
      <c r="B71" s="27">
        <v>61</v>
      </c>
      <c r="C71" s="28" t="s">
        <v>671</v>
      </c>
      <c r="D71" s="29" t="s">
        <v>672</v>
      </c>
      <c r="E71" s="30" t="s">
        <v>95</v>
      </c>
      <c r="F71" s="31" t="s">
        <v>673</v>
      </c>
      <c r="G71" s="28" t="s">
        <v>291</v>
      </c>
      <c r="H71" s="90">
        <v>10</v>
      </c>
      <c r="I71" s="32">
        <v>6</v>
      </c>
      <c r="J71" s="32" t="s">
        <v>29</v>
      </c>
      <c r="K71" s="32" t="s">
        <v>29</v>
      </c>
      <c r="L71" s="40"/>
      <c r="M71" s="40"/>
      <c r="N71" s="40"/>
      <c r="O71" s="34">
        <v>7</v>
      </c>
      <c r="P71" s="35">
        <f t="shared" si="0"/>
        <v>7</v>
      </c>
      <c r="Q71" s="36" t="str">
        <f t="shared" ref="Q71:Q76" si="9">IF(AND($P71&gt;=9,$P71&lt;=10),"A+","")&amp;IF(AND($P71&gt;=8.5,$P71&lt;=8.9),"A","")&amp;IF(AND($P71&gt;=8,$P71&lt;=8.4),"B+","")&amp;IF(AND($P71&gt;=7,$P71&lt;=7.9),"B","")&amp;IF(AND($P71&gt;=6.5,$P71&lt;=6.9),"C+","")&amp;IF(AND($P71&gt;=5.5,$P71&lt;=6.4),"C","")&amp;IF(AND($P71&gt;=5,$P71&lt;=5.4),"D+","")&amp;IF(AND($P71&gt;=4,$P71&lt;=4.9),"D","")&amp;IF(AND($P71&lt;4),"F","")</f>
        <v>B</v>
      </c>
      <c r="R71" s="37" t="str">
        <f t="shared" ref="R71:R76" si="10">IF($P71&lt;4,"Kém",IF(AND($P71&gt;=4,$P71&lt;=5.4),"Trung bình yếu",IF(AND($P71&gt;=5.5,$P71&lt;=6.9),"Trung bình",IF(AND($P71&gt;=7,$P71&lt;=8.4),"Khá",IF(AND($P71&gt;=8.5,$P71&lt;=10),"Giỏi","")))))</f>
        <v>Khá</v>
      </c>
      <c r="S71" s="38" t="str">
        <f>+IF(OR($H71=0,$I71=0,$J71=0,$K71=0),"Không đủ ĐKDT","")</f>
        <v/>
      </c>
      <c r="T71" s="39">
        <v>206</v>
      </c>
      <c r="U71" s="3"/>
      <c r="V71" s="26"/>
      <c r="W71" s="77" t="str">
        <f t="shared" ref="W71:W76" si="11">IF(S71="Không đủ ĐKDT","Học lại",IF(S71="Đình chỉ thi","Học lại",IF(AND(MID(G71,2,2)&gt;="12",S71="Vắng"),"Học lại",IF(S71="Vắng có phép", "Thi lại",IF(S71="Nợ học phí", "Thi lại",IF(AND((MID(G71,2,2)&lt;"12"),P71&lt;4.5),"Thi lại",IF(P71&lt;4,"Học lại","Đạt")))))))</f>
        <v>Đạt</v>
      </c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</row>
    <row r="72" spans="1:38" ht="18.75" customHeight="1" x14ac:dyDescent="0.25">
      <c r="B72" s="27">
        <v>62</v>
      </c>
      <c r="C72" s="28" t="s">
        <v>674</v>
      </c>
      <c r="D72" s="29" t="s">
        <v>135</v>
      </c>
      <c r="E72" s="30" t="s">
        <v>126</v>
      </c>
      <c r="F72" s="31" t="s">
        <v>675</v>
      </c>
      <c r="G72" s="28" t="s">
        <v>177</v>
      </c>
      <c r="H72" s="90">
        <v>10</v>
      </c>
      <c r="I72" s="32">
        <v>5</v>
      </c>
      <c r="J72" s="32" t="s">
        <v>29</v>
      </c>
      <c r="K72" s="32" t="s">
        <v>29</v>
      </c>
      <c r="L72" s="40"/>
      <c r="M72" s="40"/>
      <c r="N72" s="40"/>
      <c r="O72" s="34">
        <v>7</v>
      </c>
      <c r="P72" s="35">
        <f t="shared" si="0"/>
        <v>6.7</v>
      </c>
      <c r="Q72" s="36" t="str">
        <f t="shared" si="9"/>
        <v>C+</v>
      </c>
      <c r="R72" s="37" t="str">
        <f t="shared" si="10"/>
        <v>Trung bình</v>
      </c>
      <c r="S72" s="38" t="str">
        <f>+IF(OR($H72=0,$I72=0,$J72=0,$K72=0),"Không đủ ĐKDT","")</f>
        <v/>
      </c>
      <c r="T72" s="39">
        <v>206</v>
      </c>
      <c r="U72" s="3"/>
      <c r="V72" s="26"/>
      <c r="W72" s="77" t="str">
        <f t="shared" si="11"/>
        <v>Đạt</v>
      </c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</row>
    <row r="73" spans="1:38" ht="18.75" customHeight="1" x14ac:dyDescent="0.25">
      <c r="B73" s="27">
        <v>63</v>
      </c>
      <c r="C73" s="28" t="s">
        <v>676</v>
      </c>
      <c r="D73" s="29" t="s">
        <v>677</v>
      </c>
      <c r="E73" s="30" t="s">
        <v>157</v>
      </c>
      <c r="F73" s="31" t="s">
        <v>678</v>
      </c>
      <c r="G73" s="28" t="s">
        <v>291</v>
      </c>
      <c r="H73" s="90">
        <v>10</v>
      </c>
      <c r="I73" s="32">
        <v>5</v>
      </c>
      <c r="J73" s="32" t="s">
        <v>29</v>
      </c>
      <c r="K73" s="32" t="s">
        <v>29</v>
      </c>
      <c r="L73" s="40"/>
      <c r="M73" s="40"/>
      <c r="N73" s="40"/>
      <c r="O73" s="34">
        <v>0</v>
      </c>
      <c r="P73" s="35">
        <f t="shared" si="0"/>
        <v>2.5</v>
      </c>
      <c r="Q73" s="36" t="str">
        <f t="shared" si="9"/>
        <v>F</v>
      </c>
      <c r="R73" s="37" t="str">
        <f t="shared" si="10"/>
        <v>Kém</v>
      </c>
      <c r="S73" s="38" t="s">
        <v>999</v>
      </c>
      <c r="T73" s="39">
        <v>206</v>
      </c>
      <c r="U73" s="3"/>
      <c r="V73" s="26"/>
      <c r="W73" s="77" t="str">
        <f t="shared" si="11"/>
        <v>Học lại</v>
      </c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</row>
    <row r="74" spans="1:38" ht="18.75" customHeight="1" x14ac:dyDescent="0.25">
      <c r="B74" s="27">
        <v>64</v>
      </c>
      <c r="C74" s="28" t="s">
        <v>679</v>
      </c>
      <c r="D74" s="29" t="s">
        <v>680</v>
      </c>
      <c r="E74" s="30" t="s">
        <v>96</v>
      </c>
      <c r="F74" s="31" t="s">
        <v>681</v>
      </c>
      <c r="G74" s="28" t="s">
        <v>181</v>
      </c>
      <c r="H74" s="90">
        <v>10</v>
      </c>
      <c r="I74" s="32">
        <v>6</v>
      </c>
      <c r="J74" s="32" t="s">
        <v>29</v>
      </c>
      <c r="K74" s="32" t="s">
        <v>29</v>
      </c>
      <c r="L74" s="40"/>
      <c r="M74" s="40"/>
      <c r="N74" s="40"/>
      <c r="O74" s="34">
        <v>7</v>
      </c>
      <c r="P74" s="35">
        <f t="shared" si="0"/>
        <v>7</v>
      </c>
      <c r="Q74" s="36" t="str">
        <f t="shared" si="9"/>
        <v>B</v>
      </c>
      <c r="R74" s="37" t="str">
        <f t="shared" si="10"/>
        <v>Khá</v>
      </c>
      <c r="S74" s="38" t="str">
        <f>+IF(OR($H74=0,$I74=0,$J74=0,$K74=0),"Không đủ ĐKDT","")</f>
        <v/>
      </c>
      <c r="T74" s="39">
        <v>206</v>
      </c>
      <c r="U74" s="3"/>
      <c r="V74" s="26"/>
      <c r="W74" s="77" t="str">
        <f t="shared" si="11"/>
        <v>Đạt</v>
      </c>
      <c r="X74" s="65"/>
      <c r="Y74" s="65"/>
      <c r="Z74" s="65"/>
      <c r="AA74" s="65"/>
      <c r="AB74" s="65"/>
      <c r="AC74" s="65"/>
      <c r="AD74" s="65"/>
      <c r="AE74" s="65"/>
      <c r="AF74" s="65"/>
      <c r="AG74" s="65"/>
      <c r="AH74" s="65"/>
      <c r="AI74" s="65"/>
      <c r="AJ74" s="65"/>
      <c r="AK74" s="65"/>
      <c r="AL74" s="65"/>
    </row>
    <row r="75" spans="1:38" ht="18.75" customHeight="1" x14ac:dyDescent="0.25">
      <c r="B75" s="27">
        <v>65</v>
      </c>
      <c r="C75" s="28" t="s">
        <v>682</v>
      </c>
      <c r="D75" s="29" t="s">
        <v>683</v>
      </c>
      <c r="E75" s="30" t="s">
        <v>130</v>
      </c>
      <c r="F75" s="31" t="s">
        <v>684</v>
      </c>
      <c r="G75" s="28" t="s">
        <v>177</v>
      </c>
      <c r="H75" s="90">
        <v>10</v>
      </c>
      <c r="I75" s="32">
        <v>5</v>
      </c>
      <c r="J75" s="32" t="s">
        <v>29</v>
      </c>
      <c r="K75" s="32" t="s">
        <v>29</v>
      </c>
      <c r="L75" s="40"/>
      <c r="M75" s="40"/>
      <c r="N75" s="40"/>
      <c r="O75" s="34">
        <v>5</v>
      </c>
      <c r="P75" s="35">
        <f t="shared" ref="P75:P76" si="12">ROUND(SUMPRODUCT(H75:O75,$H$10:$O$10)/100,1)</f>
        <v>5.5</v>
      </c>
      <c r="Q75" s="36" t="str">
        <f t="shared" si="9"/>
        <v>C</v>
      </c>
      <c r="R75" s="37" t="str">
        <f t="shared" si="10"/>
        <v>Trung bình</v>
      </c>
      <c r="S75" s="38" t="str">
        <f>+IF(OR($H75=0,$I75=0,$J75=0,$K75=0),"Không đủ ĐKDT","")</f>
        <v/>
      </c>
      <c r="T75" s="39">
        <v>206</v>
      </c>
      <c r="U75" s="3"/>
      <c r="V75" s="26"/>
      <c r="W75" s="77" t="str">
        <f t="shared" si="11"/>
        <v>Đạt</v>
      </c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</row>
    <row r="76" spans="1:38" x14ac:dyDescent="0.25">
      <c r="B76" s="27">
        <v>66</v>
      </c>
      <c r="C76" s="28" t="s">
        <v>685</v>
      </c>
      <c r="D76" s="29" t="s">
        <v>686</v>
      </c>
      <c r="E76" s="30" t="s">
        <v>687</v>
      </c>
      <c r="F76" s="31" t="s">
        <v>688</v>
      </c>
      <c r="G76" s="28" t="s">
        <v>188</v>
      </c>
      <c r="H76" s="90">
        <v>10</v>
      </c>
      <c r="I76" s="32">
        <v>5</v>
      </c>
      <c r="J76" s="32" t="s">
        <v>29</v>
      </c>
      <c r="K76" s="32" t="s">
        <v>29</v>
      </c>
      <c r="L76" s="40"/>
      <c r="M76" s="40"/>
      <c r="N76" s="40"/>
      <c r="O76" s="34">
        <v>6</v>
      </c>
      <c r="P76" s="35">
        <f t="shared" si="12"/>
        <v>6.1</v>
      </c>
      <c r="Q76" s="36" t="str">
        <f t="shared" si="9"/>
        <v>C</v>
      </c>
      <c r="R76" s="37" t="str">
        <f t="shared" si="10"/>
        <v>Trung bình</v>
      </c>
      <c r="S76" s="38" t="str">
        <f>+IF(OR($H76=0,$I76=0,$J76=0,$K76=0),"Không đủ ĐKDT","")</f>
        <v/>
      </c>
      <c r="T76" s="39">
        <v>206</v>
      </c>
      <c r="U76" s="3"/>
      <c r="V76" s="26"/>
      <c r="W76" s="77" t="str">
        <f t="shared" si="11"/>
        <v>Đạt</v>
      </c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</row>
    <row r="77" spans="1:38" ht="16.5" x14ac:dyDescent="0.25">
      <c r="A77" s="2"/>
      <c r="B77" s="41"/>
      <c r="C77" s="42"/>
      <c r="D77" s="42"/>
      <c r="E77" s="43"/>
      <c r="F77" s="43"/>
      <c r="G77" s="43"/>
      <c r="H77" s="44"/>
      <c r="I77" s="45"/>
      <c r="J77" s="45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3"/>
    </row>
    <row r="78" spans="1:38" ht="16.5" x14ac:dyDescent="0.25">
      <c r="A78" s="2"/>
      <c r="B78" s="111" t="s">
        <v>30</v>
      </c>
      <c r="C78" s="111"/>
      <c r="D78" s="42"/>
      <c r="E78" s="43"/>
      <c r="F78" s="43"/>
      <c r="G78" s="43"/>
      <c r="H78" s="44"/>
      <c r="I78" s="45"/>
      <c r="J78" s="45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3"/>
    </row>
    <row r="79" spans="1:38" x14ac:dyDescent="0.25">
      <c r="A79" s="2"/>
      <c r="B79" s="47" t="s">
        <v>31</v>
      </c>
      <c r="C79" s="47"/>
      <c r="D79" s="48">
        <f>+$Z$9</f>
        <v>66</v>
      </c>
      <c r="E79" s="49" t="s">
        <v>32</v>
      </c>
      <c r="F79" s="126" t="s">
        <v>33</v>
      </c>
      <c r="G79" s="126"/>
      <c r="H79" s="126"/>
      <c r="I79" s="126"/>
      <c r="J79" s="126"/>
      <c r="K79" s="126"/>
      <c r="L79" s="126"/>
      <c r="M79" s="126"/>
      <c r="N79" s="126"/>
      <c r="O79" s="50">
        <f>$Z$9 -COUNTIF($S$10:$S$264,"Vắng") -COUNTIF($S$10:$S$264,"Vắng có phép") - COUNTIF($S$10:$S$264,"Đình chỉ thi") - COUNTIF($S$10:$S$264,"Không đủ ĐKDT")</f>
        <v>61</v>
      </c>
      <c r="P79" s="50"/>
      <c r="Q79" s="50"/>
      <c r="R79" s="51"/>
      <c r="S79" s="52" t="s">
        <v>32</v>
      </c>
      <c r="T79" s="51"/>
      <c r="U79" s="3"/>
    </row>
    <row r="80" spans="1:38" x14ac:dyDescent="0.25">
      <c r="A80" s="2"/>
      <c r="B80" s="47" t="s">
        <v>34</v>
      </c>
      <c r="C80" s="47"/>
      <c r="D80" s="48">
        <f>+$AK$9</f>
        <v>58</v>
      </c>
      <c r="E80" s="49" t="s">
        <v>32</v>
      </c>
      <c r="F80" s="126" t="s">
        <v>35</v>
      </c>
      <c r="G80" s="126"/>
      <c r="H80" s="126"/>
      <c r="I80" s="126"/>
      <c r="J80" s="126"/>
      <c r="K80" s="126"/>
      <c r="L80" s="126"/>
      <c r="M80" s="126"/>
      <c r="N80" s="126"/>
      <c r="O80" s="53">
        <f>COUNTIF($S$10:$S$140,"Vắng")</f>
        <v>5</v>
      </c>
      <c r="P80" s="53"/>
      <c r="Q80" s="53"/>
      <c r="R80" s="54"/>
      <c r="S80" s="52" t="s">
        <v>32</v>
      </c>
      <c r="T80" s="54"/>
      <c r="U80" s="3"/>
    </row>
    <row r="81" spans="1:38" x14ac:dyDescent="0.25">
      <c r="A81" s="2"/>
      <c r="B81" s="47" t="s">
        <v>48</v>
      </c>
      <c r="C81" s="47"/>
      <c r="D81" s="63">
        <f>COUNTIF(W11:W76,"Học lại")</f>
        <v>8</v>
      </c>
      <c r="E81" s="49" t="s">
        <v>32</v>
      </c>
      <c r="F81" s="126" t="s">
        <v>49</v>
      </c>
      <c r="G81" s="126"/>
      <c r="H81" s="126"/>
      <c r="I81" s="126"/>
      <c r="J81" s="126"/>
      <c r="K81" s="126"/>
      <c r="L81" s="126"/>
      <c r="M81" s="126"/>
      <c r="N81" s="126"/>
      <c r="O81" s="50">
        <f>COUNTIF($S$10:$S$140,"Vắng có phép")</f>
        <v>0</v>
      </c>
      <c r="P81" s="50"/>
      <c r="Q81" s="50"/>
      <c r="R81" s="51"/>
      <c r="S81" s="52" t="s">
        <v>32</v>
      </c>
      <c r="T81" s="51"/>
      <c r="U81" s="3"/>
    </row>
    <row r="82" spans="1:38" ht="16.5" x14ac:dyDescent="0.25">
      <c r="A82" s="2"/>
      <c r="B82" s="41"/>
      <c r="C82" s="42"/>
      <c r="D82" s="42"/>
      <c r="E82" s="43"/>
      <c r="F82" s="43"/>
      <c r="G82" s="43"/>
      <c r="H82" s="44"/>
      <c r="I82" s="45"/>
      <c r="J82" s="45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3"/>
    </row>
    <row r="83" spans="1:38" x14ac:dyDescent="0.25">
      <c r="B83" s="83" t="s">
        <v>50</v>
      </c>
      <c r="C83" s="83"/>
      <c r="D83" s="84">
        <f>COUNTIF(W11:W76,"Thi lại")</f>
        <v>0</v>
      </c>
      <c r="E83" s="85" t="s">
        <v>32</v>
      </c>
      <c r="F83" s="3"/>
      <c r="G83" s="3"/>
      <c r="H83" s="3"/>
      <c r="I83" s="3"/>
      <c r="J83" s="127"/>
      <c r="K83" s="127"/>
      <c r="L83" s="127"/>
      <c r="M83" s="127"/>
      <c r="N83" s="127"/>
      <c r="O83" s="127"/>
      <c r="P83" s="127"/>
      <c r="Q83" s="127"/>
      <c r="R83" s="127"/>
      <c r="S83" s="127"/>
      <c r="T83" s="127"/>
      <c r="U83" s="3"/>
    </row>
    <row r="84" spans="1:38" ht="18.75" customHeight="1" x14ac:dyDescent="0.25">
      <c r="B84" s="83"/>
      <c r="C84" s="83"/>
      <c r="D84" s="92"/>
      <c r="E84" s="85"/>
      <c r="F84" s="3"/>
      <c r="G84" s="3"/>
      <c r="H84" s="3"/>
      <c r="I84" s="3"/>
      <c r="J84" s="127" t="s">
        <v>1000</v>
      </c>
      <c r="K84" s="127"/>
      <c r="L84" s="127"/>
      <c r="M84" s="127"/>
      <c r="N84" s="127"/>
      <c r="O84" s="127"/>
      <c r="P84" s="127"/>
      <c r="Q84" s="127"/>
      <c r="R84" s="127"/>
      <c r="S84" s="127"/>
      <c r="T84" s="127"/>
      <c r="U84" s="3"/>
    </row>
    <row r="85" spans="1:38" x14ac:dyDescent="0.25">
      <c r="A85" s="55"/>
      <c r="B85" s="123" t="s">
        <v>36</v>
      </c>
      <c r="C85" s="123"/>
      <c r="D85" s="123"/>
      <c r="E85" s="123"/>
      <c r="F85" s="123"/>
      <c r="G85" s="123"/>
      <c r="H85" s="123"/>
      <c r="I85" s="56"/>
      <c r="J85" s="125" t="s">
        <v>37</v>
      </c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3"/>
    </row>
    <row r="86" spans="1:38" ht="4.5" hidden="1" customHeight="1" x14ac:dyDescent="0.25">
      <c r="A86" s="2"/>
      <c r="B86" s="41"/>
      <c r="C86" s="57"/>
      <c r="D86" s="93"/>
      <c r="E86" s="58"/>
      <c r="F86" s="58"/>
      <c r="G86" s="58"/>
      <c r="H86" s="59"/>
      <c r="I86" s="60"/>
      <c r="J86" s="60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38" s="2" customFormat="1" x14ac:dyDescent="0.25">
      <c r="B87" s="123" t="s">
        <v>38</v>
      </c>
      <c r="C87" s="123"/>
      <c r="D87" s="128" t="s">
        <v>1001</v>
      </c>
      <c r="E87" s="128"/>
      <c r="F87" s="128"/>
      <c r="G87" s="128"/>
      <c r="H87" s="128"/>
      <c r="I87" s="60"/>
      <c r="J87" s="60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3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</row>
    <row r="88" spans="1:38" s="2" customFormat="1" x14ac:dyDescent="0.25">
      <c r="A88" s="1"/>
      <c r="B88" s="3"/>
      <c r="C88" s="3"/>
      <c r="D88" s="9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</row>
    <row r="89" spans="1:38" s="2" customFormat="1" x14ac:dyDescent="0.25">
      <c r="A89" s="1"/>
      <c r="B89" s="3"/>
      <c r="C89" s="3"/>
      <c r="D89" s="9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</row>
    <row r="90" spans="1:38" s="2" customFormat="1" x14ac:dyDescent="0.25">
      <c r="A90" s="1"/>
      <c r="B90" s="3"/>
      <c r="C90" s="3"/>
      <c r="D90" s="9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</row>
    <row r="91" spans="1:38" s="2" customFormat="1" ht="9.75" customHeight="1" x14ac:dyDescent="0.25">
      <c r="A91" s="1"/>
      <c r="B91" s="3"/>
      <c r="C91" s="3"/>
      <c r="D91" s="9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</row>
    <row r="92" spans="1:38" s="2" customFormat="1" ht="3.75" customHeight="1" x14ac:dyDescent="0.25">
      <c r="A92" s="1"/>
      <c r="B92" s="3"/>
      <c r="C92" s="3"/>
      <c r="D92" s="9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</row>
    <row r="93" spans="1:38" s="2" customFormat="1" x14ac:dyDescent="0.25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</row>
    <row r="94" spans="1:38" s="2" customFormat="1" x14ac:dyDescent="0.25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</row>
    <row r="95" spans="1:38" s="2" customFormat="1" hidden="1" x14ac:dyDescent="0.25">
      <c r="A95" s="1"/>
      <c r="B95" s="123" t="s">
        <v>40</v>
      </c>
      <c r="C95" s="123"/>
      <c r="D95" s="123"/>
      <c r="E95" s="123"/>
      <c r="F95" s="123"/>
      <c r="G95" s="123"/>
      <c r="H95" s="123"/>
      <c r="I95" s="56"/>
      <c r="J95" s="125" t="s">
        <v>37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3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</row>
    <row r="96" spans="1:38" s="2" customFormat="1" hidden="1" x14ac:dyDescent="0.25">
      <c r="A96" s="1"/>
      <c r="B96" s="123" t="s">
        <v>38</v>
      </c>
      <c r="C96" s="123"/>
      <c r="D96" s="128" t="s">
        <v>524</v>
      </c>
      <c r="E96" s="128"/>
      <c r="F96" s="128"/>
      <c r="G96" s="128"/>
      <c r="H96" s="128"/>
      <c r="I96" s="60"/>
      <c r="J96" s="60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1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</row>
    <row r="97" spans="1:38" s="2" customFormat="1" hidden="1" x14ac:dyDescent="0.25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1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</row>
    <row r="98" spans="1:38" hidden="1" x14ac:dyDescent="0.25"/>
    <row r="99" spans="1:38" hidden="1" x14ac:dyDescent="0.25"/>
    <row r="100" spans="1:38" hidden="1" x14ac:dyDescent="0.25"/>
    <row r="101" spans="1:38" hidden="1" x14ac:dyDescent="0.25">
      <c r="B101" s="129"/>
      <c r="C101" s="129"/>
      <c r="D101" s="129"/>
      <c r="E101" s="129"/>
      <c r="F101" s="129"/>
      <c r="G101" s="129"/>
      <c r="H101" s="129"/>
      <c r="I101" s="129"/>
      <c r="J101" s="129" t="s">
        <v>39</v>
      </c>
      <c r="K101" s="129"/>
      <c r="L101" s="129"/>
      <c r="M101" s="129"/>
      <c r="N101" s="129"/>
      <c r="O101" s="129"/>
      <c r="P101" s="129"/>
      <c r="Q101" s="129"/>
      <c r="R101" s="129"/>
      <c r="S101" s="129"/>
      <c r="T101" s="129"/>
    </row>
    <row r="102" spans="1:38" hidden="1" x14ac:dyDescent="0.25"/>
    <row r="103" spans="1:38" hidden="1" x14ac:dyDescent="0.25"/>
  </sheetData>
  <sheetProtection formatCells="0" formatColumns="0" formatRows="0" insertColumns="0" insertRows="0" insertHyperlinks="0" deleteColumns="0" deleteRows="0" sort="0" autoFilter="0" pivotTables="0"/>
  <autoFilter ref="A9:AL76">
    <filterColumn colId="3" showButton="0"/>
  </autoFilter>
  <sortState ref="B11:T76">
    <sortCondition ref="B11:B76"/>
  </sortState>
  <mergeCells count="56">
    <mergeCell ref="B96:C96"/>
    <mergeCell ref="D96:H96"/>
    <mergeCell ref="B101:C101"/>
    <mergeCell ref="D101:I101"/>
    <mergeCell ref="J101:T101"/>
    <mergeCell ref="L8:L9"/>
    <mergeCell ref="P8:P10"/>
    <mergeCell ref="Q8:Q9"/>
    <mergeCell ref="B95:H95"/>
    <mergeCell ref="J95:T95"/>
    <mergeCell ref="F80:N80"/>
    <mergeCell ref="F81:N81"/>
    <mergeCell ref="J83:T83"/>
    <mergeCell ref="J84:T84"/>
    <mergeCell ref="B85:H85"/>
    <mergeCell ref="J85:T85"/>
    <mergeCell ref="B87:C87"/>
    <mergeCell ref="D87:H87"/>
    <mergeCell ref="F79:N79"/>
    <mergeCell ref="B78:C78"/>
    <mergeCell ref="AA5:AD7"/>
    <mergeCell ref="AE5:AF7"/>
    <mergeCell ref="AG5:AH7"/>
    <mergeCell ref="B8:B9"/>
    <mergeCell ref="C8:C9"/>
    <mergeCell ref="D8:E9"/>
    <mergeCell ref="F8:F9"/>
    <mergeCell ref="B6:C6"/>
    <mergeCell ref="G6:N6"/>
    <mergeCell ref="O6:T6"/>
    <mergeCell ref="B5:C5"/>
    <mergeCell ref="D5:N5"/>
    <mergeCell ref="O5:T5"/>
    <mergeCell ref="R8:R9"/>
    <mergeCell ref="M8:M9"/>
    <mergeCell ref="AI5:AJ7"/>
    <mergeCell ref="AK5:AL7"/>
    <mergeCell ref="X5:X8"/>
    <mergeCell ref="Y5:Y8"/>
    <mergeCell ref="Z5:Z8"/>
    <mergeCell ref="S8:S10"/>
    <mergeCell ref="T8:T10"/>
    <mergeCell ref="G1:K1"/>
    <mergeCell ref="L1:T1"/>
    <mergeCell ref="B2:G2"/>
    <mergeCell ref="H2:T2"/>
    <mergeCell ref="B3:G3"/>
    <mergeCell ref="H3:T3"/>
    <mergeCell ref="B10:G10"/>
    <mergeCell ref="N8:N9"/>
    <mergeCell ref="O8:O9"/>
    <mergeCell ref="G8:G9"/>
    <mergeCell ref="H8:H9"/>
    <mergeCell ref="I8:I9"/>
    <mergeCell ref="J8:J9"/>
    <mergeCell ref="K8:K9"/>
  </mergeCells>
  <conditionalFormatting sqref="O11:O60 H11:N12 I71:I76 I13:I60 H13:H76 K13:N60 K71:O76 J13:J76">
    <cfRule type="cellIs" dxfId="7" priority="10" operator="greaterThan">
      <formula>10</formula>
    </cfRule>
  </conditionalFormatting>
  <conditionalFormatting sqref="I70 L70:O70 K61:K70 I61:I66 L61:O66">
    <cfRule type="cellIs" dxfId="6" priority="8" operator="greaterThan">
      <formula>10</formula>
    </cfRule>
  </conditionalFormatting>
  <conditionalFormatting sqref="C70 C61:C66">
    <cfRule type="duplicateValues" dxfId="5" priority="6"/>
  </conditionalFormatting>
  <conditionalFormatting sqref="I67:I69 L67:O69">
    <cfRule type="cellIs" dxfId="4" priority="5" operator="greaterThan">
      <formula>10</formula>
    </cfRule>
  </conditionalFormatting>
  <conditionalFormatting sqref="C67:C69">
    <cfRule type="duplicateValues" dxfId="3" priority="3"/>
  </conditionalFormatting>
  <conditionalFormatting sqref="C93:C1048576 C1:C60 C71:C83">
    <cfRule type="duplicateValues" dxfId="2" priority="12"/>
  </conditionalFormatting>
  <conditionalFormatting sqref="C84:C92">
    <cfRule type="duplicateValues" dxfId="1" priority="55"/>
  </conditionalFormatting>
  <dataValidations count="1">
    <dataValidation allowBlank="1" showInputMessage="1" showErrorMessage="1" errorTitle="Không xóa dữ liệu" error="Không xóa dữ liệu" prompt="Không xóa dữ liệu" sqref="D81 X3:AL9 W11:W7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Nhóm(1)</vt:lpstr>
      <vt:lpstr>Nhóm(2)</vt:lpstr>
      <vt:lpstr>Nhóm(3)</vt:lpstr>
      <vt:lpstr>Nhóm(4)</vt:lpstr>
      <vt:lpstr>Nhóm(5)</vt:lpstr>
      <vt:lpstr>'Nhóm(1)'!Print_Titles</vt:lpstr>
      <vt:lpstr>'Nhóm(2)'!Print_Titles</vt:lpstr>
      <vt:lpstr>'Nhóm(3)'!Print_Titles</vt:lpstr>
      <vt:lpstr>'Nhóm(4)'!Print_Titles</vt:lpstr>
      <vt:lpstr>'Nhóm(5)'!Print_Titles</vt:lpstr>
    </vt:vector>
  </TitlesOfParts>
  <Company>Micrsoft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My PC</cp:lastModifiedBy>
  <cp:lastPrinted>2016-07-18T08:35:07Z</cp:lastPrinted>
  <dcterms:created xsi:type="dcterms:W3CDTF">2015-04-17T02:48:53Z</dcterms:created>
  <dcterms:modified xsi:type="dcterms:W3CDTF">2016-07-18T08:58:10Z</dcterms:modified>
</cp:coreProperties>
</file>