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'Nhóm(1)'!$A$9:$AL$11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11" i="1" l="1"/>
  <c r="O10" i="1" l="1"/>
  <c r="P11" i="1" l="1"/>
  <c r="Y9" i="1"/>
  <c r="X9" i="1"/>
  <c r="W11" i="1" l="1"/>
  <c r="Q11" i="1"/>
  <c r="R11" i="1"/>
  <c r="AE9" i="1"/>
  <c r="O15" i="1"/>
  <c r="O16" i="1"/>
  <c r="AC9" i="1"/>
  <c r="AA9" i="1"/>
  <c r="AB9" i="1"/>
  <c r="AK9" i="1" l="1"/>
  <c r="D15" i="1" s="1"/>
  <c r="D18" i="1"/>
  <c r="D16" i="1"/>
  <c r="AI9" i="1"/>
  <c r="AG9" i="1"/>
  <c r="Z9" i="1" l="1"/>
  <c r="AJ9" i="1" l="1"/>
  <c r="O14" i="1"/>
  <c r="D14" i="1"/>
  <c r="AF9" i="1"/>
  <c r="AL9" i="1"/>
  <c r="AD9" i="1"/>
  <c r="AH9" i="1"/>
</calcChain>
</file>

<file path=xl/sharedStrings.xml><?xml version="1.0" encoding="utf-8"?>
<sst xmlns="http://schemas.openxmlformats.org/spreadsheetml/2006/main" count="78" uniqueCount="62">
  <si>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</si>
  <si>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</si>
  <si>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</si>
  <si>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</si>
  <si>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</si>
  <si>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</si>
  <si>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</si>
  <si>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</si>
  <si>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</si>
  <si>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</si>
  <si>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</si>
  <si>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</si>
  <si>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</si>
  <si>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</si>
  <si>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</si>
  <si>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</si>
  <si>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</si>
  <si>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</si>
  <si>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</si>
  <si>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</si>
  <si>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</si>
  <si>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</si>
  <si>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</si>
  <si>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</si>
  <si>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</si>
  <si>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</si>
  <si>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</si>
  <si>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</si>
  <si>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</si>
  <si>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</si>
  <si>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</si>
  <si>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</si>
  <si>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</si>
  <si>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</si>
  <si>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</si>
  <si>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</si>
  <si>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</si>
  <si>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</si>
  <si>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</si>
  <si>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</si>
  <si>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</si>
  <si>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</si>
  <si>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</si>
  <si>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</si>
  <si>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</si>
  <si>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</si>
  <si>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</si>
  <si>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</si>
  <si>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</si>
  <si>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</si>
  <si>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</si>
  <si>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</si>
  <si>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                             SỐ 2</t>
  </si>
  <si>
    <t>Quản trị kinh doanh quốc tế</t>
  </si>
  <si>
    <t>Ngày thi: '14/8/2016</t>
  </si>
  <si>
    <t>Giờ thi: 8h</t>
  </si>
  <si>
    <t xml:space="preserve">Phan Đặng Minh </t>
  </si>
  <si>
    <t>Tâm</t>
  </si>
  <si>
    <t xml:space="preserve">Nhóm:   </t>
  </si>
  <si>
    <t xml:space="preserve">Thi lần 1 học kỳ phụ (HK hè) năm học 2015 - 2016 </t>
  </si>
  <si>
    <t>BẢNG ĐIỂM HỌC PHẦN</t>
  </si>
  <si>
    <t>Hà Nội, ngày 16 tháng 8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</si>
</sst>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0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/>
      <protection hidden="1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164" fontId="4" fillId="0" borderId="15" xfId="4" quotePrefix="1" applyNumberFormat="1" applyFont="1" applyBorder="1" applyAlignment="1" applyProtection="1">
      <alignment horizontal="center" vertical="center"/>
      <protection locked="0"/>
    </xf>
    <xf numFmtId="164" fontId="4" fillId="0" borderId="16" xfId="4" quotePrefix="1" applyNumberFormat="1" applyFont="1" applyBorder="1" applyAlignment="1" applyProtection="1">
      <alignment horizontal="center" vertical="center"/>
      <protection locked="0"/>
    </xf>
    <xf numFmtId="0" fontId="4" fillId="0" borderId="16" xfId="4" quotePrefix="1" applyFont="1" applyBorder="1" applyAlignment="1" applyProtection="1">
      <alignment horizontal="center" vertical="center"/>
      <protection locked="0"/>
    </xf>
    <xf numFmtId="165" fontId="4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6"/>
  <sheetViews>
    <sheetView tabSelected="1" zoomScaleNormal="100" workbookViewId="0">
      <pane ySplit="4" topLeftCell="A14" activePane="bottomLeft" state="frozen"/>
      <selection activeCell="A6" sqref="A6:XFD6"/>
      <selection pane="bottomLeft" activeCell="X21" sqref="X21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625" style="1" customWidth="1"/>
    <col min="4" max="4" width="13.75" style="1" customWidth="1"/>
    <col min="5" max="6" width="6.62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40"/>
    <col min="24" max="24" width="9.125" style="40" bestFit="1" customWidth="1"/>
    <col min="25" max="25" width="9" style="40"/>
    <col min="26" max="26" width="10.375" style="40" bestFit="1" customWidth="1"/>
    <col min="27" max="27" width="9.125" style="40" bestFit="1" customWidth="1"/>
    <col min="28" max="38" width="9" style="40"/>
    <col min="39" max="16384" width="9" style="1"/>
  </cols>
  <sheetData>
    <row r="1" spans="1:38" ht="21.75" customHeight="1" x14ac:dyDescent="0.4">
      <c r="H1" s="97" t="s">
        <v>0</v>
      </c>
      <c r="I1" s="97"/>
      <c r="J1" s="97"/>
      <c r="K1" s="97"/>
      <c r="L1" s="97">
        <v>207</v>
      </c>
      <c r="M1" s="97"/>
      <c r="N1" s="97"/>
      <c r="O1" s="97"/>
      <c r="P1" s="97"/>
      <c r="Q1" s="97"/>
      <c r="R1" s="97"/>
      <c r="S1" s="97"/>
      <c r="T1" s="97"/>
    </row>
    <row r="2" spans="1:38" ht="19.5" customHeight="1" x14ac:dyDescent="0.3">
      <c r="B2" s="98" t="s">
        <v>1</v>
      </c>
      <c r="C2" s="98"/>
      <c r="D2" s="98"/>
      <c r="E2" s="98"/>
      <c r="F2" s="98"/>
      <c r="G2" s="98"/>
      <c r="H2" s="99" t="s">
        <v>60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3"/>
    </row>
    <row r="3" spans="1:38" ht="19.5" customHeight="1" x14ac:dyDescent="0.25">
      <c r="B3" s="100" t="s">
        <v>2</v>
      </c>
      <c r="C3" s="100"/>
      <c r="D3" s="100"/>
      <c r="E3" s="100"/>
      <c r="F3" s="100"/>
      <c r="G3" s="100"/>
      <c r="H3" s="101" t="s">
        <v>59</v>
      </c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4"/>
      <c r="V3" s="5"/>
      <c r="AD3" s="41"/>
      <c r="AE3" s="42"/>
      <c r="AF3" s="41"/>
      <c r="AG3" s="41"/>
      <c r="AH3" s="41"/>
      <c r="AI3" s="42"/>
      <c r="AJ3" s="41"/>
    </row>
    <row r="4" spans="1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43"/>
      <c r="AI4" s="43"/>
    </row>
    <row r="5" spans="1:38" ht="23.25" customHeight="1" x14ac:dyDescent="0.25">
      <c r="B5" s="87" t="s">
        <v>3</v>
      </c>
      <c r="C5" s="87"/>
      <c r="D5" s="102" t="s">
        <v>53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95" t="s">
        <v>58</v>
      </c>
      <c r="P5" s="95"/>
      <c r="Q5" s="95"/>
      <c r="R5" s="95"/>
      <c r="S5" s="95"/>
      <c r="T5" s="95"/>
      <c r="W5" s="41"/>
      <c r="X5" s="77" t="s">
        <v>48</v>
      </c>
      <c r="Y5" s="77" t="s">
        <v>9</v>
      </c>
      <c r="Z5" s="77" t="s">
        <v>47</v>
      </c>
      <c r="AA5" s="77" t="s">
        <v>46</v>
      </c>
      <c r="AB5" s="77"/>
      <c r="AC5" s="77"/>
      <c r="AD5" s="77"/>
      <c r="AE5" s="77" t="s">
        <v>45</v>
      </c>
      <c r="AF5" s="77"/>
      <c r="AG5" s="77" t="s">
        <v>43</v>
      </c>
      <c r="AH5" s="77"/>
      <c r="AI5" s="77" t="s">
        <v>44</v>
      </c>
      <c r="AJ5" s="77"/>
      <c r="AK5" s="77" t="s">
        <v>42</v>
      </c>
      <c r="AL5" s="77"/>
    </row>
    <row r="6" spans="1:38" ht="17.25" customHeight="1" x14ac:dyDescent="0.25">
      <c r="B6" s="86" t="s">
        <v>4</v>
      </c>
      <c r="C6" s="86"/>
      <c r="D6" s="9"/>
      <c r="G6" s="96" t="s">
        <v>54</v>
      </c>
      <c r="H6" s="96"/>
      <c r="I6" s="96"/>
      <c r="J6" s="96"/>
      <c r="K6" s="96"/>
      <c r="L6" s="96"/>
      <c r="M6" s="96"/>
      <c r="N6" s="96"/>
      <c r="O6" s="96" t="s">
        <v>55</v>
      </c>
      <c r="P6" s="96"/>
      <c r="Q6" s="96"/>
      <c r="R6" s="96"/>
      <c r="S6" s="96"/>
      <c r="T6" s="96"/>
      <c r="W6" s="41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</row>
    <row r="7" spans="1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38"/>
      <c r="P7" s="3"/>
      <c r="Q7" s="3"/>
      <c r="R7" s="3"/>
      <c r="S7" s="3"/>
      <c r="T7" s="3"/>
      <c r="W7" s="41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</row>
    <row r="8" spans="1:38" ht="31.5" customHeight="1" x14ac:dyDescent="0.25">
      <c r="B8" s="78" t="s">
        <v>5</v>
      </c>
      <c r="C8" s="88" t="s">
        <v>6</v>
      </c>
      <c r="D8" s="90" t="s">
        <v>7</v>
      </c>
      <c r="E8" s="91"/>
      <c r="F8" s="78" t="s">
        <v>8</v>
      </c>
      <c r="G8" s="78" t="s">
        <v>9</v>
      </c>
      <c r="H8" s="94" t="s">
        <v>10</v>
      </c>
      <c r="I8" s="94" t="s">
        <v>11</v>
      </c>
      <c r="J8" s="94" t="s">
        <v>12</v>
      </c>
      <c r="K8" s="94" t="s">
        <v>13</v>
      </c>
      <c r="L8" s="85" t="s">
        <v>14</v>
      </c>
      <c r="M8" s="85" t="s">
        <v>15</v>
      </c>
      <c r="N8" s="85" t="s">
        <v>16</v>
      </c>
      <c r="O8" s="85" t="s">
        <v>17</v>
      </c>
      <c r="P8" s="78" t="s">
        <v>18</v>
      </c>
      <c r="Q8" s="85" t="s">
        <v>19</v>
      </c>
      <c r="R8" s="78" t="s">
        <v>20</v>
      </c>
      <c r="S8" s="78" t="s">
        <v>21</v>
      </c>
      <c r="T8" s="78" t="s">
        <v>22</v>
      </c>
      <c r="W8" s="41"/>
      <c r="X8" s="77"/>
      <c r="Y8" s="77"/>
      <c r="Z8" s="77"/>
      <c r="AA8" s="44" t="s">
        <v>23</v>
      </c>
      <c r="AB8" s="44" t="s">
        <v>24</v>
      </c>
      <c r="AC8" s="44" t="s">
        <v>25</v>
      </c>
      <c r="AD8" s="44" t="s">
        <v>26</v>
      </c>
      <c r="AE8" s="44" t="s">
        <v>27</v>
      </c>
      <c r="AF8" s="44" t="s">
        <v>26</v>
      </c>
      <c r="AG8" s="44" t="s">
        <v>27</v>
      </c>
      <c r="AH8" s="44" t="s">
        <v>26</v>
      </c>
      <c r="AI8" s="44" t="s">
        <v>27</v>
      </c>
      <c r="AJ8" s="44" t="s">
        <v>26</v>
      </c>
      <c r="AK8" s="44" t="s">
        <v>27</v>
      </c>
      <c r="AL8" s="45" t="s">
        <v>26</v>
      </c>
    </row>
    <row r="9" spans="1:38" ht="31.5" customHeight="1" x14ac:dyDescent="0.25">
      <c r="B9" s="79"/>
      <c r="C9" s="89"/>
      <c r="D9" s="92"/>
      <c r="E9" s="93"/>
      <c r="F9" s="79"/>
      <c r="G9" s="79"/>
      <c r="H9" s="94"/>
      <c r="I9" s="94"/>
      <c r="J9" s="94"/>
      <c r="K9" s="94"/>
      <c r="L9" s="85"/>
      <c r="M9" s="85"/>
      <c r="N9" s="85"/>
      <c r="O9" s="85"/>
      <c r="P9" s="80"/>
      <c r="Q9" s="85"/>
      <c r="R9" s="79"/>
      <c r="S9" s="80"/>
      <c r="T9" s="80"/>
      <c r="V9" s="11"/>
      <c r="W9" s="41"/>
      <c r="X9" s="46" t="str">
        <f>+D5</f>
        <v>Quản trị kinh doanh quốc tế</v>
      </c>
      <c r="Y9" s="47" t="str">
        <f>+O5</f>
        <v xml:space="preserve">Nhóm:   </v>
      </c>
      <c r="Z9" s="48">
        <f>+$AI$9+$AK$9+$AG$9</f>
        <v>1</v>
      </c>
      <c r="AA9" s="42">
        <f>COUNTIF($S$10:$S$69,"Khiển trách")</f>
        <v>0</v>
      </c>
      <c r="AB9" s="42">
        <f>COUNTIF($S$10:$S$69,"Cảnh cáo")</f>
        <v>0</v>
      </c>
      <c r="AC9" s="42">
        <f>COUNTIF($S$10:$S$69,"Đình chỉ thi")</f>
        <v>0</v>
      </c>
      <c r="AD9" s="49">
        <f>+($AA$9+$AB$9+$AC$9)/$Z$9*100%</f>
        <v>0</v>
      </c>
      <c r="AE9" s="42">
        <f>SUM(COUNTIF($S$10:$S$67,"Vắng"),COUNTIF($S$10:$S$67,"Vắng có phép"))</f>
        <v>0</v>
      </c>
      <c r="AF9" s="50">
        <f>+$AE$9/$Z$9</f>
        <v>0</v>
      </c>
      <c r="AG9" s="51">
        <f>COUNTIF($W$10:$W$67,"Thi lại")</f>
        <v>0</v>
      </c>
      <c r="AH9" s="50">
        <f>+$AG$9/$Z$9</f>
        <v>0</v>
      </c>
      <c r="AI9" s="51">
        <f>COUNTIF($W$10:$W$68,"Học lại")</f>
        <v>0</v>
      </c>
      <c r="AJ9" s="50">
        <f>+$AI$9/$Z$9</f>
        <v>0</v>
      </c>
      <c r="AK9" s="42">
        <f>COUNTIF($W$11:$W$68,"Đạt")</f>
        <v>1</v>
      </c>
      <c r="AL9" s="49">
        <f>+$AK$9/$Z$9</f>
        <v>1</v>
      </c>
    </row>
    <row r="10" spans="1:38" ht="14.25" customHeight="1" x14ac:dyDescent="0.25">
      <c r="B10" s="81" t="s">
        <v>28</v>
      </c>
      <c r="C10" s="82"/>
      <c r="D10" s="82"/>
      <c r="E10" s="82"/>
      <c r="F10" s="82"/>
      <c r="G10" s="83"/>
      <c r="H10" s="65">
        <v>10</v>
      </c>
      <c r="I10" s="65">
        <v>10</v>
      </c>
      <c r="J10" s="66"/>
      <c r="K10" s="65">
        <v>20</v>
      </c>
      <c r="L10" s="67"/>
      <c r="M10" s="68"/>
      <c r="N10" s="68"/>
      <c r="O10" s="69">
        <f>100-(H10+I10+J10+K10)</f>
        <v>60</v>
      </c>
      <c r="P10" s="79"/>
      <c r="Q10" s="70"/>
      <c r="R10" s="70"/>
      <c r="S10" s="79"/>
      <c r="T10" s="79"/>
      <c r="W10" s="41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38" x14ac:dyDescent="0.25">
      <c r="B11" s="12">
        <v>1</v>
      </c>
      <c r="C11" s="13"/>
      <c r="D11" s="14" t="s">
        <v>56</v>
      </c>
      <c r="E11" s="15" t="s">
        <v>57</v>
      </c>
      <c r="F11" s="16"/>
      <c r="G11" s="13"/>
      <c r="H11" s="57">
        <v>9</v>
      </c>
      <c r="I11" s="58">
        <v>7</v>
      </c>
      <c r="J11" s="58" t="s">
        <v>29</v>
      </c>
      <c r="K11" s="58">
        <v>8</v>
      </c>
      <c r="L11" s="59"/>
      <c r="M11" s="59"/>
      <c r="N11" s="59"/>
      <c r="O11" s="60">
        <v>6.5</v>
      </c>
      <c r="P11" s="61">
        <f>ROUND(SUMPRODUCT(H11:O11,$H$10:$O$10)/100,1)</f>
        <v>7.1</v>
      </c>
      <c r="Q11" s="62" t="str">
        <f t="shared" ref="Q11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62" t="str">
        <f t="shared" ref="R11" si="1">IF($P11&lt;4,"Kém",IF(AND($P11&gt;=4,$P11&lt;=5.4),"Trung bình yếu",IF(AND($P11&gt;=5.5,$P11&lt;=6.9),"Trung bình",IF(AND($P11&gt;=7,$P11&lt;=8.4),"Khá",IF(AND($P11&gt;=8.5,$P11&lt;=10),"Giỏi","")))))</f>
        <v>Khá</v>
      </c>
      <c r="S11" s="63" t="str">
        <f>+IF(OR($H11=0,$I11=0,$J11=0,$K11=0),"Không đủ ĐKDT","")</f>
        <v/>
      </c>
      <c r="T11" s="64">
        <v>207</v>
      </c>
      <c r="U11" s="3"/>
      <c r="V11" s="17"/>
      <c r="W11" s="5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38" ht="16.5" x14ac:dyDescent="0.25">
      <c r="A12" s="2"/>
      <c r="B12" s="18"/>
      <c r="C12" s="19"/>
      <c r="D12" s="19"/>
      <c r="E12" s="20"/>
      <c r="F12" s="20"/>
      <c r="G12" s="20"/>
      <c r="H12" s="21"/>
      <c r="I12" s="22"/>
      <c r="J12" s="22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3"/>
    </row>
    <row r="13" spans="1:38" ht="16.5" x14ac:dyDescent="0.25">
      <c r="A13" s="2"/>
      <c r="B13" s="84" t="s">
        <v>30</v>
      </c>
      <c r="C13" s="84"/>
      <c r="D13" s="19"/>
      <c r="E13" s="20"/>
      <c r="F13" s="20"/>
      <c r="G13" s="20"/>
      <c r="H13" s="21"/>
      <c r="I13" s="22"/>
      <c r="J13" s="22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3"/>
    </row>
    <row r="14" spans="1:38" x14ac:dyDescent="0.25">
      <c r="A14" s="2"/>
      <c r="B14" s="24" t="s">
        <v>31</v>
      </c>
      <c r="C14" s="24"/>
      <c r="D14" s="25">
        <f>+$Z$9</f>
        <v>1</v>
      </c>
      <c r="E14" s="26" t="s">
        <v>32</v>
      </c>
      <c r="F14" s="73" t="s">
        <v>33</v>
      </c>
      <c r="G14" s="73"/>
      <c r="H14" s="73"/>
      <c r="I14" s="73"/>
      <c r="J14" s="73"/>
      <c r="K14" s="73"/>
      <c r="L14" s="73"/>
      <c r="M14" s="73"/>
      <c r="N14" s="73"/>
      <c r="O14" s="27">
        <f>$Z$9 -COUNTIF($S$10:$S$199,"Vắng") -COUNTIF($S$10:$S$199,"Vắng có phép") - COUNTIF($S$10:$S$199,"Đình chỉ thi") - COUNTIF($S$10:$S$199,"Không đủ ĐKDT")</f>
        <v>1</v>
      </c>
      <c r="P14" s="27"/>
      <c r="Q14" s="27"/>
      <c r="R14" s="28"/>
      <c r="S14" s="29" t="s">
        <v>32</v>
      </c>
      <c r="T14" s="28"/>
      <c r="U14" s="3"/>
    </row>
    <row r="15" spans="1:38" x14ac:dyDescent="0.25">
      <c r="A15" s="2"/>
      <c r="B15" s="24" t="s">
        <v>34</v>
      </c>
      <c r="C15" s="24"/>
      <c r="D15" s="25">
        <f>+$AK$9</f>
        <v>1</v>
      </c>
      <c r="E15" s="26" t="s">
        <v>32</v>
      </c>
      <c r="F15" s="73" t="s">
        <v>35</v>
      </c>
      <c r="G15" s="73"/>
      <c r="H15" s="73"/>
      <c r="I15" s="73"/>
      <c r="J15" s="73"/>
      <c r="K15" s="73"/>
      <c r="L15" s="73"/>
      <c r="M15" s="73"/>
      <c r="N15" s="73"/>
      <c r="O15" s="30">
        <f>COUNTIF($S$10:$S$75,"Vắng")</f>
        <v>0</v>
      </c>
      <c r="P15" s="30"/>
      <c r="Q15" s="30"/>
      <c r="R15" s="31"/>
      <c r="S15" s="29" t="s">
        <v>32</v>
      </c>
      <c r="T15" s="31"/>
      <c r="U15" s="3"/>
    </row>
    <row r="16" spans="1:38" x14ac:dyDescent="0.25">
      <c r="A16" s="2"/>
      <c r="B16" s="24" t="s">
        <v>49</v>
      </c>
      <c r="C16" s="24"/>
      <c r="D16" s="39">
        <f>COUNTIF(W11:W11,"Học lại")</f>
        <v>0</v>
      </c>
      <c r="E16" s="26" t="s">
        <v>32</v>
      </c>
      <c r="F16" s="73" t="s">
        <v>50</v>
      </c>
      <c r="G16" s="73"/>
      <c r="H16" s="73"/>
      <c r="I16" s="73"/>
      <c r="J16" s="73"/>
      <c r="K16" s="73"/>
      <c r="L16" s="73"/>
      <c r="M16" s="73"/>
      <c r="N16" s="73"/>
      <c r="O16" s="27">
        <f>COUNTIF($S$10:$S$75,"Vắng có phép")</f>
        <v>0</v>
      </c>
      <c r="P16" s="27"/>
      <c r="Q16" s="27"/>
      <c r="R16" s="28"/>
      <c r="S16" s="29" t="s">
        <v>32</v>
      </c>
      <c r="T16" s="28"/>
      <c r="U16" s="3"/>
    </row>
    <row r="17" spans="1:38" ht="16.5" x14ac:dyDescent="0.25">
      <c r="A17" s="2"/>
      <c r="B17" s="18"/>
      <c r="C17" s="19"/>
      <c r="D17" s="19"/>
      <c r="E17" s="20"/>
      <c r="F17" s="20"/>
      <c r="G17" s="20"/>
      <c r="H17" s="21"/>
      <c r="I17" s="22"/>
      <c r="J17" s="22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3"/>
    </row>
    <row r="18" spans="1:38" x14ac:dyDescent="0.25">
      <c r="B18" s="54" t="s">
        <v>51</v>
      </c>
      <c r="C18" s="54"/>
      <c r="D18" s="55">
        <f>COUNTIF(W11:W11,"Thi lại")</f>
        <v>0</v>
      </c>
      <c r="E18" s="56" t="s">
        <v>32</v>
      </c>
      <c r="F18" s="3"/>
      <c r="G18" s="3"/>
      <c r="H18" s="3"/>
      <c r="I18" s="3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3"/>
    </row>
    <row r="19" spans="1:38" ht="16.5" customHeight="1" x14ac:dyDescent="0.25">
      <c r="B19" s="54"/>
      <c r="C19" s="54"/>
      <c r="D19" s="55"/>
      <c r="E19" s="56"/>
      <c r="F19" s="3"/>
      <c r="G19" s="3"/>
      <c r="H19" s="3"/>
      <c r="I19" s="3"/>
      <c r="J19" s="76" t="s">
        <v>61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3"/>
    </row>
    <row r="20" spans="1:38" ht="16.5" customHeight="1" x14ac:dyDescent="0.25">
      <c r="A20" s="32"/>
      <c r="B20" s="71" t="s">
        <v>36</v>
      </c>
      <c r="C20" s="71"/>
      <c r="D20" s="71"/>
      <c r="E20" s="71"/>
      <c r="F20" s="71"/>
      <c r="G20" s="71"/>
      <c r="H20" s="71"/>
      <c r="I20" s="33"/>
      <c r="J20" s="72" t="s">
        <v>37</v>
      </c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3"/>
    </row>
    <row r="21" spans="1:38" ht="16.5" customHeight="1" x14ac:dyDescent="0.25">
      <c r="A21" s="2"/>
      <c r="B21" s="18"/>
      <c r="C21" s="34"/>
      <c r="D21" s="34"/>
      <c r="E21" s="35"/>
      <c r="F21" s="35"/>
      <c r="G21" s="35"/>
      <c r="H21" s="36"/>
      <c r="I21" s="37"/>
      <c r="J21" s="37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 ht="16.5" customHeight="1" x14ac:dyDescent="0.25">
      <c r="B22" s="71" t="s">
        <v>38</v>
      </c>
      <c r="C22" s="71"/>
      <c r="D22" s="75" t="s">
        <v>39</v>
      </c>
      <c r="E22" s="75"/>
      <c r="F22" s="75"/>
      <c r="G22" s="75"/>
      <c r="H22" s="75"/>
      <c r="I22" s="37"/>
      <c r="J22" s="37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3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</row>
    <row r="23" spans="1:38" s="2" customFormat="1" ht="16.5" customHeight="1" x14ac:dyDescent="0.25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</row>
    <row r="24" spans="1:38" s="2" customFormat="1" ht="16.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</row>
    <row r="25" spans="1:38" s="2" customFormat="1" ht="16.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</row>
    <row r="26" spans="1:38" s="2" customFormat="1" ht="16.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</row>
    <row r="27" spans="1:38" s="2" customFormat="1" ht="16.5" customHeight="1" x14ac:dyDescent="0.25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</row>
    <row r="28" spans="1:38" s="2" customFormat="1" hidden="1" x14ac:dyDescent="0.25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</row>
    <row r="29" spans="1:38" s="2" customFormat="1" hidden="1" x14ac:dyDescent="0.25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</row>
    <row r="30" spans="1:38" s="2" customFormat="1" hidden="1" x14ac:dyDescent="0.25">
      <c r="A30" s="1"/>
      <c r="B30" s="71" t="s">
        <v>41</v>
      </c>
      <c r="C30" s="71"/>
      <c r="D30" s="71"/>
      <c r="E30" s="71"/>
      <c r="F30" s="71"/>
      <c r="G30" s="71"/>
      <c r="H30" s="71"/>
      <c r="I30" s="33"/>
      <c r="J30" s="72" t="s">
        <v>37</v>
      </c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3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</row>
    <row r="31" spans="1:38" s="2" customFormat="1" hidden="1" x14ac:dyDescent="0.25">
      <c r="A31" s="1"/>
      <c r="B31" s="71" t="s">
        <v>38</v>
      </c>
      <c r="C31" s="71"/>
      <c r="D31" s="75" t="s">
        <v>52</v>
      </c>
      <c r="E31" s="75"/>
      <c r="F31" s="75"/>
      <c r="G31" s="75"/>
      <c r="H31" s="75"/>
      <c r="I31" s="37"/>
      <c r="J31" s="37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1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</row>
    <row r="32" spans="1:38" s="2" customFormat="1" hidden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</row>
    <row r="33" spans="2:20" hidden="1" x14ac:dyDescent="0.25"/>
    <row r="34" spans="2:20" ht="2.25" hidden="1" customHeight="1" x14ac:dyDescent="0.25"/>
    <row r="35" spans="2:20" hidden="1" x14ac:dyDescent="0.25"/>
    <row r="36" spans="2:20" hidden="1" x14ac:dyDescent="0.25">
      <c r="B36" s="74"/>
      <c r="C36" s="74"/>
      <c r="D36" s="74"/>
      <c r="E36" s="74"/>
      <c r="F36" s="74"/>
      <c r="G36" s="74"/>
      <c r="H36" s="74"/>
      <c r="I36" s="74"/>
      <c r="J36" s="74" t="s">
        <v>40</v>
      </c>
      <c r="K36" s="74"/>
      <c r="L36" s="74"/>
      <c r="M36" s="74"/>
      <c r="N36" s="74"/>
      <c r="O36" s="74"/>
      <c r="P36" s="74"/>
      <c r="Q36" s="74"/>
      <c r="R36" s="74"/>
      <c r="S36" s="74"/>
      <c r="T36" s="74"/>
    </row>
  </sheetData>
  <sheetProtection formatCells="0" formatColumns="0" formatRows="0" insertColumns="0" insertRows="0" insertHyperlinks="0" deleteColumns="0" deleteRows="0" sort="0" autoFilter="0" pivotTables="0"/>
  <autoFilter ref="A9:AL11">
    <filterColumn colId="3" showButton="0"/>
  </autoFilter>
  <mergeCells count="56">
    <mergeCell ref="F14:N14"/>
    <mergeCell ref="F15:N15"/>
    <mergeCell ref="L8:L9"/>
    <mergeCell ref="H8:H9"/>
    <mergeCell ref="D5:N5"/>
    <mergeCell ref="G6:N6"/>
    <mergeCell ref="O5:T5"/>
    <mergeCell ref="O6:T6"/>
    <mergeCell ref="H1:K1"/>
    <mergeCell ref="L1:T1"/>
    <mergeCell ref="B2:G2"/>
    <mergeCell ref="H2:T2"/>
    <mergeCell ref="B3:G3"/>
    <mergeCell ref="H3:T3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AA5:AD7"/>
    <mergeCell ref="B22:C22"/>
    <mergeCell ref="D22:H22"/>
    <mergeCell ref="R8:R9"/>
    <mergeCell ref="S8:S10"/>
    <mergeCell ref="T8:T10"/>
    <mergeCell ref="B10:G10"/>
    <mergeCell ref="B13:C13"/>
    <mergeCell ref="M8:M9"/>
    <mergeCell ref="N8:N9"/>
    <mergeCell ref="O8:O9"/>
    <mergeCell ref="P8:P10"/>
    <mergeCell ref="Q8:Q9"/>
    <mergeCell ref="G8:G9"/>
    <mergeCell ref="J18:T18"/>
    <mergeCell ref="B20:H20"/>
    <mergeCell ref="J20:T20"/>
    <mergeCell ref="F16:N16"/>
    <mergeCell ref="B36:C36"/>
    <mergeCell ref="D36:I36"/>
    <mergeCell ref="J36:T36"/>
    <mergeCell ref="B30:H30"/>
    <mergeCell ref="J30:T30"/>
    <mergeCell ref="B31:C31"/>
    <mergeCell ref="D31:H31"/>
    <mergeCell ref="J19:T19"/>
  </mergeCells>
  <conditionalFormatting sqref="H11:O11">
    <cfRule type="cellIs" dxfId="2" priority="16" operator="greaterThan">
      <formula>10</formula>
    </cfRule>
  </conditionalFormatting>
  <conditionalFormatting sqref="C28:C1048576 C1:C18">
    <cfRule type="duplicateValues" dxfId="1" priority="20"/>
  </conditionalFormatting>
  <conditionalFormatting sqref="C19:C27">
    <cfRule type="duplicateValues" dxfId="0" priority="22"/>
  </conditionalFormatting>
  <dataValidations count="1">
    <dataValidation allowBlank="1" showInputMessage="1" showErrorMessage="1" errorTitle="Không xóa dữ liệu" error="Không xóa dữ liệu" prompt="Không xóa dữ liệu" sqref="D16 X3:AL9 W1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2016-08-10T07:56:16Z</cp:lastPrinted>
  <dcterms:created xsi:type="dcterms:W3CDTF">2015-04-17T02:48:53Z</dcterms:created>
  <dcterms:modified xsi:type="dcterms:W3CDTF">2016-08-18T06:15:58Z</dcterms:modified>
</cp:coreProperties>
</file>