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'Nhóm(1)'!$A$9:$AM$13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P10" i="1" l="1"/>
  <c r="Q13" i="1" l="1"/>
  <c r="Q12" i="1"/>
  <c r="Q11" i="1"/>
  <c r="Z9" i="1"/>
  <c r="Y9" i="1"/>
  <c r="S12" i="1" l="1"/>
  <c r="R12" i="1"/>
  <c r="X12" i="1"/>
  <c r="R13" i="1"/>
  <c r="S13" i="1"/>
  <c r="X13" i="1"/>
  <c r="X11" i="1"/>
  <c r="R11" i="1"/>
  <c r="S11" i="1"/>
  <c r="AF9" i="1"/>
  <c r="P17" i="1"/>
  <c r="P18" i="1"/>
  <c r="AD9" i="1"/>
  <c r="AB9" i="1"/>
  <c r="AC9" i="1"/>
  <c r="AL9" i="1" l="1"/>
  <c r="D17" i="1" s="1"/>
  <c r="D20" i="1"/>
  <c r="D18" i="1"/>
  <c r="AJ9" i="1"/>
  <c r="AH9" i="1"/>
  <c r="AA9" i="1" l="1"/>
  <c r="AK9" i="1" l="1"/>
  <c r="P16" i="1"/>
  <c r="D16" i="1"/>
  <c r="AG9" i="1"/>
  <c r="AM9" i="1"/>
  <c r="AE9" i="1"/>
  <c r="AI9" i="1"/>
</calcChain>
</file>

<file path=xl/sharedStrings.xml><?xml version="1.0" encoding="utf-8"?>
<sst xmlns="http://schemas.openxmlformats.org/spreadsheetml/2006/main" count="98" uniqueCount="77">
  <si>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</si>
  <si>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</si>
  <si>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</si>
  <si>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</si>
  <si>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</si>
  <si>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</si>
  <si>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</si>
  <si>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</si>
  <si>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</si>
  <si>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</si>
  <si>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</si>
  <si>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</si>
  <si>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</si>
  <si>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</si>
  <si>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</si>
  <si>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</si>
  <si>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</si>
  <si>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</si>
  <si>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</si>
  <si>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</si>
  <si>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</si>
  <si>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</si>
  <si>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</si>
  <si>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</si>
  <si>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</si>
  <si>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</si>
  <si>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</si>
  <si>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</si>
  <si>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</si>
  <si>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</si>
  <si>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</si>
  <si>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</si>
  <si>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</si>
  <si>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</si>
  <si>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</si>
  <si>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</si>
  <si>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</si>
  <si>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</si>
  <si>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</si>
  <si>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</si>
  <si>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</si>
  <si>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</si>
  <si>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</si>
  <si>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</si>
  <si>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</si>
  <si>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</si>
  <si>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</si>
  <si>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</si>
  <si>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</si>
  <si>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</si>
  <si>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</si>
  <si>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</si>
  <si>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</si>
  <si>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</si>
  <si>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 xml:space="preserve">                             SỐ 2</t>
  </si>
  <si>
    <t>ánh</t>
  </si>
  <si>
    <t>Tổ chức sản xuất trong DN</t>
  </si>
  <si>
    <t>Nhóm:   BSA1440 - 1</t>
  </si>
  <si>
    <t>Ngày thi: '13/8/2016</t>
  </si>
  <si>
    <t>Giờ thi: 8h</t>
  </si>
  <si>
    <t xml:space="preserve">205;  </t>
  </si>
  <si>
    <t>B12CCQT004</t>
  </si>
  <si>
    <t>Nguyễn Thị Ngọc</t>
  </si>
  <si>
    <t>05/05/94</t>
  </si>
  <si>
    <t>C12CQQT01-B</t>
  </si>
  <si>
    <t>B12CCQT058</t>
  </si>
  <si>
    <t>Đào Quang</t>
  </si>
  <si>
    <t>Minh</t>
  </si>
  <si>
    <t>25/02/94</t>
  </si>
  <si>
    <t>B13CCQT070</t>
  </si>
  <si>
    <t>Phạm Thế</t>
  </si>
  <si>
    <t>Quyền</t>
  </si>
  <si>
    <t>12/04/94</t>
  </si>
  <si>
    <t>C13CQQT02-B</t>
  </si>
  <si>
    <t>BẢNG ĐIỂM HỌC PHẦN</t>
  </si>
  <si>
    <t>Hà Nội, ngày 16 tháng 8 năm 2016</t>
  </si>
  <si>
    <t>Vắng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</si>
</sst>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tabSelected="1" zoomScaleNormal="100" workbookViewId="0">
      <pane ySplit="4" topLeftCell="A14" activePane="bottomLeft" state="frozen"/>
      <selection activeCell="A6" sqref="A6:XFD6"/>
      <selection pane="bottomLeft" activeCell="A30" sqref="A30:XFD30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12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hidden="1" customHeight="1" x14ac:dyDescent="0.4">
      <c r="H1" s="120" t="s">
        <v>0</v>
      </c>
      <c r="I1" s="120"/>
      <c r="J1" s="120"/>
      <c r="K1" s="120"/>
      <c r="L1" s="120" t="s">
        <v>60</v>
      </c>
      <c r="M1" s="120"/>
      <c r="N1" s="120"/>
      <c r="O1" s="120"/>
      <c r="P1" s="120"/>
      <c r="Q1" s="120"/>
      <c r="R1" s="120"/>
      <c r="S1" s="120"/>
      <c r="T1" s="120"/>
      <c r="U1" s="120"/>
    </row>
    <row r="2" spans="1:39" ht="19.5" customHeight="1" x14ac:dyDescent="0.3">
      <c r="B2" s="121" t="s">
        <v>1</v>
      </c>
      <c r="C2" s="121"/>
      <c r="D2" s="121"/>
      <c r="E2" s="121"/>
      <c r="F2" s="121"/>
      <c r="G2" s="121"/>
      <c r="H2" s="122" t="s">
        <v>74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3"/>
    </row>
    <row r="3" spans="1:39" ht="19.5" customHeight="1" x14ac:dyDescent="0.25">
      <c r="B3" s="123" t="s">
        <v>2</v>
      </c>
      <c r="C3" s="123"/>
      <c r="D3" s="123"/>
      <c r="E3" s="123"/>
      <c r="F3" s="123"/>
      <c r="G3" s="123"/>
      <c r="H3" s="124" t="s">
        <v>53</v>
      </c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 x14ac:dyDescent="0.25">
      <c r="B5" s="110" t="s">
        <v>3</v>
      </c>
      <c r="C5" s="110"/>
      <c r="D5" s="125" t="s">
        <v>56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18" t="s">
        <v>57</v>
      </c>
      <c r="Q5" s="118"/>
      <c r="R5" s="118"/>
      <c r="S5" s="118"/>
      <c r="T5" s="118"/>
      <c r="U5" s="118"/>
      <c r="X5" s="69"/>
      <c r="Y5" s="99" t="s">
        <v>49</v>
      </c>
      <c r="Z5" s="99" t="s">
        <v>9</v>
      </c>
      <c r="AA5" s="99" t="s">
        <v>48</v>
      </c>
      <c r="AB5" s="99" t="s">
        <v>47</v>
      </c>
      <c r="AC5" s="99"/>
      <c r="AD5" s="99"/>
      <c r="AE5" s="99"/>
      <c r="AF5" s="99" t="s">
        <v>46</v>
      </c>
      <c r="AG5" s="99"/>
      <c r="AH5" s="99" t="s">
        <v>44</v>
      </c>
      <c r="AI5" s="99"/>
      <c r="AJ5" s="99" t="s">
        <v>45</v>
      </c>
      <c r="AK5" s="99"/>
      <c r="AL5" s="99" t="s">
        <v>43</v>
      </c>
      <c r="AM5" s="99"/>
    </row>
    <row r="6" spans="1:39" ht="17.25" customHeight="1" x14ac:dyDescent="0.25">
      <c r="B6" s="109" t="s">
        <v>4</v>
      </c>
      <c r="C6" s="109"/>
      <c r="D6" s="9"/>
      <c r="G6" s="119" t="s">
        <v>58</v>
      </c>
      <c r="H6" s="119"/>
      <c r="I6" s="119"/>
      <c r="J6" s="119"/>
      <c r="K6" s="119"/>
      <c r="L6" s="119"/>
      <c r="M6" s="119"/>
      <c r="N6" s="119"/>
      <c r="O6" s="119"/>
      <c r="P6" s="119" t="s">
        <v>59</v>
      </c>
      <c r="Q6" s="119"/>
      <c r="R6" s="119"/>
      <c r="S6" s="119"/>
      <c r="T6" s="119"/>
      <c r="U6" s="119"/>
      <c r="X6" s="6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1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1:39" ht="31.5" customHeight="1" x14ac:dyDescent="0.25">
      <c r="B8" s="100" t="s">
        <v>5</v>
      </c>
      <c r="C8" s="111" t="s">
        <v>6</v>
      </c>
      <c r="D8" s="113" t="s">
        <v>7</v>
      </c>
      <c r="E8" s="114"/>
      <c r="F8" s="100" t="s">
        <v>8</v>
      </c>
      <c r="G8" s="100" t="s">
        <v>9</v>
      </c>
      <c r="H8" s="117" t="s">
        <v>10</v>
      </c>
      <c r="I8" s="117" t="s">
        <v>11</v>
      </c>
      <c r="J8" s="117" t="s">
        <v>12</v>
      </c>
      <c r="K8" s="117" t="s">
        <v>13</v>
      </c>
      <c r="L8" s="107" t="s">
        <v>14</v>
      </c>
      <c r="M8" s="107" t="s">
        <v>15</v>
      </c>
      <c r="N8" s="107" t="s">
        <v>16</v>
      </c>
      <c r="O8" s="108" t="s">
        <v>17</v>
      </c>
      <c r="P8" s="107" t="s">
        <v>18</v>
      </c>
      <c r="Q8" s="100" t="s">
        <v>19</v>
      </c>
      <c r="R8" s="107" t="s">
        <v>20</v>
      </c>
      <c r="S8" s="100" t="s">
        <v>21</v>
      </c>
      <c r="T8" s="100" t="s">
        <v>22</v>
      </c>
      <c r="U8" s="100" t="s">
        <v>23</v>
      </c>
      <c r="X8" s="69"/>
      <c r="Y8" s="99"/>
      <c r="Z8" s="99"/>
      <c r="AA8" s="99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31.5" customHeight="1" x14ac:dyDescent="0.25">
      <c r="B9" s="101"/>
      <c r="C9" s="112"/>
      <c r="D9" s="115"/>
      <c r="E9" s="116"/>
      <c r="F9" s="101"/>
      <c r="G9" s="101"/>
      <c r="H9" s="117"/>
      <c r="I9" s="117"/>
      <c r="J9" s="117"/>
      <c r="K9" s="117"/>
      <c r="L9" s="107"/>
      <c r="M9" s="107"/>
      <c r="N9" s="107"/>
      <c r="O9" s="108"/>
      <c r="P9" s="107"/>
      <c r="Q9" s="102"/>
      <c r="R9" s="107"/>
      <c r="S9" s="101"/>
      <c r="T9" s="102"/>
      <c r="U9" s="102"/>
      <c r="W9" s="12"/>
      <c r="X9" s="69"/>
      <c r="Y9" s="74" t="str">
        <f>+D5</f>
        <v>Tổ chức sản xuất trong DN</v>
      </c>
      <c r="Z9" s="75" t="str">
        <f>+P5</f>
        <v>Nhóm:   BSA1440 - 1</v>
      </c>
      <c r="AA9" s="76">
        <f>+$AJ$9+$AL$9+$AH$9</f>
        <v>3</v>
      </c>
      <c r="AB9" s="70">
        <f>COUNTIF($T$10:$T$71,"Khiển trách")</f>
        <v>0</v>
      </c>
      <c r="AC9" s="70">
        <f>COUNTIF($T$10:$T$71,"Cảnh cáo")</f>
        <v>0</v>
      </c>
      <c r="AD9" s="70">
        <f>COUNTIF($T$10:$T$71,"Đình chỉ thi")</f>
        <v>0</v>
      </c>
      <c r="AE9" s="77">
        <f>+($AB$9+$AC$9+$AD$9)/$AA$9*100%</f>
        <v>0</v>
      </c>
      <c r="AF9" s="70">
        <f>SUM(COUNTIF($T$10:$T$69,"Vắng"),COUNTIF($T$10:$T$69,"Vắng có phép"))</f>
        <v>3</v>
      </c>
      <c r="AG9" s="78">
        <f>+$AF$9/$AA$9</f>
        <v>1</v>
      </c>
      <c r="AH9" s="79">
        <f>COUNTIF($X$10:$X$69,"Thi lại")</f>
        <v>0</v>
      </c>
      <c r="AI9" s="78">
        <f>+$AH$9/$AA$9</f>
        <v>0</v>
      </c>
      <c r="AJ9" s="79">
        <f>COUNTIF($X$10:$X$70,"Học lại")</f>
        <v>3</v>
      </c>
      <c r="AK9" s="78">
        <f>+$AJ$9/$AA$9</f>
        <v>1</v>
      </c>
      <c r="AL9" s="70">
        <f>COUNTIF($X$11:$X$70,"Đạt")</f>
        <v>0</v>
      </c>
      <c r="AM9" s="77">
        <f>+$AL$9/$AA$9</f>
        <v>0</v>
      </c>
    </row>
    <row r="10" spans="1:39" ht="14.25" customHeight="1" x14ac:dyDescent="0.25">
      <c r="B10" s="103" t="s">
        <v>29</v>
      </c>
      <c r="C10" s="104"/>
      <c r="D10" s="104"/>
      <c r="E10" s="104"/>
      <c r="F10" s="104"/>
      <c r="G10" s="105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66">
        <f>100-(H10+I10+J10+K10)</f>
        <v>60</v>
      </c>
      <c r="Q10" s="101"/>
      <c r="R10" s="18"/>
      <c r="S10" s="18"/>
      <c r="T10" s="101"/>
      <c r="U10" s="101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 x14ac:dyDescent="0.25">
      <c r="B11" s="19">
        <v>1</v>
      </c>
      <c r="C11" s="20" t="s">
        <v>61</v>
      </c>
      <c r="D11" s="21" t="s">
        <v>62</v>
      </c>
      <c r="E11" s="22" t="s">
        <v>55</v>
      </c>
      <c r="F11" s="23" t="s">
        <v>63</v>
      </c>
      <c r="G11" s="20" t="s">
        <v>64</v>
      </c>
      <c r="H11" s="24">
        <v>8</v>
      </c>
      <c r="I11" s="24">
        <v>8</v>
      </c>
      <c r="J11" s="24" t="s">
        <v>30</v>
      </c>
      <c r="K11" s="24">
        <v>8</v>
      </c>
      <c r="L11" s="25"/>
      <c r="M11" s="25"/>
      <c r="N11" s="25"/>
      <c r="O11" s="86"/>
      <c r="P11" s="26">
        <v>0</v>
      </c>
      <c r="Q11" s="27">
        <f>ROUND(SUMPRODUCT(H11:P11,$H$10:$P$10)/100,1)</f>
        <v>3.2</v>
      </c>
      <c r="R11" s="28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">
        <v>76</v>
      </c>
      <c r="U11" s="29">
        <v>205</v>
      </c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 x14ac:dyDescent="0.25">
      <c r="B12" s="31">
        <v>2</v>
      </c>
      <c r="C12" s="32" t="s">
        <v>65</v>
      </c>
      <c r="D12" s="33" t="s">
        <v>66</v>
      </c>
      <c r="E12" s="34" t="s">
        <v>67</v>
      </c>
      <c r="F12" s="35" t="s">
        <v>68</v>
      </c>
      <c r="G12" s="32" t="s">
        <v>64</v>
      </c>
      <c r="H12" s="36">
        <v>7</v>
      </c>
      <c r="I12" s="36">
        <v>8</v>
      </c>
      <c r="J12" s="36" t="s">
        <v>30</v>
      </c>
      <c r="K12" s="36">
        <v>7</v>
      </c>
      <c r="L12" s="37"/>
      <c r="M12" s="37"/>
      <c r="N12" s="37"/>
      <c r="O12" s="87"/>
      <c r="P12" s="38">
        <v>0</v>
      </c>
      <c r="Q12" s="39">
        <f>ROUND(SUMPRODUCT(H12:P12,$H$10:$P$10)/100,1)</f>
        <v>2.9</v>
      </c>
      <c r="R12" s="40" t="str">
        <f t="shared" si="0"/>
        <v>F</v>
      </c>
      <c r="S12" s="41" t="str">
        <f t="shared" si="1"/>
        <v>Kém</v>
      </c>
      <c r="T12" s="42" t="s">
        <v>76</v>
      </c>
      <c r="U12" s="43">
        <v>205</v>
      </c>
      <c r="V12" s="3"/>
      <c r="W12" s="30"/>
      <c r="X12" s="81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x14ac:dyDescent="0.25">
      <c r="B13" s="31">
        <v>3</v>
      </c>
      <c r="C13" s="32" t="s">
        <v>69</v>
      </c>
      <c r="D13" s="33" t="s">
        <v>70</v>
      </c>
      <c r="E13" s="34" t="s">
        <v>71</v>
      </c>
      <c r="F13" s="35" t="s">
        <v>72</v>
      </c>
      <c r="G13" s="32" t="s">
        <v>73</v>
      </c>
      <c r="H13" s="36">
        <v>8</v>
      </c>
      <c r="I13" s="36">
        <v>7</v>
      </c>
      <c r="J13" s="36" t="s">
        <v>30</v>
      </c>
      <c r="K13" s="36">
        <v>7</v>
      </c>
      <c r="L13" s="44"/>
      <c r="M13" s="44"/>
      <c r="N13" s="44"/>
      <c r="O13" s="87"/>
      <c r="P13" s="38">
        <v>0</v>
      </c>
      <c r="Q13" s="39">
        <f t="shared" ref="Q13" si="3">ROUND(SUMPRODUCT(H13:P13,$H$10:$P$10)/100,1)</f>
        <v>2.9</v>
      </c>
      <c r="R13" s="40" t="str">
        <f t="shared" si="0"/>
        <v>F</v>
      </c>
      <c r="S13" s="41" t="str">
        <f t="shared" si="1"/>
        <v>Kém</v>
      </c>
      <c r="T13" s="42" t="s">
        <v>76</v>
      </c>
      <c r="U13" s="43">
        <v>205</v>
      </c>
      <c r="V13" s="3"/>
      <c r="W13" s="30"/>
      <c r="X13" s="81" t="str">
        <f t="shared" si="2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16.5" x14ac:dyDescent="0.25">
      <c r="A14" s="2"/>
      <c r="B14" s="45"/>
      <c r="C14" s="46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x14ac:dyDescent="0.25">
      <c r="A15" s="2"/>
      <c r="B15" s="106" t="s">
        <v>31</v>
      </c>
      <c r="C15" s="106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x14ac:dyDescent="0.25">
      <c r="A16" s="2"/>
      <c r="B16" s="51" t="s">
        <v>32</v>
      </c>
      <c r="C16" s="51"/>
      <c r="D16" s="52">
        <f>+$AA$9</f>
        <v>3</v>
      </c>
      <c r="E16" s="53" t="s">
        <v>33</v>
      </c>
      <c r="F16" s="95" t="s">
        <v>34</v>
      </c>
      <c r="G16" s="95"/>
      <c r="H16" s="95"/>
      <c r="I16" s="95"/>
      <c r="J16" s="95"/>
      <c r="K16" s="95"/>
      <c r="L16" s="95"/>
      <c r="M16" s="95"/>
      <c r="N16" s="95"/>
      <c r="O16" s="95"/>
      <c r="P16" s="54">
        <f>$AA$9 -COUNTIF($T$10:$T$201,"Vắng") -COUNTIF($T$10:$T$201,"Vắng có phép") - COUNTIF($T$10:$T$201,"Đình chỉ thi") - COUNTIF($T$10:$T$201,"Không đủ ĐKDT")</f>
        <v>0</v>
      </c>
      <c r="Q16" s="54"/>
      <c r="R16" s="54"/>
      <c r="S16" s="55"/>
      <c r="T16" s="56" t="s">
        <v>33</v>
      </c>
      <c r="U16" s="55"/>
      <c r="V16" s="3"/>
    </row>
    <row r="17" spans="1:39" x14ac:dyDescent="0.25">
      <c r="A17" s="2"/>
      <c r="B17" s="51" t="s">
        <v>35</v>
      </c>
      <c r="C17" s="51"/>
      <c r="D17" s="52">
        <f>+$AL$9</f>
        <v>0</v>
      </c>
      <c r="E17" s="53" t="s">
        <v>33</v>
      </c>
      <c r="F17" s="95" t="s">
        <v>36</v>
      </c>
      <c r="G17" s="95"/>
      <c r="H17" s="95"/>
      <c r="I17" s="95"/>
      <c r="J17" s="95"/>
      <c r="K17" s="95"/>
      <c r="L17" s="95"/>
      <c r="M17" s="95"/>
      <c r="N17" s="95"/>
      <c r="O17" s="95"/>
      <c r="P17" s="57">
        <f>COUNTIF($T$10:$T$77,"Vắng")</f>
        <v>3</v>
      </c>
      <c r="Q17" s="57"/>
      <c r="R17" s="57"/>
      <c r="S17" s="58"/>
      <c r="T17" s="56" t="s">
        <v>33</v>
      </c>
      <c r="U17" s="58"/>
      <c r="V17" s="3"/>
    </row>
    <row r="18" spans="1:39" x14ac:dyDescent="0.25">
      <c r="A18" s="2"/>
      <c r="B18" s="51" t="s">
        <v>50</v>
      </c>
      <c r="C18" s="51"/>
      <c r="D18" s="67">
        <f>COUNTIF(X11:X13,"Học lại")</f>
        <v>3</v>
      </c>
      <c r="E18" s="53" t="s">
        <v>33</v>
      </c>
      <c r="F18" s="95" t="s">
        <v>51</v>
      </c>
      <c r="G18" s="95"/>
      <c r="H18" s="95"/>
      <c r="I18" s="95"/>
      <c r="J18" s="95"/>
      <c r="K18" s="95"/>
      <c r="L18" s="95"/>
      <c r="M18" s="95"/>
      <c r="N18" s="95"/>
      <c r="O18" s="95"/>
      <c r="P18" s="54">
        <f>COUNTIF($T$10:$T$77,"Vắng có phép")</f>
        <v>0</v>
      </c>
      <c r="Q18" s="54"/>
      <c r="R18" s="54"/>
      <c r="S18" s="55"/>
      <c r="T18" s="56" t="s">
        <v>33</v>
      </c>
      <c r="U18" s="55"/>
      <c r="V18" s="3"/>
    </row>
    <row r="19" spans="1:39" ht="16.5" x14ac:dyDescent="0.25">
      <c r="A19" s="2"/>
      <c r="B19" s="45"/>
      <c r="C19" s="46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x14ac:dyDescent="0.25">
      <c r="B20" s="88" t="s">
        <v>52</v>
      </c>
      <c r="C20" s="88"/>
      <c r="D20" s="89">
        <f>COUNTIF(X11:X13,"Thi lại")</f>
        <v>0</v>
      </c>
      <c r="E20" s="90" t="s">
        <v>33</v>
      </c>
      <c r="F20" s="3"/>
      <c r="G20" s="3"/>
      <c r="H20" s="3"/>
      <c r="I20" s="3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3"/>
    </row>
    <row r="21" spans="1:39" ht="16.5" customHeight="1" x14ac:dyDescent="0.25">
      <c r="B21" s="88"/>
      <c r="C21" s="88"/>
      <c r="D21" s="89"/>
      <c r="E21" s="90"/>
      <c r="F21" s="3"/>
      <c r="G21" s="3"/>
      <c r="H21" s="3"/>
      <c r="I21" s="3"/>
      <c r="J21" s="98" t="s">
        <v>75</v>
      </c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3"/>
    </row>
    <row r="22" spans="1:39" ht="16.5" customHeight="1" x14ac:dyDescent="0.25">
      <c r="A22" s="59"/>
      <c r="B22" s="93" t="s">
        <v>37</v>
      </c>
      <c r="C22" s="93"/>
      <c r="D22" s="93"/>
      <c r="E22" s="93"/>
      <c r="F22" s="93"/>
      <c r="G22" s="93"/>
      <c r="H22" s="93"/>
      <c r="I22" s="60"/>
      <c r="J22" s="94" t="s">
        <v>38</v>
      </c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3"/>
    </row>
    <row r="23" spans="1:39" ht="16.5" customHeight="1" x14ac:dyDescent="0.25">
      <c r="A23" s="2"/>
      <c r="B23" s="45"/>
      <c r="C23" s="61"/>
      <c r="D23" s="61"/>
      <c r="E23" s="62"/>
      <c r="F23" s="62"/>
      <c r="G23" s="62"/>
      <c r="H23" s="63"/>
      <c r="I23" s="64"/>
      <c r="J23" s="6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 ht="16.5" customHeight="1" x14ac:dyDescent="0.25">
      <c r="B24" s="93" t="s">
        <v>39</v>
      </c>
      <c r="C24" s="93"/>
      <c r="D24" s="97" t="s">
        <v>40</v>
      </c>
      <c r="E24" s="97"/>
      <c r="F24" s="97"/>
      <c r="G24" s="97"/>
      <c r="H24" s="97"/>
      <c r="I24" s="64"/>
      <c r="J24" s="64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 ht="16.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t="16.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16.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16.5" customHeight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6.5" customHeight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idden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idden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idden="1" x14ac:dyDescent="0.25">
      <c r="A32" s="1"/>
      <c r="B32" s="93" t="s">
        <v>42</v>
      </c>
      <c r="C32" s="93"/>
      <c r="D32" s="93"/>
      <c r="E32" s="93"/>
      <c r="F32" s="93"/>
      <c r="G32" s="93"/>
      <c r="H32" s="93"/>
      <c r="I32" s="60"/>
      <c r="J32" s="94" t="s">
        <v>38</v>
      </c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idden="1" x14ac:dyDescent="0.25">
      <c r="A33" s="1"/>
      <c r="B33" s="93" t="s">
        <v>39</v>
      </c>
      <c r="C33" s="93"/>
      <c r="D33" s="97" t="s">
        <v>54</v>
      </c>
      <c r="E33" s="97"/>
      <c r="F33" s="97"/>
      <c r="G33" s="97"/>
      <c r="H33" s="97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idden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hidden="1" x14ac:dyDescent="0.25"/>
    <row r="36" spans="1:39" ht="2.25" hidden="1" customHeight="1" x14ac:dyDescent="0.25"/>
    <row r="37" spans="1:39" hidden="1" x14ac:dyDescent="0.25"/>
    <row r="38" spans="1:39" hidden="1" x14ac:dyDescent="0.25">
      <c r="B38" s="96"/>
      <c r="C38" s="96"/>
      <c r="D38" s="96"/>
      <c r="E38" s="96"/>
      <c r="F38" s="96"/>
      <c r="G38" s="96"/>
      <c r="H38" s="96"/>
      <c r="I38" s="96"/>
      <c r="J38" s="96" t="s">
        <v>41</v>
      </c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</row>
    <row r="39" spans="1:39" hidden="1" x14ac:dyDescent="0.25"/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57">
    <mergeCell ref="F16:O16"/>
    <mergeCell ref="F17:O17"/>
    <mergeCell ref="L8:L9"/>
    <mergeCell ref="H8:H9"/>
    <mergeCell ref="D5:O5"/>
    <mergeCell ref="G6:O6"/>
    <mergeCell ref="P5:U5"/>
    <mergeCell ref="P6:U6"/>
    <mergeCell ref="H1:K1"/>
    <mergeCell ref="L1:U1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4:C24"/>
    <mergeCell ref="D24:H24"/>
    <mergeCell ref="S8:S9"/>
    <mergeCell ref="T8:T10"/>
    <mergeCell ref="U8:U10"/>
    <mergeCell ref="B10:G10"/>
    <mergeCell ref="B15:C15"/>
    <mergeCell ref="M8:M9"/>
    <mergeCell ref="N8:N9"/>
    <mergeCell ref="O8:O9"/>
    <mergeCell ref="P8:P9"/>
    <mergeCell ref="Q8:Q10"/>
    <mergeCell ref="R8:R9"/>
    <mergeCell ref="G8:G9"/>
    <mergeCell ref="J20:U20"/>
    <mergeCell ref="B22:H22"/>
    <mergeCell ref="J22:U22"/>
    <mergeCell ref="F18:O18"/>
    <mergeCell ref="B38:C38"/>
    <mergeCell ref="D38:I38"/>
    <mergeCell ref="J38:U38"/>
    <mergeCell ref="B32:H32"/>
    <mergeCell ref="J32:U32"/>
    <mergeCell ref="B33:C33"/>
    <mergeCell ref="D33:H33"/>
    <mergeCell ref="J21:U21"/>
  </mergeCells>
  <conditionalFormatting sqref="H11:N11 P11">
    <cfRule type="cellIs" dxfId="7" priority="15" operator="greaterThan">
      <formula>10</formula>
    </cfRule>
  </conditionalFormatting>
  <conditionalFormatting sqref="P12:P13 H12:N13">
    <cfRule type="cellIs" dxfId="6" priority="5" operator="greaterThan">
      <formula>10</formula>
    </cfRule>
  </conditionalFormatting>
  <conditionalFormatting sqref="O30:O1048576 O14:O20 O1:O11">
    <cfRule type="duplicateValues" dxfId="5" priority="16"/>
  </conditionalFormatting>
  <conditionalFormatting sqref="C30:C1048576 C14:C20 C1:C11">
    <cfRule type="duplicateValues" dxfId="4" priority="19"/>
  </conditionalFormatting>
  <conditionalFormatting sqref="O12:O13">
    <cfRule type="duplicateValues" dxfId="3" priority="26"/>
  </conditionalFormatting>
  <conditionalFormatting sqref="C12:C13">
    <cfRule type="duplicateValues" dxfId="2" priority="27"/>
  </conditionalFormatting>
  <conditionalFormatting sqref="O21:O29">
    <cfRule type="duplicateValues" dxfId="1" priority="32"/>
  </conditionalFormatting>
  <conditionalFormatting sqref="C21:C29">
    <cfRule type="duplicateValues" dxfId="0" priority="33"/>
  </conditionalFormatting>
  <dataValidations count="1">
    <dataValidation allowBlank="1" showInputMessage="1" showErrorMessage="1" errorTitle="Không xóa dữ liệu" error="Không xóa dữ liệu" prompt="Không xóa dữ liệu" sqref="D18 Y3:AM9 X11:X1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2016-08-05T09:04:27Z</cp:lastPrinted>
  <dcterms:created xsi:type="dcterms:W3CDTF">2015-04-17T02:48:53Z</dcterms:created>
  <dcterms:modified xsi:type="dcterms:W3CDTF">2016-08-18T06:20:58Z</dcterms:modified>
</cp:coreProperties>
</file>