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AM HOC 2015 - 2016 - KY 2\BANG DIEM HP - MANG\THI HK PHU(HE-2016) - MANG\"/>
    </mc:Choice>
  </mc:AlternateContent>
  <bookViews>
    <workbookView xWindow="0" yWindow="0" windowWidth="20400" windowHeight="9045"/>
  </bookViews>
  <sheets>
    <sheet name="Nhóm(1)" sheetId="1" r:id="rId1"/>
  </sheets>
  <definedNames>
    <definedName name="_xlnm._FilterDatabase" localSheetId="0" hidden="1">'Nhóm(1)'!$A$9:$AL$18</definedName>
    <definedName name="_xlnm.Print_Titles" localSheetId="0">'Nhóm(1)'!$5:$10</definedName>
  </definedNames>
  <calcPr calcId="152511"/>
</workbook>
</file>

<file path=xl/calcChain.xml><?xml version="1.0" encoding="utf-8"?>
<calcChain xmlns="http://schemas.openxmlformats.org/spreadsheetml/2006/main">
  <c r="S18" i="1" l="1"/>
  <c r="S17" i="1"/>
  <c r="S15" i="1"/>
  <c r="S14" i="1"/>
  <c r="S13" i="1"/>
  <c r="S12" i="1"/>
  <c r="S11" i="1" l="1"/>
  <c r="O10" i="1" l="1"/>
  <c r="P16" i="1" l="1"/>
  <c r="P15" i="1"/>
  <c r="P14" i="1"/>
  <c r="P13" i="1"/>
  <c r="P18" i="1"/>
  <c r="P17" i="1"/>
  <c r="P12" i="1"/>
  <c r="P11" i="1"/>
  <c r="Y9" i="1"/>
  <c r="X9" i="1"/>
  <c r="R12" i="1" l="1"/>
  <c r="Q12" i="1"/>
  <c r="W12" i="1"/>
  <c r="R18" i="1"/>
  <c r="Q18" i="1"/>
  <c r="W18" i="1"/>
  <c r="R14" i="1"/>
  <c r="W14" i="1"/>
  <c r="Q14" i="1"/>
  <c r="R16" i="1"/>
  <c r="Q16" i="1"/>
  <c r="W16" i="1"/>
  <c r="Q17" i="1"/>
  <c r="R17" i="1"/>
  <c r="W17" i="1"/>
  <c r="Q13" i="1"/>
  <c r="R13" i="1"/>
  <c r="W13" i="1"/>
  <c r="Q15" i="1"/>
  <c r="W15" i="1"/>
  <c r="R15" i="1"/>
  <c r="W11" i="1"/>
  <c r="Q11" i="1"/>
  <c r="R11" i="1"/>
  <c r="AE9" i="1"/>
  <c r="O22" i="1"/>
  <c r="O23" i="1"/>
  <c r="AC9" i="1"/>
  <c r="AA9" i="1"/>
  <c r="AB9" i="1"/>
  <c r="AK9" i="1" l="1"/>
  <c r="D22" i="1" s="1"/>
  <c r="D25" i="1"/>
  <c r="D23" i="1"/>
  <c r="AI9" i="1"/>
  <c r="AG9" i="1"/>
  <c r="Z9" i="1" l="1"/>
  <c r="AJ9" i="1" l="1"/>
  <c r="O21" i="1"/>
  <c r="D21" i="1"/>
  <c r="AF9" i="1"/>
  <c r="AL9" i="1"/>
  <c r="AD9" i="1"/>
  <c r="AH9" i="1"/>
</calcChain>
</file>

<file path=xl/sharedStrings.xml><?xml version="1.0" encoding="utf-8"?>
<sst xmlns="http://schemas.openxmlformats.org/spreadsheetml/2006/main" count="133" uniqueCount="100">
  <si>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</si>
  <si>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</si>
  <si>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</si>
  <si>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</si>
  <si>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</si>
  <si>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</si>
  <si>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</si>
  <si>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</si>
  <si>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</si>
  <si>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</si>
  <si>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</si>
  <si>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</si>
  <si>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</si>
  <si>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</si>
  <si>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</si>
  <si>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</si>
  <si>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</si>
  <si>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</si>
  <si>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</si>
  <si>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</si>
  <si>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</si>
  <si>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</si>
  <si>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</si>
  <si>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</si>
  <si>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</si>
  <si>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</si>
  <si>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</si>
  <si>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</si>
  <si>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</si>
  <si>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</si>
  <si>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</si>
  <si>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</si>
  <si>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</si>
  <si>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</si>
  <si>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</si>
  <si>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</si>
  <si>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</si>
  <si>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</si>
  <si>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</si>
  <si>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SỐ 2</t>
  </si>
  <si>
    <t>Nguyễn Xuân Trường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</si>
  <si>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</si>
  <si>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</si>
  <si>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</si>
  <si>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</si>
  <si>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</si>
  <si>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</si>
  <si>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</si>
  <si>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</si>
  <si>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</si>
  <si>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</si>
  <si>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</si>
  <si>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>Anh</t>
  </si>
  <si>
    <t>Hằng</t>
  </si>
  <si>
    <t>Thúy</t>
  </si>
  <si>
    <t xml:space="preserve">                             SỐ 2</t>
  </si>
  <si>
    <t>ánh</t>
  </si>
  <si>
    <t>Hương</t>
  </si>
  <si>
    <t>Thống kê doanh nghiệp</t>
  </si>
  <si>
    <t>201a</t>
  </si>
  <si>
    <t>Ngày thi: '12/8/2016</t>
  </si>
  <si>
    <t>Giờ thi: 13h</t>
  </si>
  <si>
    <t>Nhóm:   BSA1338 - 1</t>
  </si>
  <si>
    <t>B12DEPT002</t>
  </si>
  <si>
    <t>Đào Phương</t>
  </si>
  <si>
    <t>14/05/94</t>
  </si>
  <si>
    <t>E12TTDPT</t>
  </si>
  <si>
    <t>B13DCKT163</t>
  </si>
  <si>
    <t>Lê Ngọc</t>
  </si>
  <si>
    <t>05/10/95</t>
  </si>
  <si>
    <t>D13CQKT05-B</t>
  </si>
  <si>
    <t>B12CCQT014</t>
  </si>
  <si>
    <t>Nguyễn Văn</t>
  </si>
  <si>
    <t>Hải</t>
  </si>
  <si>
    <t>24/12/94</t>
  </si>
  <si>
    <t>C12CQQT01-B</t>
  </si>
  <si>
    <t>B13DCKT167</t>
  </si>
  <si>
    <t>Hoàng Thu</t>
  </si>
  <si>
    <t>22/04/95</t>
  </si>
  <si>
    <t>B13DCKT175</t>
  </si>
  <si>
    <t>Lê Thị Mai</t>
  </si>
  <si>
    <t>22/10/94</t>
  </si>
  <si>
    <t>B13DCQT030</t>
  </si>
  <si>
    <t>Tạ Thị</t>
  </si>
  <si>
    <t>Thanh</t>
  </si>
  <si>
    <t>13/09/95</t>
  </si>
  <si>
    <t>D13CQQT01-B</t>
  </si>
  <si>
    <t>B13DCQT179</t>
  </si>
  <si>
    <t>Cấn Văn</t>
  </si>
  <si>
    <t>Thương</t>
  </si>
  <si>
    <t>08/09/95</t>
  </si>
  <si>
    <t>D13CQQT04-B</t>
  </si>
  <si>
    <t>B13DCQT032</t>
  </si>
  <si>
    <t>Đoàn Thị</t>
  </si>
  <si>
    <t>09/03/95</t>
  </si>
  <si>
    <t>201A</t>
  </si>
  <si>
    <t xml:space="preserve">Thi lần 1 học kỳ phụ (HK hè) năm học 2015 - 2016 </t>
  </si>
  <si>
    <t>BẢNG ĐIỂM HỌC PHẦN</t>
  </si>
  <si>
    <t>Hà Nội, ngày 16 tháng 8 năm 2016</t>
  </si>
  <si>
    <t>Vắng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</si>
</sst>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_);[Red]\(0.0\)"/>
    <numFmt numFmtId="165" formatCode="#,##0.0"/>
  </numFmts>
  <fonts count="25" x14ac:knownFonts="1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3" fillId="0" borderId="0"/>
    <xf numFmtId="0" fontId="13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3" fillId="0" borderId="0"/>
    <xf numFmtId="0" fontId="3" fillId="0" borderId="0"/>
    <xf numFmtId="0" fontId="20" fillId="0" borderId="0"/>
  </cellStyleXfs>
  <cellXfs count="121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6" fillId="0" borderId="0" xfId="0" applyFont="1" applyFill="1" applyProtection="1">
      <protection locked="0"/>
    </xf>
    <xf numFmtId="0" fontId="8" fillId="0" borderId="0" xfId="0" applyFont="1" applyAlignment="1" applyProtection="1">
      <alignment horizontal="justify"/>
      <protection locked="0"/>
    </xf>
    <xf numFmtId="0" fontId="8" fillId="0" borderId="0" xfId="0" applyFont="1" applyBorder="1" applyAlignment="1" applyProtection="1">
      <alignment horizontal="justify"/>
      <protection locked="0"/>
    </xf>
    <xf numFmtId="0" fontId="9" fillId="0" borderId="0" xfId="1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protection locked="0"/>
    </xf>
    <xf numFmtId="0" fontId="11" fillId="0" borderId="0" xfId="1" applyFont="1" applyFill="1" applyAlignment="1" applyProtection="1">
      <protection locked="0"/>
    </xf>
    <xf numFmtId="0" fontId="6" fillId="0" borderId="0" xfId="1" applyFont="1" applyFill="1" applyAlignment="1" applyProtection="1">
      <alignment horizontal="center" vertical="center"/>
      <protection locked="0"/>
    </xf>
    <xf numFmtId="0" fontId="6" fillId="0" borderId="0" xfId="1" applyFont="1" applyFill="1" applyProtection="1">
      <protection locked="0"/>
    </xf>
    <xf numFmtId="0" fontId="12" fillId="0" borderId="0" xfId="0" applyFont="1" applyFill="1" applyBorder="1" applyAlignment="1" applyProtection="1">
      <alignment horizontal="center" vertical="center"/>
      <protection locked="0"/>
    </xf>
    <xf numFmtId="0" fontId="11" fillId="2" borderId="4" xfId="0" applyFont="1" applyFill="1" applyBorder="1" applyAlignment="1" applyProtection="1">
      <alignment horizontal="center" vertical="center" wrapText="1"/>
      <protection locked="0"/>
    </xf>
    <xf numFmtId="0" fontId="11" fillId="2" borderId="4" xfId="0" applyFont="1" applyFill="1" applyBorder="1" applyAlignment="1" applyProtection="1">
      <alignment horizontal="center"/>
      <protection locked="0"/>
    </xf>
    <xf numFmtId="0" fontId="11" fillId="0" borderId="9" xfId="0" applyFont="1" applyFill="1" applyBorder="1" applyAlignment="1" applyProtection="1">
      <alignment vertical="center" textRotation="90" wrapText="1"/>
      <protection locked="0"/>
    </xf>
    <xf numFmtId="0" fontId="11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15" fillId="0" borderId="14" xfId="0" applyFont="1" applyFill="1" applyBorder="1" applyAlignment="1">
      <alignment vertical="center"/>
    </xf>
    <xf numFmtId="14" fontId="4" fillId="0" borderId="12" xfId="0" applyNumberFormat="1" applyFont="1" applyFill="1" applyBorder="1" applyAlignment="1">
      <alignment horizontal="center" vertical="center"/>
    </xf>
    <xf numFmtId="164" fontId="4" fillId="0" borderId="14" xfId="4" quotePrefix="1" applyNumberFormat="1" applyFont="1" applyBorder="1" applyAlignment="1" applyProtection="1">
      <alignment horizontal="center" vertical="center"/>
      <protection locked="0"/>
    </xf>
    <xf numFmtId="0" fontId="4" fillId="0" borderId="14" xfId="4" quotePrefix="1" applyFont="1" applyBorder="1" applyAlignment="1" applyProtection="1">
      <alignment horizontal="center" vertical="center"/>
      <protection locked="0"/>
    </xf>
    <xf numFmtId="165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6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1" fontId="4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4" fillId="0" borderId="15" xfId="1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0" fontId="15" fillId="0" borderId="17" xfId="0" applyFont="1" applyFill="1" applyBorder="1" applyAlignment="1">
      <alignment vertical="center"/>
    </xf>
    <xf numFmtId="14" fontId="4" fillId="0" borderId="15" xfId="0" applyNumberFormat="1" applyFont="1" applyFill="1" applyBorder="1" applyAlignment="1">
      <alignment horizontal="center" vertical="center"/>
    </xf>
    <xf numFmtId="164" fontId="4" fillId="0" borderId="17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4" quotePrefix="1" applyFont="1" applyBorder="1" applyAlignment="1" applyProtection="1">
      <alignment horizontal="center" vertical="center"/>
      <protection locked="0"/>
    </xf>
    <xf numFmtId="165" fontId="4" fillId="0" borderId="15" xfId="0" applyNumberFormat="1" applyFont="1" applyFill="1" applyBorder="1" applyAlignment="1" applyProtection="1">
      <alignment horizontal="center" vertical="center"/>
      <protection locked="0"/>
    </xf>
    <xf numFmtId="165" fontId="16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165" fontId="4" fillId="0" borderId="15" xfId="0" quotePrefix="1" applyNumberFormat="1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1" fontId="4" fillId="0" borderId="15" xfId="0" applyNumberFormat="1" applyFont="1" applyFill="1" applyBorder="1" applyAlignment="1" applyProtection="1">
      <alignment horizontal="center"/>
      <protection hidden="1"/>
    </xf>
    <xf numFmtId="0" fontId="4" fillId="0" borderId="17" xfId="4" applyFont="1" applyBorder="1" applyAlignment="1" applyProtection="1">
      <alignment horizontal="center" vertical="center"/>
      <protection locked="0"/>
    </xf>
    <xf numFmtId="0" fontId="6" fillId="0" borderId="0" xfId="1" applyFont="1" applyFill="1" applyBorder="1" applyAlignment="1" applyProtection="1">
      <alignment horizontal="center"/>
      <protection locked="0"/>
    </xf>
    <xf numFmtId="0" fontId="6" fillId="0" borderId="0" xfId="5" applyFont="1" applyFill="1" applyBorder="1" applyAlignment="1" applyProtection="1">
      <alignment horizontal="left" vertical="center"/>
      <protection locked="0"/>
    </xf>
    <xf numFmtId="0" fontId="6" fillId="0" borderId="0" xfId="5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wrapText="1"/>
      <protection locked="0"/>
    </xf>
    <xf numFmtId="0" fontId="17" fillId="0" borderId="0" xfId="0" applyFont="1" applyFill="1" applyBorder="1" applyAlignment="1" applyProtection="1">
      <alignment horizontal="center"/>
      <protection locked="0"/>
    </xf>
    <xf numFmtId="0" fontId="6" fillId="0" borderId="0" xfId="0" applyFont="1" applyFill="1" applyBorder="1" applyProtection="1">
      <protection locked="0"/>
    </xf>
    <xf numFmtId="0" fontId="18" fillId="0" borderId="0" xfId="5" quotePrefix="1" applyFont="1" applyFill="1" applyBorder="1" applyAlignment="1" applyProtection="1">
      <alignment vertical="center"/>
      <protection locked="0"/>
    </xf>
    <xf numFmtId="0" fontId="18" fillId="0" borderId="0" xfId="5" applyFont="1" applyFill="1" applyBorder="1" applyAlignment="1" applyProtection="1">
      <alignment horizontal="center" vertical="center"/>
      <protection hidden="1"/>
    </xf>
    <xf numFmtId="0" fontId="18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1" fillId="0" borderId="0" xfId="1" applyFont="1" applyFill="1" applyBorder="1" applyAlignment="1" applyProtection="1">
      <protection locked="0"/>
    </xf>
    <xf numFmtId="0" fontId="11" fillId="0" borderId="0" xfId="6" applyFont="1" applyFill="1" applyBorder="1" applyAlignment="1" applyProtection="1">
      <alignment vertical="center"/>
      <protection locked="0"/>
    </xf>
    <xf numFmtId="0" fontId="6" fillId="0" borderId="0" xfId="6" applyFont="1" applyFill="1" applyBorder="1" applyAlignment="1" applyProtection="1">
      <alignment horizontal="left" vertical="center"/>
      <protection locked="0"/>
    </xf>
    <xf numFmtId="0" fontId="6" fillId="0" borderId="0" xfId="6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 applyProtection="1">
      <alignment horizontal="center" wrapText="1"/>
      <protection locked="0"/>
    </xf>
    <xf numFmtId="0" fontId="6" fillId="0" borderId="0" xfId="0" applyFont="1" applyFill="1" applyBorder="1" applyAlignment="1" applyProtection="1">
      <alignment horizontal="center"/>
      <protection locked="0"/>
    </xf>
    <xf numFmtId="0" fontId="11" fillId="0" borderId="0" xfId="3" applyFont="1" applyFill="1" applyAlignment="1" applyProtection="1">
      <alignment horizontal="center"/>
      <protection locked="0"/>
    </xf>
    <xf numFmtId="0" fontId="11" fillId="2" borderId="4" xfId="0" applyFont="1" applyFill="1" applyBorder="1" applyAlignment="1" applyProtection="1">
      <alignment horizontal="center" vertical="center" wrapText="1"/>
    </xf>
    <xf numFmtId="0" fontId="18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0" applyFont="1" applyFill="1" applyProtection="1">
      <protection locked="0"/>
    </xf>
    <xf numFmtId="0" fontId="21" fillId="0" borderId="0" xfId="0" applyFont="1" applyFill="1" applyBorder="1" applyProtection="1">
      <protection locked="0"/>
    </xf>
    <xf numFmtId="0" fontId="21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0" applyFont="1" applyFill="1" applyBorder="1" applyAlignment="1" applyProtection="1">
      <alignment horizontal="center" vertical="center"/>
      <protection locked="0"/>
    </xf>
    <xf numFmtId="0" fontId="23" fillId="0" borderId="0" xfId="2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Fill="1" applyBorder="1" applyAlignment="1" applyProtection="1">
      <alignment horizontal="center"/>
      <protection locked="0"/>
    </xf>
    <xf numFmtId="0" fontId="22" fillId="0" borderId="0" xfId="2" applyFont="1" applyFill="1" applyBorder="1" applyAlignment="1" applyProtection="1">
      <alignment horizontal="left" vertical="center" wrapText="1"/>
      <protection hidden="1"/>
    </xf>
    <xf numFmtId="0" fontId="22" fillId="0" borderId="0" xfId="2" applyFont="1" applyFill="1" applyBorder="1" applyAlignment="1" applyProtection="1">
      <alignment horizontal="left" vertical="center" wrapText="1"/>
    </xf>
    <xf numFmtId="0" fontId="22" fillId="0" borderId="0" xfId="2" applyFont="1" applyFill="1" applyBorder="1" applyAlignment="1" applyProtection="1">
      <alignment horizontal="center" vertical="center" wrapText="1"/>
      <protection hidden="1"/>
    </xf>
    <xf numFmtId="10" fontId="21" fillId="0" borderId="0" xfId="0" applyNumberFormat="1" applyFont="1" applyFill="1" applyBorder="1" applyAlignment="1" applyProtection="1">
      <alignment horizontal="center" vertical="center"/>
      <protection hidden="1"/>
    </xf>
    <xf numFmtId="10" fontId="23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4" fillId="0" borderId="0" xfId="0" applyFont="1" applyFill="1" applyBorder="1" applyAlignment="1" applyProtection="1">
      <alignment horizontal="center" vertical="center"/>
      <protection hidden="1"/>
    </xf>
    <xf numFmtId="0" fontId="22" fillId="0" borderId="0" xfId="2" applyFont="1" applyFill="1" applyBorder="1" applyAlignment="1" applyProtection="1">
      <alignment vertical="center" wrapText="1"/>
      <protection locked="0"/>
    </xf>
    <xf numFmtId="0" fontId="21" fillId="0" borderId="0" xfId="0" applyFont="1" applyFill="1" applyBorder="1" applyProtection="1">
      <protection hidden="1"/>
    </xf>
    <xf numFmtId="0" fontId="22" fillId="0" borderId="0" xfId="2" applyFont="1" applyFill="1" applyBorder="1" applyAlignment="1" applyProtection="1">
      <alignment horizontal="left" vertical="center" wrapText="1"/>
      <protection locked="0"/>
    </xf>
    <xf numFmtId="10" fontId="21" fillId="0" borderId="0" xfId="0" applyNumberFormat="1" applyFont="1" applyFill="1" applyBorder="1" applyAlignment="1" applyProtection="1">
      <alignment horizontal="center" vertical="center"/>
      <protection locked="0"/>
    </xf>
    <xf numFmtId="10" fontId="23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Fill="1" applyBorder="1" applyAlignment="1" applyProtection="1">
      <alignment horizontal="center" vertical="center"/>
      <protection locked="0"/>
    </xf>
    <xf numFmtId="0" fontId="10" fillId="0" borderId="0" xfId="5" quotePrefix="1" applyFont="1" applyFill="1" applyBorder="1" applyAlignment="1" applyProtection="1">
      <alignment vertical="center"/>
      <protection locked="0"/>
    </xf>
    <xf numFmtId="0" fontId="10" fillId="0" borderId="0" xfId="0" applyFont="1" applyFill="1" applyBorder="1" applyAlignment="1" applyProtection="1">
      <alignment horizontal="center" vertical="center"/>
      <protection hidden="1"/>
    </xf>
    <xf numFmtId="0" fontId="10" fillId="0" borderId="0" xfId="0" applyFont="1" applyFill="1" applyProtection="1">
      <protection locked="0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  <xf numFmtId="0" fontId="15" fillId="0" borderId="4" xfId="0" applyFont="1" applyFill="1" applyBorder="1" applyAlignment="1" applyProtection="1">
      <alignment horizontal="center" vertical="center" wrapText="1"/>
      <protection locked="0"/>
    </xf>
    <xf numFmtId="0" fontId="15" fillId="0" borderId="4" xfId="0" applyFont="1" applyFill="1" applyBorder="1" applyAlignment="1" applyProtection="1">
      <alignment horizontal="center" vertical="center" textRotation="90" wrapText="1"/>
      <protection locked="0"/>
    </xf>
    <xf numFmtId="0" fontId="12" fillId="0" borderId="0" xfId="1" applyFont="1" applyFill="1" applyAlignment="1" applyProtection="1">
      <alignment horizontal="lef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5" fillId="0" borderId="0" xfId="1" applyFont="1" applyFill="1" applyAlignment="1" applyProtection="1">
      <alignment horizontal="center"/>
      <protection locked="0"/>
    </xf>
    <xf numFmtId="0" fontId="7" fillId="0" borderId="0" xfId="1" applyFont="1" applyFill="1" applyAlignment="1" applyProtection="1">
      <alignment horizontal="center"/>
      <protection locked="0"/>
    </xf>
    <xf numFmtId="0" fontId="6" fillId="0" borderId="0" xfId="0" applyFont="1" applyFill="1" applyAlignment="1" applyProtection="1">
      <alignment horizont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right" vertical="center"/>
      <protection locked="0"/>
    </xf>
    <xf numFmtId="0" fontId="15" fillId="0" borderId="1" xfId="0" applyFont="1" applyFill="1" applyBorder="1" applyAlignment="1" applyProtection="1">
      <alignment horizontal="center" vertical="center" wrapText="1"/>
      <protection locked="0"/>
    </xf>
    <xf numFmtId="0" fontId="15" fillId="0" borderId="5" xfId="0" applyFont="1" applyFill="1" applyBorder="1" applyAlignment="1" applyProtection="1">
      <alignment horizontal="center" vertical="center" wrapText="1"/>
      <protection locked="0"/>
    </xf>
    <xf numFmtId="0" fontId="15" fillId="0" borderId="1" xfId="0" applyFont="1" applyFill="1" applyBorder="1" applyAlignment="1" applyProtection="1">
      <alignment horizontal="center" vertical="center"/>
      <protection locked="0"/>
    </xf>
    <xf numFmtId="0" fontId="15" fillId="0" borderId="5" xfId="0" applyFont="1" applyFill="1" applyBorder="1" applyAlignment="1" applyProtection="1">
      <alignment horizontal="center" vertical="center"/>
      <protection locked="0"/>
    </xf>
    <xf numFmtId="0" fontId="15" fillId="0" borderId="2" xfId="0" applyFont="1" applyFill="1" applyBorder="1" applyAlignment="1" applyProtection="1">
      <alignment horizontal="center" vertical="center" wrapText="1"/>
      <protection locked="0"/>
    </xf>
    <xf numFmtId="0" fontId="15" fillId="0" borderId="3" xfId="0" applyFont="1" applyFill="1" applyBorder="1" applyAlignment="1" applyProtection="1">
      <alignment horizontal="center" vertical="center" wrapText="1"/>
      <protection locked="0"/>
    </xf>
    <xf numFmtId="0" fontId="15" fillId="0" borderId="6" xfId="0" applyFont="1" applyFill="1" applyBorder="1" applyAlignment="1" applyProtection="1">
      <alignment horizontal="center" vertical="center" wrapText="1"/>
      <protection locked="0"/>
    </xf>
    <xf numFmtId="0" fontId="15" fillId="0" borderId="7" xfId="0" applyFont="1" applyFill="1" applyBorder="1" applyAlignment="1" applyProtection="1">
      <alignment horizontal="center" vertical="center" wrapText="1"/>
      <protection locked="0"/>
    </xf>
    <xf numFmtId="0" fontId="11" fillId="0" borderId="0" xfId="1" applyFont="1" applyFill="1" applyBorder="1" applyAlignment="1" applyProtection="1">
      <alignment horizontal="center"/>
      <protection locked="0"/>
    </xf>
    <xf numFmtId="0" fontId="11" fillId="0" borderId="0" xfId="6" applyFont="1" applyFill="1" applyBorder="1" applyAlignment="1" applyProtection="1">
      <alignment horizontal="center" vertical="center"/>
      <protection locked="0"/>
    </xf>
    <xf numFmtId="0" fontId="15" fillId="0" borderId="8" xfId="0" applyFont="1" applyFill="1" applyBorder="1" applyAlignment="1" applyProtection="1">
      <alignment horizontal="center" vertical="center" wrapText="1"/>
      <protection locked="0"/>
    </xf>
    <xf numFmtId="0" fontId="15" fillId="0" borderId="9" xfId="0" applyFont="1" applyFill="1" applyBorder="1" applyAlignment="1" applyProtection="1">
      <alignment horizontal="center" vertical="center" wrapText="1"/>
      <protection locked="0"/>
    </xf>
    <xf numFmtId="0" fontId="15" fillId="0" borderId="10" xfId="0" applyFont="1" applyFill="1" applyBorder="1" applyAlignment="1" applyProtection="1">
      <alignment horizontal="center" vertical="center" wrapText="1"/>
      <protection locked="0"/>
    </xf>
    <xf numFmtId="0" fontId="15" fillId="0" borderId="11" xfId="0" applyFont="1" applyFill="1" applyBorder="1" applyAlignment="1" applyProtection="1">
      <alignment horizontal="center" vertical="center" wrapText="1"/>
      <protection locked="0"/>
    </xf>
    <xf numFmtId="0" fontId="15" fillId="0" borderId="0" xfId="1" applyFont="1" applyFill="1" applyBorder="1" applyAlignment="1" applyProtection="1">
      <alignment horizontal="left"/>
      <protection locked="0"/>
    </xf>
    <xf numFmtId="0" fontId="19" fillId="0" borderId="0" xfId="0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Alignment="1" applyProtection="1">
      <alignment horizontal="center"/>
      <protection locked="0"/>
    </xf>
    <xf numFmtId="0" fontId="12" fillId="0" borderId="0" xfId="0" applyFont="1" applyFill="1" applyAlignment="1" applyProtection="1">
      <alignment horizont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43"/>
  <sheetViews>
    <sheetView tabSelected="1" zoomScaleNormal="100" workbookViewId="0">
      <pane ySplit="4" topLeftCell="A23" activePane="bottomLeft" state="frozen"/>
      <selection activeCell="A6" sqref="A6:XFD6"/>
      <selection pane="bottomLeft" activeCell="A35" sqref="A35:XFD35"/>
    </sheetView>
  </sheetViews>
  <sheetFormatPr defaultColWidth="9" defaultRowHeight="15.75" x14ac:dyDescent="0.25"/>
  <cols>
    <col min="1" max="1" width="0.625" style="1" customWidth="1"/>
    <col min="2" max="2" width="3.5" style="1" customWidth="1"/>
    <col min="3" max="3" width="10.625" style="1" customWidth="1"/>
    <col min="4" max="4" width="13.75" style="1" customWidth="1"/>
    <col min="5" max="6" width="6.625" style="1" customWidth="1"/>
    <col min="7" max="7" width="11.125" style="1" customWidth="1"/>
    <col min="8" max="9" width="4.625" style="1" customWidth="1"/>
    <col min="10" max="10" width="4.625" style="1" hidden="1" customWidth="1"/>
    <col min="11" max="11" width="4.62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2.125" style="1" customWidth="1"/>
    <col min="20" max="20" width="5.125" style="1" hidden="1" customWidth="1"/>
    <col min="21" max="21" width="6.5" style="1" customWidth="1"/>
    <col min="22" max="22" width="6.5" style="2" customWidth="1"/>
    <col min="23" max="23" width="9" style="66"/>
    <col min="24" max="24" width="9.125" style="66" bestFit="1" customWidth="1"/>
    <col min="25" max="25" width="9" style="66"/>
    <col min="26" max="26" width="10.375" style="66" bestFit="1" customWidth="1"/>
    <col min="27" max="27" width="9.125" style="66" bestFit="1" customWidth="1"/>
    <col min="28" max="38" width="9" style="66"/>
    <col min="39" max="16384" width="9" style="1"/>
  </cols>
  <sheetData>
    <row r="1" spans="2:38" ht="21.75" customHeight="1" x14ac:dyDescent="0.4">
      <c r="H1" s="95" t="s">
        <v>0</v>
      </c>
      <c r="I1" s="95"/>
      <c r="J1" s="95"/>
      <c r="K1" s="95"/>
      <c r="L1" s="95" t="s">
        <v>59</v>
      </c>
      <c r="M1" s="95"/>
      <c r="N1" s="95"/>
      <c r="O1" s="95"/>
      <c r="P1" s="95"/>
      <c r="Q1" s="95"/>
      <c r="R1" s="95"/>
      <c r="S1" s="95"/>
      <c r="T1" s="95"/>
    </row>
    <row r="2" spans="2:38" ht="19.5" customHeight="1" x14ac:dyDescent="0.3">
      <c r="B2" s="96" t="s">
        <v>1</v>
      </c>
      <c r="C2" s="96"/>
      <c r="D2" s="96"/>
      <c r="E2" s="96"/>
      <c r="F2" s="96"/>
      <c r="G2" s="96"/>
      <c r="H2" s="97" t="s">
        <v>97</v>
      </c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3"/>
    </row>
    <row r="3" spans="2:38" ht="19.5" customHeight="1" x14ac:dyDescent="0.25">
      <c r="B3" s="98" t="s">
        <v>2</v>
      </c>
      <c r="C3" s="98"/>
      <c r="D3" s="98"/>
      <c r="E3" s="98"/>
      <c r="F3" s="98"/>
      <c r="G3" s="98"/>
      <c r="H3" s="99" t="s">
        <v>96</v>
      </c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4"/>
      <c r="V3" s="5"/>
      <c r="AD3" s="67"/>
      <c r="AE3" s="68"/>
      <c r="AF3" s="67"/>
      <c r="AG3" s="67"/>
      <c r="AH3" s="67"/>
      <c r="AI3" s="68"/>
      <c r="AJ3" s="67"/>
    </row>
    <row r="4" spans="2:38" ht="4.5" customHeight="1" x14ac:dyDescent="0.25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4"/>
      <c r="V4" s="5"/>
      <c r="AE4" s="69"/>
      <c r="AI4" s="69"/>
    </row>
    <row r="5" spans="2:38" ht="23.25" customHeight="1" x14ac:dyDescent="0.25">
      <c r="B5" s="102" t="s">
        <v>3</v>
      </c>
      <c r="C5" s="102"/>
      <c r="D5" s="92" t="s">
        <v>58</v>
      </c>
      <c r="E5" s="92"/>
      <c r="F5" s="92"/>
      <c r="G5" s="92"/>
      <c r="H5" s="92"/>
      <c r="I5" s="92"/>
      <c r="J5" s="92"/>
      <c r="K5" s="92"/>
      <c r="L5" s="92"/>
      <c r="M5" s="92"/>
      <c r="N5" s="92"/>
      <c r="O5" s="94" t="s">
        <v>62</v>
      </c>
      <c r="P5" s="94"/>
      <c r="Q5" s="94"/>
      <c r="R5" s="94"/>
      <c r="S5" s="94"/>
      <c r="T5" s="94"/>
      <c r="W5" s="67"/>
      <c r="X5" s="100" t="s">
        <v>48</v>
      </c>
      <c r="Y5" s="100" t="s">
        <v>9</v>
      </c>
      <c r="Z5" s="100" t="s">
        <v>47</v>
      </c>
      <c r="AA5" s="100" t="s">
        <v>46</v>
      </c>
      <c r="AB5" s="100"/>
      <c r="AC5" s="100"/>
      <c r="AD5" s="100"/>
      <c r="AE5" s="100" t="s">
        <v>45</v>
      </c>
      <c r="AF5" s="100"/>
      <c r="AG5" s="100" t="s">
        <v>43</v>
      </c>
      <c r="AH5" s="100"/>
      <c r="AI5" s="100" t="s">
        <v>44</v>
      </c>
      <c r="AJ5" s="100"/>
      <c r="AK5" s="100" t="s">
        <v>42</v>
      </c>
      <c r="AL5" s="100"/>
    </row>
    <row r="6" spans="2:38" ht="17.25" customHeight="1" x14ac:dyDescent="0.25">
      <c r="B6" s="101" t="s">
        <v>4</v>
      </c>
      <c r="C6" s="101"/>
      <c r="D6" s="9"/>
      <c r="G6" s="93" t="s">
        <v>60</v>
      </c>
      <c r="H6" s="93"/>
      <c r="I6" s="93"/>
      <c r="J6" s="93"/>
      <c r="K6" s="93"/>
      <c r="L6" s="93"/>
      <c r="M6" s="93"/>
      <c r="N6" s="93"/>
      <c r="O6" s="93" t="s">
        <v>61</v>
      </c>
      <c r="P6" s="93"/>
      <c r="Q6" s="93"/>
      <c r="R6" s="93"/>
      <c r="S6" s="93"/>
      <c r="T6" s="93"/>
      <c r="W6" s="67"/>
      <c r="X6" s="100"/>
      <c r="Y6" s="100"/>
      <c r="Z6" s="100"/>
      <c r="AA6" s="100"/>
      <c r="AB6" s="100"/>
      <c r="AC6" s="100"/>
      <c r="AD6" s="100"/>
      <c r="AE6" s="100"/>
      <c r="AF6" s="100"/>
      <c r="AG6" s="100"/>
      <c r="AH6" s="100"/>
      <c r="AI6" s="100"/>
      <c r="AJ6" s="100"/>
      <c r="AK6" s="100"/>
      <c r="AL6" s="100"/>
    </row>
    <row r="7" spans="2:38" ht="5.25" customHeight="1" x14ac:dyDescent="0.25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63"/>
      <c r="P7" s="3"/>
      <c r="Q7" s="3"/>
      <c r="R7" s="3"/>
      <c r="S7" s="3"/>
      <c r="T7" s="3"/>
      <c r="W7" s="67"/>
      <c r="X7" s="100"/>
      <c r="Y7" s="100"/>
      <c r="Z7" s="100"/>
      <c r="AA7" s="100"/>
      <c r="AB7" s="100"/>
      <c r="AC7" s="100"/>
      <c r="AD7" s="100"/>
      <c r="AE7" s="100"/>
      <c r="AF7" s="100"/>
      <c r="AG7" s="100"/>
      <c r="AH7" s="100"/>
      <c r="AI7" s="100"/>
      <c r="AJ7" s="100"/>
      <c r="AK7" s="100"/>
      <c r="AL7" s="100"/>
    </row>
    <row r="8" spans="2:38" ht="31.5" customHeight="1" x14ac:dyDescent="0.25">
      <c r="B8" s="103" t="s">
        <v>5</v>
      </c>
      <c r="C8" s="105" t="s">
        <v>6</v>
      </c>
      <c r="D8" s="107" t="s">
        <v>7</v>
      </c>
      <c r="E8" s="108"/>
      <c r="F8" s="103" t="s">
        <v>8</v>
      </c>
      <c r="G8" s="103" t="s">
        <v>9</v>
      </c>
      <c r="H8" s="91" t="s">
        <v>10</v>
      </c>
      <c r="I8" s="91" t="s">
        <v>11</v>
      </c>
      <c r="J8" s="91" t="s">
        <v>12</v>
      </c>
      <c r="K8" s="91" t="s">
        <v>13</v>
      </c>
      <c r="L8" s="90" t="s">
        <v>14</v>
      </c>
      <c r="M8" s="90" t="s">
        <v>15</v>
      </c>
      <c r="N8" s="90" t="s">
        <v>16</v>
      </c>
      <c r="O8" s="90" t="s">
        <v>17</v>
      </c>
      <c r="P8" s="103" t="s">
        <v>18</v>
      </c>
      <c r="Q8" s="90" t="s">
        <v>19</v>
      </c>
      <c r="R8" s="103" t="s">
        <v>20</v>
      </c>
      <c r="S8" s="103" t="s">
        <v>21</v>
      </c>
      <c r="T8" s="103" t="s">
        <v>22</v>
      </c>
      <c r="W8" s="67"/>
      <c r="X8" s="100"/>
      <c r="Y8" s="100"/>
      <c r="Z8" s="100"/>
      <c r="AA8" s="70" t="s">
        <v>23</v>
      </c>
      <c r="AB8" s="70" t="s">
        <v>24</v>
      </c>
      <c r="AC8" s="70" t="s">
        <v>25</v>
      </c>
      <c r="AD8" s="70" t="s">
        <v>26</v>
      </c>
      <c r="AE8" s="70" t="s">
        <v>27</v>
      </c>
      <c r="AF8" s="70" t="s">
        <v>26</v>
      </c>
      <c r="AG8" s="70" t="s">
        <v>27</v>
      </c>
      <c r="AH8" s="70" t="s">
        <v>26</v>
      </c>
      <c r="AI8" s="70" t="s">
        <v>27</v>
      </c>
      <c r="AJ8" s="70" t="s">
        <v>26</v>
      </c>
      <c r="AK8" s="70" t="s">
        <v>27</v>
      </c>
      <c r="AL8" s="71" t="s">
        <v>26</v>
      </c>
    </row>
    <row r="9" spans="2:38" ht="31.5" customHeight="1" x14ac:dyDescent="0.25">
      <c r="B9" s="104"/>
      <c r="C9" s="106"/>
      <c r="D9" s="109"/>
      <c r="E9" s="110"/>
      <c r="F9" s="104"/>
      <c r="G9" s="104"/>
      <c r="H9" s="91"/>
      <c r="I9" s="91"/>
      <c r="J9" s="91"/>
      <c r="K9" s="91"/>
      <c r="L9" s="90"/>
      <c r="M9" s="90"/>
      <c r="N9" s="90"/>
      <c r="O9" s="90"/>
      <c r="P9" s="113"/>
      <c r="Q9" s="90"/>
      <c r="R9" s="104"/>
      <c r="S9" s="113"/>
      <c r="T9" s="113"/>
      <c r="V9" s="11"/>
      <c r="W9" s="67"/>
      <c r="X9" s="72" t="str">
        <f>+D5</f>
        <v>Thống kê doanh nghiệp</v>
      </c>
      <c r="Y9" s="73" t="str">
        <f>+O5</f>
        <v>Nhóm:   BSA1338 - 1</v>
      </c>
      <c r="Z9" s="74">
        <f>+$AI$9+$AK$9+$AG$9</f>
        <v>8</v>
      </c>
      <c r="AA9" s="68">
        <f>COUNTIF($S$10:$S$76,"Khiển trách")</f>
        <v>0</v>
      </c>
      <c r="AB9" s="68">
        <f>COUNTIF($S$10:$S$76,"Cảnh cáo")</f>
        <v>0</v>
      </c>
      <c r="AC9" s="68">
        <f>COUNTIF($S$10:$S$76,"Đình chỉ thi")</f>
        <v>0</v>
      </c>
      <c r="AD9" s="75">
        <f>+($AA$9+$AB$9+$AC$9)/$Z$9*100%</f>
        <v>0</v>
      </c>
      <c r="AE9" s="68">
        <f>SUM(COUNTIF($S$10:$S$74,"Vắng"),COUNTIF($S$10:$S$74,"Vắng có phép"))</f>
        <v>1</v>
      </c>
      <c r="AF9" s="76">
        <f>+$AE$9/$Z$9</f>
        <v>0.125</v>
      </c>
      <c r="AG9" s="77">
        <f>COUNTIF($W$10:$W$74,"Thi lại")</f>
        <v>0</v>
      </c>
      <c r="AH9" s="76">
        <f>+$AG$9/$Z$9</f>
        <v>0</v>
      </c>
      <c r="AI9" s="77">
        <f>COUNTIF($W$10:$W$75,"Học lại")</f>
        <v>2</v>
      </c>
      <c r="AJ9" s="76">
        <f>+$AI$9/$Z$9</f>
        <v>0.25</v>
      </c>
      <c r="AK9" s="68">
        <f>COUNTIF($W$11:$W$75,"Đạt")</f>
        <v>6</v>
      </c>
      <c r="AL9" s="75">
        <f>+$AK$9/$Z$9</f>
        <v>0.75</v>
      </c>
    </row>
    <row r="10" spans="2:38" ht="14.25" customHeight="1" x14ac:dyDescent="0.25">
      <c r="B10" s="114" t="s">
        <v>28</v>
      </c>
      <c r="C10" s="115"/>
      <c r="D10" s="115"/>
      <c r="E10" s="115"/>
      <c r="F10" s="115"/>
      <c r="G10" s="116"/>
      <c r="H10" s="12">
        <v>10</v>
      </c>
      <c r="I10" s="12">
        <v>10</v>
      </c>
      <c r="J10" s="13"/>
      <c r="K10" s="12">
        <v>20</v>
      </c>
      <c r="L10" s="14"/>
      <c r="M10" s="15"/>
      <c r="N10" s="15"/>
      <c r="O10" s="64">
        <f>100-(H10+I10+J10+K10)</f>
        <v>60</v>
      </c>
      <c r="P10" s="104"/>
      <c r="Q10" s="16"/>
      <c r="R10" s="16"/>
      <c r="S10" s="104"/>
      <c r="T10" s="104"/>
      <c r="W10" s="67"/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</row>
    <row r="11" spans="2:38" ht="18.75" customHeight="1" x14ac:dyDescent="0.25">
      <c r="B11" s="17">
        <v>1</v>
      </c>
      <c r="C11" s="18" t="s">
        <v>63</v>
      </c>
      <c r="D11" s="19" t="s">
        <v>64</v>
      </c>
      <c r="E11" s="20" t="s">
        <v>52</v>
      </c>
      <c r="F11" s="21" t="s">
        <v>65</v>
      </c>
      <c r="G11" s="18" t="s">
        <v>66</v>
      </c>
      <c r="H11" s="22"/>
      <c r="I11" s="22">
        <v>0</v>
      </c>
      <c r="J11" s="22" t="s">
        <v>29</v>
      </c>
      <c r="K11" s="22">
        <v>0</v>
      </c>
      <c r="L11" s="23"/>
      <c r="M11" s="23"/>
      <c r="N11" s="23"/>
      <c r="O11" s="24">
        <v>0</v>
      </c>
      <c r="P11" s="25">
        <f>ROUND(SUMPRODUCT(H11:O11,$H$10:$O$10)/100,1)</f>
        <v>0</v>
      </c>
      <c r="Q11" s="26" t="str">
        <f t="shared" ref="Q11:Q18" si="0">IF(AND($P11&gt;=9,$P11&lt;=10),"A+","")&amp;IF(AND($P11&gt;=8.5,$P11&lt;=8.9),"A","")&amp;IF(AND($P11&gt;=8,$P11&lt;=8.4),"B+","")&amp;IF(AND($P11&gt;=7,$P11&lt;=7.9),"B","")&amp;IF(AND($P11&gt;=6.5,$P11&lt;=6.9),"C+","")&amp;IF(AND($P11&gt;=5.5,$P11&lt;=6.4),"C","")&amp;IF(AND($P11&gt;=5,$P11&lt;=5.4),"D+","")&amp;IF(AND($P11&gt;=4,$P11&lt;=4.9),"D","")&amp;IF(AND($P11&lt;4),"F","")</f>
        <v>F</v>
      </c>
      <c r="R11" s="26" t="str">
        <f t="shared" ref="R11:R18" si="1">IF($P11&lt;4,"Kém",IF(AND($P11&gt;=4,$P11&lt;=5.4),"Trung bình yếu",IF(AND($P11&gt;=5.5,$P11&lt;=6.9),"Trung bình",IF(AND($P11&gt;=7,$P11&lt;=8.4),"Khá",IF(AND($P11&gt;=8.5,$P11&lt;=10),"Giỏi","")))))</f>
        <v>Kém</v>
      </c>
      <c r="S11" s="87" t="str">
        <f>+IF(OR($H11=0,$I11=0,$J11=0,$K11=0),"Không đủ ĐKDT","")</f>
        <v>Không đủ ĐKDT</v>
      </c>
      <c r="T11" s="27" t="s">
        <v>95</v>
      </c>
      <c r="U11" s="3"/>
      <c r="V11" s="28"/>
      <c r="W11" s="79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Học lại</v>
      </c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</row>
    <row r="12" spans="2:38" ht="18.75" customHeight="1" x14ac:dyDescent="0.25">
      <c r="B12" s="29">
        <v>2</v>
      </c>
      <c r="C12" s="30" t="s">
        <v>67</v>
      </c>
      <c r="D12" s="31" t="s">
        <v>68</v>
      </c>
      <c r="E12" s="32" t="s">
        <v>56</v>
      </c>
      <c r="F12" s="33" t="s">
        <v>69</v>
      </c>
      <c r="G12" s="30" t="s">
        <v>70</v>
      </c>
      <c r="H12" s="34">
        <v>9</v>
      </c>
      <c r="I12" s="34">
        <v>8</v>
      </c>
      <c r="J12" s="34" t="s">
        <v>29</v>
      </c>
      <c r="K12" s="34">
        <v>8</v>
      </c>
      <c r="L12" s="35"/>
      <c r="M12" s="35"/>
      <c r="N12" s="35"/>
      <c r="O12" s="36">
        <v>9</v>
      </c>
      <c r="P12" s="37">
        <f>ROUND(SUMPRODUCT(H12:O12,$H$10:$O$10)/100,1)</f>
        <v>8.6999999999999993</v>
      </c>
      <c r="Q12" s="38" t="str">
        <f t="shared" si="0"/>
        <v>A</v>
      </c>
      <c r="R12" s="39" t="str">
        <f t="shared" si="1"/>
        <v>Giỏi</v>
      </c>
      <c r="S12" s="40" t="str">
        <f>+IF(OR($H12=0,$I12=0,$J12=0,$K12=0),"Không đủ ĐKDT","")</f>
        <v/>
      </c>
      <c r="T12" s="41" t="s">
        <v>95</v>
      </c>
      <c r="U12" s="3"/>
      <c r="V12" s="28"/>
      <c r="W12" s="79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78"/>
      <c r="Y12" s="78"/>
      <c r="Z12" s="78"/>
      <c r="AA12" s="70"/>
      <c r="AB12" s="70"/>
      <c r="AC12" s="70"/>
      <c r="AD12" s="70"/>
      <c r="AE12" s="69"/>
      <c r="AF12" s="70"/>
      <c r="AG12" s="70"/>
      <c r="AH12" s="70"/>
      <c r="AI12" s="70"/>
      <c r="AJ12" s="70"/>
      <c r="AK12" s="70"/>
      <c r="AL12" s="71"/>
    </row>
    <row r="13" spans="2:38" ht="18.75" customHeight="1" x14ac:dyDescent="0.25">
      <c r="B13" s="29">
        <v>3</v>
      </c>
      <c r="C13" s="30" t="s">
        <v>71</v>
      </c>
      <c r="D13" s="31" t="s">
        <v>72</v>
      </c>
      <c r="E13" s="32" t="s">
        <v>73</v>
      </c>
      <c r="F13" s="33" t="s">
        <v>74</v>
      </c>
      <c r="G13" s="30" t="s">
        <v>75</v>
      </c>
      <c r="H13" s="34">
        <v>9</v>
      </c>
      <c r="I13" s="34">
        <v>9</v>
      </c>
      <c r="J13" s="34" t="s">
        <v>29</v>
      </c>
      <c r="K13" s="34">
        <v>9</v>
      </c>
      <c r="L13" s="42"/>
      <c r="M13" s="42"/>
      <c r="N13" s="42"/>
      <c r="O13" s="36">
        <v>9</v>
      </c>
      <c r="P13" s="37">
        <f>ROUND(SUMPRODUCT(H13:O13,$H$10:$O$10)/100,1)</f>
        <v>9</v>
      </c>
      <c r="Q13" s="38" t="str">
        <f t="shared" si="0"/>
        <v>A+</v>
      </c>
      <c r="R13" s="39" t="str">
        <f t="shared" si="1"/>
        <v>Giỏi</v>
      </c>
      <c r="S13" s="40" t="str">
        <f t="shared" ref="S13:S18" si="2">+IF(OR($H13=0,$I13=0,$J13=0,$K13=0),"Không đủ ĐKDT","")</f>
        <v/>
      </c>
      <c r="T13" s="41" t="s">
        <v>95</v>
      </c>
      <c r="U13" s="3"/>
      <c r="V13" s="28"/>
      <c r="W13" s="79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80"/>
      <c r="Y13" s="80"/>
      <c r="Z13" s="88"/>
      <c r="AA13" s="69"/>
      <c r="AB13" s="69"/>
      <c r="AC13" s="69"/>
      <c r="AD13" s="81"/>
      <c r="AE13" s="69"/>
      <c r="AF13" s="82"/>
      <c r="AG13" s="83"/>
      <c r="AH13" s="82"/>
      <c r="AI13" s="83"/>
      <c r="AJ13" s="82"/>
      <c r="AK13" s="69"/>
      <c r="AL13" s="81"/>
    </row>
    <row r="14" spans="2:38" ht="18.75" customHeight="1" x14ac:dyDescent="0.25">
      <c r="B14" s="29">
        <v>4</v>
      </c>
      <c r="C14" s="30" t="s">
        <v>76</v>
      </c>
      <c r="D14" s="31" t="s">
        <v>77</v>
      </c>
      <c r="E14" s="32" t="s">
        <v>53</v>
      </c>
      <c r="F14" s="33" t="s">
        <v>78</v>
      </c>
      <c r="G14" s="30" t="s">
        <v>70</v>
      </c>
      <c r="H14" s="34">
        <v>9</v>
      </c>
      <c r="I14" s="34">
        <v>8</v>
      </c>
      <c r="J14" s="34" t="s">
        <v>29</v>
      </c>
      <c r="K14" s="34">
        <v>8</v>
      </c>
      <c r="L14" s="42"/>
      <c r="M14" s="42"/>
      <c r="N14" s="42"/>
      <c r="O14" s="36">
        <v>9</v>
      </c>
      <c r="P14" s="37">
        <f>ROUND(SUMPRODUCT(H14:O14,$H$10:$O$10)/100,1)</f>
        <v>8.6999999999999993</v>
      </c>
      <c r="Q14" s="38" t="str">
        <f t="shared" si="0"/>
        <v>A</v>
      </c>
      <c r="R14" s="39" t="str">
        <f t="shared" si="1"/>
        <v>Giỏi</v>
      </c>
      <c r="S14" s="40" t="str">
        <f t="shared" si="2"/>
        <v/>
      </c>
      <c r="T14" s="41" t="s">
        <v>95</v>
      </c>
      <c r="U14" s="3"/>
      <c r="V14" s="28"/>
      <c r="W14" s="79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</row>
    <row r="15" spans="2:38" ht="18.75" customHeight="1" x14ac:dyDescent="0.25">
      <c r="B15" s="29">
        <v>5</v>
      </c>
      <c r="C15" s="30" t="s">
        <v>79</v>
      </c>
      <c r="D15" s="31" t="s">
        <v>80</v>
      </c>
      <c r="E15" s="32" t="s">
        <v>57</v>
      </c>
      <c r="F15" s="33" t="s">
        <v>81</v>
      </c>
      <c r="G15" s="30" t="s">
        <v>70</v>
      </c>
      <c r="H15" s="34">
        <v>9</v>
      </c>
      <c r="I15" s="34">
        <v>9</v>
      </c>
      <c r="J15" s="34" t="s">
        <v>29</v>
      </c>
      <c r="K15" s="34">
        <v>9</v>
      </c>
      <c r="L15" s="42"/>
      <c r="M15" s="42"/>
      <c r="N15" s="42"/>
      <c r="O15" s="36">
        <v>9</v>
      </c>
      <c r="P15" s="37">
        <f>ROUND(SUMPRODUCT(H15:O15,$H$10:$O$10)/100,1)</f>
        <v>9</v>
      </c>
      <c r="Q15" s="38" t="str">
        <f t="shared" si="0"/>
        <v>A+</v>
      </c>
      <c r="R15" s="39" t="str">
        <f t="shared" si="1"/>
        <v>Giỏi</v>
      </c>
      <c r="S15" s="40" t="str">
        <f t="shared" si="2"/>
        <v/>
      </c>
      <c r="T15" s="41" t="s">
        <v>95</v>
      </c>
      <c r="U15" s="3"/>
      <c r="V15" s="28"/>
      <c r="W15" s="79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</row>
    <row r="16" spans="2:38" ht="18.75" customHeight="1" x14ac:dyDescent="0.25">
      <c r="B16" s="29">
        <v>6</v>
      </c>
      <c r="C16" s="30" t="s">
        <v>82</v>
      </c>
      <c r="D16" s="31" t="s">
        <v>83</v>
      </c>
      <c r="E16" s="32" t="s">
        <v>84</v>
      </c>
      <c r="F16" s="33" t="s">
        <v>85</v>
      </c>
      <c r="G16" s="30" t="s">
        <v>86</v>
      </c>
      <c r="H16" s="34">
        <v>9</v>
      </c>
      <c r="I16" s="34">
        <v>9</v>
      </c>
      <c r="J16" s="34" t="s">
        <v>29</v>
      </c>
      <c r="K16" s="34">
        <v>9</v>
      </c>
      <c r="L16" s="42"/>
      <c r="M16" s="42"/>
      <c r="N16" s="42"/>
      <c r="O16" s="36">
        <v>0</v>
      </c>
      <c r="P16" s="37">
        <f>ROUND(SUMPRODUCT(H16:O16,$H$10:$O$10)/100,1)</f>
        <v>3.6</v>
      </c>
      <c r="Q16" s="38" t="str">
        <f t="shared" si="0"/>
        <v>F</v>
      </c>
      <c r="R16" s="39" t="str">
        <f t="shared" si="1"/>
        <v>Kém</v>
      </c>
      <c r="S16" s="40" t="s">
        <v>99</v>
      </c>
      <c r="T16" s="41" t="s">
        <v>95</v>
      </c>
      <c r="U16" s="3"/>
      <c r="V16" s="28"/>
      <c r="W16" s="79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Học lại</v>
      </c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</row>
    <row r="17" spans="1:38" ht="18.75" customHeight="1" x14ac:dyDescent="0.25">
      <c r="B17" s="29">
        <v>7</v>
      </c>
      <c r="C17" s="30" t="s">
        <v>87</v>
      </c>
      <c r="D17" s="31" t="s">
        <v>88</v>
      </c>
      <c r="E17" s="32" t="s">
        <v>89</v>
      </c>
      <c r="F17" s="33" t="s">
        <v>90</v>
      </c>
      <c r="G17" s="30" t="s">
        <v>91</v>
      </c>
      <c r="H17" s="34">
        <v>8</v>
      </c>
      <c r="I17" s="34">
        <v>9</v>
      </c>
      <c r="J17" s="34" t="s">
        <v>29</v>
      </c>
      <c r="K17" s="34">
        <v>8</v>
      </c>
      <c r="L17" s="42"/>
      <c r="M17" s="42"/>
      <c r="N17" s="42"/>
      <c r="O17" s="36">
        <v>6</v>
      </c>
      <c r="P17" s="37">
        <f>ROUND(SUMPRODUCT(H17:O17,$H$10:$O$10)/100,1)</f>
        <v>6.9</v>
      </c>
      <c r="Q17" s="38" t="str">
        <f t="shared" si="0"/>
        <v>C+</v>
      </c>
      <c r="R17" s="39" t="str">
        <f t="shared" si="1"/>
        <v>Trung bình</v>
      </c>
      <c r="S17" s="40" t="str">
        <f t="shared" si="2"/>
        <v/>
      </c>
      <c r="T17" s="41" t="s">
        <v>95</v>
      </c>
      <c r="U17" s="3"/>
      <c r="V17" s="28"/>
      <c r="W17" s="79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</row>
    <row r="18" spans="1:38" x14ac:dyDescent="0.25">
      <c r="B18" s="29">
        <v>8</v>
      </c>
      <c r="C18" s="30" t="s">
        <v>92</v>
      </c>
      <c r="D18" s="31" t="s">
        <v>93</v>
      </c>
      <c r="E18" s="32" t="s">
        <v>54</v>
      </c>
      <c r="F18" s="33" t="s">
        <v>94</v>
      </c>
      <c r="G18" s="30" t="s">
        <v>86</v>
      </c>
      <c r="H18" s="34">
        <v>9</v>
      </c>
      <c r="I18" s="34">
        <v>9</v>
      </c>
      <c r="J18" s="34" t="s">
        <v>29</v>
      </c>
      <c r="K18" s="34">
        <v>8</v>
      </c>
      <c r="L18" s="42"/>
      <c r="M18" s="42"/>
      <c r="N18" s="42"/>
      <c r="O18" s="36">
        <v>7</v>
      </c>
      <c r="P18" s="37">
        <f>ROUND(SUMPRODUCT(H18:O18,$H$10:$O$10)/100,1)</f>
        <v>7.6</v>
      </c>
      <c r="Q18" s="38" t="str">
        <f t="shared" si="0"/>
        <v>B</v>
      </c>
      <c r="R18" s="39" t="str">
        <f t="shared" si="1"/>
        <v>Khá</v>
      </c>
      <c r="S18" s="40" t="str">
        <f t="shared" si="2"/>
        <v/>
      </c>
      <c r="T18" s="41" t="s">
        <v>95</v>
      </c>
      <c r="U18" s="3"/>
      <c r="V18" s="28"/>
      <c r="W18" s="79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</row>
    <row r="19" spans="1:38" ht="16.5" x14ac:dyDescent="0.25">
      <c r="A19" s="2"/>
      <c r="B19" s="43"/>
      <c r="C19" s="44"/>
      <c r="D19" s="44"/>
      <c r="E19" s="45"/>
      <c r="F19" s="45"/>
      <c r="G19" s="45"/>
      <c r="H19" s="46"/>
      <c r="I19" s="47"/>
      <c r="J19" s="47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3"/>
    </row>
    <row r="20" spans="1:38" ht="16.5" x14ac:dyDescent="0.25">
      <c r="A20" s="2"/>
      <c r="B20" s="117" t="s">
        <v>30</v>
      </c>
      <c r="C20" s="117"/>
      <c r="D20" s="44"/>
      <c r="E20" s="45"/>
      <c r="F20" s="45"/>
      <c r="G20" s="45"/>
      <c r="H20" s="46"/>
      <c r="I20" s="47"/>
      <c r="J20" s="47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3"/>
    </row>
    <row r="21" spans="1:38" x14ac:dyDescent="0.25">
      <c r="A21" s="2"/>
      <c r="B21" s="49" t="s">
        <v>31</v>
      </c>
      <c r="C21" s="49"/>
      <c r="D21" s="50">
        <f>+$Z$9</f>
        <v>8</v>
      </c>
      <c r="E21" s="51" t="s">
        <v>32</v>
      </c>
      <c r="F21" s="89" t="s">
        <v>33</v>
      </c>
      <c r="G21" s="89"/>
      <c r="H21" s="89"/>
      <c r="I21" s="89"/>
      <c r="J21" s="89"/>
      <c r="K21" s="89"/>
      <c r="L21" s="89"/>
      <c r="M21" s="89"/>
      <c r="N21" s="89"/>
      <c r="O21" s="52">
        <f>$Z$9 -COUNTIF($S$10:$S$206,"Vắng") -COUNTIF($S$10:$S$206,"Vắng có phép") - COUNTIF($S$10:$S$206,"Đình chỉ thi") - COUNTIF($S$10:$S$206,"Không đủ ĐKDT")</f>
        <v>6</v>
      </c>
      <c r="P21" s="52"/>
      <c r="Q21" s="52"/>
      <c r="R21" s="53"/>
      <c r="S21" s="54" t="s">
        <v>32</v>
      </c>
      <c r="T21" s="53"/>
      <c r="U21" s="3"/>
    </row>
    <row r="22" spans="1:38" x14ac:dyDescent="0.25">
      <c r="A22" s="2"/>
      <c r="B22" s="49" t="s">
        <v>34</v>
      </c>
      <c r="C22" s="49"/>
      <c r="D22" s="50">
        <f>+$AK$9</f>
        <v>6</v>
      </c>
      <c r="E22" s="51" t="s">
        <v>32</v>
      </c>
      <c r="F22" s="89" t="s">
        <v>35</v>
      </c>
      <c r="G22" s="89"/>
      <c r="H22" s="89"/>
      <c r="I22" s="89"/>
      <c r="J22" s="89"/>
      <c r="K22" s="89"/>
      <c r="L22" s="89"/>
      <c r="M22" s="89"/>
      <c r="N22" s="89"/>
      <c r="O22" s="55">
        <f>COUNTIF($S$10:$S$82,"Vắng")</f>
        <v>1</v>
      </c>
      <c r="P22" s="55"/>
      <c r="Q22" s="55"/>
      <c r="R22" s="56"/>
      <c r="S22" s="54" t="s">
        <v>32</v>
      </c>
      <c r="T22" s="56"/>
      <c r="U22" s="3"/>
    </row>
    <row r="23" spans="1:38" x14ac:dyDescent="0.25">
      <c r="A23" s="2"/>
      <c r="B23" s="49" t="s">
        <v>49</v>
      </c>
      <c r="C23" s="49"/>
      <c r="D23" s="65">
        <f>COUNTIF(W11:W18,"Học lại")</f>
        <v>2</v>
      </c>
      <c r="E23" s="51" t="s">
        <v>32</v>
      </c>
      <c r="F23" s="89" t="s">
        <v>50</v>
      </c>
      <c r="G23" s="89"/>
      <c r="H23" s="89"/>
      <c r="I23" s="89"/>
      <c r="J23" s="89"/>
      <c r="K23" s="89"/>
      <c r="L23" s="89"/>
      <c r="M23" s="89"/>
      <c r="N23" s="89"/>
      <c r="O23" s="52">
        <f>COUNTIF($S$10:$S$82,"Vắng có phép")</f>
        <v>0</v>
      </c>
      <c r="P23" s="52"/>
      <c r="Q23" s="52"/>
      <c r="R23" s="53"/>
      <c r="S23" s="54" t="s">
        <v>32</v>
      </c>
      <c r="T23" s="53"/>
      <c r="U23" s="3"/>
    </row>
    <row r="24" spans="1:38" ht="16.5" x14ac:dyDescent="0.25">
      <c r="A24" s="2"/>
      <c r="B24" s="43"/>
      <c r="C24" s="44"/>
      <c r="D24" s="44"/>
      <c r="E24" s="45"/>
      <c r="F24" s="45"/>
      <c r="G24" s="45"/>
      <c r="H24" s="46"/>
      <c r="I24" s="47"/>
      <c r="J24" s="47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3"/>
    </row>
    <row r="25" spans="1:38" x14ac:dyDescent="0.25">
      <c r="B25" s="84" t="s">
        <v>51</v>
      </c>
      <c r="C25" s="84"/>
      <c r="D25" s="85">
        <f>COUNTIF(W11:W18,"Thi lại")</f>
        <v>0</v>
      </c>
      <c r="E25" s="86" t="s">
        <v>32</v>
      </c>
      <c r="F25" s="3"/>
      <c r="G25" s="3"/>
      <c r="H25" s="3"/>
      <c r="I25" s="3"/>
      <c r="J25" s="118"/>
      <c r="K25" s="118"/>
      <c r="L25" s="118"/>
      <c r="M25" s="118"/>
      <c r="N25" s="118"/>
      <c r="O25" s="118"/>
      <c r="P25" s="118"/>
      <c r="Q25" s="118"/>
      <c r="R25" s="118"/>
      <c r="S25" s="118"/>
      <c r="T25" s="118"/>
      <c r="U25" s="3"/>
    </row>
    <row r="26" spans="1:38" ht="16.5" customHeight="1" x14ac:dyDescent="0.25">
      <c r="B26" s="84"/>
      <c r="C26" s="84"/>
      <c r="D26" s="85"/>
      <c r="E26" s="86"/>
      <c r="F26" s="3"/>
      <c r="G26" s="3"/>
      <c r="H26" s="3"/>
      <c r="I26" s="3"/>
      <c r="J26" s="118" t="s">
        <v>98</v>
      </c>
      <c r="K26" s="118"/>
      <c r="L26" s="118"/>
      <c r="M26" s="118"/>
      <c r="N26" s="118"/>
      <c r="O26" s="118"/>
      <c r="P26" s="118"/>
      <c r="Q26" s="118"/>
      <c r="R26" s="118"/>
      <c r="S26" s="118"/>
      <c r="T26" s="118"/>
      <c r="U26" s="3"/>
    </row>
    <row r="27" spans="1:38" ht="16.5" customHeight="1" x14ac:dyDescent="0.25">
      <c r="A27" s="57"/>
      <c r="B27" s="111" t="s">
        <v>36</v>
      </c>
      <c r="C27" s="111"/>
      <c r="D27" s="111"/>
      <c r="E27" s="111"/>
      <c r="F27" s="111"/>
      <c r="G27" s="111"/>
      <c r="H27" s="111"/>
      <c r="I27" s="58"/>
      <c r="J27" s="119" t="s">
        <v>37</v>
      </c>
      <c r="K27" s="119"/>
      <c r="L27" s="119"/>
      <c r="M27" s="119"/>
      <c r="N27" s="119"/>
      <c r="O27" s="119"/>
      <c r="P27" s="119"/>
      <c r="Q27" s="119"/>
      <c r="R27" s="119"/>
      <c r="S27" s="119"/>
      <c r="T27" s="119"/>
      <c r="U27" s="3"/>
    </row>
    <row r="28" spans="1:38" ht="16.5" customHeight="1" x14ac:dyDescent="0.25">
      <c r="A28" s="2"/>
      <c r="B28" s="43"/>
      <c r="C28" s="59"/>
      <c r="D28" s="59"/>
      <c r="E28" s="60"/>
      <c r="F28" s="60"/>
      <c r="G28" s="60"/>
      <c r="H28" s="61"/>
      <c r="I28" s="62"/>
      <c r="J28" s="62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</row>
    <row r="29" spans="1:38" s="2" customFormat="1" ht="16.5" customHeight="1" x14ac:dyDescent="0.25">
      <c r="B29" s="111" t="s">
        <v>38</v>
      </c>
      <c r="C29" s="111"/>
      <c r="D29" s="112" t="s">
        <v>39</v>
      </c>
      <c r="E29" s="112"/>
      <c r="F29" s="112"/>
      <c r="G29" s="112"/>
      <c r="H29" s="112"/>
      <c r="I29" s="62"/>
      <c r="J29" s="62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3"/>
      <c r="W29" s="66"/>
      <c r="X29" s="66"/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6"/>
      <c r="AL29" s="66"/>
    </row>
    <row r="30" spans="1:38" s="2" customFormat="1" ht="16.5" customHeight="1" x14ac:dyDescent="0.25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W30" s="66"/>
      <c r="X30" s="66"/>
      <c r="Y30" s="66"/>
      <c r="Z30" s="66"/>
      <c r="AA30" s="66"/>
      <c r="AB30" s="66"/>
      <c r="AC30" s="66"/>
      <c r="AD30" s="66"/>
      <c r="AE30" s="66"/>
      <c r="AF30" s="66"/>
      <c r="AG30" s="66"/>
      <c r="AH30" s="66"/>
      <c r="AI30" s="66"/>
      <c r="AJ30" s="66"/>
      <c r="AK30" s="66"/>
      <c r="AL30" s="66"/>
    </row>
    <row r="31" spans="1:38" s="2" customFormat="1" ht="16.5" customHeight="1" x14ac:dyDescent="0.25">
      <c r="A31" s="1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</row>
    <row r="32" spans="1:38" s="2" customFormat="1" ht="16.5" customHeight="1" x14ac:dyDescent="0.25">
      <c r="A32" s="1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W32" s="66"/>
      <c r="X32" s="66"/>
      <c r="Y32" s="66"/>
      <c r="Z32" s="66"/>
      <c r="AA32" s="66"/>
      <c r="AB32" s="66"/>
      <c r="AC32" s="66"/>
      <c r="AD32" s="66"/>
      <c r="AE32" s="66"/>
      <c r="AF32" s="66"/>
      <c r="AG32" s="66"/>
      <c r="AH32" s="66"/>
      <c r="AI32" s="66"/>
      <c r="AJ32" s="66"/>
      <c r="AK32" s="66"/>
      <c r="AL32" s="66"/>
    </row>
    <row r="33" spans="1:38" s="2" customFormat="1" ht="16.5" customHeight="1" x14ac:dyDescent="0.25">
      <c r="A33" s="1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W33" s="66"/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</row>
    <row r="34" spans="1:38" s="2" customFormat="1" ht="16.5" customHeight="1" x14ac:dyDescent="0.25">
      <c r="A34" s="1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</row>
    <row r="35" spans="1:38" s="2" customFormat="1" hidden="1" x14ac:dyDescent="0.25">
      <c r="A35" s="1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W35" s="66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</row>
    <row r="36" spans="1:38" s="2" customFormat="1" hidden="1" x14ac:dyDescent="0.25">
      <c r="A36" s="1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W36" s="66"/>
      <c r="X36" s="66"/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/>
      <c r="AJ36" s="66"/>
      <c r="AK36" s="66"/>
      <c r="AL36" s="66"/>
    </row>
    <row r="37" spans="1:38" s="2" customFormat="1" hidden="1" x14ac:dyDescent="0.25">
      <c r="A37" s="1"/>
      <c r="B37" s="111" t="s">
        <v>41</v>
      </c>
      <c r="C37" s="111"/>
      <c r="D37" s="111"/>
      <c r="E37" s="111"/>
      <c r="F37" s="111"/>
      <c r="G37" s="111"/>
      <c r="H37" s="111"/>
      <c r="I37" s="58"/>
      <c r="J37" s="119" t="s">
        <v>37</v>
      </c>
      <c r="K37" s="119"/>
      <c r="L37" s="119"/>
      <c r="M37" s="119"/>
      <c r="N37" s="119"/>
      <c r="O37" s="119"/>
      <c r="P37" s="119"/>
      <c r="Q37" s="119"/>
      <c r="R37" s="119"/>
      <c r="S37" s="119"/>
      <c r="T37" s="119"/>
      <c r="U37" s="3"/>
      <c r="W37" s="66"/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</row>
    <row r="38" spans="1:38" s="2" customFormat="1" hidden="1" x14ac:dyDescent="0.25">
      <c r="A38" s="1"/>
      <c r="B38" s="111" t="s">
        <v>38</v>
      </c>
      <c r="C38" s="111"/>
      <c r="D38" s="112" t="s">
        <v>55</v>
      </c>
      <c r="E38" s="112"/>
      <c r="F38" s="112"/>
      <c r="G38" s="112"/>
      <c r="H38" s="112"/>
      <c r="I38" s="62"/>
      <c r="J38" s="62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1"/>
      <c r="W38" s="66"/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66"/>
    </row>
    <row r="39" spans="1:38" s="2" customFormat="1" hidden="1" x14ac:dyDescent="0.25">
      <c r="A39" s="1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1"/>
      <c r="W39" s="66"/>
      <c r="X39" s="66"/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66"/>
      <c r="AL39" s="66"/>
    </row>
    <row r="40" spans="1:38" hidden="1" x14ac:dyDescent="0.25"/>
    <row r="41" spans="1:38" ht="2.25" hidden="1" customHeight="1" x14ac:dyDescent="0.25"/>
    <row r="42" spans="1:38" hidden="1" x14ac:dyDescent="0.25"/>
    <row r="43" spans="1:38" hidden="1" x14ac:dyDescent="0.25">
      <c r="B43" s="120"/>
      <c r="C43" s="120"/>
      <c r="D43" s="120"/>
      <c r="E43" s="120"/>
      <c r="F43" s="120"/>
      <c r="G43" s="120"/>
      <c r="H43" s="120"/>
      <c r="I43" s="120"/>
      <c r="J43" s="120" t="s">
        <v>40</v>
      </c>
      <c r="K43" s="120"/>
      <c r="L43" s="120"/>
      <c r="M43" s="120"/>
      <c r="N43" s="120"/>
      <c r="O43" s="120"/>
      <c r="P43" s="120"/>
      <c r="Q43" s="120"/>
      <c r="R43" s="120"/>
      <c r="S43" s="120"/>
      <c r="T43" s="120"/>
    </row>
  </sheetData>
  <sheetProtection formatCells="0" formatColumns="0" formatRows="0" insertColumns="0" insertRows="0" insertHyperlinks="0" deleteColumns="0" deleteRows="0" sort="0" autoFilter="0" pivotTables="0"/>
  <autoFilter ref="A9:AL18">
    <filterColumn colId="3" showButton="0"/>
  </autoFilter>
  <mergeCells count="56">
    <mergeCell ref="B27:H27"/>
    <mergeCell ref="J27:T27"/>
    <mergeCell ref="F23:N23"/>
    <mergeCell ref="B43:C43"/>
    <mergeCell ref="D43:I43"/>
    <mergeCell ref="J43:T43"/>
    <mergeCell ref="B37:H37"/>
    <mergeCell ref="J37:T37"/>
    <mergeCell ref="B38:C38"/>
    <mergeCell ref="D38:H38"/>
    <mergeCell ref="J26:T26"/>
    <mergeCell ref="AA5:AD7"/>
    <mergeCell ref="B29:C29"/>
    <mergeCell ref="D29:H29"/>
    <mergeCell ref="R8:R9"/>
    <mergeCell ref="S8:S10"/>
    <mergeCell ref="T8:T10"/>
    <mergeCell ref="B10:G10"/>
    <mergeCell ref="B20:C20"/>
    <mergeCell ref="M8:M9"/>
    <mergeCell ref="N8:N9"/>
    <mergeCell ref="O8:O9"/>
    <mergeCell ref="P8:P10"/>
    <mergeCell ref="Q8:Q9"/>
    <mergeCell ref="G8:G9"/>
    <mergeCell ref="J25:T25"/>
    <mergeCell ref="AE5:AF7"/>
    <mergeCell ref="AG5:AH7"/>
    <mergeCell ref="AI5:AJ7"/>
    <mergeCell ref="AK5:AL7"/>
    <mergeCell ref="B6:C6"/>
    <mergeCell ref="B5:C5"/>
    <mergeCell ref="X5:X8"/>
    <mergeCell ref="Y5:Y8"/>
    <mergeCell ref="Z5:Z8"/>
    <mergeCell ref="B8:B9"/>
    <mergeCell ref="C8:C9"/>
    <mergeCell ref="D8:E9"/>
    <mergeCell ref="F8:F9"/>
    <mergeCell ref="I8:I9"/>
    <mergeCell ref="J8:J9"/>
    <mergeCell ref="K8:K9"/>
    <mergeCell ref="O5:T5"/>
    <mergeCell ref="O6:T6"/>
    <mergeCell ref="H1:K1"/>
    <mergeCell ref="L1:T1"/>
    <mergeCell ref="B2:G2"/>
    <mergeCell ref="H2:T2"/>
    <mergeCell ref="B3:G3"/>
    <mergeCell ref="H3:T3"/>
    <mergeCell ref="F21:N21"/>
    <mergeCell ref="F22:N22"/>
    <mergeCell ref="L8:L9"/>
    <mergeCell ref="H8:H9"/>
    <mergeCell ref="D5:N5"/>
    <mergeCell ref="G6:N6"/>
  </mergeCells>
  <conditionalFormatting sqref="H11:O11">
    <cfRule type="cellIs" dxfId="4" priority="15" operator="greaterThan">
      <formula>10</formula>
    </cfRule>
  </conditionalFormatting>
  <conditionalFormatting sqref="H12:O18">
    <cfRule type="cellIs" dxfId="3" priority="5" operator="greaterThan">
      <formula>10</formula>
    </cfRule>
  </conditionalFormatting>
  <conditionalFormatting sqref="C35:C1048576 C19:C25 C1:C11">
    <cfRule type="duplicateValues" dxfId="2" priority="19"/>
  </conditionalFormatting>
  <conditionalFormatting sqref="C12:C18">
    <cfRule type="duplicateValues" dxfId="1" priority="27"/>
  </conditionalFormatting>
  <conditionalFormatting sqref="C26:C34">
    <cfRule type="duplicateValues" dxfId="0" priority="30"/>
  </conditionalFormatting>
  <dataValidations count="1">
    <dataValidation allowBlank="1" showInputMessage="1" showErrorMessage="1" errorTitle="Không xóa dữ liệu" error="Không xóa dữ liệu" prompt="Không xóa dữ liệu" sqref="D23 X3:AL9 W11:W18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Nhóm(1)</vt:lpstr>
      <vt:lpstr>'Nhóm(1)'!Print_Titles</vt:lpstr>
    </vt:vector>
  </TitlesOfParts>
  <Company>Micrsoft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My PC</cp:lastModifiedBy>
  <cp:lastPrinted>2016-08-10T06:42:34Z</cp:lastPrinted>
  <dcterms:created xsi:type="dcterms:W3CDTF">2015-04-17T02:48:53Z</dcterms:created>
  <dcterms:modified xsi:type="dcterms:W3CDTF">2016-08-18T06:17:00Z</dcterms:modified>
</cp:coreProperties>
</file>