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HOC 2015 - 2016 - KY 2\BANG DIEM HP - MANG\"/>
    </mc:Choice>
  </mc:AlternateContent>
  <bookViews>
    <workbookView xWindow="0" yWindow="0" windowWidth="20400" windowHeight="9045" activeTab="3"/>
  </bookViews>
  <sheets>
    <sheet name="Nhóm(1)" sheetId="4" r:id="rId1"/>
    <sheet name="Nhóm(2)" sheetId="5" r:id="rId2"/>
    <sheet name="Nhóm(3)" sheetId="2" r:id="rId3"/>
    <sheet name="Nhóm(4)" sheetId="1" r:id="rId4"/>
  </sheets>
  <definedNames>
    <definedName name="_xlnm._FilterDatabase" localSheetId="0" hidden="1">'Nhóm(1)'!$A$9:$AM$71</definedName>
    <definedName name="_xlnm._FilterDatabase" localSheetId="1" hidden="1">'Nhóm(2)'!$A$9:$AM$71</definedName>
    <definedName name="_xlnm._FilterDatabase" localSheetId="2" hidden="1">'Nhóm(3)'!$A$9:$AM$70</definedName>
    <definedName name="_xlnm._FilterDatabase" localSheetId="3" hidden="1">'Nhóm(4)'!$A$9:$AM$69</definedName>
    <definedName name="_xlnm.Print_Titles" localSheetId="0">'Nhóm(1)'!$5:$10</definedName>
    <definedName name="_xlnm.Print_Titles" localSheetId="1">'Nhóm(2)'!$5:$10</definedName>
    <definedName name="_xlnm.Print_Titles" localSheetId="2">'Nhóm(3)'!$5:$10</definedName>
    <definedName name="_xlnm.Print_Titles" localSheetId="3">'Nhóm(4)'!$5:$10</definedName>
  </definedNames>
  <calcPr calcId="152511"/>
</workbook>
</file>

<file path=xl/calcChain.xml><?xml version="1.0" encoding="utf-8"?>
<calcChain xmlns="http://schemas.openxmlformats.org/spreadsheetml/2006/main">
  <c r="T71" i="5" l="1"/>
  <c r="T70" i="5"/>
  <c r="T69" i="5"/>
  <c r="T68" i="5"/>
  <c r="T67" i="5"/>
  <c r="T66" i="5"/>
  <c r="T65" i="5"/>
  <c r="T64" i="5"/>
  <c r="T63" i="5"/>
  <c r="T62" i="5"/>
  <c r="T61" i="5"/>
  <c r="T60" i="5"/>
  <c r="X60" i="5" s="1"/>
  <c r="T59" i="5"/>
  <c r="T58" i="5"/>
  <c r="T57" i="5"/>
  <c r="T56" i="5"/>
  <c r="T55" i="5"/>
  <c r="X55" i="5" s="1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X22" i="5" s="1"/>
  <c r="T21" i="5"/>
  <c r="T20" i="5"/>
  <c r="T19" i="5"/>
  <c r="T18" i="5"/>
  <c r="T17" i="5"/>
  <c r="T16" i="5"/>
  <c r="X16" i="5" s="1"/>
  <c r="T15" i="5"/>
  <c r="T14" i="5"/>
  <c r="T13" i="5"/>
  <c r="T12" i="5"/>
  <c r="T11" i="5"/>
  <c r="P10" i="5"/>
  <c r="Q31" i="5" s="1"/>
  <c r="S31" i="5" s="1"/>
  <c r="AC9" i="5"/>
  <c r="Z9" i="5"/>
  <c r="Y9" i="5"/>
  <c r="Q11" i="5" l="1"/>
  <c r="S11" i="5" s="1"/>
  <c r="Q15" i="5"/>
  <c r="S15" i="5" s="1"/>
  <c r="Q19" i="5"/>
  <c r="S19" i="5" s="1"/>
  <c r="Q23" i="5"/>
  <c r="S23" i="5" s="1"/>
  <c r="Q29" i="5"/>
  <c r="R29" i="5" s="1"/>
  <c r="Q13" i="5"/>
  <c r="X13" i="5" s="1"/>
  <c r="Q17" i="5"/>
  <c r="X17" i="5" s="1"/>
  <c r="Q21" i="5"/>
  <c r="X21" i="5" s="1"/>
  <c r="Q25" i="5"/>
  <c r="R25" i="5" s="1"/>
  <c r="Q27" i="5"/>
  <c r="S27" i="5" s="1"/>
  <c r="X11" i="5"/>
  <c r="S13" i="5"/>
  <c r="X15" i="5"/>
  <c r="S17" i="5"/>
  <c r="X19" i="5"/>
  <c r="S21" i="5"/>
  <c r="X23" i="5"/>
  <c r="S25" i="5"/>
  <c r="X27" i="5"/>
  <c r="S29" i="5"/>
  <c r="X29" i="5"/>
  <c r="X31" i="5"/>
  <c r="AB9" i="5"/>
  <c r="AD9" i="5"/>
  <c r="AF9" i="5"/>
  <c r="Q71" i="5"/>
  <c r="X71" i="5" s="1"/>
  <c r="Q69" i="5"/>
  <c r="Q67" i="5"/>
  <c r="Q65" i="5"/>
  <c r="Q63" i="5"/>
  <c r="Q61" i="5"/>
  <c r="Q59" i="5"/>
  <c r="Q57" i="5"/>
  <c r="Q55" i="5"/>
  <c r="Q53" i="5"/>
  <c r="Q51" i="5"/>
  <c r="Q49" i="5"/>
  <c r="Q47" i="5"/>
  <c r="Q45" i="5"/>
  <c r="Q43" i="5"/>
  <c r="Q41" i="5"/>
  <c r="Q39" i="5"/>
  <c r="Q37" i="5"/>
  <c r="Q35" i="5"/>
  <c r="Q33" i="5"/>
  <c r="R11" i="5"/>
  <c r="P76" i="5"/>
  <c r="P75" i="5"/>
  <c r="Q12" i="5"/>
  <c r="R13" i="5"/>
  <c r="Q14" i="5"/>
  <c r="R15" i="5"/>
  <c r="Q16" i="5"/>
  <c r="R17" i="5"/>
  <c r="Q18" i="5"/>
  <c r="R19" i="5"/>
  <c r="Q20" i="5"/>
  <c r="R21" i="5"/>
  <c r="Q22" i="5"/>
  <c r="R23" i="5"/>
  <c r="Q24" i="5"/>
  <c r="Q26" i="5"/>
  <c r="R27" i="5"/>
  <c r="Q28" i="5"/>
  <c r="Q30" i="5"/>
  <c r="R31" i="5"/>
  <c r="Q32" i="5"/>
  <c r="Q34" i="5"/>
  <c r="Q36" i="5"/>
  <c r="Q38" i="5"/>
  <c r="Q40" i="5"/>
  <c r="Q42" i="5"/>
  <c r="Q44" i="5"/>
  <c r="Q46" i="5"/>
  <c r="Q48" i="5"/>
  <c r="Q50" i="5"/>
  <c r="Q52" i="5"/>
  <c r="Q54" i="5"/>
  <c r="Q56" i="5"/>
  <c r="Q58" i="5"/>
  <c r="Q60" i="5"/>
  <c r="Q62" i="5"/>
  <c r="Q64" i="5"/>
  <c r="Q66" i="5"/>
  <c r="Q68" i="5"/>
  <c r="Q70" i="5"/>
  <c r="X57" i="5"/>
  <c r="X59" i="5"/>
  <c r="X61" i="5"/>
  <c r="X63" i="5"/>
  <c r="X65" i="5"/>
  <c r="X67" i="5"/>
  <c r="X69" i="5"/>
  <c r="X25" i="5" l="1"/>
  <c r="R70" i="5"/>
  <c r="X70" i="5"/>
  <c r="S70" i="5"/>
  <c r="R66" i="5"/>
  <c r="X66" i="5"/>
  <c r="S66" i="5"/>
  <c r="R62" i="5"/>
  <c r="X62" i="5"/>
  <c r="S62" i="5"/>
  <c r="R58" i="5"/>
  <c r="X58" i="5"/>
  <c r="S58" i="5"/>
  <c r="R54" i="5"/>
  <c r="X54" i="5"/>
  <c r="S54" i="5"/>
  <c r="R50" i="5"/>
  <c r="X50" i="5"/>
  <c r="S50" i="5"/>
  <c r="R46" i="5"/>
  <c r="X46" i="5"/>
  <c r="S46" i="5"/>
  <c r="R42" i="5"/>
  <c r="X42" i="5"/>
  <c r="S42" i="5"/>
  <c r="R38" i="5"/>
  <c r="X38" i="5"/>
  <c r="S38" i="5"/>
  <c r="R34" i="5"/>
  <c r="X34" i="5"/>
  <c r="S34" i="5"/>
  <c r="S28" i="5"/>
  <c r="R28" i="5"/>
  <c r="R26" i="5"/>
  <c r="S26" i="5"/>
  <c r="S35" i="5"/>
  <c r="R35" i="5"/>
  <c r="S39" i="5"/>
  <c r="R39" i="5"/>
  <c r="S43" i="5"/>
  <c r="R43" i="5"/>
  <c r="S47" i="5"/>
  <c r="R47" i="5"/>
  <c r="S51" i="5"/>
  <c r="R51" i="5"/>
  <c r="S55" i="5"/>
  <c r="R55" i="5"/>
  <c r="S59" i="5"/>
  <c r="R59" i="5"/>
  <c r="S63" i="5"/>
  <c r="R63" i="5"/>
  <c r="S67" i="5"/>
  <c r="R67" i="5"/>
  <c r="R68" i="5"/>
  <c r="X68" i="5"/>
  <c r="S68" i="5"/>
  <c r="R64" i="5"/>
  <c r="X64" i="5"/>
  <c r="S64" i="5"/>
  <c r="R60" i="5"/>
  <c r="S60" i="5"/>
  <c r="R56" i="5"/>
  <c r="X56" i="5"/>
  <c r="S56" i="5"/>
  <c r="R52" i="5"/>
  <c r="X52" i="5"/>
  <c r="S52" i="5"/>
  <c r="R48" i="5"/>
  <c r="X48" i="5"/>
  <c r="S48" i="5"/>
  <c r="R44" i="5"/>
  <c r="X44" i="5"/>
  <c r="S44" i="5"/>
  <c r="R40" i="5"/>
  <c r="X40" i="5"/>
  <c r="S40" i="5"/>
  <c r="R36" i="5"/>
  <c r="X36" i="5"/>
  <c r="S36" i="5"/>
  <c r="R32" i="5"/>
  <c r="X32" i="5"/>
  <c r="S32" i="5"/>
  <c r="S30" i="5"/>
  <c r="R30" i="5"/>
  <c r="S24" i="5"/>
  <c r="R24" i="5"/>
  <c r="R22" i="5"/>
  <c r="S22" i="5"/>
  <c r="S20" i="5"/>
  <c r="R20" i="5"/>
  <c r="S18" i="5"/>
  <c r="R18" i="5"/>
  <c r="S16" i="5"/>
  <c r="R16" i="5"/>
  <c r="S14" i="5"/>
  <c r="R14" i="5"/>
  <c r="S12" i="5"/>
  <c r="R12" i="5"/>
  <c r="S33" i="5"/>
  <c r="R33" i="5"/>
  <c r="S37" i="5"/>
  <c r="R37" i="5"/>
  <c r="S41" i="5"/>
  <c r="R41" i="5"/>
  <c r="S45" i="5"/>
  <c r="R45" i="5"/>
  <c r="S49" i="5"/>
  <c r="R49" i="5"/>
  <c r="S53" i="5"/>
  <c r="R53" i="5"/>
  <c r="S57" i="5"/>
  <c r="R57" i="5"/>
  <c r="S61" i="5"/>
  <c r="R61" i="5"/>
  <c r="S65" i="5"/>
  <c r="R65" i="5"/>
  <c r="S69" i="5"/>
  <c r="R69" i="5"/>
  <c r="X51" i="5"/>
  <c r="X47" i="5"/>
  <c r="X43" i="5"/>
  <c r="X39" i="5"/>
  <c r="X35" i="5"/>
  <c r="X30" i="5"/>
  <c r="X24" i="5"/>
  <c r="X12" i="5"/>
  <c r="X18" i="5"/>
  <c r="S71" i="5"/>
  <c r="R71" i="5"/>
  <c r="X53" i="5"/>
  <c r="X49" i="5"/>
  <c r="X45" i="5"/>
  <c r="X41" i="5"/>
  <c r="X37" i="5"/>
  <c r="X33" i="5"/>
  <c r="X26" i="5"/>
  <c r="D76" i="5" s="1"/>
  <c r="X20" i="5"/>
  <c r="X28" i="5"/>
  <c r="X14" i="5"/>
  <c r="D78" i="5" l="1"/>
  <c r="AJ9" i="5"/>
  <c r="AH9" i="5"/>
  <c r="AL9" i="5"/>
  <c r="D75" i="5" l="1"/>
  <c r="AA9" i="5"/>
  <c r="P74" i="5" l="1"/>
  <c r="D74" i="5"/>
  <c r="AE9" i="5"/>
  <c r="AG9" i="5"/>
  <c r="AM9" i="5"/>
  <c r="AI9" i="5"/>
  <c r="AK9" i="5"/>
  <c r="T71" i="4" l="1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AF9" i="4" s="1"/>
  <c r="T11" i="4"/>
  <c r="P10" i="4"/>
  <c r="Z9" i="4"/>
  <c r="Y9" i="4"/>
  <c r="AB9" i="4" l="1"/>
  <c r="Q70" i="4"/>
  <c r="X70" i="4" s="1"/>
  <c r="Q68" i="4"/>
  <c r="Q66" i="4"/>
  <c r="X66" i="4" s="1"/>
  <c r="Q64" i="4"/>
  <c r="Q62" i="4"/>
  <c r="X62" i="4" s="1"/>
  <c r="Q60" i="4"/>
  <c r="Q58" i="4"/>
  <c r="Q56" i="4"/>
  <c r="Q54" i="4"/>
  <c r="Q52" i="4"/>
  <c r="Q50" i="4"/>
  <c r="Q48" i="4"/>
  <c r="Q46" i="4"/>
  <c r="Q44" i="4"/>
  <c r="Q42" i="4"/>
  <c r="Q40" i="4"/>
  <c r="Q38" i="4"/>
  <c r="Q36" i="4"/>
  <c r="Q71" i="4"/>
  <c r="Q69" i="4"/>
  <c r="Q67" i="4"/>
  <c r="Q65" i="4"/>
  <c r="Q63" i="4"/>
  <c r="Q61" i="4"/>
  <c r="Q59" i="4"/>
  <c r="X59" i="4" s="1"/>
  <c r="Q57" i="4"/>
  <c r="Q55" i="4"/>
  <c r="X55" i="4" s="1"/>
  <c r="Q53" i="4"/>
  <c r="Q51" i="4"/>
  <c r="X51" i="4" s="1"/>
  <c r="Q49" i="4"/>
  <c r="Q47" i="4"/>
  <c r="X47" i="4" s="1"/>
  <c r="Q45" i="4"/>
  <c r="Q43" i="4"/>
  <c r="X43" i="4" s="1"/>
  <c r="Q41" i="4"/>
  <c r="Q39" i="4"/>
  <c r="X39" i="4" s="1"/>
  <c r="Q37" i="4"/>
  <c r="Q35" i="4"/>
  <c r="X35" i="4" s="1"/>
  <c r="Q33" i="4"/>
  <c r="Q31" i="4"/>
  <c r="X31" i="4" s="1"/>
  <c r="Q29" i="4"/>
  <c r="Q27" i="4"/>
  <c r="X27" i="4" s="1"/>
  <c r="Q25" i="4"/>
  <c r="Q23" i="4"/>
  <c r="X23" i="4" s="1"/>
  <c r="Q21" i="4"/>
  <c r="Q19" i="4"/>
  <c r="X19" i="4" s="1"/>
  <c r="Q17" i="4"/>
  <c r="Q15" i="4"/>
  <c r="X15" i="4" s="1"/>
  <c r="Q13" i="4"/>
  <c r="Q11" i="4"/>
  <c r="X11" i="4" s="1"/>
  <c r="P76" i="4"/>
  <c r="P75" i="4"/>
  <c r="AC9" i="4"/>
  <c r="X13" i="4"/>
  <c r="X17" i="4"/>
  <c r="X21" i="4"/>
  <c r="X25" i="4"/>
  <c r="X29" i="4"/>
  <c r="X33" i="4"/>
  <c r="X37" i="4"/>
  <c r="X41" i="4"/>
  <c r="X45" i="4"/>
  <c r="X49" i="4"/>
  <c r="X53" i="4"/>
  <c r="X57" i="4"/>
  <c r="AD9" i="4"/>
  <c r="Q12" i="4"/>
  <c r="Q14" i="4"/>
  <c r="Q16" i="4"/>
  <c r="Q18" i="4"/>
  <c r="Q20" i="4"/>
  <c r="Q22" i="4"/>
  <c r="Q24" i="4"/>
  <c r="Q26" i="4"/>
  <c r="Q28" i="4"/>
  <c r="Q30" i="4"/>
  <c r="Q32" i="4"/>
  <c r="Q34" i="4"/>
  <c r="X60" i="4"/>
  <c r="X64" i="4"/>
  <c r="X68" i="4"/>
  <c r="R32" i="4" l="1"/>
  <c r="X32" i="4"/>
  <c r="S32" i="4"/>
  <c r="R28" i="4"/>
  <c r="X28" i="4"/>
  <c r="S28" i="4"/>
  <c r="R24" i="4"/>
  <c r="X24" i="4"/>
  <c r="S24" i="4"/>
  <c r="R20" i="4"/>
  <c r="X20" i="4"/>
  <c r="S20" i="4"/>
  <c r="R16" i="4"/>
  <c r="X16" i="4"/>
  <c r="S16" i="4"/>
  <c r="R12" i="4"/>
  <c r="X12" i="4"/>
  <c r="S12" i="4"/>
  <c r="S11" i="4"/>
  <c r="R11" i="4"/>
  <c r="S15" i="4"/>
  <c r="R15" i="4"/>
  <c r="S19" i="4"/>
  <c r="R19" i="4"/>
  <c r="S23" i="4"/>
  <c r="R23" i="4"/>
  <c r="S27" i="4"/>
  <c r="R27" i="4"/>
  <c r="S31" i="4"/>
  <c r="R31" i="4"/>
  <c r="R35" i="4"/>
  <c r="S35" i="4"/>
  <c r="R39" i="4"/>
  <c r="S39" i="4"/>
  <c r="R43" i="4"/>
  <c r="S43" i="4"/>
  <c r="R47" i="4"/>
  <c r="S47" i="4"/>
  <c r="R51" i="4"/>
  <c r="S51" i="4"/>
  <c r="R55" i="4"/>
  <c r="S55" i="4"/>
  <c r="R59" i="4"/>
  <c r="S59" i="4"/>
  <c r="R63" i="4"/>
  <c r="X63" i="4"/>
  <c r="S63" i="4"/>
  <c r="R67" i="4"/>
  <c r="X67" i="4"/>
  <c r="S67" i="4"/>
  <c r="R71" i="4"/>
  <c r="X71" i="4"/>
  <c r="S71" i="4"/>
  <c r="X36" i="4"/>
  <c r="S36" i="4"/>
  <c r="R36" i="4"/>
  <c r="X40" i="4"/>
  <c r="S40" i="4"/>
  <c r="R40" i="4"/>
  <c r="X44" i="4"/>
  <c r="S44" i="4"/>
  <c r="R44" i="4"/>
  <c r="X48" i="4"/>
  <c r="S48" i="4"/>
  <c r="R48" i="4"/>
  <c r="X52" i="4"/>
  <c r="S52" i="4"/>
  <c r="R52" i="4"/>
  <c r="X56" i="4"/>
  <c r="S56" i="4"/>
  <c r="R56" i="4"/>
  <c r="S60" i="4"/>
  <c r="R60" i="4"/>
  <c r="S64" i="4"/>
  <c r="R64" i="4"/>
  <c r="S68" i="4"/>
  <c r="R68" i="4"/>
  <c r="X34" i="4"/>
  <c r="R34" i="4"/>
  <c r="S34" i="4"/>
  <c r="R30" i="4"/>
  <c r="X30" i="4"/>
  <c r="S30" i="4"/>
  <c r="R26" i="4"/>
  <c r="X26" i="4"/>
  <c r="S26" i="4"/>
  <c r="R22" i="4"/>
  <c r="X22" i="4"/>
  <c r="S22" i="4"/>
  <c r="R18" i="4"/>
  <c r="X18" i="4"/>
  <c r="S18" i="4"/>
  <c r="R14" i="4"/>
  <c r="X14" i="4"/>
  <c r="S14" i="4"/>
  <c r="S13" i="4"/>
  <c r="R13" i="4"/>
  <c r="S17" i="4"/>
  <c r="R17" i="4"/>
  <c r="S21" i="4"/>
  <c r="R21" i="4"/>
  <c r="S25" i="4"/>
  <c r="R25" i="4"/>
  <c r="S29" i="4"/>
  <c r="R29" i="4"/>
  <c r="S33" i="4"/>
  <c r="R33" i="4"/>
  <c r="R37" i="4"/>
  <c r="S37" i="4"/>
  <c r="R41" i="4"/>
  <c r="S41" i="4"/>
  <c r="R45" i="4"/>
  <c r="S45" i="4"/>
  <c r="R49" i="4"/>
  <c r="S49" i="4"/>
  <c r="R53" i="4"/>
  <c r="S53" i="4"/>
  <c r="R57" i="4"/>
  <c r="S57" i="4"/>
  <c r="R61" i="4"/>
  <c r="X61" i="4"/>
  <c r="S61" i="4"/>
  <c r="R65" i="4"/>
  <c r="X65" i="4"/>
  <c r="S65" i="4"/>
  <c r="R69" i="4"/>
  <c r="X69" i="4"/>
  <c r="S69" i="4"/>
  <c r="X38" i="4"/>
  <c r="S38" i="4"/>
  <c r="R38" i="4"/>
  <c r="X42" i="4"/>
  <c r="S42" i="4"/>
  <c r="R42" i="4"/>
  <c r="X46" i="4"/>
  <c r="S46" i="4"/>
  <c r="R46" i="4"/>
  <c r="X50" i="4"/>
  <c r="S50" i="4"/>
  <c r="R50" i="4"/>
  <c r="X54" i="4"/>
  <c r="S54" i="4"/>
  <c r="R54" i="4"/>
  <c r="X58" i="4"/>
  <c r="S58" i="4"/>
  <c r="R58" i="4"/>
  <c r="S62" i="4"/>
  <c r="R62" i="4"/>
  <c r="S66" i="4"/>
  <c r="R66" i="4"/>
  <c r="S70" i="4"/>
  <c r="R70" i="4"/>
  <c r="D76" i="4" l="1"/>
  <c r="D78" i="4"/>
  <c r="AJ9" i="4"/>
  <c r="AL9" i="4"/>
  <c r="AH9" i="4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P10" i="2"/>
  <c r="Q44" i="2" s="1"/>
  <c r="R44" i="2" s="1"/>
  <c r="Z9" i="2"/>
  <c r="Y9" i="2"/>
  <c r="AD9" i="2" l="1"/>
  <c r="AF9" i="2"/>
  <c r="D75" i="4"/>
  <c r="AA9" i="4"/>
  <c r="AK9" i="4" s="1"/>
  <c r="Q12" i="2"/>
  <c r="R12" i="2" s="1"/>
  <c r="Q16" i="2"/>
  <c r="R16" i="2" s="1"/>
  <c r="Q20" i="2"/>
  <c r="R20" i="2" s="1"/>
  <c r="Q24" i="2"/>
  <c r="R24" i="2" s="1"/>
  <c r="Q28" i="2"/>
  <c r="R28" i="2" s="1"/>
  <c r="Q30" i="2"/>
  <c r="R30" i="2" s="1"/>
  <c r="Q34" i="2"/>
  <c r="R34" i="2" s="1"/>
  <c r="Q38" i="2"/>
  <c r="R38" i="2" s="1"/>
  <c r="Q42" i="2"/>
  <c r="R42" i="2" s="1"/>
  <c r="Q46" i="2"/>
  <c r="R46" i="2" s="1"/>
  <c r="AB9" i="2"/>
  <c r="Q14" i="2"/>
  <c r="R14" i="2" s="1"/>
  <c r="Q18" i="2"/>
  <c r="R18" i="2" s="1"/>
  <c r="Q22" i="2"/>
  <c r="R22" i="2" s="1"/>
  <c r="Q26" i="2"/>
  <c r="R26" i="2" s="1"/>
  <c r="Q32" i="2"/>
  <c r="R32" i="2" s="1"/>
  <c r="Q36" i="2"/>
  <c r="R36" i="2" s="1"/>
  <c r="Q40" i="2"/>
  <c r="R40" i="2" s="1"/>
  <c r="Q69" i="2"/>
  <c r="Q67" i="2"/>
  <c r="X67" i="2" s="1"/>
  <c r="Q65" i="2"/>
  <c r="X65" i="2" s="1"/>
  <c r="Q63" i="2"/>
  <c r="X63" i="2" s="1"/>
  <c r="Q61" i="2"/>
  <c r="Q59" i="2"/>
  <c r="X59" i="2" s="1"/>
  <c r="Q57" i="2"/>
  <c r="X57" i="2" s="1"/>
  <c r="Q70" i="2"/>
  <c r="Q68" i="2"/>
  <c r="Q66" i="2"/>
  <c r="Q64" i="2"/>
  <c r="Q62" i="2"/>
  <c r="Q60" i="2"/>
  <c r="Q58" i="2"/>
  <c r="Q55" i="2"/>
  <c r="X55" i="2" s="1"/>
  <c r="Q53" i="2"/>
  <c r="X53" i="2" s="1"/>
  <c r="Q51" i="2"/>
  <c r="Q49" i="2"/>
  <c r="X49" i="2" s="1"/>
  <c r="Q47" i="2"/>
  <c r="X47" i="2" s="1"/>
  <c r="Q45" i="2"/>
  <c r="X45" i="2" s="1"/>
  <c r="Q43" i="2"/>
  <c r="Q41" i="2"/>
  <c r="X41" i="2" s="1"/>
  <c r="Q39" i="2"/>
  <c r="Q37" i="2"/>
  <c r="Q35" i="2"/>
  <c r="X35" i="2" s="1"/>
  <c r="Q33" i="2"/>
  <c r="Q31" i="2"/>
  <c r="X31" i="2" s="1"/>
  <c r="Q29" i="2"/>
  <c r="Q27" i="2"/>
  <c r="Q25" i="2"/>
  <c r="Q23" i="2"/>
  <c r="Q21" i="2"/>
  <c r="X21" i="2" s="1"/>
  <c r="Q19" i="2"/>
  <c r="Q17" i="2"/>
  <c r="X17" i="2" s="1"/>
  <c r="Q15" i="2"/>
  <c r="Q13" i="2"/>
  <c r="X13" i="2" s="1"/>
  <c r="Q11" i="2"/>
  <c r="Q56" i="2"/>
  <c r="Q54" i="2"/>
  <c r="Q52" i="2"/>
  <c r="Q50" i="2"/>
  <c r="Q48" i="2"/>
  <c r="P75" i="2"/>
  <c r="P74" i="2"/>
  <c r="X11" i="2"/>
  <c r="AC9" i="2"/>
  <c r="S14" i="2"/>
  <c r="S16" i="2"/>
  <c r="S20" i="2"/>
  <c r="S24" i="2"/>
  <c r="X25" i="2"/>
  <c r="X26" i="2"/>
  <c r="X29" i="2"/>
  <c r="X30" i="2"/>
  <c r="S32" i="2"/>
  <c r="X33" i="2"/>
  <c r="X34" i="2"/>
  <c r="S36" i="2"/>
  <c r="X37" i="2"/>
  <c r="X39" i="2"/>
  <c r="S42" i="2"/>
  <c r="S44" i="2"/>
  <c r="X44" i="2"/>
  <c r="X51" i="2"/>
  <c r="X61" i="2"/>
  <c r="X69" i="2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12" i="1"/>
  <c r="T11" i="1"/>
  <c r="S40" i="2" l="1"/>
  <c r="X38" i="2"/>
  <c r="S22" i="2"/>
  <c r="X46" i="2"/>
  <c r="S18" i="2"/>
  <c r="X12" i="2"/>
  <c r="X28" i="2"/>
  <c r="D74" i="4"/>
  <c r="P74" i="4"/>
  <c r="AG9" i="4"/>
  <c r="AE9" i="4"/>
  <c r="AM9" i="4"/>
  <c r="AI9" i="4"/>
  <c r="X42" i="2"/>
  <c r="X36" i="2"/>
  <c r="S34" i="2"/>
  <c r="S28" i="2"/>
  <c r="S26" i="2"/>
  <c r="X20" i="2"/>
  <c r="X18" i="2"/>
  <c r="S12" i="2"/>
  <c r="S46" i="2"/>
  <c r="X40" i="2"/>
  <c r="S38" i="2"/>
  <c r="X32" i="2"/>
  <c r="S30" i="2"/>
  <c r="X24" i="2"/>
  <c r="X22" i="2"/>
  <c r="X16" i="2"/>
  <c r="X14" i="2"/>
  <c r="R50" i="2"/>
  <c r="X50" i="2"/>
  <c r="S50" i="2"/>
  <c r="R54" i="2"/>
  <c r="X54" i="2"/>
  <c r="S54" i="2"/>
  <c r="S11" i="2"/>
  <c r="R11" i="2"/>
  <c r="S15" i="2"/>
  <c r="R15" i="2"/>
  <c r="S19" i="2"/>
  <c r="R19" i="2"/>
  <c r="S23" i="2"/>
  <c r="R23" i="2"/>
  <c r="S27" i="2"/>
  <c r="R27" i="2"/>
  <c r="S31" i="2"/>
  <c r="R31" i="2"/>
  <c r="S35" i="2"/>
  <c r="R35" i="2"/>
  <c r="S39" i="2"/>
  <c r="R39" i="2"/>
  <c r="S43" i="2"/>
  <c r="R43" i="2"/>
  <c r="S47" i="2"/>
  <c r="R47" i="2"/>
  <c r="S51" i="2"/>
  <c r="R51" i="2"/>
  <c r="S55" i="2"/>
  <c r="R55" i="2"/>
  <c r="R60" i="2"/>
  <c r="X60" i="2"/>
  <c r="S60" i="2"/>
  <c r="R64" i="2"/>
  <c r="X64" i="2"/>
  <c r="S64" i="2"/>
  <c r="R68" i="2"/>
  <c r="X68" i="2"/>
  <c r="S68" i="2"/>
  <c r="S59" i="2"/>
  <c r="R59" i="2"/>
  <c r="S63" i="2"/>
  <c r="R63" i="2"/>
  <c r="S67" i="2"/>
  <c r="R67" i="2"/>
  <c r="X43" i="2"/>
  <c r="X27" i="2"/>
  <c r="X23" i="2"/>
  <c r="X19" i="2"/>
  <c r="X15" i="2"/>
  <c r="R48" i="2"/>
  <c r="X48" i="2"/>
  <c r="S48" i="2"/>
  <c r="R52" i="2"/>
  <c r="X52" i="2"/>
  <c r="S52" i="2"/>
  <c r="R56" i="2"/>
  <c r="X56" i="2"/>
  <c r="S56" i="2"/>
  <c r="S13" i="2"/>
  <c r="R13" i="2"/>
  <c r="S17" i="2"/>
  <c r="R17" i="2"/>
  <c r="S21" i="2"/>
  <c r="R21" i="2"/>
  <c r="S25" i="2"/>
  <c r="R25" i="2"/>
  <c r="S29" i="2"/>
  <c r="R29" i="2"/>
  <c r="S33" i="2"/>
  <c r="R33" i="2"/>
  <c r="S37" i="2"/>
  <c r="R37" i="2"/>
  <c r="S41" i="2"/>
  <c r="R41" i="2"/>
  <c r="S45" i="2"/>
  <c r="R45" i="2"/>
  <c r="S49" i="2"/>
  <c r="R49" i="2"/>
  <c r="S53" i="2"/>
  <c r="R53" i="2"/>
  <c r="R58" i="2"/>
  <c r="X58" i="2"/>
  <c r="S58" i="2"/>
  <c r="R62" i="2"/>
  <c r="X62" i="2"/>
  <c r="S62" i="2"/>
  <c r="R66" i="2"/>
  <c r="X66" i="2"/>
  <c r="S66" i="2"/>
  <c r="R70" i="2"/>
  <c r="X70" i="2"/>
  <c r="S70" i="2"/>
  <c r="S57" i="2"/>
  <c r="R57" i="2"/>
  <c r="S61" i="2"/>
  <c r="R61" i="2"/>
  <c r="S65" i="2"/>
  <c r="R65" i="2"/>
  <c r="S69" i="2"/>
  <c r="R69" i="2"/>
  <c r="P10" i="1"/>
  <c r="D75" i="2" l="1"/>
  <c r="D77" i="2"/>
  <c r="AH9" i="2"/>
  <c r="AJ9" i="2"/>
  <c r="AL9" i="2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62" i="1"/>
  <c r="Q64" i="1"/>
  <c r="Q66" i="1"/>
  <c r="Q68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12" i="1"/>
  <c r="Z9" i="1"/>
  <c r="Y9" i="1"/>
  <c r="AA9" i="2" l="1"/>
  <c r="AI9" i="2" s="1"/>
  <c r="D74" i="2"/>
  <c r="AM9" i="2"/>
  <c r="S67" i="1"/>
  <c r="X67" i="1"/>
  <c r="R67" i="1"/>
  <c r="S63" i="1"/>
  <c r="X63" i="1"/>
  <c r="R63" i="1"/>
  <c r="S59" i="1"/>
  <c r="X59" i="1"/>
  <c r="R59" i="1"/>
  <c r="S55" i="1"/>
  <c r="X55" i="1"/>
  <c r="R55" i="1"/>
  <c r="S51" i="1"/>
  <c r="X51" i="1"/>
  <c r="R51" i="1"/>
  <c r="S47" i="1"/>
  <c r="X47" i="1"/>
  <c r="R47" i="1"/>
  <c r="S43" i="1"/>
  <c r="X43" i="1"/>
  <c r="R43" i="1"/>
  <c r="S39" i="1"/>
  <c r="X39" i="1"/>
  <c r="R39" i="1"/>
  <c r="S35" i="1"/>
  <c r="X35" i="1"/>
  <c r="R35" i="1"/>
  <c r="S31" i="1"/>
  <c r="X31" i="1"/>
  <c r="R31" i="1"/>
  <c r="S27" i="1"/>
  <c r="X27" i="1"/>
  <c r="R27" i="1"/>
  <c r="S23" i="1"/>
  <c r="X23" i="1"/>
  <c r="R23" i="1"/>
  <c r="S19" i="1"/>
  <c r="X19" i="1"/>
  <c r="R19" i="1"/>
  <c r="S15" i="1"/>
  <c r="X15" i="1"/>
  <c r="R15" i="1"/>
  <c r="X11" i="1"/>
  <c r="R11" i="1"/>
  <c r="S11" i="1"/>
  <c r="S66" i="1"/>
  <c r="R66" i="1"/>
  <c r="X66" i="1"/>
  <c r="S62" i="1"/>
  <c r="R62" i="1"/>
  <c r="X62" i="1"/>
  <c r="S58" i="1"/>
  <c r="R58" i="1"/>
  <c r="X58" i="1"/>
  <c r="S54" i="1"/>
  <c r="R54" i="1"/>
  <c r="X54" i="1"/>
  <c r="S50" i="1"/>
  <c r="R50" i="1"/>
  <c r="X50" i="1"/>
  <c r="S46" i="1"/>
  <c r="R46" i="1"/>
  <c r="X46" i="1"/>
  <c r="S42" i="1"/>
  <c r="R42" i="1"/>
  <c r="X42" i="1"/>
  <c r="S38" i="1"/>
  <c r="R38" i="1"/>
  <c r="X38" i="1"/>
  <c r="S34" i="1"/>
  <c r="R34" i="1"/>
  <c r="X34" i="1"/>
  <c r="S30" i="1"/>
  <c r="R30" i="1"/>
  <c r="X30" i="1"/>
  <c r="S26" i="1"/>
  <c r="R26" i="1"/>
  <c r="X26" i="1"/>
  <c r="S22" i="1"/>
  <c r="R22" i="1"/>
  <c r="X22" i="1"/>
  <c r="S18" i="1"/>
  <c r="R18" i="1"/>
  <c r="X18" i="1"/>
  <c r="S14" i="1"/>
  <c r="R14" i="1"/>
  <c r="X14" i="1"/>
  <c r="X12" i="1"/>
  <c r="R12" i="1"/>
  <c r="S12" i="1"/>
  <c r="S69" i="1"/>
  <c r="X69" i="1"/>
  <c r="R69" i="1"/>
  <c r="S65" i="1"/>
  <c r="X65" i="1"/>
  <c r="R65" i="1"/>
  <c r="S61" i="1"/>
  <c r="X61" i="1"/>
  <c r="R61" i="1"/>
  <c r="S57" i="1"/>
  <c r="X57" i="1"/>
  <c r="R57" i="1"/>
  <c r="S53" i="1"/>
  <c r="X53" i="1"/>
  <c r="R53" i="1"/>
  <c r="S49" i="1"/>
  <c r="X49" i="1"/>
  <c r="R49" i="1"/>
  <c r="S45" i="1"/>
  <c r="X45" i="1"/>
  <c r="R45" i="1"/>
  <c r="S41" i="1"/>
  <c r="X41" i="1"/>
  <c r="R41" i="1"/>
  <c r="S37" i="1"/>
  <c r="X37" i="1"/>
  <c r="R37" i="1"/>
  <c r="S33" i="1"/>
  <c r="X33" i="1"/>
  <c r="R33" i="1"/>
  <c r="S29" i="1"/>
  <c r="X29" i="1"/>
  <c r="R29" i="1"/>
  <c r="S25" i="1"/>
  <c r="X25" i="1"/>
  <c r="R25" i="1"/>
  <c r="S21" i="1"/>
  <c r="X21" i="1"/>
  <c r="R21" i="1"/>
  <c r="S17" i="1"/>
  <c r="X17" i="1"/>
  <c r="R17" i="1"/>
  <c r="S13" i="1"/>
  <c r="X13" i="1"/>
  <c r="R13" i="1"/>
  <c r="S68" i="1"/>
  <c r="R68" i="1"/>
  <c r="X68" i="1"/>
  <c r="S64" i="1"/>
  <c r="R64" i="1"/>
  <c r="X64" i="1"/>
  <c r="S60" i="1"/>
  <c r="R60" i="1"/>
  <c r="X60" i="1"/>
  <c r="S56" i="1"/>
  <c r="R56" i="1"/>
  <c r="X56" i="1"/>
  <c r="S52" i="1"/>
  <c r="R52" i="1"/>
  <c r="X52" i="1"/>
  <c r="S48" i="1"/>
  <c r="R48" i="1"/>
  <c r="X48" i="1"/>
  <c r="S44" i="1"/>
  <c r="R44" i="1"/>
  <c r="X44" i="1"/>
  <c r="S40" i="1"/>
  <c r="R40" i="1"/>
  <c r="X40" i="1"/>
  <c r="S36" i="1"/>
  <c r="R36" i="1"/>
  <c r="X36" i="1"/>
  <c r="S32" i="1"/>
  <c r="R32" i="1"/>
  <c r="X32" i="1"/>
  <c r="S28" i="1"/>
  <c r="R28" i="1"/>
  <c r="X28" i="1"/>
  <c r="S24" i="1"/>
  <c r="R24" i="1"/>
  <c r="X24" i="1"/>
  <c r="S20" i="1"/>
  <c r="R20" i="1"/>
  <c r="X20" i="1"/>
  <c r="S16" i="1"/>
  <c r="R16" i="1"/>
  <c r="X16" i="1"/>
  <c r="AF9" i="1"/>
  <c r="P73" i="1"/>
  <c r="P74" i="1"/>
  <c r="AD9" i="1"/>
  <c r="AB9" i="1"/>
  <c r="AC9" i="1"/>
  <c r="P73" i="2" l="1"/>
  <c r="D73" i="2"/>
  <c r="AG9" i="2"/>
  <c r="AE9" i="2"/>
  <c r="AK9" i="2"/>
  <c r="AL9" i="1"/>
  <c r="D73" i="1" s="1"/>
  <c r="D76" i="1"/>
  <c r="D74" i="1"/>
  <c r="AJ9" i="1"/>
  <c r="AH9" i="1"/>
  <c r="AA9" i="1" l="1"/>
  <c r="AK9" i="1" l="1"/>
  <c r="P72" i="1"/>
  <c r="D72" i="1"/>
  <c r="AG9" i="1"/>
  <c r="AM9" i="1"/>
  <c r="AE9" i="1"/>
  <c r="AI9" i="1"/>
</calcChain>
</file>

<file path=xl/sharedStrings.xml><?xml version="1.0" encoding="utf-8"?>
<sst xmlns="http://schemas.openxmlformats.org/spreadsheetml/2006/main" count="1805" uniqueCount="804">
  <si>
    <t>Phòng thi:</t>
  </si>
  <si>
    <t>HỌC VIỆN CÔNG NGHỆ BƯU CHÍNH VIỄN THÔNG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</si>
  <si>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</si>
  <si>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</si>
  <si>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</si>
  <si>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</si>
  <si>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</si>
  <si>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</si>
  <si>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Ngày sinh</t>
  </si>
  <si>
    <t>Lớp</t>
  </si>
  <si>
    <t>Điểm CC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</si>
  <si>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</si>
  <si>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</si>
  <si>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</si>
  <si>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</si>
  <si>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</si>
  <si>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</si>
  <si>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</si>
  <si>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</si>
  <si>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</si>
  <si>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</si>
  <si>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</si>
  <si>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</si>
  <si>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Phòng thi</t>
  </si>
  <si>
    <t>KT</t>
  </si>
  <si>
    <t>CC</t>
  </si>
  <si>
    <t>ĐCT</t>
  </si>
  <si>
    <t>Tỷ lệ</t>
  </si>
  <si>
    <t>SL</t>
  </si>
  <si>
    <t>Trọng số:</t>
  </si>
  <si>
    <t/>
  </si>
  <si>
    <t>Ghi chú:</t>
  </si>
  <si>
    <t>- Số SV theo DS:</t>
  </si>
  <si>
    <t>SV</t>
  </si>
  <si>
    <t>- Số SV dự thi:</t>
  </si>
  <si>
    <t>- Số SV thi đạt:</t>
  </si>
  <si>
    <t>- Số SV vắng thi:</t>
  </si>
  <si>
    <t xml:space="preserve">CÁN BỘ KHỚP PHÁCH </t>
  </si>
  <si>
    <t>TRƯỞNG TRUNG TÂM</t>
  </si>
  <si>
    <t>SỐ 1</t>
  </si>
  <si>
    <t>SỐ 2</t>
  </si>
  <si>
    <t>Nguyễn Xuân Trường</t>
  </si>
  <si>
    <t>CÁN BỘ COI THI</t>
  </si>
  <si>
    <t xml:space="preserve">Giờ thi: </t>
  </si>
  <si>
    <t>Thi đạt</t>
  </si>
  <si>
    <t>Thi lại</t>
  </si>
  <si>
    <t>Học lại</t>
  </si>
  <si>
    <t>Vắng thi</t>
  </si>
  <si>
    <t>Vi phạm quy chế thi</t>
  </si>
  <si>
    <t>Sỹ số</t>
  </si>
  <si>
    <t>Học phần</t>
  </si>
  <si>
    <t>- Số SV thi không đạt:</t>
  </si>
  <si>
    <t>- Số SV vắng thi có phép:</t>
  </si>
  <si>
    <t>- Số SV thi lại:</t>
  </si>
  <si>
    <t xml:space="preserve">Thi lần 1 học kỳ II năm học 2015 - 2016 </t>
  </si>
  <si>
    <t>Kỹ thuật nhiếp ảnh</t>
  </si>
  <si>
    <t>Nhóm:   CDT1313-03</t>
  </si>
  <si>
    <t>Ngày thi: '01/6/2016</t>
  </si>
  <si>
    <t>B14DCPT059</t>
  </si>
  <si>
    <t>Lê Ngọc</t>
  </si>
  <si>
    <t>Anh</t>
  </si>
  <si>
    <t>20/10/96</t>
  </si>
  <si>
    <t>D14CQPT03-B</t>
  </si>
  <si>
    <t>B14DCPT248</t>
  </si>
  <si>
    <t>Lê Nguyên Hoàng</t>
  </si>
  <si>
    <t>06/07/95</t>
  </si>
  <si>
    <t>D14CQPT05-B</t>
  </si>
  <si>
    <t>B14DCPT144</t>
  </si>
  <si>
    <t>Nguyễn Tuấn</t>
  </si>
  <si>
    <t>16/04/95</t>
  </si>
  <si>
    <t>D14CQPT04-B</t>
  </si>
  <si>
    <t>B14DCPT467</t>
  </si>
  <si>
    <t>29/06/96</t>
  </si>
  <si>
    <t>D14CQPT06-B</t>
  </si>
  <si>
    <t>B14DCPT211</t>
  </si>
  <si>
    <t>Phạm Tuấn</t>
  </si>
  <si>
    <t>13/02/96</t>
  </si>
  <si>
    <t>B14DCPT069</t>
  </si>
  <si>
    <t>Tạ Xuân Lâm</t>
  </si>
  <si>
    <t>01/05/96</t>
  </si>
  <si>
    <t>D14CQPT01-B</t>
  </si>
  <si>
    <t>B14DCPT022</t>
  </si>
  <si>
    <t>Trần Nguyệt</t>
  </si>
  <si>
    <t>08/08/96</t>
  </si>
  <si>
    <t>D14CQPT02-B</t>
  </si>
  <si>
    <t>B14DCPT110</t>
  </si>
  <si>
    <t>Trần Thị Lan</t>
  </si>
  <si>
    <t>11/11/96</t>
  </si>
  <si>
    <t>B14DCPT158</t>
  </si>
  <si>
    <t>Vương Thị Hải</t>
  </si>
  <si>
    <t>09/02/96</t>
  </si>
  <si>
    <t>B14DCPT106</t>
  </si>
  <si>
    <t>Vũ Thị Ngọc</t>
  </si>
  <si>
    <t>Bích</t>
  </si>
  <si>
    <t>27/09/96</t>
  </si>
  <si>
    <t>B14DCPT152</t>
  </si>
  <si>
    <t>Lê Hùng</t>
  </si>
  <si>
    <t>Cường</t>
  </si>
  <si>
    <t>14/02/96</t>
  </si>
  <si>
    <t>B14DCPT384</t>
  </si>
  <si>
    <t>Vũ Mạnh</t>
  </si>
  <si>
    <t>06/06/96</t>
  </si>
  <si>
    <t>B14DCPT201</t>
  </si>
  <si>
    <t>Vũ Tiến</t>
  </si>
  <si>
    <t>Đạt</t>
  </si>
  <si>
    <t>B14DCPT431</t>
  </si>
  <si>
    <t>Nguyễn Minh</t>
  </si>
  <si>
    <t>Đức</t>
  </si>
  <si>
    <t>08/05/96</t>
  </si>
  <si>
    <t>B14DCPT159</t>
  </si>
  <si>
    <t>Lý Viễn</t>
  </si>
  <si>
    <t>Dương</t>
  </si>
  <si>
    <t>14/09/96</t>
  </si>
  <si>
    <t>B14DCPT075</t>
  </si>
  <si>
    <t>Lương Thị Hồng</t>
  </si>
  <si>
    <t>Duyên</t>
  </si>
  <si>
    <t>15/01/96</t>
  </si>
  <si>
    <t>B14DCPT095</t>
  </si>
  <si>
    <t>Đặng Đức</t>
  </si>
  <si>
    <t>Giang</t>
  </si>
  <si>
    <t>24/11/96</t>
  </si>
  <si>
    <t>B14DCPT344</t>
  </si>
  <si>
    <t>Đỗ Hoàng</t>
  </si>
  <si>
    <t>Hải</t>
  </si>
  <si>
    <t>19/04/96</t>
  </si>
  <si>
    <t>B14DCPT052</t>
  </si>
  <si>
    <t>Nguyễn Thị Thúy</t>
  </si>
  <si>
    <t>Hằng</t>
  </si>
  <si>
    <t>12/05/96</t>
  </si>
  <si>
    <t>B14DCPT096</t>
  </si>
  <si>
    <t>Phạm Minh</t>
  </si>
  <si>
    <t>B14DCPT460</t>
  </si>
  <si>
    <t>Trần Thị Thu</t>
  </si>
  <si>
    <t>15/06/96</t>
  </si>
  <si>
    <t>B14DCPT455</t>
  </si>
  <si>
    <t>Trương Thanh</t>
  </si>
  <si>
    <t>Hảo</t>
  </si>
  <si>
    <t>22/10/96</t>
  </si>
  <si>
    <t>B14DCPT167</t>
  </si>
  <si>
    <t>Ngô Thị</t>
  </si>
  <si>
    <t>Hậu</t>
  </si>
  <si>
    <t>08/10/96</t>
  </si>
  <si>
    <t>B14DCPT341</t>
  </si>
  <si>
    <t>Hoàng Phi</t>
  </si>
  <si>
    <t>Hiệp</t>
  </si>
  <si>
    <t>08/01/96</t>
  </si>
  <si>
    <t>B14DCPT428</t>
  </si>
  <si>
    <t>Phạm Văn</t>
  </si>
  <si>
    <t>Hiếu</t>
  </si>
  <si>
    <t>18/08/96</t>
  </si>
  <si>
    <t>B14DCPT419</t>
  </si>
  <si>
    <t>Nguyễn Thị</t>
  </si>
  <si>
    <t>Hoa</t>
  </si>
  <si>
    <t>28/06/96</t>
  </si>
  <si>
    <t>B14DCPT435</t>
  </si>
  <si>
    <t>Đặng Xuân</t>
  </si>
  <si>
    <t>Hoàng</t>
  </si>
  <si>
    <t>10/08/95</t>
  </si>
  <si>
    <t>B14DCPT359</t>
  </si>
  <si>
    <t>Đỗ Thị</t>
  </si>
  <si>
    <t>Hồng</t>
  </si>
  <si>
    <t>09/10/95</t>
  </si>
  <si>
    <t>B14DCPT135</t>
  </si>
  <si>
    <t>Phạm Thị</t>
  </si>
  <si>
    <t>Huế</t>
  </si>
  <si>
    <t>29/03/96</t>
  </si>
  <si>
    <t>B14DCPT044</t>
  </si>
  <si>
    <t>Nguyễn Văn</t>
  </si>
  <si>
    <t>Hưng</t>
  </si>
  <si>
    <t>06/02/96</t>
  </si>
  <si>
    <t>B14DCPT029</t>
  </si>
  <si>
    <t>Hường</t>
  </si>
  <si>
    <t>28/02/96</t>
  </si>
  <si>
    <t>B14DCPT221</t>
  </si>
  <si>
    <t>Huy</t>
  </si>
  <si>
    <t>07/11/96</t>
  </si>
  <si>
    <t>B14DCPT202</t>
  </si>
  <si>
    <t>Vũ Văn Trọng</t>
  </si>
  <si>
    <t>Huynh</t>
  </si>
  <si>
    <t>16/08/96</t>
  </si>
  <si>
    <t>B14DCPT225</t>
  </si>
  <si>
    <t>Nguyễn Yến</t>
  </si>
  <si>
    <t>Linh</t>
  </si>
  <si>
    <t>B14DCPT085</t>
  </si>
  <si>
    <t>Phạm Thùy</t>
  </si>
  <si>
    <t>21/05/94</t>
  </si>
  <si>
    <t>B14DCPT104</t>
  </si>
  <si>
    <t>Nguyễn Lê</t>
  </si>
  <si>
    <t>Minh</t>
  </si>
  <si>
    <t>28/11/96</t>
  </si>
  <si>
    <t>B14DCPT153</t>
  </si>
  <si>
    <t>Trần Thị</t>
  </si>
  <si>
    <t>My</t>
  </si>
  <si>
    <t>20/12/96</t>
  </si>
  <si>
    <t>B14DCPT369</t>
  </si>
  <si>
    <t>Nguyễn Thị Bích</t>
  </si>
  <si>
    <t>Ngọc</t>
  </si>
  <si>
    <t>11/07/96</t>
  </si>
  <si>
    <t>B14DCPT468</t>
  </si>
  <si>
    <t>Trương Chung</t>
  </si>
  <si>
    <t>Nguyên</t>
  </si>
  <si>
    <t>12/10/92</t>
  </si>
  <si>
    <t>B14DCPT001</t>
  </si>
  <si>
    <t>Hoàng Minh</t>
  </si>
  <si>
    <t>Quang</t>
  </si>
  <si>
    <t>29/07/96</t>
  </si>
  <si>
    <t>B14DCPT145</t>
  </si>
  <si>
    <t>Lê Nhật</t>
  </si>
  <si>
    <t>Quyên</t>
  </si>
  <si>
    <t>14/01/96</t>
  </si>
  <si>
    <t>B14DCPT231</t>
  </si>
  <si>
    <t>Phạm Hồng</t>
  </si>
  <si>
    <t>Sơn</t>
  </si>
  <si>
    <t>18/12/95</t>
  </si>
  <si>
    <t>B14DCPT377</t>
  </si>
  <si>
    <t>Mai Thị</t>
  </si>
  <si>
    <t>Tâm</t>
  </si>
  <si>
    <t>29/01/96</t>
  </si>
  <si>
    <t>B14DCPT124</t>
  </si>
  <si>
    <t>Phạm Ngọc</t>
  </si>
  <si>
    <t>Tân</t>
  </si>
  <si>
    <t>29/11/96</t>
  </si>
  <si>
    <t>B14DCPT140</t>
  </si>
  <si>
    <t>Trịnh Đình</t>
  </si>
  <si>
    <t>Tấn</t>
  </si>
  <si>
    <t>23/11/96</t>
  </si>
  <si>
    <t>B14DCPT187</t>
  </si>
  <si>
    <t>Nguyễn Đạt</t>
  </si>
  <si>
    <t>Thành</t>
  </si>
  <si>
    <t>15/01/95</t>
  </si>
  <si>
    <t>B14DCPT053</t>
  </si>
  <si>
    <t>Đinh Văn</t>
  </si>
  <si>
    <t>Thiện</t>
  </si>
  <si>
    <t>31/03/96</t>
  </si>
  <si>
    <t>B14DCPT433</t>
  </si>
  <si>
    <t>Lê Đức</t>
  </si>
  <si>
    <t>Thọ</t>
  </si>
  <si>
    <t>05/08/95</t>
  </si>
  <si>
    <t>B14DCPT309</t>
  </si>
  <si>
    <t>Mai Minh</t>
  </si>
  <si>
    <t>Tiến</t>
  </si>
  <si>
    <t>14/06/95</t>
  </si>
  <si>
    <t>B14DCPT443</t>
  </si>
  <si>
    <t>Trâm</t>
  </si>
  <si>
    <t>18/09/96</t>
  </si>
  <si>
    <t>B14DCPT317</t>
  </si>
  <si>
    <t>Đinh Thị</t>
  </si>
  <si>
    <t>Trang</t>
  </si>
  <si>
    <t>12/11/95</t>
  </si>
  <si>
    <t>B14DCPT366</t>
  </si>
  <si>
    <t>Nguyễn Thu</t>
  </si>
  <si>
    <t>09/07/95</t>
  </si>
  <si>
    <t>B14DCPT452</t>
  </si>
  <si>
    <t>Trịnh Thị</t>
  </si>
  <si>
    <t>30/05/96</t>
  </si>
  <si>
    <t>B14DCPT308</t>
  </si>
  <si>
    <t>Trương Thành</t>
  </si>
  <si>
    <t>Trung</t>
  </si>
  <si>
    <t>28/09/95</t>
  </si>
  <si>
    <t>B14DCPT355</t>
  </si>
  <si>
    <t>Bùi Đắc</t>
  </si>
  <si>
    <t>Tuấn</t>
  </si>
  <si>
    <t>15/11/94</t>
  </si>
  <si>
    <t>B14DCPT339</t>
  </si>
  <si>
    <t>Nguyễn Anh</t>
  </si>
  <si>
    <t>18/12/96</t>
  </si>
  <si>
    <t>B14DCPT287</t>
  </si>
  <si>
    <t>24/04/96</t>
  </si>
  <si>
    <t>B14DCPT105</t>
  </si>
  <si>
    <t>Trần Kim</t>
  </si>
  <si>
    <t>Tuyến</t>
  </si>
  <si>
    <t>06/03/96</t>
  </si>
  <si>
    <t>B14DCPT121</t>
  </si>
  <si>
    <t>Nguyễn Thị ánh</t>
  </si>
  <si>
    <t>Tuyết</t>
  </si>
  <si>
    <t>19/01/96</t>
  </si>
  <si>
    <t>B14DCPT408</t>
  </si>
  <si>
    <t>Vinh</t>
  </si>
  <si>
    <t>31/10/96</t>
  </si>
  <si>
    <t>B14DCPT071</t>
  </si>
  <si>
    <t>Đặng Công</t>
  </si>
  <si>
    <t>26/10/96</t>
  </si>
  <si>
    <t>B14DCPT448</t>
  </si>
  <si>
    <t>Đinh Thị Vân</t>
  </si>
  <si>
    <t>08/12/96</t>
  </si>
  <si>
    <t>B14DCPT423</t>
  </si>
  <si>
    <t>Đoàn Thị Vân</t>
  </si>
  <si>
    <t>29/08/96</t>
  </si>
  <si>
    <t>B14DCPT163</t>
  </si>
  <si>
    <t>Nguyễn Tài</t>
  </si>
  <si>
    <t>09/05/96</t>
  </si>
  <si>
    <t>B14DCPT207</t>
  </si>
  <si>
    <t>Phan</t>
  </si>
  <si>
    <t>09/04/96</t>
  </si>
  <si>
    <t>B14DCPT303</t>
  </si>
  <si>
    <t>Bùi Xuân</t>
  </si>
  <si>
    <t>Bách</t>
  </si>
  <si>
    <t>25/09/96</t>
  </si>
  <si>
    <t>B14DCPT120</t>
  </si>
  <si>
    <t>Đỗ Hải</t>
  </si>
  <si>
    <t>22/01/96</t>
  </si>
  <si>
    <t>B14DCPT432</t>
  </si>
  <si>
    <t>Trần Thành</t>
  </si>
  <si>
    <t>Chung</t>
  </si>
  <si>
    <t>B14DCPT337</t>
  </si>
  <si>
    <t>Công</t>
  </si>
  <si>
    <t>04/07/96</t>
  </si>
  <si>
    <t>B14DCPT246</t>
  </si>
  <si>
    <t>Hà Mạnh</t>
  </si>
  <si>
    <t>04/07/94</t>
  </si>
  <si>
    <t>B14DCPT070</t>
  </si>
  <si>
    <t>Lục Đình</t>
  </si>
  <si>
    <t>15/10/95</t>
  </si>
  <si>
    <t>B14DCPT171</t>
  </si>
  <si>
    <t>Nguyễn Duy</t>
  </si>
  <si>
    <t>10/10/95</t>
  </si>
  <si>
    <t>B14DCPT386</t>
  </si>
  <si>
    <t>Phạm Thế</t>
  </si>
  <si>
    <t>05/02/96</t>
  </si>
  <si>
    <t>B14DCPT068</t>
  </si>
  <si>
    <t>Nguyễn Đình</t>
  </si>
  <si>
    <t>19/03/96</t>
  </si>
  <si>
    <t>B14DCPT186</t>
  </si>
  <si>
    <t>Phạm Thu</t>
  </si>
  <si>
    <t>03/12/94</t>
  </si>
  <si>
    <t>B14DCPT209</t>
  </si>
  <si>
    <t>Vũ Trường</t>
  </si>
  <si>
    <t>04/11/95</t>
  </si>
  <si>
    <t>B14DCPT459</t>
  </si>
  <si>
    <t>Cao Thị Thu</t>
  </si>
  <si>
    <t>Hà</t>
  </si>
  <si>
    <t>15/11/95</t>
  </si>
  <si>
    <t>B14DCPT354</t>
  </si>
  <si>
    <t>Vũ Thanh</t>
  </si>
  <si>
    <t>B14DCPT240</t>
  </si>
  <si>
    <t>Hạnh</t>
  </si>
  <si>
    <t>24/08/96</t>
  </si>
  <si>
    <t>B14DCPT361</t>
  </si>
  <si>
    <t>Phạm Thị Ngọc</t>
  </si>
  <si>
    <t>Hiên</t>
  </si>
  <si>
    <t>25/06/95</t>
  </si>
  <si>
    <t>B14DCPT141</t>
  </si>
  <si>
    <t>Nguyễn Đức</t>
  </si>
  <si>
    <t>02/06/96</t>
  </si>
  <si>
    <t>B14DCPT025</t>
  </si>
  <si>
    <t>B14DCPT198</t>
  </si>
  <si>
    <t>Trịnh Huy</t>
  </si>
  <si>
    <t>23/01/96</t>
  </si>
  <si>
    <t>B14DCPT148</t>
  </si>
  <si>
    <t>Phan Đức</t>
  </si>
  <si>
    <t>Hùng</t>
  </si>
  <si>
    <t>25/11/96</t>
  </si>
  <si>
    <t>B14DCPT197</t>
  </si>
  <si>
    <t>Bùi Quốc</t>
  </si>
  <si>
    <t>27/12/96</t>
  </si>
  <si>
    <t>B14DCPT057</t>
  </si>
  <si>
    <t>Đào Thu</t>
  </si>
  <si>
    <t>Huyền</t>
  </si>
  <si>
    <t>28/10/96</t>
  </si>
  <si>
    <t>B14DCPT230</t>
  </si>
  <si>
    <t>Dương Tuấn</t>
  </si>
  <si>
    <t>24/06/95</t>
  </si>
  <si>
    <t>B14DCPT139</t>
  </si>
  <si>
    <t>Hoàng Thị</t>
  </si>
  <si>
    <t>17/01/96</t>
  </si>
  <si>
    <t>B14DCPT214</t>
  </si>
  <si>
    <t>Nguyễn Ngọc</t>
  </si>
  <si>
    <t>18/11/94</t>
  </si>
  <si>
    <t>B14DCPT103</t>
  </si>
  <si>
    <t>Nguyễn Tùng</t>
  </si>
  <si>
    <t>B14DCPT172</t>
  </si>
  <si>
    <t>Lê Thị</t>
  </si>
  <si>
    <t>Lộc</t>
  </si>
  <si>
    <t>B14DCPT155</t>
  </si>
  <si>
    <t>Nguyễn Hà</t>
  </si>
  <si>
    <t>Long</t>
  </si>
  <si>
    <t>30/09/96</t>
  </si>
  <si>
    <t>B14DCPT237</t>
  </si>
  <si>
    <t>Nguyễn Đỗ Anh</t>
  </si>
  <si>
    <t>B14DCPT078</t>
  </si>
  <si>
    <t>05/01/95</t>
  </si>
  <si>
    <t>B14DCPT178</t>
  </si>
  <si>
    <t>Hoàng Triều</t>
  </si>
  <si>
    <t>Nam</t>
  </si>
  <si>
    <t>07/10/96</t>
  </si>
  <si>
    <t>B14DCPT143</t>
  </si>
  <si>
    <t>Lê Hoàng</t>
  </si>
  <si>
    <t>08/11/96</t>
  </si>
  <si>
    <t>B14DCPT168</t>
  </si>
  <si>
    <t>Tạ Văn</t>
  </si>
  <si>
    <t>03/01/96</t>
  </si>
  <si>
    <t>B14DCPT447</t>
  </si>
  <si>
    <t>Đào Thị ánh</t>
  </si>
  <si>
    <t>Nguyệt</t>
  </si>
  <si>
    <t>B14DCPT188</t>
  </si>
  <si>
    <t>Đỗ Thị Thùy</t>
  </si>
  <si>
    <t>Ninh</t>
  </si>
  <si>
    <t>15/02/96</t>
  </si>
  <si>
    <t>B14DCPT235</t>
  </si>
  <si>
    <t>Nguyễn Thị Mai</t>
  </si>
  <si>
    <t>Phương</t>
  </si>
  <si>
    <t>01/02/95</t>
  </si>
  <si>
    <t>B14DCPT465</t>
  </si>
  <si>
    <t>Lăng Hồng</t>
  </si>
  <si>
    <t>02/09/96</t>
  </si>
  <si>
    <t>B14DCPT027</t>
  </si>
  <si>
    <t>Mai Đức</t>
  </si>
  <si>
    <t>Tài</t>
  </si>
  <si>
    <t>31/01/96</t>
  </si>
  <si>
    <t>B14DCPT446</t>
  </si>
  <si>
    <t>Phạm Đình</t>
  </si>
  <si>
    <t>01/08/95</t>
  </si>
  <si>
    <t>B14DCPT099</t>
  </si>
  <si>
    <t>Thảo</t>
  </si>
  <si>
    <t>11/02/96</t>
  </si>
  <si>
    <t>B14DCPT058</t>
  </si>
  <si>
    <t>16/02/96</t>
  </si>
  <si>
    <t>B14DCPT062</t>
  </si>
  <si>
    <t>Thư</t>
  </si>
  <si>
    <t>07/12/96</t>
  </si>
  <si>
    <t>B14DCPT056</t>
  </si>
  <si>
    <t>Thúy</t>
  </si>
  <si>
    <t>03/02/96</t>
  </si>
  <si>
    <t>B14DCPT101</t>
  </si>
  <si>
    <t>Nguyễn Hữu</t>
  </si>
  <si>
    <t>21/07/96</t>
  </si>
  <si>
    <t>B14DCPT116</t>
  </si>
  <si>
    <t>03/09/96</t>
  </si>
  <si>
    <t>B14DCPT414</t>
  </si>
  <si>
    <t>10/05/96</t>
  </si>
  <si>
    <t>B14DCPT127</t>
  </si>
  <si>
    <t>Ngô Đăng</t>
  </si>
  <si>
    <t>Trường</t>
  </si>
  <si>
    <t>02/04/96</t>
  </si>
  <si>
    <t>B14DCPT146</t>
  </si>
  <si>
    <t>Trần Hữu</t>
  </si>
  <si>
    <t>24/10/96</t>
  </si>
  <si>
    <t>B14DCPT200</t>
  </si>
  <si>
    <t>Vũ Xuân</t>
  </si>
  <si>
    <t>B14DCPT206</t>
  </si>
  <si>
    <t>Nguyễn Hoàng</t>
  </si>
  <si>
    <t>26/07/96</t>
  </si>
  <si>
    <t>B14DCPT109</t>
  </si>
  <si>
    <t>B14DCPT091</t>
  </si>
  <si>
    <t>Trần Văn</t>
  </si>
  <si>
    <t>Tùng</t>
  </si>
  <si>
    <t>26/01/96</t>
  </si>
  <si>
    <t>B14DCPT013</t>
  </si>
  <si>
    <t>Trần Tú</t>
  </si>
  <si>
    <t>Uyên</t>
  </si>
  <si>
    <t>16/05/96</t>
  </si>
  <si>
    <t>B14DCPT162</t>
  </si>
  <si>
    <t>Vỹ</t>
  </si>
  <si>
    <t>20/02/95</t>
  </si>
  <si>
    <t>B14DCPT054</t>
  </si>
  <si>
    <t>Đào Thị Hải</t>
  </si>
  <si>
    <t>Yến</t>
  </si>
  <si>
    <t>22/05/96</t>
  </si>
  <si>
    <t>Nhóm:   CDT1313-04</t>
  </si>
  <si>
    <t>Nhóm:   CDT1313-01</t>
  </si>
  <si>
    <t>201a;201b</t>
  </si>
  <si>
    <t>BẢNG ĐIỂM HỌC PHẦN</t>
  </si>
  <si>
    <t>201a</t>
  </si>
  <si>
    <t>201b</t>
  </si>
  <si>
    <t>Lan</t>
  </si>
  <si>
    <t>Mai</t>
  </si>
  <si>
    <t>Nghĩa</t>
  </si>
  <si>
    <t>Quyền</t>
  </si>
  <si>
    <t>Quỳnh</t>
  </si>
  <si>
    <t>29/11/95</t>
  </si>
  <si>
    <t>Nguyễn Thị Phương</t>
  </si>
  <si>
    <t>Thu</t>
  </si>
  <si>
    <t>Thuận</t>
  </si>
  <si>
    <t>Thương</t>
  </si>
  <si>
    <t>Thủy</t>
  </si>
  <si>
    <t>Toàn</t>
  </si>
  <si>
    <t>Vũ Thị</t>
  </si>
  <si>
    <t>Tuyền</t>
  </si>
  <si>
    <t xml:space="preserve">                             SỐ 2</t>
  </si>
  <si>
    <t>B14DCPT334</t>
  </si>
  <si>
    <t>Nguyễn Phương</t>
  </si>
  <si>
    <t>05/01/96</t>
  </si>
  <si>
    <t>B14DCPT133</t>
  </si>
  <si>
    <t>Nguyễn Thị Hiền</t>
  </si>
  <si>
    <t>30/01/96</t>
  </si>
  <si>
    <t>B14DCPT113</t>
  </si>
  <si>
    <t>ánh</t>
  </si>
  <si>
    <t>B14DCPT466</t>
  </si>
  <si>
    <t>Đặng Thị</t>
  </si>
  <si>
    <t>Bắc</t>
  </si>
  <si>
    <t>26/04/96</t>
  </si>
  <si>
    <t>B14DCPT500</t>
  </si>
  <si>
    <t>Hà Kim</t>
  </si>
  <si>
    <t>Bình</t>
  </si>
  <si>
    <t>10/06/96</t>
  </si>
  <si>
    <t>B14DCPT182</t>
  </si>
  <si>
    <t>B14DCPT018</t>
  </si>
  <si>
    <t>Phương Mạnh</t>
  </si>
  <si>
    <t>Chiến</t>
  </si>
  <si>
    <t>18/07/96</t>
  </si>
  <si>
    <t>B14DCPT035</t>
  </si>
  <si>
    <t>Lê Việt</t>
  </si>
  <si>
    <t>01/09/96</t>
  </si>
  <si>
    <t>B14DCPT232</t>
  </si>
  <si>
    <t>Lê Tiến</t>
  </si>
  <si>
    <t>20/06/95</t>
  </si>
  <si>
    <t>B14DCPT157</t>
  </si>
  <si>
    <t>06/12/96</t>
  </si>
  <si>
    <t>B14DCPT427</t>
  </si>
  <si>
    <t>Đặng Đình</t>
  </si>
  <si>
    <t>Diệm</t>
  </si>
  <si>
    <t>16/07/96</t>
  </si>
  <si>
    <t>B14DCPT076</t>
  </si>
  <si>
    <t>Lê Công</t>
  </si>
  <si>
    <t>13/09/96</t>
  </si>
  <si>
    <t>B14DCPT114</t>
  </si>
  <si>
    <t>Phan Hồng</t>
  </si>
  <si>
    <t>22/03/96</t>
  </si>
  <si>
    <t>B14DCPT043</t>
  </si>
  <si>
    <t>Nguyễn Khắc Khánh</t>
  </si>
  <si>
    <t>Duy</t>
  </si>
  <si>
    <t>09/12/96</t>
  </si>
  <si>
    <t>B14DCPT010</t>
  </si>
  <si>
    <t>Lê Hương</t>
  </si>
  <si>
    <t>03/12/96</t>
  </si>
  <si>
    <t>B14DCPT108</t>
  </si>
  <si>
    <t>B14DCPT349</t>
  </si>
  <si>
    <t>07/03/95</t>
  </si>
  <si>
    <t>B14DCPT134</t>
  </si>
  <si>
    <t>04/03/96</t>
  </si>
  <si>
    <t>B14DCPT041</t>
  </si>
  <si>
    <t>Tống Văn</t>
  </si>
  <si>
    <t>12/10/96</t>
  </si>
  <si>
    <t>B14DCPT097</t>
  </si>
  <si>
    <t>Ngô Xuân</t>
  </si>
  <si>
    <t>B14DCPT302</t>
  </si>
  <si>
    <t>Hỏa Đức</t>
  </si>
  <si>
    <t>B14DCPT149</t>
  </si>
  <si>
    <t>13/08/96</t>
  </si>
  <si>
    <t>B14DCPT090</t>
  </si>
  <si>
    <t>21/08/96</t>
  </si>
  <si>
    <t>B14DCPT102</t>
  </si>
  <si>
    <t>Đỗ Thị Ngọc</t>
  </si>
  <si>
    <t>22/02/96</t>
  </si>
  <si>
    <t>B14DCPT456</t>
  </si>
  <si>
    <t>Tống Thị Mỹ</t>
  </si>
  <si>
    <t>21/05/96</t>
  </si>
  <si>
    <t>B14DCPT161</t>
  </si>
  <si>
    <t>Trần Thùy</t>
  </si>
  <si>
    <t>10/02/96</t>
  </si>
  <si>
    <t>B14DCPT061</t>
  </si>
  <si>
    <t>Bùi Thị</t>
  </si>
  <si>
    <t>Loan</t>
  </si>
  <si>
    <t>B14DCPT183</t>
  </si>
  <si>
    <t>Nguyễn Gia</t>
  </si>
  <si>
    <t>08/10/94</t>
  </si>
  <si>
    <t>B14DCPT015</t>
  </si>
  <si>
    <t>Trần Thị Như</t>
  </si>
  <si>
    <t>20/05/96</t>
  </si>
  <si>
    <t>B14DCPT005</t>
  </si>
  <si>
    <t>Phạm Đại</t>
  </si>
  <si>
    <t>26/02/96</t>
  </si>
  <si>
    <t>B14DCPT454</t>
  </si>
  <si>
    <t>20/08/95</t>
  </si>
  <si>
    <t>B14DCPT138</t>
  </si>
  <si>
    <t>Phúc</t>
  </si>
  <si>
    <t>B14DCPT118</t>
  </si>
  <si>
    <t>Nguyễn Thị Hoài</t>
  </si>
  <si>
    <t>27/08/96</t>
  </si>
  <si>
    <t>B14DCPT170</t>
  </si>
  <si>
    <t>Trịnh Minh</t>
  </si>
  <si>
    <t>08/09/95</t>
  </si>
  <si>
    <t>B14DCPT011</t>
  </si>
  <si>
    <t>B14DCPT111</t>
  </si>
  <si>
    <t>Nguyễn Thúy</t>
  </si>
  <si>
    <t>24/07/95</t>
  </si>
  <si>
    <t>B14DCPT316</t>
  </si>
  <si>
    <t>20/02/96</t>
  </si>
  <si>
    <t>B14DCPT079</t>
  </si>
  <si>
    <t>Nguyễn Danh</t>
  </si>
  <si>
    <t>Thái</t>
  </si>
  <si>
    <t>07/01/96</t>
  </si>
  <si>
    <t>B14DCPT307</t>
  </si>
  <si>
    <t>Lê Xuân</t>
  </si>
  <si>
    <t>Thắng</t>
  </si>
  <si>
    <t>01/10/96</t>
  </si>
  <si>
    <t>B14DCPT038</t>
  </si>
  <si>
    <t>28/12/96</t>
  </si>
  <si>
    <t>B14DCPT294</t>
  </si>
  <si>
    <t>Đinh Hữu</t>
  </si>
  <si>
    <t>Thịnh</t>
  </si>
  <si>
    <t>11/09/96</t>
  </si>
  <si>
    <t>B14DCPT154</t>
  </si>
  <si>
    <t>Thoa</t>
  </si>
  <si>
    <t>10/08/96</t>
  </si>
  <si>
    <t>B14DCPT142</t>
  </si>
  <si>
    <t>Ngô Thị Hương</t>
  </si>
  <si>
    <t>Thơm</t>
  </si>
  <si>
    <t>23/12/96</t>
  </si>
  <si>
    <t>B14DCPT374</t>
  </si>
  <si>
    <t>Đỗ Hoài</t>
  </si>
  <si>
    <t>10/09/96</t>
  </si>
  <si>
    <t>B14DCPT089</t>
  </si>
  <si>
    <t>Lương Thị</t>
  </si>
  <si>
    <t>B14DCPT032</t>
  </si>
  <si>
    <t>B14DCPT008</t>
  </si>
  <si>
    <t>03/05/96</t>
  </si>
  <si>
    <t>B14DCPT450</t>
  </si>
  <si>
    <t>10/12/96</t>
  </si>
  <si>
    <t>B14DCPT324</t>
  </si>
  <si>
    <t>Nguyễn Thùy</t>
  </si>
  <si>
    <t>Tiên</t>
  </si>
  <si>
    <t>01/04/96</t>
  </si>
  <si>
    <t>B14DCPT169</t>
  </si>
  <si>
    <t>Lê Văn</t>
  </si>
  <si>
    <t>13/04/96</t>
  </si>
  <si>
    <t>B14DCPT040</t>
  </si>
  <si>
    <t>Bùi Trung</t>
  </si>
  <si>
    <t>Trạch</t>
  </si>
  <si>
    <t>B14DCPT126</t>
  </si>
  <si>
    <t>Bùi Thị Quỳnh</t>
  </si>
  <si>
    <t>05/12/96</t>
  </si>
  <si>
    <t>B14DCPT131</t>
  </si>
  <si>
    <t>Phan Thị Hà</t>
  </si>
  <si>
    <t>21/04/96</t>
  </si>
  <si>
    <t>B14DCPT033</t>
  </si>
  <si>
    <t>Thân Minh</t>
  </si>
  <si>
    <t>Trí</t>
  </si>
  <si>
    <t>28/04/96</t>
  </si>
  <si>
    <t>B14DCPT395</t>
  </si>
  <si>
    <t>Nguyễn Công</t>
  </si>
  <si>
    <t>Tuân</t>
  </si>
  <si>
    <t>20/11/96</t>
  </si>
  <si>
    <t>B14DCPT063</t>
  </si>
  <si>
    <t>Nguyễn Sơn</t>
  </si>
  <si>
    <t>B14DCPT087</t>
  </si>
  <si>
    <t>Nguyễn Thanh</t>
  </si>
  <si>
    <t>B14DCPT173</t>
  </si>
  <si>
    <t>26/01/94</t>
  </si>
  <si>
    <t>B14DCPT067</t>
  </si>
  <si>
    <t>Hoàng Thu</t>
  </si>
  <si>
    <t>B14DCPT074</t>
  </si>
  <si>
    <t>10/03/96</t>
  </si>
  <si>
    <t>B14DCPT065</t>
  </si>
  <si>
    <t>Vũ Minh</t>
  </si>
  <si>
    <t>18/03/94</t>
  </si>
  <si>
    <t>Vắng</t>
  </si>
  <si>
    <t>Hà Nội, ngày 12 tháng 7 năm 2016</t>
  </si>
  <si>
    <t xml:space="preserve">                           SỐ 2</t>
  </si>
  <si>
    <t>Nhóm:  2</t>
  </si>
  <si>
    <t>Ngày thi: 02/06/2016</t>
  </si>
  <si>
    <t>B14DCPT047</t>
  </si>
  <si>
    <t>Nguyễn Thị Kim</t>
  </si>
  <si>
    <t>01/08/96</t>
  </si>
  <si>
    <t>B14DCPT050</t>
  </si>
  <si>
    <t>17/10/96</t>
  </si>
  <si>
    <t>B14DCPT222</t>
  </si>
  <si>
    <t>Nguyễn Trọng</t>
  </si>
  <si>
    <t>24/11/95</t>
  </si>
  <si>
    <t>B14DCPT045</t>
  </si>
  <si>
    <t>B14DCPT220</t>
  </si>
  <si>
    <t>B14DCPT329</t>
  </si>
  <si>
    <t>Trần Đình Tùng</t>
  </si>
  <si>
    <t>B14DCPT080</t>
  </si>
  <si>
    <t>13/07/92</t>
  </si>
  <si>
    <t>B14DCPT192</t>
  </si>
  <si>
    <t>Trần Thái</t>
  </si>
  <si>
    <t>B14DCPT024</t>
  </si>
  <si>
    <t>31/07/95</t>
  </si>
  <si>
    <t>B14DCPT093</t>
  </si>
  <si>
    <t>Lê Thị Hồng</t>
  </si>
  <si>
    <t>14/04/96</t>
  </si>
  <si>
    <t>B14DCPT391</t>
  </si>
  <si>
    <t>25/12/96</t>
  </si>
  <si>
    <t>B14DCPT016</t>
  </si>
  <si>
    <t>13/10/96</t>
  </si>
  <si>
    <t>B14DCPT066</t>
  </si>
  <si>
    <t>20/08/96</t>
  </si>
  <si>
    <t>B14DCPT469</t>
  </si>
  <si>
    <t>06/08/96</t>
  </si>
  <si>
    <t>B14DCPT286</t>
  </si>
  <si>
    <t>Phùng Thị</t>
  </si>
  <si>
    <t>24/03/96</t>
  </si>
  <si>
    <t>B14DCPT072</t>
  </si>
  <si>
    <t>Chu Tự</t>
  </si>
  <si>
    <t>B14DCPT280</t>
  </si>
  <si>
    <t>Phạm Mạnh</t>
  </si>
  <si>
    <t>25/07/95</t>
  </si>
  <si>
    <t>B14DCPT181</t>
  </si>
  <si>
    <t>Lưu Tuấn</t>
  </si>
  <si>
    <t>05/10/96</t>
  </si>
  <si>
    <t>B14DCPT407</t>
  </si>
  <si>
    <t>Vũ Thị Thùy</t>
  </si>
  <si>
    <t>Hương</t>
  </si>
  <si>
    <t>05/11/96</t>
  </si>
  <si>
    <t>B14DCPT107</t>
  </si>
  <si>
    <t>Phạm Thúy</t>
  </si>
  <si>
    <t>B14DCPT151</t>
  </si>
  <si>
    <t>Bùi Quang</t>
  </si>
  <si>
    <t>B14DCPT352</t>
  </si>
  <si>
    <t>Hàn Quang</t>
  </si>
  <si>
    <t>12/07/95</t>
  </si>
  <si>
    <t>B14DCPT224</t>
  </si>
  <si>
    <t>Nguyễn Quang</t>
  </si>
  <si>
    <t>22/12/96</t>
  </si>
  <si>
    <t>B14DCPT368</t>
  </si>
  <si>
    <t>Lam</t>
  </si>
  <si>
    <t>B14DCPT223</t>
  </si>
  <si>
    <t>Trần Tiến</t>
  </si>
  <si>
    <t>Lâm</t>
  </si>
  <si>
    <t>B14DCPT208</t>
  </si>
  <si>
    <t>Nguyễn Thị Hương</t>
  </si>
  <si>
    <t>Liên</t>
  </si>
  <si>
    <t>B14DCPT311</t>
  </si>
  <si>
    <t>B14DCPT125</t>
  </si>
  <si>
    <t>Nguyễn Diệu</t>
  </si>
  <si>
    <t>03/04/96</t>
  </si>
  <si>
    <t>B14DCPT006</t>
  </si>
  <si>
    <t>Trần Khánh</t>
  </si>
  <si>
    <t>09/03/96</t>
  </si>
  <si>
    <t>B14DCPT112</t>
  </si>
  <si>
    <t>Trần Thị Phương</t>
  </si>
  <si>
    <t>26/11/96</t>
  </si>
  <si>
    <t>B14DCPT299</t>
  </si>
  <si>
    <t>14/08/96</t>
  </si>
  <si>
    <t>B14DCPT210</t>
  </si>
  <si>
    <t>Vũ Khánh</t>
  </si>
  <si>
    <t>B14DCPT380</t>
  </si>
  <si>
    <t>Nguyễn Doãn</t>
  </si>
  <si>
    <t>05/05/95</t>
  </si>
  <si>
    <t>B14DCPT228</t>
  </si>
  <si>
    <t>Miền</t>
  </si>
  <si>
    <t>11/10/96</t>
  </si>
  <si>
    <t>B14DCPT048</t>
  </si>
  <si>
    <t>Trần Hoàng</t>
  </si>
  <si>
    <t>19/12/96</t>
  </si>
  <si>
    <t>B14DCPT055</t>
  </si>
  <si>
    <t>Ngân</t>
  </si>
  <si>
    <t>06/10/96</t>
  </si>
  <si>
    <t>B14DCPT051</t>
  </si>
  <si>
    <t>Hồ Hoàng Bảo</t>
  </si>
  <si>
    <t>01/07/96</t>
  </si>
  <si>
    <t>B14DCPT216</t>
  </si>
  <si>
    <t>12/12/95</t>
  </si>
  <si>
    <t>B14DCPT256</t>
  </si>
  <si>
    <t>Lê Bùi An</t>
  </si>
  <si>
    <t>Nhiên</t>
  </si>
  <si>
    <t>B14DCPT028</t>
  </si>
  <si>
    <t>Khúc Thị Kiều</t>
  </si>
  <si>
    <t>Oanh</t>
  </si>
  <si>
    <t>10/10/96</t>
  </si>
  <si>
    <t>B14DCPT451</t>
  </si>
  <si>
    <t>19/10/96</t>
  </si>
  <si>
    <t>B14DCPT247</t>
  </si>
  <si>
    <t>Phan Tuấn</t>
  </si>
  <si>
    <t>Phong</t>
  </si>
  <si>
    <t>02/03/96</t>
  </si>
  <si>
    <t>B14DCPT119</t>
  </si>
  <si>
    <t>Phạm Hoàng</t>
  </si>
  <si>
    <t>B14DCPT049</t>
  </si>
  <si>
    <t>11/10/95</t>
  </si>
  <si>
    <t>B14DCPT273</t>
  </si>
  <si>
    <t>Đinh Ngọc</t>
  </si>
  <si>
    <t>Quân</t>
  </si>
  <si>
    <t>02/12/93</t>
  </si>
  <si>
    <t>B14DCPT002</t>
  </si>
  <si>
    <t>B14DCPT060</t>
  </si>
  <si>
    <t>Trịnh Công</t>
  </si>
  <si>
    <t>01/12/96</t>
  </si>
  <si>
    <t>B14DCPT236</t>
  </si>
  <si>
    <t>23/08/96</t>
  </si>
  <si>
    <t>B14DCPT410</t>
  </si>
  <si>
    <t>Thanh</t>
  </si>
  <si>
    <t>B14DCPT176</t>
  </si>
  <si>
    <t>Hà Thị Thu</t>
  </si>
  <si>
    <t>B14DCPT174</t>
  </si>
  <si>
    <t>Phan Thị Phương</t>
  </si>
  <si>
    <t>18/10/96</t>
  </si>
  <si>
    <t>B14DCPT292</t>
  </si>
  <si>
    <t>09/08/96</t>
  </si>
  <si>
    <t>B14DCPT412</t>
  </si>
  <si>
    <t>B14DCPT160</t>
  </si>
  <si>
    <t>Tống Thị Hồng</t>
  </si>
  <si>
    <t>04/01/95</t>
  </si>
  <si>
    <t>B14DCPT007</t>
  </si>
  <si>
    <t>Trần Thu</t>
  </si>
  <si>
    <t>B14DCPT100</t>
  </si>
  <si>
    <t>Nguyễn Cẩm</t>
  </si>
  <si>
    <t>Tú</t>
  </si>
  <si>
    <t>B14DCPT150</t>
  </si>
  <si>
    <t>17/11/96</t>
  </si>
  <si>
    <t>B14DCPT128</t>
  </si>
  <si>
    <t>Đỗ Thị Thu</t>
  </si>
  <si>
    <t>B14DCPT156</t>
  </si>
  <si>
    <t>Vân</t>
  </si>
  <si>
    <t>06/04/96</t>
  </si>
  <si>
    <t>B14DCPT017</t>
  </si>
  <si>
    <t>Trịnh Xuân</t>
  </si>
  <si>
    <t>Việt</t>
  </si>
  <si>
    <t>01/06/96</t>
  </si>
  <si>
    <t>B14DCPT458</t>
  </si>
  <si>
    <t>Hoàng Thị Hải</t>
  </si>
  <si>
    <t>28/08/96</t>
  </si>
  <si>
    <t>Hà Nội, ngày 25 tháng 7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</si>
</sst>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#,##0.0"/>
  </numFmts>
  <fonts count="25" x14ac:knownFonts="1">
    <font>
      <sz val="12"/>
      <name val=".VnTime"/>
      <family val="2"/>
    </font>
    <font>
      <sz val="12"/>
      <name val="Times New Roman"/>
      <family val="1"/>
    </font>
    <font>
      <sz val="20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8.25"/>
      <color indexed="12"/>
      <name val=".VnTime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0"/>
      <name val="MS Sans Serif"/>
      <family val="2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3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" fillId="0" borderId="0"/>
    <xf numFmtId="0" fontId="3" fillId="0" borderId="0"/>
    <xf numFmtId="0" fontId="20" fillId="0" borderId="0"/>
  </cellStyleXfs>
  <cellXfs count="149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8" fillId="0" borderId="0" xfId="0" applyFont="1" applyBorder="1" applyAlignment="1" applyProtection="1">
      <alignment horizontal="justify"/>
      <protection locked="0"/>
    </xf>
    <xf numFmtId="0" fontId="9" fillId="0" borderId="0" xfId="1" applyFont="1" applyFill="1" applyAlignment="1" applyProtection="1">
      <alignment horizontal="center"/>
      <protection locked="0"/>
    </xf>
    <xf numFmtId="0" fontId="10" fillId="0" borderId="0" xfId="1" applyFont="1" applyFill="1" applyAlignment="1" applyProtection="1">
      <protection locked="0"/>
    </xf>
    <xf numFmtId="0" fontId="11" fillId="0" borderId="0" xfId="1" applyFont="1" applyFill="1" applyAlignment="1" applyProtection="1">
      <protection locked="0"/>
    </xf>
    <xf numFmtId="0" fontId="6" fillId="0" borderId="0" xfId="1" applyFont="1" applyFill="1" applyProtection="1">
      <protection locked="0"/>
    </xf>
    <xf numFmtId="0" fontId="11" fillId="0" borderId="0" xfId="1" applyFont="1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vertical="center" textRotation="90" wrapText="1"/>
      <protection locked="0"/>
    </xf>
    <xf numFmtId="0" fontId="11" fillId="0" borderId="10" xfId="0" applyFont="1" applyFill="1" applyBorder="1" applyAlignment="1" applyProtection="1">
      <alignment vertical="center" textRotation="90" wrapText="1"/>
      <protection locked="0"/>
    </xf>
    <xf numFmtId="0" fontId="11" fillId="0" borderId="11" xfId="0" applyFont="1" applyFill="1" applyBorder="1" applyAlignment="1" applyProtection="1">
      <alignment vertical="center" textRotation="90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14" fontId="4" fillId="0" borderId="12" xfId="0" applyNumberFormat="1" applyFont="1" applyFill="1" applyBorder="1" applyAlignment="1">
      <alignment horizontal="center" vertical="center"/>
    </xf>
    <xf numFmtId="164" fontId="4" fillId="0" borderId="14" xfId="4" quotePrefix="1" applyNumberFormat="1" applyFont="1" applyBorder="1" applyAlignment="1" applyProtection="1">
      <alignment horizontal="center" vertical="center"/>
      <protection locked="0"/>
    </xf>
    <xf numFmtId="0" fontId="4" fillId="0" borderId="14" xfId="4" quotePrefix="1" applyFont="1" applyBorder="1" applyAlignment="1" applyProtection="1">
      <alignment horizontal="center" vertical="center"/>
      <protection locked="0"/>
    </xf>
    <xf numFmtId="165" fontId="4" fillId="0" borderId="12" xfId="0" quotePrefix="1" applyNumberFormat="1" applyFont="1" applyFill="1" applyBorder="1" applyAlignment="1" applyProtection="1">
      <alignment horizontal="center" vertical="center"/>
      <protection locked="0"/>
    </xf>
    <xf numFmtId="165" fontId="16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/>
      <protection hidden="1"/>
    </xf>
    <xf numFmtId="1" fontId="4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14" fontId="4" fillId="0" borderId="15" xfId="0" applyNumberFormat="1" applyFont="1" applyFill="1" applyBorder="1" applyAlignment="1">
      <alignment horizontal="center" vertical="center"/>
    </xf>
    <xf numFmtId="164" fontId="4" fillId="0" borderId="17" xfId="4" quotePrefix="1" applyNumberFormat="1" applyFont="1" applyBorder="1" applyAlignment="1" applyProtection="1">
      <alignment horizontal="center" vertical="center"/>
      <protection locked="0"/>
    </xf>
    <xf numFmtId="0" fontId="4" fillId="0" borderId="17" xfId="4" quotePrefix="1" applyFont="1" applyBorder="1" applyAlignment="1" applyProtection="1">
      <alignment horizontal="center" vertical="center"/>
      <protection locked="0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16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/>
      <protection hidden="1"/>
    </xf>
    <xf numFmtId="165" fontId="4" fillId="0" borderId="15" xfId="0" quotePrefix="1" applyNumberFormat="1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1" fontId="4" fillId="0" borderId="15" xfId="0" applyNumberFormat="1" applyFont="1" applyFill="1" applyBorder="1" applyAlignment="1" applyProtection="1">
      <alignment horizontal="center"/>
      <protection hidden="1"/>
    </xf>
    <xf numFmtId="0" fontId="4" fillId="0" borderId="17" xfId="4" applyFont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5" applyFont="1" applyFill="1" applyBorder="1" applyAlignment="1" applyProtection="1">
      <alignment horizontal="left" vertical="center"/>
      <protection locked="0"/>
    </xf>
    <xf numFmtId="0" fontId="6" fillId="0" borderId="0" xfId="5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18" fillId="0" borderId="0" xfId="5" quotePrefix="1" applyFont="1" applyFill="1" applyBorder="1" applyAlignment="1" applyProtection="1">
      <alignment vertical="center"/>
      <protection locked="0"/>
    </xf>
    <xf numFmtId="0" fontId="18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protection locked="0"/>
    </xf>
    <xf numFmtId="0" fontId="11" fillId="0" borderId="0" xfId="6" applyFont="1" applyFill="1" applyBorder="1" applyAlignment="1" applyProtection="1">
      <alignment vertical="center"/>
      <protection locked="0"/>
    </xf>
    <xf numFmtId="0" fontId="6" fillId="0" borderId="0" xfId="6" applyFont="1" applyFill="1" applyBorder="1" applyAlignment="1" applyProtection="1">
      <alignment horizontal="left" vertical="center"/>
      <protection locked="0"/>
    </xf>
    <xf numFmtId="0" fontId="6" fillId="0" borderId="0" xfId="6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1" fillId="0" borderId="0" xfId="3" applyFont="1" applyFill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21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2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2" applyFont="1" applyFill="1" applyBorder="1" applyAlignment="1" applyProtection="1">
      <alignment horizontal="left" vertical="center" wrapText="1"/>
      <protection hidden="1"/>
    </xf>
    <xf numFmtId="0" fontId="22" fillId="0" borderId="0" xfId="2" applyFont="1" applyFill="1" applyBorder="1" applyAlignment="1" applyProtection="1">
      <alignment horizontal="left" vertical="center" wrapText="1"/>
    </xf>
    <xf numFmtId="0" fontId="22" fillId="0" borderId="0" xfId="2" applyFont="1" applyFill="1" applyBorder="1" applyAlignment="1" applyProtection="1">
      <alignment horizontal="center" vertical="center" wrapText="1"/>
      <protection hidden="1"/>
    </xf>
    <xf numFmtId="10" fontId="21" fillId="0" borderId="0" xfId="0" applyNumberFormat="1" applyFont="1" applyFill="1" applyBorder="1" applyAlignment="1" applyProtection="1">
      <alignment horizontal="center" vertical="center"/>
      <protection hidden="1"/>
    </xf>
    <xf numFmtId="10" fontId="2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2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Protection="1">
      <protection hidden="1"/>
    </xf>
    <xf numFmtId="0" fontId="22" fillId="0" borderId="0" xfId="2" applyFont="1" applyFill="1" applyBorder="1" applyAlignment="1" applyProtection="1">
      <alignment horizontal="left" vertical="center" wrapText="1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10" fontId="21" fillId="0" borderId="0" xfId="0" applyNumberFormat="1" applyFont="1" applyFill="1" applyBorder="1" applyAlignment="1" applyProtection="1">
      <alignment horizontal="center" vertical="center"/>
      <protection locked="0"/>
    </xf>
    <xf numFmtId="10" fontId="23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0" fillId="0" borderId="0" xfId="5" quotePrefix="1" applyFont="1" applyFill="1" applyBorder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164" fontId="4" fillId="3" borderId="17" xfId="4" quotePrefix="1" applyNumberFormat="1" applyFont="1" applyFill="1" applyBorder="1" applyAlignment="1" applyProtection="1">
      <alignment horizontal="center" vertical="center"/>
      <protection locked="0"/>
    </xf>
    <xf numFmtId="0" fontId="4" fillId="3" borderId="17" xfId="4" quotePrefix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65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7" xfId="4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0" fontId="9" fillId="0" borderId="0" xfId="1" applyFont="1" applyFill="1" applyAlignment="1" applyProtection="1">
      <alignment horizontal="left" indent="1"/>
      <protection locked="0"/>
    </xf>
    <xf numFmtId="0" fontId="6" fillId="0" borderId="0" xfId="1" applyFont="1" applyFill="1" applyAlignment="1" applyProtection="1">
      <alignment horizontal="left" vertical="center" indent="1"/>
      <protection locked="0"/>
    </xf>
    <xf numFmtId="0" fontId="6" fillId="0" borderId="0" xfId="1" applyFont="1" applyFill="1" applyAlignment="1" applyProtection="1">
      <alignment horizontal="left" indent="1"/>
      <protection locked="0"/>
    </xf>
    <xf numFmtId="0" fontId="4" fillId="0" borderId="13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indent="1"/>
    </xf>
    <xf numFmtId="0" fontId="6" fillId="0" borderId="0" xfId="5" applyFont="1" applyFill="1" applyBorder="1" applyAlignment="1" applyProtection="1">
      <alignment horizontal="left" vertical="center" indent="1"/>
      <protection locked="0"/>
    </xf>
    <xf numFmtId="0" fontId="18" fillId="0" borderId="0" xfId="5" applyFont="1" applyFill="1" applyBorder="1" applyAlignment="1" applyProtection="1">
      <alignment horizontal="left" vertical="center" indent="1"/>
      <protection hidden="1"/>
    </xf>
    <xf numFmtId="0" fontId="18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Fill="1" applyBorder="1" applyAlignment="1" applyProtection="1">
      <alignment horizontal="left" vertical="center" indent="1"/>
      <protection hidden="1"/>
    </xf>
    <xf numFmtId="0" fontId="6" fillId="0" borderId="0" xfId="6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Alignment="1" applyProtection="1">
      <alignment horizontal="left" indent="1"/>
      <protection locked="0"/>
    </xf>
    <xf numFmtId="0" fontId="10" fillId="0" borderId="0" xfId="0" applyFont="1" applyFill="1" applyBorder="1" applyAlignment="1" applyProtection="1">
      <alignment horizontal="left" vertical="center" indent="2"/>
      <protection hidden="1"/>
    </xf>
    <xf numFmtId="0" fontId="6" fillId="0" borderId="0" xfId="6" applyFont="1" applyFill="1" applyBorder="1" applyAlignment="1" applyProtection="1">
      <alignment horizontal="left" vertical="center" indent="2"/>
      <protection locked="0"/>
    </xf>
    <xf numFmtId="0" fontId="6" fillId="0" borderId="0" xfId="0" applyFont="1" applyFill="1" applyAlignment="1" applyProtection="1">
      <alignment horizontal="left" indent="2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4" fillId="0" borderId="0" xfId="5" quotePrefix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Border="1" applyAlignment="1" applyProtection="1">
      <alignment horizontal="center"/>
      <protection locked="0"/>
    </xf>
    <xf numFmtId="0" fontId="11" fillId="0" borderId="0" xfId="6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5" fillId="0" borderId="4" xfId="0" applyFont="1" applyFill="1" applyBorder="1" applyAlignment="1" applyProtection="1">
      <alignment horizontal="center" vertical="center" textRotation="90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>
      <alignment horizontal="left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11" fillId="0" borderId="0" xfId="1" applyFont="1" applyFill="1" applyAlignment="1" applyProtection="1">
      <alignment horizontal="left" vertical="center"/>
      <protection locked="0"/>
    </xf>
    <xf numFmtId="0" fontId="11" fillId="0" borderId="0" xfId="1" applyFont="1" applyFill="1" applyAlignment="1" applyProtection="1">
      <alignment horizontal="right" vertical="center"/>
      <protection locked="0"/>
    </xf>
    <xf numFmtId="0" fontId="12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4" xfId="1" applyFont="1" applyFill="1" applyBorder="1" applyAlignment="1" applyProtection="1">
      <alignment horizontal="center" vertical="center"/>
      <protection locked="0"/>
    </xf>
  </cellXfs>
  <cellStyles count="8">
    <cellStyle name="Hyperlink" xfId="3" builtinId="8"/>
    <cellStyle name="Normal" xfId="0" builtinId="0"/>
    <cellStyle name="Normal_Bao cao tong hop ket qua thi ket thuc hoc phan_KT2" xfId="2"/>
    <cellStyle name="Normal_DS C07VT1" xfId="5"/>
    <cellStyle name="Normal_DS D07DT2" xfId="6"/>
    <cellStyle name="Normal_DS_lop khoa_2009 (kem theo cac QD thanh lap lop)" xfId="4"/>
    <cellStyle name="Normal_Sheet1" xfId="1"/>
    <cellStyle name="Style 1" xfId="7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"/>
  <sheetViews>
    <sheetView zoomScaleNormal="100" workbookViewId="0">
      <pane ySplit="4" topLeftCell="A68" activePane="bottomLeft" state="frozen"/>
      <selection activeCell="X60" sqref="X60"/>
      <selection pane="bottomLeft" activeCell="A88" sqref="A88:XFD88"/>
    </sheetView>
  </sheetViews>
  <sheetFormatPr defaultColWidth="9" defaultRowHeight="15.75" x14ac:dyDescent="0.25"/>
  <cols>
    <col min="1" max="1" width="0.625" style="1" customWidth="1"/>
    <col min="2" max="2" width="5.625" style="1" customWidth="1"/>
    <col min="3" max="3" width="11.125" style="1" customWidth="1"/>
    <col min="4" max="4" width="16.5" style="94" customWidth="1"/>
    <col min="5" max="5" width="6.625" style="1" customWidth="1"/>
    <col min="6" max="6" width="8.125" style="1" customWidth="1"/>
    <col min="7" max="7" width="11.5" style="1" customWidth="1"/>
    <col min="8" max="10" width="4.625" style="1" customWidth="1"/>
    <col min="11" max="11" width="4.625" style="1" hidden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4.625" style="1" customWidth="1"/>
    <col min="21" max="21" width="5.125" style="1" hidden="1" customWidth="1"/>
    <col min="22" max="22" width="6.5" style="1" customWidth="1"/>
    <col min="23" max="23" width="6.5" style="2" customWidth="1"/>
    <col min="24" max="24" width="9" style="63"/>
    <col min="25" max="25" width="9.125" style="63" bestFit="1" customWidth="1"/>
    <col min="26" max="26" width="9" style="63"/>
    <col min="27" max="27" width="10.375" style="63" bestFit="1" customWidth="1"/>
    <col min="28" max="28" width="9.125" style="63" bestFit="1" customWidth="1"/>
    <col min="29" max="39" width="9" style="63"/>
    <col min="40" max="16384" width="9" style="1"/>
  </cols>
  <sheetData>
    <row r="1" spans="2:39" ht="21.75" hidden="1" customHeight="1" x14ac:dyDescent="0.4">
      <c r="H1" s="140" t="s">
        <v>0</v>
      </c>
      <c r="I1" s="140"/>
      <c r="J1" s="140"/>
      <c r="K1" s="140"/>
      <c r="L1" s="140" t="s">
        <v>460</v>
      </c>
      <c r="M1" s="140"/>
      <c r="N1" s="140"/>
      <c r="O1" s="140"/>
      <c r="P1" s="140"/>
      <c r="Q1" s="140"/>
      <c r="R1" s="140"/>
      <c r="S1" s="140"/>
      <c r="T1" s="140"/>
      <c r="U1" s="140"/>
    </row>
    <row r="2" spans="2:39" ht="19.5" customHeight="1" x14ac:dyDescent="0.3">
      <c r="B2" s="141" t="s">
        <v>1</v>
      </c>
      <c r="C2" s="141"/>
      <c r="D2" s="141"/>
      <c r="E2" s="141"/>
      <c r="F2" s="141"/>
      <c r="G2" s="141"/>
      <c r="H2" s="142" t="s">
        <v>461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3"/>
    </row>
    <row r="3" spans="2:39" ht="19.5" customHeight="1" x14ac:dyDescent="0.25">
      <c r="B3" s="143" t="s">
        <v>2</v>
      </c>
      <c r="C3" s="143"/>
      <c r="D3" s="143"/>
      <c r="E3" s="143"/>
      <c r="F3" s="143"/>
      <c r="G3" s="143"/>
      <c r="H3" s="144" t="s">
        <v>54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4"/>
      <c r="W3" s="5"/>
      <c r="AE3" s="64"/>
      <c r="AF3" s="65"/>
      <c r="AG3" s="64"/>
      <c r="AH3" s="64"/>
      <c r="AI3" s="64"/>
      <c r="AJ3" s="65"/>
      <c r="AK3" s="64"/>
    </row>
    <row r="4" spans="2:39" ht="4.5" customHeight="1" x14ac:dyDescent="0.25">
      <c r="B4" s="6"/>
      <c r="C4" s="6"/>
      <c r="D4" s="95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6"/>
      <c r="AJ4" s="66"/>
    </row>
    <row r="5" spans="2:39" ht="23.25" customHeight="1" x14ac:dyDescent="0.25">
      <c r="B5" s="137" t="s">
        <v>3</v>
      </c>
      <c r="C5" s="137"/>
      <c r="D5" s="138" t="s">
        <v>55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459</v>
      </c>
      <c r="Q5" s="139"/>
      <c r="R5" s="139"/>
      <c r="S5" s="139"/>
      <c r="T5" s="139"/>
      <c r="U5" s="139"/>
      <c r="X5" s="64"/>
      <c r="Y5" s="128" t="s">
        <v>50</v>
      </c>
      <c r="Z5" s="128" t="s">
        <v>9</v>
      </c>
      <c r="AA5" s="128" t="s">
        <v>49</v>
      </c>
      <c r="AB5" s="128" t="s">
        <v>48</v>
      </c>
      <c r="AC5" s="128"/>
      <c r="AD5" s="128"/>
      <c r="AE5" s="128"/>
      <c r="AF5" s="128" t="s">
        <v>47</v>
      </c>
      <c r="AG5" s="128"/>
      <c r="AH5" s="128" t="s">
        <v>45</v>
      </c>
      <c r="AI5" s="128"/>
      <c r="AJ5" s="128" t="s">
        <v>46</v>
      </c>
      <c r="AK5" s="128"/>
      <c r="AL5" s="128" t="s">
        <v>44</v>
      </c>
      <c r="AM5" s="128"/>
    </row>
    <row r="6" spans="2:39" ht="17.25" customHeight="1" x14ac:dyDescent="0.25">
      <c r="B6" s="135" t="s">
        <v>4</v>
      </c>
      <c r="C6" s="135"/>
      <c r="D6" s="96"/>
      <c r="G6" s="136" t="s">
        <v>57</v>
      </c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X6" s="64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</row>
    <row r="7" spans="2:39" ht="5.25" customHeight="1" x14ac:dyDescent="0.25">
      <c r="B7" s="9"/>
      <c r="C7" s="9"/>
      <c r="D7" s="97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61"/>
      <c r="Q7" s="3"/>
      <c r="R7" s="3"/>
      <c r="S7" s="3"/>
      <c r="T7" s="3"/>
      <c r="U7" s="3"/>
      <c r="X7" s="64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</row>
    <row r="8" spans="2:39" ht="31.5" customHeight="1" x14ac:dyDescent="0.25">
      <c r="B8" s="122" t="s">
        <v>5</v>
      </c>
      <c r="C8" s="129" t="s">
        <v>6</v>
      </c>
      <c r="D8" s="131" t="s">
        <v>7</v>
      </c>
      <c r="E8" s="132"/>
      <c r="F8" s="122" t="s">
        <v>8</v>
      </c>
      <c r="G8" s="122" t="s">
        <v>9</v>
      </c>
      <c r="H8" s="120" t="s">
        <v>10</v>
      </c>
      <c r="I8" s="120" t="s">
        <v>11</v>
      </c>
      <c r="J8" s="120" t="s">
        <v>12</v>
      </c>
      <c r="K8" s="120" t="s">
        <v>13</v>
      </c>
      <c r="L8" s="121" t="s">
        <v>14</v>
      </c>
      <c r="M8" s="121" t="s">
        <v>15</v>
      </c>
      <c r="N8" s="121" t="s">
        <v>16</v>
      </c>
      <c r="O8" s="148" t="s">
        <v>17</v>
      </c>
      <c r="P8" s="121" t="s">
        <v>18</v>
      </c>
      <c r="Q8" s="122" t="s">
        <v>19</v>
      </c>
      <c r="R8" s="121" t="s">
        <v>20</v>
      </c>
      <c r="S8" s="122" t="s">
        <v>21</v>
      </c>
      <c r="T8" s="122" t="s">
        <v>22</v>
      </c>
      <c r="U8" s="122" t="s">
        <v>23</v>
      </c>
      <c r="X8" s="64"/>
      <c r="Y8" s="128"/>
      <c r="Z8" s="128"/>
      <c r="AA8" s="128"/>
      <c r="AB8" s="67" t="s">
        <v>24</v>
      </c>
      <c r="AC8" s="67" t="s">
        <v>25</v>
      </c>
      <c r="AD8" s="67" t="s">
        <v>26</v>
      </c>
      <c r="AE8" s="67" t="s">
        <v>27</v>
      </c>
      <c r="AF8" s="67" t="s">
        <v>28</v>
      </c>
      <c r="AG8" s="67" t="s">
        <v>27</v>
      </c>
      <c r="AH8" s="67" t="s">
        <v>28</v>
      </c>
      <c r="AI8" s="67" t="s">
        <v>27</v>
      </c>
      <c r="AJ8" s="67" t="s">
        <v>28</v>
      </c>
      <c r="AK8" s="67" t="s">
        <v>27</v>
      </c>
      <c r="AL8" s="67" t="s">
        <v>28</v>
      </c>
      <c r="AM8" s="68" t="s">
        <v>27</v>
      </c>
    </row>
    <row r="9" spans="2:39" ht="31.5" customHeight="1" x14ac:dyDescent="0.25">
      <c r="B9" s="124"/>
      <c r="C9" s="130"/>
      <c r="D9" s="133"/>
      <c r="E9" s="134"/>
      <c r="F9" s="124"/>
      <c r="G9" s="124"/>
      <c r="H9" s="120"/>
      <c r="I9" s="120"/>
      <c r="J9" s="120"/>
      <c r="K9" s="120"/>
      <c r="L9" s="121"/>
      <c r="M9" s="121"/>
      <c r="N9" s="121"/>
      <c r="O9" s="148"/>
      <c r="P9" s="121"/>
      <c r="Q9" s="123"/>
      <c r="R9" s="121"/>
      <c r="S9" s="124"/>
      <c r="T9" s="123"/>
      <c r="U9" s="123"/>
      <c r="W9" s="11"/>
      <c r="X9" s="64"/>
      <c r="Y9" s="69" t="str">
        <f>+D5</f>
        <v>Kỹ thuật nhiếp ảnh</v>
      </c>
      <c r="Z9" s="70" t="str">
        <f>+P5</f>
        <v>Nhóm:   CDT1313-01</v>
      </c>
      <c r="AA9" s="71">
        <f>+$AJ$9+$AL$9+$AH$9</f>
        <v>61</v>
      </c>
      <c r="AB9" s="65">
        <f>COUNTIF($T$10:$T$129,"Khiển trách")</f>
        <v>0</v>
      </c>
      <c r="AC9" s="65">
        <f>COUNTIF($T$10:$T$129,"Cảnh cáo")</f>
        <v>0</v>
      </c>
      <c r="AD9" s="65">
        <f>COUNTIF($T$10:$T$129,"Đình chỉ thi")</f>
        <v>0</v>
      </c>
      <c r="AE9" s="72">
        <f>+($AB$9+$AC$9+$AD$9)/$AA$9*100%</f>
        <v>0</v>
      </c>
      <c r="AF9" s="65">
        <f>SUM(COUNTIF($T$10:$T$127,"Vắng"),COUNTIF($T$10:$T$127,"Vắng có phép"))</f>
        <v>0</v>
      </c>
      <c r="AG9" s="73">
        <f>+$AF$9/$AA$9</f>
        <v>0</v>
      </c>
      <c r="AH9" s="74">
        <f>COUNTIF($X$10:$X$127,"Thi lại")</f>
        <v>0</v>
      </c>
      <c r="AI9" s="73">
        <f>+$AH$9/$AA$9</f>
        <v>0</v>
      </c>
      <c r="AJ9" s="74">
        <f>COUNTIF($X$10:$X$128,"Học lại")</f>
        <v>0</v>
      </c>
      <c r="AK9" s="73">
        <f>+$AJ$9/$AA$9</f>
        <v>0</v>
      </c>
      <c r="AL9" s="65">
        <f>COUNTIF($X$11:$X$128,"Đạt")</f>
        <v>61</v>
      </c>
      <c r="AM9" s="72">
        <f>+$AL$9/$AA$9</f>
        <v>1</v>
      </c>
    </row>
    <row r="10" spans="2:39" ht="14.25" customHeight="1" x14ac:dyDescent="0.25">
      <c r="B10" s="145" t="s">
        <v>29</v>
      </c>
      <c r="C10" s="146"/>
      <c r="D10" s="146"/>
      <c r="E10" s="146"/>
      <c r="F10" s="146"/>
      <c r="G10" s="147"/>
      <c r="H10" s="12">
        <v>10</v>
      </c>
      <c r="I10" s="12">
        <v>10</v>
      </c>
      <c r="J10" s="13">
        <v>20</v>
      </c>
      <c r="K10" s="12"/>
      <c r="L10" s="14"/>
      <c r="M10" s="15"/>
      <c r="N10" s="15"/>
      <c r="O10" s="16"/>
      <c r="P10" s="62">
        <f>100-(H10+I10+J10+K10)</f>
        <v>60</v>
      </c>
      <c r="Q10" s="124"/>
      <c r="R10" s="17"/>
      <c r="S10" s="17"/>
      <c r="T10" s="124"/>
      <c r="U10" s="124"/>
      <c r="X10" s="6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2:39" ht="18.75" customHeight="1" x14ac:dyDescent="0.25">
      <c r="B11" s="18">
        <v>1</v>
      </c>
      <c r="C11" s="19" t="s">
        <v>479</v>
      </c>
      <c r="D11" s="98" t="s">
        <v>480</v>
      </c>
      <c r="E11" s="20" t="s">
        <v>60</v>
      </c>
      <c r="F11" s="21" t="s">
        <v>481</v>
      </c>
      <c r="G11" s="19" t="s">
        <v>66</v>
      </c>
      <c r="H11" s="22">
        <v>10</v>
      </c>
      <c r="I11" s="22">
        <v>9.5</v>
      </c>
      <c r="J11" s="22">
        <v>8</v>
      </c>
      <c r="K11" s="22" t="s">
        <v>30</v>
      </c>
      <c r="L11" s="23"/>
      <c r="M11" s="23"/>
      <c r="N11" s="23"/>
      <c r="O11" s="82"/>
      <c r="P11" s="24">
        <v>8</v>
      </c>
      <c r="Q11" s="25">
        <f>ROUND(SUMPRODUCT(H11:P11,$H$10:$P$10)/100,1)</f>
        <v>8.4</v>
      </c>
      <c r="R11" s="26" t="str">
        <f t="shared" ref="R11:R71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B+</v>
      </c>
      <c r="S11" s="26" t="str">
        <f t="shared" ref="S11:S71" si="1">IF($Q11&lt;4,"Kém",IF(AND($Q11&gt;=4,$Q11&lt;=5.4),"Trung bình yếu",IF(AND($Q11&gt;=5.5,$Q11&lt;=6.9),"Trung bình",IF(AND($Q11&gt;=7,$Q11&lt;=8.4),"Khá",IF(AND($Q11&gt;=8.5,$Q11&lt;=10),"Giỏi","")))))</f>
        <v>Khá</v>
      </c>
      <c r="T11" s="86" t="str">
        <f>+IF(OR($H11=0,$I11=0,$J11=0,$K11=0),"Không đủ ĐKDT","")</f>
        <v/>
      </c>
      <c r="U11" s="27" t="s">
        <v>462</v>
      </c>
      <c r="V11" s="3"/>
      <c r="W11" s="28"/>
      <c r="X11" s="76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2:39" ht="18.75" customHeight="1" x14ac:dyDescent="0.25">
      <c r="B12" s="29">
        <v>2</v>
      </c>
      <c r="C12" s="30" t="s">
        <v>482</v>
      </c>
      <c r="D12" s="99" t="s">
        <v>483</v>
      </c>
      <c r="E12" s="31" t="s">
        <v>60</v>
      </c>
      <c r="F12" s="32" t="s">
        <v>484</v>
      </c>
      <c r="G12" s="30" t="s">
        <v>80</v>
      </c>
      <c r="H12" s="33">
        <v>10</v>
      </c>
      <c r="I12" s="33">
        <v>7.5</v>
      </c>
      <c r="J12" s="33">
        <v>8.5</v>
      </c>
      <c r="K12" s="33" t="s">
        <v>30</v>
      </c>
      <c r="L12" s="34"/>
      <c r="M12" s="34"/>
      <c r="N12" s="34"/>
      <c r="O12" s="83"/>
      <c r="P12" s="35">
        <v>8</v>
      </c>
      <c r="Q12" s="36">
        <f>ROUND(SUMPRODUCT(H12:P12,$H$10:$P$10)/100,1)</f>
        <v>8.3000000000000007</v>
      </c>
      <c r="R12" s="37" t="str">
        <f t="shared" si="0"/>
        <v>B+</v>
      </c>
      <c r="S12" s="38" t="str">
        <f t="shared" si="1"/>
        <v>Khá</v>
      </c>
      <c r="T12" s="39" t="str">
        <f>+IF(OR($H12=0,$I12=0,$J12=0,$K12=0),"Không đủ ĐKDT","")</f>
        <v/>
      </c>
      <c r="U12" s="40" t="s">
        <v>462</v>
      </c>
      <c r="V12" s="3"/>
      <c r="W12" s="28"/>
      <c r="X12" s="76" t="str">
        <f t="shared" ref="X12:X71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5"/>
      <c r="Z12" s="75"/>
      <c r="AA12" s="75"/>
      <c r="AB12" s="67"/>
      <c r="AC12" s="67"/>
      <c r="AD12" s="67"/>
      <c r="AE12" s="67"/>
      <c r="AF12" s="66"/>
      <c r="AG12" s="67"/>
      <c r="AH12" s="67"/>
      <c r="AI12" s="67"/>
      <c r="AJ12" s="67"/>
      <c r="AK12" s="67"/>
      <c r="AL12" s="67"/>
      <c r="AM12" s="68"/>
    </row>
    <row r="13" spans="2:39" ht="18.75" customHeight="1" x14ac:dyDescent="0.25">
      <c r="B13" s="29">
        <v>3</v>
      </c>
      <c r="C13" s="30" t="s">
        <v>485</v>
      </c>
      <c r="D13" s="99" t="s">
        <v>399</v>
      </c>
      <c r="E13" s="31" t="s">
        <v>486</v>
      </c>
      <c r="F13" s="32" t="s">
        <v>61</v>
      </c>
      <c r="G13" s="30" t="s">
        <v>80</v>
      </c>
      <c r="H13" s="33">
        <v>10</v>
      </c>
      <c r="I13" s="33">
        <v>7.5</v>
      </c>
      <c r="J13" s="33">
        <v>8</v>
      </c>
      <c r="K13" s="33" t="s">
        <v>30</v>
      </c>
      <c r="L13" s="41"/>
      <c r="M13" s="41"/>
      <c r="N13" s="41"/>
      <c r="O13" s="83"/>
      <c r="P13" s="35">
        <v>7</v>
      </c>
      <c r="Q13" s="36">
        <f t="shared" ref="Q13:Q65" si="3">ROUND(SUMPRODUCT(H13:P13,$H$10:$P$10)/100,1)</f>
        <v>7.6</v>
      </c>
      <c r="R13" s="37" t="str">
        <f t="shared" si="0"/>
        <v>B</v>
      </c>
      <c r="S13" s="38" t="str">
        <f t="shared" si="1"/>
        <v>Khá</v>
      </c>
      <c r="T13" s="39" t="str">
        <f t="shared" ref="T13:T65" si="4">+IF(OR($H13=0,$I13=0,$J13=0,$K13=0),"Không đủ ĐKDT","")</f>
        <v/>
      </c>
      <c r="U13" s="40" t="s">
        <v>462</v>
      </c>
      <c r="V13" s="3"/>
      <c r="W13" s="28"/>
      <c r="X13" s="76" t="str">
        <f t="shared" si="2"/>
        <v>Đạt</v>
      </c>
      <c r="Y13" s="77"/>
      <c r="Z13" s="77"/>
      <c r="AA13" s="88"/>
      <c r="AB13" s="66"/>
      <c r="AC13" s="66"/>
      <c r="AD13" s="66"/>
      <c r="AE13" s="79"/>
      <c r="AF13" s="66"/>
      <c r="AG13" s="80"/>
      <c r="AH13" s="81"/>
      <c r="AI13" s="80"/>
      <c r="AJ13" s="81"/>
      <c r="AK13" s="80"/>
      <c r="AL13" s="66"/>
      <c r="AM13" s="79"/>
    </row>
    <row r="14" spans="2:39" ht="18.75" customHeight="1" x14ac:dyDescent="0.25">
      <c r="B14" s="29">
        <v>4</v>
      </c>
      <c r="C14" s="30" t="s">
        <v>487</v>
      </c>
      <c r="D14" s="99" t="s">
        <v>488</v>
      </c>
      <c r="E14" s="31" t="s">
        <v>489</v>
      </c>
      <c r="F14" s="32" t="s">
        <v>490</v>
      </c>
      <c r="G14" s="30" t="s">
        <v>66</v>
      </c>
      <c r="H14" s="33">
        <v>7</v>
      </c>
      <c r="I14" s="33">
        <v>9</v>
      </c>
      <c r="J14" s="33">
        <v>8</v>
      </c>
      <c r="K14" s="33" t="s">
        <v>30</v>
      </c>
      <c r="L14" s="41"/>
      <c r="M14" s="41"/>
      <c r="N14" s="41"/>
      <c r="O14" s="83"/>
      <c r="P14" s="35">
        <v>8.5</v>
      </c>
      <c r="Q14" s="36">
        <f t="shared" si="3"/>
        <v>8.3000000000000007</v>
      </c>
      <c r="R14" s="37" t="str">
        <f t="shared" si="0"/>
        <v>B+</v>
      </c>
      <c r="S14" s="38" t="str">
        <f t="shared" si="1"/>
        <v>Khá</v>
      </c>
      <c r="T14" s="39" t="str">
        <f t="shared" si="4"/>
        <v/>
      </c>
      <c r="U14" s="40" t="s">
        <v>462</v>
      </c>
      <c r="V14" s="3"/>
      <c r="W14" s="28"/>
      <c r="X14" s="76" t="str">
        <f t="shared" si="2"/>
        <v>Đạt</v>
      </c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2:39" ht="18.75" customHeight="1" x14ac:dyDescent="0.25">
      <c r="B15" s="29">
        <v>5</v>
      </c>
      <c r="C15" s="30" t="s">
        <v>491</v>
      </c>
      <c r="D15" s="99" t="s">
        <v>492</v>
      </c>
      <c r="E15" s="31" t="s">
        <v>493</v>
      </c>
      <c r="F15" s="32" t="s">
        <v>494</v>
      </c>
      <c r="G15" s="30" t="s">
        <v>73</v>
      </c>
      <c r="H15" s="33">
        <v>7</v>
      </c>
      <c r="I15" s="33">
        <v>7.5</v>
      </c>
      <c r="J15" s="33">
        <v>8</v>
      </c>
      <c r="K15" s="33" t="s">
        <v>30</v>
      </c>
      <c r="L15" s="41"/>
      <c r="M15" s="41"/>
      <c r="N15" s="41"/>
      <c r="O15" s="83"/>
      <c r="P15" s="35">
        <v>6</v>
      </c>
      <c r="Q15" s="36">
        <f t="shared" si="3"/>
        <v>6.7</v>
      </c>
      <c r="R15" s="37" t="str">
        <f t="shared" si="0"/>
        <v>C+</v>
      </c>
      <c r="S15" s="38" t="str">
        <f t="shared" si="1"/>
        <v>Trung bình</v>
      </c>
      <c r="T15" s="39" t="str">
        <f t="shared" si="4"/>
        <v/>
      </c>
      <c r="U15" s="40" t="s">
        <v>462</v>
      </c>
      <c r="V15" s="3"/>
      <c r="W15" s="28"/>
      <c r="X15" s="76" t="str">
        <f t="shared" si="2"/>
        <v>Đạt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2:39" ht="18.75" customHeight="1" x14ac:dyDescent="0.25">
      <c r="B16" s="29">
        <v>6</v>
      </c>
      <c r="C16" s="30" t="s">
        <v>495</v>
      </c>
      <c r="D16" s="99" t="s">
        <v>342</v>
      </c>
      <c r="E16" s="31" t="s">
        <v>493</v>
      </c>
      <c r="F16" s="32" t="s">
        <v>469</v>
      </c>
      <c r="G16" s="30" t="s">
        <v>84</v>
      </c>
      <c r="H16" s="33">
        <v>7</v>
      </c>
      <c r="I16" s="33">
        <v>8</v>
      </c>
      <c r="J16" s="33">
        <v>8</v>
      </c>
      <c r="K16" s="33" t="s">
        <v>30</v>
      </c>
      <c r="L16" s="41"/>
      <c r="M16" s="41"/>
      <c r="N16" s="41"/>
      <c r="O16" s="83"/>
      <c r="P16" s="35">
        <v>7</v>
      </c>
      <c r="Q16" s="36">
        <f t="shared" si="3"/>
        <v>7.3</v>
      </c>
      <c r="R16" s="37" t="str">
        <f t="shared" si="0"/>
        <v>B</v>
      </c>
      <c r="S16" s="38" t="str">
        <f t="shared" si="1"/>
        <v>Khá</v>
      </c>
      <c r="T16" s="39" t="str">
        <f t="shared" si="4"/>
        <v/>
      </c>
      <c r="U16" s="40" t="s">
        <v>462</v>
      </c>
      <c r="V16" s="3"/>
      <c r="W16" s="28"/>
      <c r="X16" s="76" t="str">
        <f t="shared" si="2"/>
        <v>Đạt</v>
      </c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2:39" ht="18.75" customHeight="1" x14ac:dyDescent="0.25">
      <c r="B17" s="29">
        <v>7</v>
      </c>
      <c r="C17" s="30" t="s">
        <v>496</v>
      </c>
      <c r="D17" s="99" t="s">
        <v>497</v>
      </c>
      <c r="E17" s="31" t="s">
        <v>498</v>
      </c>
      <c r="F17" s="32" t="s">
        <v>499</v>
      </c>
      <c r="G17" s="30" t="s">
        <v>84</v>
      </c>
      <c r="H17" s="33">
        <v>10</v>
      </c>
      <c r="I17" s="33">
        <v>8.5</v>
      </c>
      <c r="J17" s="33">
        <v>8</v>
      </c>
      <c r="K17" s="33" t="s">
        <v>30</v>
      </c>
      <c r="L17" s="41"/>
      <c r="M17" s="41"/>
      <c r="N17" s="41"/>
      <c r="O17" s="83"/>
      <c r="P17" s="35">
        <v>7</v>
      </c>
      <c r="Q17" s="36">
        <f t="shared" si="3"/>
        <v>7.7</v>
      </c>
      <c r="R17" s="37" t="str">
        <f t="shared" si="0"/>
        <v>B</v>
      </c>
      <c r="S17" s="38" t="str">
        <f t="shared" si="1"/>
        <v>Khá</v>
      </c>
      <c r="T17" s="39" t="str">
        <f t="shared" si="4"/>
        <v/>
      </c>
      <c r="U17" s="40" t="s">
        <v>462</v>
      </c>
      <c r="V17" s="3"/>
      <c r="W17" s="28"/>
      <c r="X17" s="76" t="str">
        <f t="shared" si="2"/>
        <v>Đạt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2:39" ht="18.75" customHeight="1" x14ac:dyDescent="0.25">
      <c r="B18" s="29">
        <v>8</v>
      </c>
      <c r="C18" s="30" t="s">
        <v>500</v>
      </c>
      <c r="D18" s="99" t="s">
        <v>501</v>
      </c>
      <c r="E18" s="31" t="s">
        <v>97</v>
      </c>
      <c r="F18" s="32" t="s">
        <v>502</v>
      </c>
      <c r="G18" s="30" t="s">
        <v>62</v>
      </c>
      <c r="H18" s="33">
        <v>5</v>
      </c>
      <c r="I18" s="33">
        <v>8</v>
      </c>
      <c r="J18" s="33">
        <v>7.5</v>
      </c>
      <c r="K18" s="33" t="s">
        <v>30</v>
      </c>
      <c r="L18" s="41"/>
      <c r="M18" s="41"/>
      <c r="N18" s="41"/>
      <c r="O18" s="83"/>
      <c r="P18" s="35">
        <v>6.5</v>
      </c>
      <c r="Q18" s="36">
        <f t="shared" si="3"/>
        <v>6.7</v>
      </c>
      <c r="R18" s="37" t="str">
        <f t="shared" si="0"/>
        <v>C+</v>
      </c>
      <c r="S18" s="38" t="str">
        <f t="shared" si="1"/>
        <v>Trung bình</v>
      </c>
      <c r="T18" s="39" t="str">
        <f t="shared" si="4"/>
        <v/>
      </c>
      <c r="U18" s="40" t="s">
        <v>462</v>
      </c>
      <c r="V18" s="3"/>
      <c r="W18" s="28"/>
      <c r="X18" s="76" t="str">
        <f t="shared" si="2"/>
        <v>Đạt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ht="18.75" customHeight="1" x14ac:dyDescent="0.25">
      <c r="B19" s="29">
        <v>9</v>
      </c>
      <c r="C19" s="30" t="s">
        <v>503</v>
      </c>
      <c r="D19" s="99" t="s">
        <v>504</v>
      </c>
      <c r="E19" s="31" t="s">
        <v>104</v>
      </c>
      <c r="F19" s="32" t="s">
        <v>505</v>
      </c>
      <c r="G19" s="30" t="s">
        <v>70</v>
      </c>
      <c r="H19" s="33">
        <v>7</v>
      </c>
      <c r="I19" s="33">
        <v>7.5</v>
      </c>
      <c r="J19" s="33">
        <v>9</v>
      </c>
      <c r="K19" s="33" t="s">
        <v>30</v>
      </c>
      <c r="L19" s="41"/>
      <c r="M19" s="41"/>
      <c r="N19" s="41"/>
      <c r="O19" s="83"/>
      <c r="P19" s="35">
        <v>7.5</v>
      </c>
      <c r="Q19" s="36">
        <f t="shared" si="3"/>
        <v>7.8</v>
      </c>
      <c r="R19" s="37" t="str">
        <f t="shared" si="0"/>
        <v>B</v>
      </c>
      <c r="S19" s="38" t="str">
        <f t="shared" si="1"/>
        <v>Khá</v>
      </c>
      <c r="T19" s="39" t="str">
        <f t="shared" si="4"/>
        <v/>
      </c>
      <c r="U19" s="40" t="s">
        <v>462</v>
      </c>
      <c r="V19" s="3"/>
      <c r="W19" s="28"/>
      <c r="X19" s="76" t="str">
        <f t="shared" si="2"/>
        <v>Đạt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2:39" ht="18.75" customHeight="1" x14ac:dyDescent="0.25">
      <c r="B20" s="29">
        <v>10</v>
      </c>
      <c r="C20" s="30" t="s">
        <v>506</v>
      </c>
      <c r="D20" s="99" t="s">
        <v>167</v>
      </c>
      <c r="E20" s="31" t="s">
        <v>104</v>
      </c>
      <c r="F20" s="32" t="s">
        <v>507</v>
      </c>
      <c r="G20" s="30" t="s">
        <v>80</v>
      </c>
      <c r="H20" s="33">
        <v>5</v>
      </c>
      <c r="I20" s="33">
        <v>7</v>
      </c>
      <c r="J20" s="33">
        <v>6.5</v>
      </c>
      <c r="K20" s="33" t="s">
        <v>30</v>
      </c>
      <c r="L20" s="41"/>
      <c r="M20" s="41"/>
      <c r="N20" s="41"/>
      <c r="O20" s="83"/>
      <c r="P20" s="35">
        <v>6</v>
      </c>
      <c r="Q20" s="36">
        <f t="shared" si="3"/>
        <v>6.1</v>
      </c>
      <c r="R20" s="37" t="str">
        <f t="shared" si="0"/>
        <v>C</v>
      </c>
      <c r="S20" s="38" t="str">
        <f t="shared" si="1"/>
        <v>Trung bình</v>
      </c>
      <c r="T20" s="39" t="str">
        <f t="shared" si="4"/>
        <v/>
      </c>
      <c r="U20" s="40" t="s">
        <v>462</v>
      </c>
      <c r="V20" s="3"/>
      <c r="W20" s="28"/>
      <c r="X20" s="76" t="str">
        <f t="shared" si="2"/>
        <v>Đạt</v>
      </c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39" ht="18.75" customHeight="1" x14ac:dyDescent="0.25">
      <c r="B21" s="29">
        <v>11</v>
      </c>
      <c r="C21" s="30" t="s">
        <v>508</v>
      </c>
      <c r="D21" s="99" t="s">
        <v>509</v>
      </c>
      <c r="E21" s="31" t="s">
        <v>510</v>
      </c>
      <c r="F21" s="32" t="s">
        <v>511</v>
      </c>
      <c r="G21" s="30" t="s">
        <v>73</v>
      </c>
      <c r="H21" s="33">
        <v>7</v>
      </c>
      <c r="I21" s="33">
        <v>8</v>
      </c>
      <c r="J21" s="33">
        <v>7.5</v>
      </c>
      <c r="K21" s="33" t="s">
        <v>30</v>
      </c>
      <c r="L21" s="41"/>
      <c r="M21" s="41"/>
      <c r="N21" s="41"/>
      <c r="O21" s="83"/>
      <c r="P21" s="35">
        <v>7</v>
      </c>
      <c r="Q21" s="36">
        <f t="shared" si="3"/>
        <v>7.2</v>
      </c>
      <c r="R21" s="37" t="str">
        <f t="shared" si="0"/>
        <v>B</v>
      </c>
      <c r="S21" s="38" t="str">
        <f t="shared" si="1"/>
        <v>Khá</v>
      </c>
      <c r="T21" s="39" t="str">
        <f t="shared" si="4"/>
        <v/>
      </c>
      <c r="U21" s="40" t="s">
        <v>462</v>
      </c>
      <c r="V21" s="3"/>
      <c r="W21" s="28"/>
      <c r="X21" s="76" t="str">
        <f t="shared" si="2"/>
        <v>Đạt</v>
      </c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2:39" ht="18.75" customHeight="1" x14ac:dyDescent="0.25">
      <c r="B22" s="29">
        <v>12</v>
      </c>
      <c r="C22" s="30" t="s">
        <v>512</v>
      </c>
      <c r="D22" s="99" t="s">
        <v>513</v>
      </c>
      <c r="E22" s="31" t="s">
        <v>107</v>
      </c>
      <c r="F22" s="32" t="s">
        <v>514</v>
      </c>
      <c r="G22" s="30" t="s">
        <v>70</v>
      </c>
      <c r="H22" s="33">
        <v>5</v>
      </c>
      <c r="I22" s="33">
        <v>9</v>
      </c>
      <c r="J22" s="33">
        <v>8.5</v>
      </c>
      <c r="K22" s="33" t="s">
        <v>30</v>
      </c>
      <c r="L22" s="41"/>
      <c r="M22" s="41"/>
      <c r="N22" s="41"/>
      <c r="O22" s="83"/>
      <c r="P22" s="35">
        <v>7</v>
      </c>
      <c r="Q22" s="36">
        <f t="shared" si="3"/>
        <v>7.3</v>
      </c>
      <c r="R22" s="37" t="str">
        <f t="shared" si="0"/>
        <v>B</v>
      </c>
      <c r="S22" s="38" t="str">
        <f t="shared" si="1"/>
        <v>Khá</v>
      </c>
      <c r="T22" s="39" t="str">
        <f t="shared" si="4"/>
        <v/>
      </c>
      <c r="U22" s="40" t="s">
        <v>462</v>
      </c>
      <c r="V22" s="3"/>
      <c r="W22" s="28"/>
      <c r="X22" s="76" t="str">
        <f t="shared" si="2"/>
        <v>Đạt</v>
      </c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2:39" ht="18.75" customHeight="1" x14ac:dyDescent="0.25">
      <c r="B23" s="29">
        <v>13</v>
      </c>
      <c r="C23" s="30" t="s">
        <v>515</v>
      </c>
      <c r="D23" s="99" t="s">
        <v>516</v>
      </c>
      <c r="E23" s="31" t="s">
        <v>111</v>
      </c>
      <c r="F23" s="32" t="s">
        <v>517</v>
      </c>
      <c r="G23" s="30" t="s">
        <v>84</v>
      </c>
      <c r="H23" s="33">
        <v>10</v>
      </c>
      <c r="I23" s="33">
        <v>8.5</v>
      </c>
      <c r="J23" s="33">
        <v>7.5</v>
      </c>
      <c r="K23" s="33" t="s">
        <v>30</v>
      </c>
      <c r="L23" s="41"/>
      <c r="M23" s="41"/>
      <c r="N23" s="41"/>
      <c r="O23" s="83"/>
      <c r="P23" s="35">
        <v>7</v>
      </c>
      <c r="Q23" s="36">
        <f t="shared" si="3"/>
        <v>7.6</v>
      </c>
      <c r="R23" s="37" t="str">
        <f t="shared" si="0"/>
        <v>B</v>
      </c>
      <c r="S23" s="38" t="str">
        <f t="shared" si="1"/>
        <v>Khá</v>
      </c>
      <c r="T23" s="39" t="str">
        <f t="shared" si="4"/>
        <v/>
      </c>
      <c r="U23" s="40" t="s">
        <v>462</v>
      </c>
      <c r="V23" s="3"/>
      <c r="W23" s="28"/>
      <c r="X23" s="76" t="str">
        <f t="shared" si="2"/>
        <v>Đạt</v>
      </c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2:39" ht="18.75" customHeight="1" x14ac:dyDescent="0.25">
      <c r="B24" s="29">
        <v>14</v>
      </c>
      <c r="C24" s="30" t="s">
        <v>518</v>
      </c>
      <c r="D24" s="99" t="s">
        <v>519</v>
      </c>
      <c r="E24" s="31" t="s">
        <v>520</v>
      </c>
      <c r="F24" s="32" t="s">
        <v>521</v>
      </c>
      <c r="G24" s="30" t="s">
        <v>62</v>
      </c>
      <c r="H24" s="33">
        <v>7</v>
      </c>
      <c r="I24" s="33">
        <v>9</v>
      </c>
      <c r="J24" s="33">
        <v>8</v>
      </c>
      <c r="K24" s="33" t="s">
        <v>30</v>
      </c>
      <c r="L24" s="41"/>
      <c r="M24" s="41"/>
      <c r="N24" s="41"/>
      <c r="O24" s="83"/>
      <c r="P24" s="35">
        <v>7</v>
      </c>
      <c r="Q24" s="36">
        <f t="shared" si="3"/>
        <v>7.4</v>
      </c>
      <c r="R24" s="37" t="str">
        <f t="shared" si="0"/>
        <v>B</v>
      </c>
      <c r="S24" s="38" t="str">
        <f t="shared" si="1"/>
        <v>Khá</v>
      </c>
      <c r="T24" s="39" t="str">
        <f t="shared" si="4"/>
        <v/>
      </c>
      <c r="U24" s="40" t="s">
        <v>462</v>
      </c>
      <c r="V24" s="3"/>
      <c r="W24" s="28"/>
      <c r="X24" s="76" t="str">
        <f t="shared" si="2"/>
        <v>Đạt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2:39" ht="18.75" customHeight="1" x14ac:dyDescent="0.25">
      <c r="B25" s="29">
        <v>15</v>
      </c>
      <c r="C25" s="30" t="s">
        <v>522</v>
      </c>
      <c r="D25" s="99" t="s">
        <v>523</v>
      </c>
      <c r="E25" s="31" t="s">
        <v>119</v>
      </c>
      <c r="F25" s="32" t="s">
        <v>524</v>
      </c>
      <c r="G25" s="30" t="s">
        <v>84</v>
      </c>
      <c r="H25" s="33">
        <v>7</v>
      </c>
      <c r="I25" s="33">
        <v>7</v>
      </c>
      <c r="J25" s="33">
        <v>7.5</v>
      </c>
      <c r="K25" s="33" t="s">
        <v>30</v>
      </c>
      <c r="L25" s="41"/>
      <c r="M25" s="41"/>
      <c r="N25" s="41"/>
      <c r="O25" s="83"/>
      <c r="P25" s="35">
        <v>6.5</v>
      </c>
      <c r="Q25" s="36">
        <f t="shared" si="3"/>
        <v>6.8</v>
      </c>
      <c r="R25" s="37" t="str">
        <f t="shared" si="0"/>
        <v>C+</v>
      </c>
      <c r="S25" s="38" t="str">
        <f t="shared" si="1"/>
        <v>Trung bình</v>
      </c>
      <c r="T25" s="39" t="str">
        <f t="shared" si="4"/>
        <v/>
      </c>
      <c r="U25" s="40" t="s">
        <v>462</v>
      </c>
      <c r="V25" s="3"/>
      <c r="W25" s="28"/>
      <c r="X25" s="76" t="str">
        <f t="shared" si="2"/>
        <v>Đạt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2:39" ht="18.75" customHeight="1" x14ac:dyDescent="0.25">
      <c r="B26" s="29">
        <v>16</v>
      </c>
      <c r="C26" s="30" t="s">
        <v>525</v>
      </c>
      <c r="D26" s="99" t="s">
        <v>167</v>
      </c>
      <c r="E26" s="31" t="s">
        <v>123</v>
      </c>
      <c r="F26" s="32" t="s">
        <v>502</v>
      </c>
      <c r="G26" s="30" t="s">
        <v>70</v>
      </c>
      <c r="H26" s="33">
        <v>7</v>
      </c>
      <c r="I26" s="33">
        <v>7</v>
      </c>
      <c r="J26" s="33">
        <v>8.5</v>
      </c>
      <c r="K26" s="33" t="s">
        <v>30</v>
      </c>
      <c r="L26" s="41"/>
      <c r="M26" s="41"/>
      <c r="N26" s="41"/>
      <c r="O26" s="83"/>
      <c r="P26" s="35">
        <v>7</v>
      </c>
      <c r="Q26" s="36">
        <f t="shared" si="3"/>
        <v>7.3</v>
      </c>
      <c r="R26" s="37" t="str">
        <f t="shared" si="0"/>
        <v>B</v>
      </c>
      <c r="S26" s="38" t="str">
        <f t="shared" si="1"/>
        <v>Khá</v>
      </c>
      <c r="T26" s="39" t="str">
        <f t="shared" si="4"/>
        <v/>
      </c>
      <c r="U26" s="40" t="s">
        <v>462</v>
      </c>
      <c r="V26" s="3"/>
      <c r="W26" s="28"/>
      <c r="X26" s="76" t="str">
        <f t="shared" si="2"/>
        <v>Đạt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2:39" ht="18.75" customHeight="1" x14ac:dyDescent="0.25">
      <c r="B27" s="29">
        <v>17</v>
      </c>
      <c r="C27" s="30" t="s">
        <v>526</v>
      </c>
      <c r="D27" s="99" t="s">
        <v>320</v>
      </c>
      <c r="E27" s="31" t="s">
        <v>144</v>
      </c>
      <c r="F27" s="32" t="s">
        <v>527</v>
      </c>
      <c r="G27" s="30" t="s">
        <v>73</v>
      </c>
      <c r="H27" s="33">
        <v>10</v>
      </c>
      <c r="I27" s="33">
        <v>7.5</v>
      </c>
      <c r="J27" s="33">
        <v>8</v>
      </c>
      <c r="K27" s="33" t="s">
        <v>30</v>
      </c>
      <c r="L27" s="41"/>
      <c r="M27" s="41"/>
      <c r="N27" s="41"/>
      <c r="O27" s="83"/>
      <c r="P27" s="35">
        <v>7</v>
      </c>
      <c r="Q27" s="36">
        <f t="shared" si="3"/>
        <v>7.6</v>
      </c>
      <c r="R27" s="37" t="str">
        <f t="shared" si="0"/>
        <v>B</v>
      </c>
      <c r="S27" s="38" t="str">
        <f t="shared" si="1"/>
        <v>Khá</v>
      </c>
      <c r="T27" s="39" t="str">
        <f t="shared" si="4"/>
        <v/>
      </c>
      <c r="U27" s="40" t="s">
        <v>462</v>
      </c>
      <c r="V27" s="3"/>
      <c r="W27" s="28"/>
      <c r="X27" s="76" t="str">
        <f t="shared" si="2"/>
        <v>Đạt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2:39" ht="18.75" customHeight="1" x14ac:dyDescent="0.25">
      <c r="B28" s="29">
        <v>18</v>
      </c>
      <c r="C28" s="30" t="s">
        <v>528</v>
      </c>
      <c r="D28" s="99" t="s">
        <v>440</v>
      </c>
      <c r="E28" s="31" t="s">
        <v>144</v>
      </c>
      <c r="F28" s="32" t="s">
        <v>529</v>
      </c>
      <c r="G28" s="30" t="s">
        <v>84</v>
      </c>
      <c r="H28" s="33">
        <v>5</v>
      </c>
      <c r="I28" s="33">
        <v>8.5</v>
      </c>
      <c r="J28" s="33">
        <v>7.5</v>
      </c>
      <c r="K28" s="33" t="s">
        <v>30</v>
      </c>
      <c r="L28" s="41"/>
      <c r="M28" s="41"/>
      <c r="N28" s="41"/>
      <c r="O28" s="83"/>
      <c r="P28" s="35">
        <v>7</v>
      </c>
      <c r="Q28" s="36">
        <f t="shared" si="3"/>
        <v>7.1</v>
      </c>
      <c r="R28" s="37" t="str">
        <f t="shared" si="0"/>
        <v>B</v>
      </c>
      <c r="S28" s="38" t="str">
        <f t="shared" si="1"/>
        <v>Khá</v>
      </c>
      <c r="T28" s="39" t="str">
        <f t="shared" si="4"/>
        <v/>
      </c>
      <c r="U28" s="40" t="s">
        <v>462</v>
      </c>
      <c r="V28" s="3"/>
      <c r="W28" s="28"/>
      <c r="X28" s="76" t="str">
        <f t="shared" si="2"/>
        <v>Đạt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2:39" ht="18.75" customHeight="1" x14ac:dyDescent="0.25">
      <c r="B29" s="29">
        <v>19</v>
      </c>
      <c r="C29" s="30" t="s">
        <v>530</v>
      </c>
      <c r="D29" s="99" t="s">
        <v>531</v>
      </c>
      <c r="E29" s="31" t="s">
        <v>144</v>
      </c>
      <c r="F29" s="32" t="s">
        <v>532</v>
      </c>
      <c r="G29" s="30" t="s">
        <v>80</v>
      </c>
      <c r="H29" s="33">
        <v>10</v>
      </c>
      <c r="I29" s="33">
        <v>7.5</v>
      </c>
      <c r="J29" s="33">
        <v>7</v>
      </c>
      <c r="K29" s="33" t="s">
        <v>30</v>
      </c>
      <c r="L29" s="41"/>
      <c r="M29" s="41"/>
      <c r="N29" s="41"/>
      <c r="O29" s="83"/>
      <c r="P29" s="35">
        <v>7</v>
      </c>
      <c r="Q29" s="36">
        <f t="shared" si="3"/>
        <v>7.4</v>
      </c>
      <c r="R29" s="37" t="str">
        <f t="shared" si="0"/>
        <v>B</v>
      </c>
      <c r="S29" s="38" t="str">
        <f t="shared" si="1"/>
        <v>Khá</v>
      </c>
      <c r="T29" s="39" t="str">
        <f t="shared" si="4"/>
        <v/>
      </c>
      <c r="U29" s="40" t="s">
        <v>462</v>
      </c>
      <c r="V29" s="3"/>
      <c r="W29" s="28"/>
      <c r="X29" s="76" t="str">
        <f t="shared" si="2"/>
        <v>Đạt</v>
      </c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2:39" ht="18.75" customHeight="1" x14ac:dyDescent="0.25">
      <c r="B30" s="29">
        <v>20</v>
      </c>
      <c r="C30" s="30" t="s">
        <v>533</v>
      </c>
      <c r="D30" s="99" t="s">
        <v>534</v>
      </c>
      <c r="E30" s="31" t="s">
        <v>156</v>
      </c>
      <c r="F30" s="32" t="s">
        <v>300</v>
      </c>
      <c r="G30" s="30" t="s">
        <v>70</v>
      </c>
      <c r="H30" s="33">
        <v>7</v>
      </c>
      <c r="I30" s="33">
        <v>9</v>
      </c>
      <c r="J30" s="33">
        <v>7</v>
      </c>
      <c r="K30" s="33" t="s">
        <v>30</v>
      </c>
      <c r="L30" s="41"/>
      <c r="M30" s="41"/>
      <c r="N30" s="41"/>
      <c r="O30" s="83"/>
      <c r="P30" s="35">
        <v>6.5</v>
      </c>
      <c r="Q30" s="36">
        <f t="shared" si="3"/>
        <v>6.9</v>
      </c>
      <c r="R30" s="37" t="str">
        <f t="shared" si="0"/>
        <v>C+</v>
      </c>
      <c r="S30" s="38" t="str">
        <f t="shared" si="1"/>
        <v>Trung bình</v>
      </c>
      <c r="T30" s="39" t="str">
        <f t="shared" si="4"/>
        <v/>
      </c>
      <c r="U30" s="40" t="s">
        <v>462</v>
      </c>
      <c r="V30" s="3"/>
      <c r="W30" s="28"/>
      <c r="X30" s="76" t="str">
        <f t="shared" si="2"/>
        <v>Đạt</v>
      </c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2:39" ht="18.75" customHeight="1" x14ac:dyDescent="0.25">
      <c r="B31" s="29">
        <v>21</v>
      </c>
      <c r="C31" s="30" t="s">
        <v>535</v>
      </c>
      <c r="D31" s="99" t="s">
        <v>536</v>
      </c>
      <c r="E31" s="31" t="s">
        <v>168</v>
      </c>
      <c r="F31" s="32" t="s">
        <v>217</v>
      </c>
      <c r="G31" s="30" t="s">
        <v>66</v>
      </c>
      <c r="H31" s="33">
        <v>10</v>
      </c>
      <c r="I31" s="33">
        <v>8.5</v>
      </c>
      <c r="J31" s="33">
        <v>7.5</v>
      </c>
      <c r="K31" s="33" t="s">
        <v>30</v>
      </c>
      <c r="L31" s="41"/>
      <c r="M31" s="41"/>
      <c r="N31" s="41"/>
      <c r="O31" s="83"/>
      <c r="P31" s="35">
        <v>7.5</v>
      </c>
      <c r="Q31" s="36">
        <f t="shared" si="3"/>
        <v>7.9</v>
      </c>
      <c r="R31" s="37" t="str">
        <f t="shared" si="0"/>
        <v>B</v>
      </c>
      <c r="S31" s="38" t="str">
        <f t="shared" si="1"/>
        <v>Khá</v>
      </c>
      <c r="T31" s="39" t="str">
        <f t="shared" si="4"/>
        <v/>
      </c>
      <c r="U31" s="40" t="s">
        <v>462</v>
      </c>
      <c r="V31" s="3"/>
      <c r="W31" s="28"/>
      <c r="X31" s="76" t="str">
        <f t="shared" si="2"/>
        <v>Đạt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2:39" ht="18.75" customHeight="1" x14ac:dyDescent="0.25">
      <c r="B32" s="29">
        <v>22</v>
      </c>
      <c r="C32" s="30" t="s">
        <v>537</v>
      </c>
      <c r="D32" s="99" t="s">
        <v>151</v>
      </c>
      <c r="E32" s="31" t="s">
        <v>171</v>
      </c>
      <c r="F32" s="32" t="s">
        <v>538</v>
      </c>
      <c r="G32" s="30" t="s">
        <v>80</v>
      </c>
      <c r="H32" s="33">
        <v>10</v>
      </c>
      <c r="I32" s="33">
        <v>8.5</v>
      </c>
      <c r="J32" s="33">
        <v>7.5</v>
      </c>
      <c r="K32" s="33" t="s">
        <v>30</v>
      </c>
      <c r="L32" s="41"/>
      <c r="M32" s="41"/>
      <c r="N32" s="41"/>
      <c r="O32" s="83"/>
      <c r="P32" s="35">
        <v>7.5</v>
      </c>
      <c r="Q32" s="36">
        <f t="shared" si="3"/>
        <v>7.9</v>
      </c>
      <c r="R32" s="37" t="str">
        <f t="shared" si="0"/>
        <v>B</v>
      </c>
      <c r="S32" s="38" t="str">
        <f t="shared" si="1"/>
        <v>Khá</v>
      </c>
      <c r="T32" s="39" t="str">
        <f t="shared" si="4"/>
        <v/>
      </c>
      <c r="U32" s="40" t="s">
        <v>462</v>
      </c>
      <c r="V32" s="3"/>
      <c r="W32" s="28"/>
      <c r="X32" s="76" t="str">
        <f t="shared" si="2"/>
        <v>Đạt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2:39" ht="18.75" customHeight="1" x14ac:dyDescent="0.25">
      <c r="B33" s="29">
        <v>23</v>
      </c>
      <c r="C33" s="30" t="s">
        <v>539</v>
      </c>
      <c r="D33" s="99" t="s">
        <v>151</v>
      </c>
      <c r="E33" s="31" t="s">
        <v>357</v>
      </c>
      <c r="F33" s="32" t="s">
        <v>540</v>
      </c>
      <c r="G33" s="30" t="s">
        <v>84</v>
      </c>
      <c r="H33" s="33">
        <v>10</v>
      </c>
      <c r="I33" s="33">
        <v>6.5</v>
      </c>
      <c r="J33" s="33">
        <v>7.5</v>
      </c>
      <c r="K33" s="33" t="s">
        <v>30</v>
      </c>
      <c r="L33" s="41"/>
      <c r="M33" s="41"/>
      <c r="N33" s="41"/>
      <c r="O33" s="83"/>
      <c r="P33" s="35">
        <v>7</v>
      </c>
      <c r="Q33" s="36">
        <f t="shared" si="3"/>
        <v>7.4</v>
      </c>
      <c r="R33" s="37" t="str">
        <f t="shared" si="0"/>
        <v>B</v>
      </c>
      <c r="S33" s="38" t="str">
        <f t="shared" si="1"/>
        <v>Khá</v>
      </c>
      <c r="T33" s="39" t="str">
        <f t="shared" si="4"/>
        <v/>
      </c>
      <c r="U33" s="40" t="s">
        <v>462</v>
      </c>
      <c r="V33" s="3"/>
      <c r="W33" s="28"/>
      <c r="X33" s="76" t="str">
        <f t="shared" si="2"/>
        <v>Đạt</v>
      </c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2:39" ht="18.75" customHeight="1" x14ac:dyDescent="0.25">
      <c r="B34" s="29">
        <v>24</v>
      </c>
      <c r="C34" s="30" t="s">
        <v>541</v>
      </c>
      <c r="D34" s="99" t="s">
        <v>542</v>
      </c>
      <c r="E34" s="31" t="s">
        <v>464</v>
      </c>
      <c r="F34" s="32" t="s">
        <v>543</v>
      </c>
      <c r="G34" s="30" t="s">
        <v>84</v>
      </c>
      <c r="H34" s="33">
        <v>10</v>
      </c>
      <c r="I34" s="33">
        <v>8.5</v>
      </c>
      <c r="J34" s="33">
        <v>8.5</v>
      </c>
      <c r="K34" s="33" t="s">
        <v>30</v>
      </c>
      <c r="L34" s="41"/>
      <c r="M34" s="41"/>
      <c r="N34" s="41"/>
      <c r="O34" s="83"/>
      <c r="P34" s="35">
        <v>7</v>
      </c>
      <c r="Q34" s="36">
        <f t="shared" si="3"/>
        <v>7.8</v>
      </c>
      <c r="R34" s="37" t="str">
        <f t="shared" si="0"/>
        <v>B</v>
      </c>
      <c r="S34" s="38" t="str">
        <f t="shared" si="1"/>
        <v>Khá</v>
      </c>
      <c r="T34" s="39" t="str">
        <f t="shared" si="4"/>
        <v/>
      </c>
      <c r="U34" s="40" t="s">
        <v>462</v>
      </c>
      <c r="V34" s="3"/>
      <c r="W34" s="28"/>
      <c r="X34" s="76" t="str">
        <f t="shared" si="2"/>
        <v>Đạt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ht="18.75" customHeight="1" x14ac:dyDescent="0.25">
      <c r="B35" s="29">
        <v>25</v>
      </c>
      <c r="C35" s="30" t="s">
        <v>544</v>
      </c>
      <c r="D35" s="99" t="s">
        <v>545</v>
      </c>
      <c r="E35" s="31" t="s">
        <v>182</v>
      </c>
      <c r="F35" s="32" t="s">
        <v>546</v>
      </c>
      <c r="G35" s="30" t="s">
        <v>66</v>
      </c>
      <c r="H35" s="33">
        <v>10</v>
      </c>
      <c r="I35" s="33">
        <v>8.5</v>
      </c>
      <c r="J35" s="33">
        <v>7.5</v>
      </c>
      <c r="K35" s="33" t="s">
        <v>30</v>
      </c>
      <c r="L35" s="41"/>
      <c r="M35" s="41"/>
      <c r="N35" s="41"/>
      <c r="O35" s="83"/>
      <c r="P35" s="35">
        <v>7</v>
      </c>
      <c r="Q35" s="36">
        <f t="shared" si="3"/>
        <v>7.6</v>
      </c>
      <c r="R35" s="37" t="str">
        <f t="shared" si="0"/>
        <v>B</v>
      </c>
      <c r="S35" s="38" t="str">
        <f t="shared" si="1"/>
        <v>Khá</v>
      </c>
      <c r="T35" s="39" t="str">
        <f t="shared" si="4"/>
        <v/>
      </c>
      <c r="U35" s="40" t="s">
        <v>462</v>
      </c>
      <c r="V35" s="3"/>
      <c r="W35" s="28"/>
      <c r="X35" s="76" t="str">
        <f t="shared" si="2"/>
        <v>Đạt</v>
      </c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2:39" ht="18.75" customHeight="1" x14ac:dyDescent="0.25">
      <c r="B36" s="29">
        <v>26</v>
      </c>
      <c r="C36" s="30" t="s">
        <v>547</v>
      </c>
      <c r="D36" s="99" t="s">
        <v>548</v>
      </c>
      <c r="E36" s="31" t="s">
        <v>182</v>
      </c>
      <c r="F36" s="32" t="s">
        <v>549</v>
      </c>
      <c r="G36" s="30" t="s">
        <v>80</v>
      </c>
      <c r="H36" s="33">
        <v>10</v>
      </c>
      <c r="I36" s="33">
        <v>7.5</v>
      </c>
      <c r="J36" s="33">
        <v>8</v>
      </c>
      <c r="K36" s="33" t="s">
        <v>30</v>
      </c>
      <c r="L36" s="41"/>
      <c r="M36" s="41"/>
      <c r="N36" s="41"/>
      <c r="O36" s="83"/>
      <c r="P36" s="35">
        <v>7</v>
      </c>
      <c r="Q36" s="36">
        <f t="shared" si="3"/>
        <v>7.6</v>
      </c>
      <c r="R36" s="37" t="str">
        <f t="shared" si="0"/>
        <v>B</v>
      </c>
      <c r="S36" s="38" t="str">
        <f t="shared" si="1"/>
        <v>Khá</v>
      </c>
      <c r="T36" s="39" t="str">
        <f t="shared" si="4"/>
        <v/>
      </c>
      <c r="U36" s="40" t="s">
        <v>462</v>
      </c>
      <c r="V36" s="3"/>
      <c r="W36" s="28"/>
      <c r="X36" s="76" t="str">
        <f t="shared" si="2"/>
        <v>Đạt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2:39" ht="18.75" customHeight="1" x14ac:dyDescent="0.25">
      <c r="B37" s="29">
        <v>27</v>
      </c>
      <c r="C37" s="30" t="s">
        <v>550</v>
      </c>
      <c r="D37" s="99" t="s">
        <v>551</v>
      </c>
      <c r="E37" s="31" t="s">
        <v>552</v>
      </c>
      <c r="F37" s="32" t="s">
        <v>347</v>
      </c>
      <c r="G37" s="30" t="s">
        <v>80</v>
      </c>
      <c r="H37" s="33">
        <v>7</v>
      </c>
      <c r="I37" s="33">
        <v>7</v>
      </c>
      <c r="J37" s="33">
        <v>7.5</v>
      </c>
      <c r="K37" s="33" t="s">
        <v>30</v>
      </c>
      <c r="L37" s="41"/>
      <c r="M37" s="41"/>
      <c r="N37" s="41"/>
      <c r="O37" s="83"/>
      <c r="P37" s="35">
        <v>7</v>
      </c>
      <c r="Q37" s="36">
        <f t="shared" si="3"/>
        <v>7.1</v>
      </c>
      <c r="R37" s="37" t="str">
        <f t="shared" si="0"/>
        <v>B</v>
      </c>
      <c r="S37" s="38" t="str">
        <f t="shared" si="1"/>
        <v>Khá</v>
      </c>
      <c r="T37" s="39" t="str">
        <f t="shared" si="4"/>
        <v/>
      </c>
      <c r="U37" s="40" t="s">
        <v>462</v>
      </c>
      <c r="V37" s="3"/>
      <c r="W37" s="28"/>
      <c r="X37" s="76" t="str">
        <f t="shared" si="2"/>
        <v>Đạt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2:39" ht="18.75" customHeight="1" x14ac:dyDescent="0.25">
      <c r="B38" s="29">
        <v>28</v>
      </c>
      <c r="C38" s="30" t="s">
        <v>553</v>
      </c>
      <c r="D38" s="99" t="s">
        <v>554</v>
      </c>
      <c r="E38" s="31" t="s">
        <v>375</v>
      </c>
      <c r="F38" s="32" t="s">
        <v>555</v>
      </c>
      <c r="G38" s="30" t="s">
        <v>62</v>
      </c>
      <c r="H38" s="33">
        <v>5</v>
      </c>
      <c r="I38" s="33">
        <v>7.5</v>
      </c>
      <c r="J38" s="33">
        <v>8</v>
      </c>
      <c r="K38" s="33" t="s">
        <v>30</v>
      </c>
      <c r="L38" s="41"/>
      <c r="M38" s="41"/>
      <c r="N38" s="41"/>
      <c r="O38" s="83"/>
      <c r="P38" s="35">
        <v>7</v>
      </c>
      <c r="Q38" s="36">
        <f t="shared" si="3"/>
        <v>7.1</v>
      </c>
      <c r="R38" s="37" t="str">
        <f t="shared" si="0"/>
        <v>B</v>
      </c>
      <c r="S38" s="38" t="str">
        <f t="shared" si="1"/>
        <v>Khá</v>
      </c>
      <c r="T38" s="39" t="str">
        <f t="shared" si="4"/>
        <v/>
      </c>
      <c r="U38" s="40" t="s">
        <v>462</v>
      </c>
      <c r="V38" s="3"/>
      <c r="W38" s="28"/>
      <c r="X38" s="76" t="str">
        <f t="shared" si="2"/>
        <v>Đạt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2:39" ht="18.75" customHeight="1" x14ac:dyDescent="0.25">
      <c r="B39" s="29">
        <v>29</v>
      </c>
      <c r="C39" s="30" t="s">
        <v>556</v>
      </c>
      <c r="D39" s="99" t="s">
        <v>557</v>
      </c>
      <c r="E39" s="31" t="s">
        <v>465</v>
      </c>
      <c r="F39" s="32" t="s">
        <v>558</v>
      </c>
      <c r="G39" s="30" t="s">
        <v>62</v>
      </c>
      <c r="H39" s="33">
        <v>7</v>
      </c>
      <c r="I39" s="33">
        <v>8</v>
      </c>
      <c r="J39" s="33">
        <v>7</v>
      </c>
      <c r="K39" s="33" t="s">
        <v>30</v>
      </c>
      <c r="L39" s="41"/>
      <c r="M39" s="41"/>
      <c r="N39" s="41"/>
      <c r="O39" s="83"/>
      <c r="P39" s="35">
        <v>7</v>
      </c>
      <c r="Q39" s="36">
        <f t="shared" si="3"/>
        <v>7.1</v>
      </c>
      <c r="R39" s="37" t="str">
        <f t="shared" si="0"/>
        <v>B</v>
      </c>
      <c r="S39" s="38" t="str">
        <f t="shared" si="1"/>
        <v>Khá</v>
      </c>
      <c r="T39" s="39" t="str">
        <f t="shared" si="4"/>
        <v/>
      </c>
      <c r="U39" s="40" t="s">
        <v>462</v>
      </c>
      <c r="V39" s="3"/>
      <c r="W39" s="28"/>
      <c r="X39" s="76" t="str">
        <f t="shared" si="2"/>
        <v>Đạt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ht="18.75" customHeight="1" x14ac:dyDescent="0.25">
      <c r="B40" s="29">
        <v>30</v>
      </c>
      <c r="C40" s="30" t="s">
        <v>559</v>
      </c>
      <c r="D40" s="99" t="s">
        <v>560</v>
      </c>
      <c r="E40" s="31" t="s">
        <v>466</v>
      </c>
      <c r="F40" s="32" t="s">
        <v>561</v>
      </c>
      <c r="G40" s="30" t="s">
        <v>80</v>
      </c>
      <c r="H40" s="33">
        <v>10</v>
      </c>
      <c r="I40" s="33">
        <v>8.5</v>
      </c>
      <c r="J40" s="33">
        <v>9</v>
      </c>
      <c r="K40" s="33" t="s">
        <v>30</v>
      </c>
      <c r="L40" s="41"/>
      <c r="M40" s="41"/>
      <c r="N40" s="41"/>
      <c r="O40" s="83"/>
      <c r="P40" s="35">
        <v>8</v>
      </c>
      <c r="Q40" s="36">
        <f t="shared" si="3"/>
        <v>8.5</v>
      </c>
      <c r="R40" s="37" t="str">
        <f t="shared" si="0"/>
        <v>A</v>
      </c>
      <c r="S40" s="38" t="str">
        <f t="shared" si="1"/>
        <v>Giỏi</v>
      </c>
      <c r="T40" s="39" t="str">
        <f t="shared" si="4"/>
        <v/>
      </c>
      <c r="U40" s="40" t="s">
        <v>462</v>
      </c>
      <c r="V40" s="3"/>
      <c r="W40" s="28"/>
      <c r="X40" s="76" t="str">
        <f t="shared" si="2"/>
        <v>Đạt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2:39" ht="18.75" customHeight="1" x14ac:dyDescent="0.25">
      <c r="B41" s="29">
        <v>31</v>
      </c>
      <c r="C41" s="30" t="s">
        <v>562</v>
      </c>
      <c r="D41" s="99" t="s">
        <v>151</v>
      </c>
      <c r="E41" s="31" t="s">
        <v>196</v>
      </c>
      <c r="F41" s="32" t="s">
        <v>563</v>
      </c>
      <c r="G41" s="30" t="s">
        <v>66</v>
      </c>
      <c r="H41" s="33">
        <v>7</v>
      </c>
      <c r="I41" s="33">
        <v>8.5</v>
      </c>
      <c r="J41" s="33">
        <v>7.5</v>
      </c>
      <c r="K41" s="33" t="s">
        <v>30</v>
      </c>
      <c r="L41" s="41"/>
      <c r="M41" s="41"/>
      <c r="N41" s="41"/>
      <c r="O41" s="83"/>
      <c r="P41" s="35">
        <v>6</v>
      </c>
      <c r="Q41" s="36">
        <f t="shared" si="3"/>
        <v>6.7</v>
      </c>
      <c r="R41" s="37" t="str">
        <f t="shared" si="0"/>
        <v>C+</v>
      </c>
      <c r="S41" s="38" t="str">
        <f t="shared" si="1"/>
        <v>Trung bình</v>
      </c>
      <c r="T41" s="39" t="str">
        <f t="shared" si="4"/>
        <v/>
      </c>
      <c r="U41" s="40" t="s">
        <v>462</v>
      </c>
      <c r="V41" s="3"/>
      <c r="W41" s="28"/>
      <c r="X41" s="76" t="str">
        <f t="shared" si="2"/>
        <v>Đạt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2:39" ht="18.75" customHeight="1" x14ac:dyDescent="0.25">
      <c r="B42" s="29">
        <v>32</v>
      </c>
      <c r="C42" s="30" t="s">
        <v>564</v>
      </c>
      <c r="D42" s="99" t="s">
        <v>122</v>
      </c>
      <c r="E42" s="31" t="s">
        <v>565</v>
      </c>
      <c r="F42" s="32" t="s">
        <v>318</v>
      </c>
      <c r="G42" s="30" t="s">
        <v>84</v>
      </c>
      <c r="H42" s="33">
        <v>7</v>
      </c>
      <c r="I42" s="33">
        <v>8</v>
      </c>
      <c r="J42" s="33">
        <v>8</v>
      </c>
      <c r="K42" s="33" t="s">
        <v>30</v>
      </c>
      <c r="L42" s="41"/>
      <c r="M42" s="41"/>
      <c r="N42" s="41"/>
      <c r="O42" s="83"/>
      <c r="P42" s="35">
        <v>8</v>
      </c>
      <c r="Q42" s="36">
        <f t="shared" si="3"/>
        <v>7.9</v>
      </c>
      <c r="R42" s="37" t="str">
        <f t="shared" si="0"/>
        <v>B</v>
      </c>
      <c r="S42" s="38" t="str">
        <f t="shared" si="1"/>
        <v>Khá</v>
      </c>
      <c r="T42" s="39" t="str">
        <f t="shared" si="4"/>
        <v/>
      </c>
      <c r="U42" s="40" t="s">
        <v>463</v>
      </c>
      <c r="V42" s="3"/>
      <c r="W42" s="28"/>
      <c r="X42" s="76" t="str">
        <f t="shared" si="2"/>
        <v>Đạt</v>
      </c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2:39" ht="18.75" customHeight="1" x14ac:dyDescent="0.25">
      <c r="B43" s="29">
        <v>33</v>
      </c>
      <c r="C43" s="30" t="s">
        <v>566</v>
      </c>
      <c r="D43" s="99" t="s">
        <v>567</v>
      </c>
      <c r="E43" s="31" t="s">
        <v>400</v>
      </c>
      <c r="F43" s="32" t="s">
        <v>568</v>
      </c>
      <c r="G43" s="30" t="s">
        <v>84</v>
      </c>
      <c r="H43" s="33">
        <v>7</v>
      </c>
      <c r="I43" s="33">
        <v>7.5</v>
      </c>
      <c r="J43" s="33">
        <v>7</v>
      </c>
      <c r="K43" s="33" t="s">
        <v>30</v>
      </c>
      <c r="L43" s="41"/>
      <c r="M43" s="41"/>
      <c r="N43" s="41"/>
      <c r="O43" s="83"/>
      <c r="P43" s="35">
        <v>7</v>
      </c>
      <c r="Q43" s="36">
        <f t="shared" si="3"/>
        <v>7.1</v>
      </c>
      <c r="R43" s="37" t="str">
        <f t="shared" si="0"/>
        <v>B</v>
      </c>
      <c r="S43" s="38" t="str">
        <f t="shared" si="1"/>
        <v>Khá</v>
      </c>
      <c r="T43" s="39" t="str">
        <f t="shared" si="4"/>
        <v/>
      </c>
      <c r="U43" s="40" t="s">
        <v>463</v>
      </c>
      <c r="V43" s="3"/>
      <c r="W43" s="28"/>
      <c r="X43" s="76" t="str">
        <f t="shared" si="2"/>
        <v>Đạt</v>
      </c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2:39" ht="18.75" customHeight="1" x14ac:dyDescent="0.25">
      <c r="B44" s="29">
        <v>34</v>
      </c>
      <c r="C44" s="30" t="s">
        <v>569</v>
      </c>
      <c r="D44" s="99" t="s">
        <v>570</v>
      </c>
      <c r="E44" s="31" t="s">
        <v>204</v>
      </c>
      <c r="F44" s="32" t="s">
        <v>571</v>
      </c>
      <c r="G44" s="30" t="s">
        <v>84</v>
      </c>
      <c r="H44" s="33">
        <v>5</v>
      </c>
      <c r="I44" s="33">
        <v>7</v>
      </c>
      <c r="J44" s="33">
        <v>7.5</v>
      </c>
      <c r="K44" s="33" t="s">
        <v>30</v>
      </c>
      <c r="L44" s="41"/>
      <c r="M44" s="41"/>
      <c r="N44" s="41"/>
      <c r="O44" s="83"/>
      <c r="P44" s="35">
        <v>7.5</v>
      </c>
      <c r="Q44" s="36">
        <f t="shared" si="3"/>
        <v>7.2</v>
      </c>
      <c r="R44" s="37" t="str">
        <f t="shared" si="0"/>
        <v>B</v>
      </c>
      <c r="S44" s="38" t="str">
        <f t="shared" si="1"/>
        <v>Khá</v>
      </c>
      <c r="T44" s="39" t="str">
        <f t="shared" si="4"/>
        <v/>
      </c>
      <c r="U44" s="40" t="s">
        <v>463</v>
      </c>
      <c r="V44" s="3"/>
      <c r="W44" s="28"/>
      <c r="X44" s="76" t="str">
        <f t="shared" si="2"/>
        <v>Đạt</v>
      </c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2:39" ht="18.75" customHeight="1" x14ac:dyDescent="0.25">
      <c r="B45" s="29">
        <v>35</v>
      </c>
      <c r="C45" s="30" t="s">
        <v>572</v>
      </c>
      <c r="D45" s="99" t="s">
        <v>167</v>
      </c>
      <c r="E45" s="31" t="s">
        <v>467</v>
      </c>
      <c r="F45" s="32" t="s">
        <v>450</v>
      </c>
      <c r="G45" s="30" t="s">
        <v>62</v>
      </c>
      <c r="H45" s="33">
        <v>7</v>
      </c>
      <c r="I45" s="33">
        <v>8</v>
      </c>
      <c r="J45" s="33">
        <v>6</v>
      </c>
      <c r="K45" s="33" t="s">
        <v>30</v>
      </c>
      <c r="L45" s="41"/>
      <c r="M45" s="41"/>
      <c r="N45" s="41"/>
      <c r="O45" s="83"/>
      <c r="P45" s="35">
        <v>6</v>
      </c>
      <c r="Q45" s="36">
        <f t="shared" si="3"/>
        <v>6.3</v>
      </c>
      <c r="R45" s="37" t="str">
        <f t="shared" si="0"/>
        <v>C</v>
      </c>
      <c r="S45" s="38" t="str">
        <f t="shared" si="1"/>
        <v>Trung bình</v>
      </c>
      <c r="T45" s="39" t="str">
        <f t="shared" si="4"/>
        <v/>
      </c>
      <c r="U45" s="40" t="s">
        <v>463</v>
      </c>
      <c r="V45" s="3"/>
      <c r="W45" s="28"/>
      <c r="X45" s="76" t="str">
        <f t="shared" si="2"/>
        <v>Đạt</v>
      </c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2:39" ht="18.75" customHeight="1" x14ac:dyDescent="0.25">
      <c r="B46" s="29">
        <v>36</v>
      </c>
      <c r="C46" s="30" t="s">
        <v>573</v>
      </c>
      <c r="D46" s="99" t="s">
        <v>574</v>
      </c>
      <c r="E46" s="31" t="s">
        <v>468</v>
      </c>
      <c r="F46" s="32" t="s">
        <v>575</v>
      </c>
      <c r="G46" s="30" t="s">
        <v>62</v>
      </c>
      <c r="H46" s="33">
        <v>7</v>
      </c>
      <c r="I46" s="33">
        <v>8</v>
      </c>
      <c r="J46" s="33">
        <v>7.5</v>
      </c>
      <c r="K46" s="33" t="s">
        <v>30</v>
      </c>
      <c r="L46" s="41"/>
      <c r="M46" s="41"/>
      <c r="N46" s="41"/>
      <c r="O46" s="83"/>
      <c r="P46" s="35">
        <v>7</v>
      </c>
      <c r="Q46" s="36">
        <f t="shared" si="3"/>
        <v>7.2</v>
      </c>
      <c r="R46" s="37" t="str">
        <f t="shared" si="0"/>
        <v>B</v>
      </c>
      <c r="S46" s="38" t="str">
        <f t="shared" si="1"/>
        <v>Khá</v>
      </c>
      <c r="T46" s="39" t="str">
        <f t="shared" si="4"/>
        <v/>
      </c>
      <c r="U46" s="40" t="s">
        <v>463</v>
      </c>
      <c r="V46" s="3"/>
      <c r="W46" s="28"/>
      <c r="X46" s="76" t="str">
        <f t="shared" si="2"/>
        <v>Đạt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2:39" ht="18.75" customHeight="1" x14ac:dyDescent="0.25">
      <c r="B47" s="29">
        <v>37</v>
      </c>
      <c r="C47" s="30" t="s">
        <v>576</v>
      </c>
      <c r="D47" s="99" t="s">
        <v>106</v>
      </c>
      <c r="E47" s="31" t="s">
        <v>212</v>
      </c>
      <c r="F47" s="32" t="s">
        <v>577</v>
      </c>
      <c r="G47" s="30" t="s">
        <v>66</v>
      </c>
      <c r="H47" s="33">
        <v>10</v>
      </c>
      <c r="I47" s="33">
        <v>8.5</v>
      </c>
      <c r="J47" s="33">
        <v>7</v>
      </c>
      <c r="K47" s="33" t="s">
        <v>30</v>
      </c>
      <c r="L47" s="41"/>
      <c r="M47" s="41"/>
      <c r="N47" s="41"/>
      <c r="O47" s="83"/>
      <c r="P47" s="35">
        <v>6.5</v>
      </c>
      <c r="Q47" s="36">
        <f t="shared" si="3"/>
        <v>7.2</v>
      </c>
      <c r="R47" s="37" t="str">
        <f t="shared" si="0"/>
        <v>B</v>
      </c>
      <c r="S47" s="38" t="str">
        <f t="shared" si="1"/>
        <v>Khá</v>
      </c>
      <c r="T47" s="39" t="str">
        <f t="shared" si="4"/>
        <v/>
      </c>
      <c r="U47" s="40" t="s">
        <v>463</v>
      </c>
      <c r="V47" s="3"/>
      <c r="W47" s="28"/>
      <c r="X47" s="76" t="str">
        <f t="shared" si="2"/>
        <v>Đạt</v>
      </c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2:39" ht="18.75" customHeight="1" x14ac:dyDescent="0.25">
      <c r="B48" s="29">
        <v>38</v>
      </c>
      <c r="C48" s="30" t="s">
        <v>578</v>
      </c>
      <c r="D48" s="99" t="s">
        <v>579</v>
      </c>
      <c r="E48" s="31" t="s">
        <v>580</v>
      </c>
      <c r="F48" s="32" t="s">
        <v>581</v>
      </c>
      <c r="G48" s="30" t="s">
        <v>62</v>
      </c>
      <c r="H48" s="33">
        <v>7</v>
      </c>
      <c r="I48" s="33">
        <v>8</v>
      </c>
      <c r="J48" s="33">
        <v>8.5</v>
      </c>
      <c r="K48" s="33" t="s">
        <v>30</v>
      </c>
      <c r="L48" s="41"/>
      <c r="M48" s="41"/>
      <c r="N48" s="41"/>
      <c r="O48" s="83"/>
      <c r="P48" s="35">
        <v>7</v>
      </c>
      <c r="Q48" s="36">
        <f t="shared" si="3"/>
        <v>7.4</v>
      </c>
      <c r="R48" s="37" t="str">
        <f t="shared" si="0"/>
        <v>B</v>
      </c>
      <c r="S48" s="38" t="str">
        <f t="shared" si="1"/>
        <v>Khá</v>
      </c>
      <c r="T48" s="39" t="str">
        <f t="shared" si="4"/>
        <v/>
      </c>
      <c r="U48" s="40" t="s">
        <v>463</v>
      </c>
      <c r="V48" s="3"/>
      <c r="W48" s="28"/>
      <c r="X48" s="76" t="str">
        <f t="shared" si="2"/>
        <v>Đạt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2:39" ht="18.75" customHeight="1" x14ac:dyDescent="0.25">
      <c r="B49" s="29">
        <v>39</v>
      </c>
      <c r="C49" s="30" t="s">
        <v>582</v>
      </c>
      <c r="D49" s="99" t="s">
        <v>583</v>
      </c>
      <c r="E49" s="31" t="s">
        <v>584</v>
      </c>
      <c r="F49" s="32" t="s">
        <v>585</v>
      </c>
      <c r="G49" s="30" t="s">
        <v>73</v>
      </c>
      <c r="H49" s="33">
        <v>7</v>
      </c>
      <c r="I49" s="33">
        <v>7</v>
      </c>
      <c r="J49" s="33">
        <v>7</v>
      </c>
      <c r="K49" s="33" t="s">
        <v>30</v>
      </c>
      <c r="L49" s="41"/>
      <c r="M49" s="41"/>
      <c r="N49" s="41"/>
      <c r="O49" s="83"/>
      <c r="P49" s="35">
        <v>7</v>
      </c>
      <c r="Q49" s="36">
        <f t="shared" si="3"/>
        <v>7</v>
      </c>
      <c r="R49" s="37" t="str">
        <f t="shared" si="0"/>
        <v>B</v>
      </c>
      <c r="S49" s="38" t="str">
        <f t="shared" si="1"/>
        <v>Khá</v>
      </c>
      <c r="T49" s="39" t="str">
        <f t="shared" si="4"/>
        <v/>
      </c>
      <c r="U49" s="40" t="s">
        <v>463</v>
      </c>
      <c r="V49" s="3"/>
      <c r="W49" s="28"/>
      <c r="X49" s="76" t="str">
        <f t="shared" si="2"/>
        <v>Đạt</v>
      </c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2:39" ht="18.75" customHeight="1" x14ac:dyDescent="0.25">
      <c r="B50" s="29">
        <v>40</v>
      </c>
      <c r="C50" s="30" t="s">
        <v>586</v>
      </c>
      <c r="D50" s="99" t="s">
        <v>470</v>
      </c>
      <c r="E50" s="31" t="s">
        <v>413</v>
      </c>
      <c r="F50" s="32" t="s">
        <v>587</v>
      </c>
      <c r="G50" s="30" t="s">
        <v>84</v>
      </c>
      <c r="H50" s="33">
        <v>7</v>
      </c>
      <c r="I50" s="33">
        <v>6.5</v>
      </c>
      <c r="J50" s="33">
        <v>7.5</v>
      </c>
      <c r="K50" s="33" t="s">
        <v>30</v>
      </c>
      <c r="L50" s="41"/>
      <c r="M50" s="41"/>
      <c r="N50" s="41"/>
      <c r="O50" s="83"/>
      <c r="P50" s="35">
        <v>6</v>
      </c>
      <c r="Q50" s="36">
        <f t="shared" si="3"/>
        <v>6.5</v>
      </c>
      <c r="R50" s="37" t="str">
        <f t="shared" si="0"/>
        <v>C+</v>
      </c>
      <c r="S50" s="38" t="str">
        <f t="shared" si="1"/>
        <v>Trung bình</v>
      </c>
      <c r="T50" s="39" t="str">
        <f t="shared" si="4"/>
        <v/>
      </c>
      <c r="U50" s="40" t="s">
        <v>463</v>
      </c>
      <c r="V50" s="3"/>
      <c r="W50" s="28"/>
      <c r="X50" s="76" t="str">
        <f t="shared" si="2"/>
        <v>Đạt</v>
      </c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2:39" ht="18.75" customHeight="1" x14ac:dyDescent="0.25">
      <c r="B51" s="29">
        <v>41</v>
      </c>
      <c r="C51" s="30" t="s">
        <v>588</v>
      </c>
      <c r="D51" s="99" t="s">
        <v>589</v>
      </c>
      <c r="E51" s="31" t="s">
        <v>590</v>
      </c>
      <c r="F51" s="32" t="s">
        <v>591</v>
      </c>
      <c r="G51" s="30" t="s">
        <v>66</v>
      </c>
      <c r="H51" s="33">
        <v>5</v>
      </c>
      <c r="I51" s="33">
        <v>8.5</v>
      </c>
      <c r="J51" s="33">
        <v>7.5</v>
      </c>
      <c r="K51" s="33" t="s">
        <v>30</v>
      </c>
      <c r="L51" s="41"/>
      <c r="M51" s="41"/>
      <c r="N51" s="41"/>
      <c r="O51" s="83"/>
      <c r="P51" s="35">
        <v>7</v>
      </c>
      <c r="Q51" s="36">
        <f t="shared" si="3"/>
        <v>7.1</v>
      </c>
      <c r="R51" s="37" t="str">
        <f t="shared" si="0"/>
        <v>B</v>
      </c>
      <c r="S51" s="38" t="str">
        <f t="shared" si="1"/>
        <v>Khá</v>
      </c>
      <c r="T51" s="39" t="str">
        <f t="shared" si="4"/>
        <v/>
      </c>
      <c r="U51" s="40" t="s">
        <v>463</v>
      </c>
      <c r="V51" s="3"/>
      <c r="W51" s="28"/>
      <c r="X51" s="76" t="str">
        <f t="shared" si="2"/>
        <v>Đạt</v>
      </c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2:39" ht="18.75" customHeight="1" x14ac:dyDescent="0.25">
      <c r="B52" s="29">
        <v>42</v>
      </c>
      <c r="C52" s="30" t="s">
        <v>592</v>
      </c>
      <c r="D52" s="99" t="s">
        <v>363</v>
      </c>
      <c r="E52" s="31" t="s">
        <v>593</v>
      </c>
      <c r="F52" s="32" t="s">
        <v>594</v>
      </c>
      <c r="G52" s="30" t="s">
        <v>84</v>
      </c>
      <c r="H52" s="33">
        <v>10</v>
      </c>
      <c r="I52" s="33">
        <v>6.5</v>
      </c>
      <c r="J52" s="33">
        <v>7</v>
      </c>
      <c r="K52" s="33" t="s">
        <v>30</v>
      </c>
      <c r="L52" s="41"/>
      <c r="M52" s="41"/>
      <c r="N52" s="41"/>
      <c r="O52" s="83"/>
      <c r="P52" s="35">
        <v>6.5</v>
      </c>
      <c r="Q52" s="36">
        <f t="shared" si="3"/>
        <v>7</v>
      </c>
      <c r="R52" s="37" t="str">
        <f t="shared" si="0"/>
        <v>B</v>
      </c>
      <c r="S52" s="38" t="str">
        <f t="shared" si="1"/>
        <v>Khá</v>
      </c>
      <c r="T52" s="39" t="str">
        <f t="shared" si="4"/>
        <v/>
      </c>
      <c r="U52" s="40" t="s">
        <v>463</v>
      </c>
      <c r="V52" s="3"/>
      <c r="W52" s="28"/>
      <c r="X52" s="76" t="str">
        <f t="shared" si="2"/>
        <v>Đạt</v>
      </c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2:39" ht="18.75" customHeight="1" x14ac:dyDescent="0.25">
      <c r="B53" s="29">
        <v>43</v>
      </c>
      <c r="C53" s="30" t="s">
        <v>595</v>
      </c>
      <c r="D53" s="99" t="s">
        <v>596</v>
      </c>
      <c r="E53" s="31" t="s">
        <v>597</v>
      </c>
      <c r="F53" s="32" t="s">
        <v>598</v>
      </c>
      <c r="G53" s="30" t="s">
        <v>84</v>
      </c>
      <c r="H53" s="33">
        <v>10</v>
      </c>
      <c r="I53" s="33">
        <v>7</v>
      </c>
      <c r="J53" s="33">
        <v>7</v>
      </c>
      <c r="K53" s="33" t="s">
        <v>30</v>
      </c>
      <c r="L53" s="41"/>
      <c r="M53" s="41"/>
      <c r="N53" s="41"/>
      <c r="O53" s="83"/>
      <c r="P53" s="35">
        <v>6.5</v>
      </c>
      <c r="Q53" s="36">
        <f t="shared" si="3"/>
        <v>7</v>
      </c>
      <c r="R53" s="37" t="str">
        <f t="shared" si="0"/>
        <v>B</v>
      </c>
      <c r="S53" s="38" t="str">
        <f t="shared" si="1"/>
        <v>Khá</v>
      </c>
      <c r="T53" s="39" t="str">
        <f t="shared" si="4"/>
        <v/>
      </c>
      <c r="U53" s="40" t="s">
        <v>463</v>
      </c>
      <c r="V53" s="3"/>
      <c r="W53" s="28"/>
      <c r="X53" s="76" t="str">
        <f t="shared" si="2"/>
        <v>Đạt</v>
      </c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2:39" ht="18.75" customHeight="1" x14ac:dyDescent="0.25">
      <c r="B54" s="29">
        <v>44</v>
      </c>
      <c r="C54" s="30" t="s">
        <v>599</v>
      </c>
      <c r="D54" s="99" t="s">
        <v>600</v>
      </c>
      <c r="E54" s="31" t="s">
        <v>471</v>
      </c>
      <c r="F54" s="32" t="s">
        <v>601</v>
      </c>
      <c r="G54" s="30" t="s">
        <v>66</v>
      </c>
      <c r="H54" s="33">
        <v>10</v>
      </c>
      <c r="I54" s="33">
        <v>8.5</v>
      </c>
      <c r="J54" s="33">
        <v>8</v>
      </c>
      <c r="K54" s="33" t="s">
        <v>30</v>
      </c>
      <c r="L54" s="41"/>
      <c r="M54" s="41"/>
      <c r="N54" s="41"/>
      <c r="O54" s="83"/>
      <c r="P54" s="35">
        <v>7</v>
      </c>
      <c r="Q54" s="36">
        <f t="shared" si="3"/>
        <v>7.7</v>
      </c>
      <c r="R54" s="37" t="str">
        <f t="shared" si="0"/>
        <v>B</v>
      </c>
      <c r="S54" s="38" t="str">
        <f t="shared" si="1"/>
        <v>Khá</v>
      </c>
      <c r="T54" s="39" t="str">
        <f t="shared" si="4"/>
        <v/>
      </c>
      <c r="U54" s="40" t="s">
        <v>463</v>
      </c>
      <c r="V54" s="3"/>
      <c r="W54" s="28"/>
      <c r="X54" s="76" t="str">
        <f t="shared" si="2"/>
        <v>Đạt</v>
      </c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2:39" ht="18.75" customHeight="1" x14ac:dyDescent="0.25">
      <c r="B55" s="29">
        <v>45</v>
      </c>
      <c r="C55" s="30" t="s">
        <v>602</v>
      </c>
      <c r="D55" s="99" t="s">
        <v>603</v>
      </c>
      <c r="E55" s="31" t="s">
        <v>472</v>
      </c>
      <c r="F55" s="32" t="s">
        <v>175</v>
      </c>
      <c r="G55" s="30" t="s">
        <v>80</v>
      </c>
      <c r="H55" s="33">
        <v>7</v>
      </c>
      <c r="I55" s="33">
        <v>8</v>
      </c>
      <c r="J55" s="33">
        <v>7.5</v>
      </c>
      <c r="K55" s="33" t="s">
        <v>30</v>
      </c>
      <c r="L55" s="41"/>
      <c r="M55" s="41"/>
      <c r="N55" s="41"/>
      <c r="O55" s="83"/>
      <c r="P55" s="35">
        <v>6.5</v>
      </c>
      <c r="Q55" s="36">
        <f t="shared" si="3"/>
        <v>6.9</v>
      </c>
      <c r="R55" s="37" t="str">
        <f t="shared" si="0"/>
        <v>C+</v>
      </c>
      <c r="S55" s="38" t="str">
        <f t="shared" si="1"/>
        <v>Trung bình</v>
      </c>
      <c r="T55" s="39" t="str">
        <f t="shared" si="4"/>
        <v/>
      </c>
      <c r="U55" s="40" t="s">
        <v>463</v>
      </c>
      <c r="V55" s="3"/>
      <c r="W55" s="28"/>
      <c r="X55" s="76" t="str">
        <f t="shared" si="2"/>
        <v>Đạt</v>
      </c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2:39" ht="18.75" customHeight="1" x14ac:dyDescent="0.25">
      <c r="B56" s="29">
        <v>46</v>
      </c>
      <c r="C56" s="30" t="s">
        <v>604</v>
      </c>
      <c r="D56" s="99" t="s">
        <v>399</v>
      </c>
      <c r="E56" s="31" t="s">
        <v>473</v>
      </c>
      <c r="F56" s="32" t="s">
        <v>521</v>
      </c>
      <c r="G56" s="30" t="s">
        <v>70</v>
      </c>
      <c r="H56" s="33">
        <v>5</v>
      </c>
      <c r="I56" s="33">
        <v>9</v>
      </c>
      <c r="J56" s="33">
        <v>7.5</v>
      </c>
      <c r="K56" s="33" t="s">
        <v>30</v>
      </c>
      <c r="L56" s="41"/>
      <c r="M56" s="41"/>
      <c r="N56" s="41"/>
      <c r="O56" s="83"/>
      <c r="P56" s="35">
        <v>7</v>
      </c>
      <c r="Q56" s="36">
        <f t="shared" si="3"/>
        <v>7.1</v>
      </c>
      <c r="R56" s="37" t="str">
        <f t="shared" si="0"/>
        <v>B</v>
      </c>
      <c r="S56" s="38" t="str">
        <f t="shared" si="1"/>
        <v>Khá</v>
      </c>
      <c r="T56" s="39" t="str">
        <f t="shared" si="4"/>
        <v/>
      </c>
      <c r="U56" s="40" t="s">
        <v>463</v>
      </c>
      <c r="V56" s="3"/>
      <c r="W56" s="28"/>
      <c r="X56" s="76" t="str">
        <f t="shared" si="2"/>
        <v>Đạt</v>
      </c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2:39" ht="18.75" customHeight="1" x14ac:dyDescent="0.25">
      <c r="B57" s="29">
        <v>47</v>
      </c>
      <c r="C57" s="30" t="s">
        <v>605</v>
      </c>
      <c r="D57" s="99" t="s">
        <v>366</v>
      </c>
      <c r="E57" s="31" t="s">
        <v>421</v>
      </c>
      <c r="F57" s="32" t="s">
        <v>606</v>
      </c>
      <c r="G57" s="30" t="s">
        <v>70</v>
      </c>
      <c r="H57" s="33">
        <v>10</v>
      </c>
      <c r="I57" s="33">
        <v>7</v>
      </c>
      <c r="J57" s="33">
        <v>7.5</v>
      </c>
      <c r="K57" s="33" t="s">
        <v>30</v>
      </c>
      <c r="L57" s="41"/>
      <c r="M57" s="41"/>
      <c r="N57" s="41"/>
      <c r="O57" s="83"/>
      <c r="P57" s="35">
        <v>7</v>
      </c>
      <c r="Q57" s="36">
        <f t="shared" si="3"/>
        <v>7.4</v>
      </c>
      <c r="R57" s="37" t="str">
        <f t="shared" si="0"/>
        <v>B</v>
      </c>
      <c r="S57" s="38" t="str">
        <f t="shared" si="1"/>
        <v>Khá</v>
      </c>
      <c r="T57" s="39" t="str">
        <f t="shared" si="4"/>
        <v/>
      </c>
      <c r="U57" s="40" t="s">
        <v>463</v>
      </c>
      <c r="V57" s="3"/>
      <c r="W57" s="28"/>
      <c r="X57" s="76" t="str">
        <f t="shared" si="2"/>
        <v>Đạt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2:39" ht="18.75" customHeight="1" x14ac:dyDescent="0.25">
      <c r="B58" s="29">
        <v>48</v>
      </c>
      <c r="C58" s="30" t="s">
        <v>607</v>
      </c>
      <c r="D58" s="99" t="s">
        <v>476</v>
      </c>
      <c r="E58" s="31" t="s">
        <v>474</v>
      </c>
      <c r="F58" s="32" t="s">
        <v>608</v>
      </c>
      <c r="G58" s="30" t="s">
        <v>66</v>
      </c>
      <c r="H58" s="33">
        <v>7</v>
      </c>
      <c r="I58" s="33">
        <v>8</v>
      </c>
      <c r="J58" s="33">
        <v>7.5</v>
      </c>
      <c r="K58" s="33" t="s">
        <v>30</v>
      </c>
      <c r="L58" s="41"/>
      <c r="M58" s="41"/>
      <c r="N58" s="41"/>
      <c r="O58" s="83"/>
      <c r="P58" s="35">
        <v>6</v>
      </c>
      <c r="Q58" s="36">
        <f t="shared" si="3"/>
        <v>6.6</v>
      </c>
      <c r="R58" s="37" t="str">
        <f t="shared" si="0"/>
        <v>C+</v>
      </c>
      <c r="S58" s="38" t="str">
        <f t="shared" si="1"/>
        <v>Trung bình</v>
      </c>
      <c r="T58" s="39" t="str">
        <f t="shared" si="4"/>
        <v/>
      </c>
      <c r="U58" s="40" t="s">
        <v>463</v>
      </c>
      <c r="V58" s="3"/>
      <c r="W58" s="28"/>
      <c r="X58" s="76" t="str">
        <f t="shared" si="2"/>
        <v>Đạt</v>
      </c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2:39" ht="18.75" customHeight="1" x14ac:dyDescent="0.25">
      <c r="B59" s="29">
        <v>49</v>
      </c>
      <c r="C59" s="30" t="s">
        <v>609</v>
      </c>
      <c r="D59" s="99" t="s">
        <v>610</v>
      </c>
      <c r="E59" s="31" t="s">
        <v>611</v>
      </c>
      <c r="F59" s="32" t="s">
        <v>612</v>
      </c>
      <c r="G59" s="30" t="s">
        <v>66</v>
      </c>
      <c r="H59" s="33">
        <v>10</v>
      </c>
      <c r="I59" s="33">
        <v>9</v>
      </c>
      <c r="J59" s="33">
        <v>8.5</v>
      </c>
      <c r="K59" s="33" t="s">
        <v>30</v>
      </c>
      <c r="L59" s="41"/>
      <c r="M59" s="41"/>
      <c r="N59" s="41"/>
      <c r="O59" s="83"/>
      <c r="P59" s="35">
        <v>8</v>
      </c>
      <c r="Q59" s="36">
        <f t="shared" si="3"/>
        <v>8.4</v>
      </c>
      <c r="R59" s="37" t="str">
        <f t="shared" si="0"/>
        <v>B+</v>
      </c>
      <c r="S59" s="38" t="str">
        <f t="shared" si="1"/>
        <v>Khá</v>
      </c>
      <c r="T59" s="39" t="str">
        <f t="shared" si="4"/>
        <v/>
      </c>
      <c r="U59" s="40" t="s">
        <v>463</v>
      </c>
      <c r="V59" s="3"/>
      <c r="W59" s="28"/>
      <c r="X59" s="76" t="str">
        <f t="shared" si="2"/>
        <v>Đạt</v>
      </c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2:39" ht="18.75" customHeight="1" x14ac:dyDescent="0.25">
      <c r="B60" s="29">
        <v>50</v>
      </c>
      <c r="C60" s="30" t="s">
        <v>613</v>
      </c>
      <c r="D60" s="99" t="s">
        <v>614</v>
      </c>
      <c r="E60" s="31" t="s">
        <v>475</v>
      </c>
      <c r="F60" s="32" t="s">
        <v>615</v>
      </c>
      <c r="G60" s="30" t="s">
        <v>80</v>
      </c>
      <c r="H60" s="33">
        <v>10</v>
      </c>
      <c r="I60" s="33">
        <v>7</v>
      </c>
      <c r="J60" s="33">
        <v>6</v>
      </c>
      <c r="K60" s="33" t="s">
        <v>30</v>
      </c>
      <c r="L60" s="41"/>
      <c r="M60" s="41"/>
      <c r="N60" s="41"/>
      <c r="O60" s="83"/>
      <c r="P60" s="35">
        <v>6</v>
      </c>
      <c r="Q60" s="36">
        <f t="shared" si="3"/>
        <v>6.5</v>
      </c>
      <c r="R60" s="37" t="str">
        <f t="shared" si="0"/>
        <v>C+</v>
      </c>
      <c r="S60" s="38" t="str">
        <f t="shared" si="1"/>
        <v>Trung bình</v>
      </c>
      <c r="T60" s="39" t="str">
        <f t="shared" si="4"/>
        <v/>
      </c>
      <c r="U60" s="40" t="s">
        <v>463</v>
      </c>
      <c r="V60" s="3"/>
      <c r="W60" s="28"/>
      <c r="X60" s="76" t="str">
        <f t="shared" si="2"/>
        <v>Đạt</v>
      </c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2:39" ht="18.75" customHeight="1" x14ac:dyDescent="0.25">
      <c r="B61" s="29">
        <v>51</v>
      </c>
      <c r="C61" s="30" t="s">
        <v>616</v>
      </c>
      <c r="D61" s="99" t="s">
        <v>617</v>
      </c>
      <c r="E61" s="31" t="s">
        <v>618</v>
      </c>
      <c r="F61" s="32" t="s">
        <v>193</v>
      </c>
      <c r="G61" s="30" t="s">
        <v>70</v>
      </c>
      <c r="H61" s="33">
        <v>7</v>
      </c>
      <c r="I61" s="33">
        <v>9</v>
      </c>
      <c r="J61" s="33">
        <v>8.5</v>
      </c>
      <c r="K61" s="33" t="s">
        <v>30</v>
      </c>
      <c r="L61" s="41"/>
      <c r="M61" s="41"/>
      <c r="N61" s="41"/>
      <c r="O61" s="83"/>
      <c r="P61" s="35">
        <v>7</v>
      </c>
      <c r="Q61" s="36">
        <f t="shared" si="3"/>
        <v>7.5</v>
      </c>
      <c r="R61" s="37" t="str">
        <f t="shared" si="0"/>
        <v>B</v>
      </c>
      <c r="S61" s="38" t="str">
        <f t="shared" si="1"/>
        <v>Khá</v>
      </c>
      <c r="T61" s="39" t="str">
        <f t="shared" si="4"/>
        <v/>
      </c>
      <c r="U61" s="40" t="s">
        <v>463</v>
      </c>
      <c r="V61" s="3"/>
      <c r="W61" s="28"/>
      <c r="X61" s="76" t="str">
        <f t="shared" si="2"/>
        <v>Đạt</v>
      </c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2:39" ht="18.75" customHeight="1" x14ac:dyDescent="0.25">
      <c r="B62" s="29">
        <v>52</v>
      </c>
      <c r="C62" s="30" t="s">
        <v>619</v>
      </c>
      <c r="D62" s="99" t="s">
        <v>620</v>
      </c>
      <c r="E62" s="31" t="s">
        <v>247</v>
      </c>
      <c r="F62" s="32" t="s">
        <v>621</v>
      </c>
      <c r="G62" s="30" t="s">
        <v>84</v>
      </c>
      <c r="H62" s="33">
        <v>7</v>
      </c>
      <c r="I62" s="33">
        <v>8.5</v>
      </c>
      <c r="J62" s="33">
        <v>8.5</v>
      </c>
      <c r="K62" s="33" t="s">
        <v>30</v>
      </c>
      <c r="L62" s="41"/>
      <c r="M62" s="41"/>
      <c r="N62" s="41"/>
      <c r="O62" s="83"/>
      <c r="P62" s="35">
        <v>7</v>
      </c>
      <c r="Q62" s="36">
        <f t="shared" si="3"/>
        <v>7.5</v>
      </c>
      <c r="R62" s="37" t="str">
        <f t="shared" si="0"/>
        <v>B</v>
      </c>
      <c r="S62" s="38" t="str">
        <f t="shared" si="1"/>
        <v>Khá</v>
      </c>
      <c r="T62" s="39" t="str">
        <f t="shared" si="4"/>
        <v/>
      </c>
      <c r="U62" s="40" t="s">
        <v>463</v>
      </c>
      <c r="V62" s="3"/>
      <c r="W62" s="28"/>
      <c r="X62" s="76" t="str">
        <f t="shared" si="2"/>
        <v>Đạt</v>
      </c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2:39" ht="18.75" customHeight="1" x14ac:dyDescent="0.25">
      <c r="B63" s="29">
        <v>53</v>
      </c>
      <c r="C63" s="30" t="s">
        <v>622</v>
      </c>
      <c r="D63" s="99" t="s">
        <v>623</v>
      </c>
      <c r="E63" s="31" t="s">
        <v>247</v>
      </c>
      <c r="F63" s="32" t="s">
        <v>624</v>
      </c>
      <c r="G63" s="30" t="s">
        <v>62</v>
      </c>
      <c r="H63" s="33">
        <v>10</v>
      </c>
      <c r="I63" s="33">
        <v>8</v>
      </c>
      <c r="J63" s="33">
        <v>8.5</v>
      </c>
      <c r="K63" s="33" t="s">
        <v>30</v>
      </c>
      <c r="L63" s="41"/>
      <c r="M63" s="41"/>
      <c r="N63" s="41"/>
      <c r="O63" s="83"/>
      <c r="P63" s="35">
        <v>7</v>
      </c>
      <c r="Q63" s="36">
        <f t="shared" si="3"/>
        <v>7.7</v>
      </c>
      <c r="R63" s="37" t="str">
        <f t="shared" si="0"/>
        <v>B</v>
      </c>
      <c r="S63" s="38" t="str">
        <f t="shared" si="1"/>
        <v>Khá</v>
      </c>
      <c r="T63" s="39" t="str">
        <f t="shared" si="4"/>
        <v/>
      </c>
      <c r="U63" s="40" t="s">
        <v>463</v>
      </c>
      <c r="V63" s="3"/>
      <c r="W63" s="28"/>
      <c r="X63" s="76" t="str">
        <f t="shared" si="2"/>
        <v>Đạt</v>
      </c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2:39" ht="18.75" customHeight="1" x14ac:dyDescent="0.25">
      <c r="B64" s="29">
        <v>54</v>
      </c>
      <c r="C64" s="30" t="s">
        <v>625</v>
      </c>
      <c r="D64" s="99" t="s">
        <v>626</v>
      </c>
      <c r="E64" s="31" t="s">
        <v>627</v>
      </c>
      <c r="F64" s="32" t="s">
        <v>628</v>
      </c>
      <c r="G64" s="30" t="s">
        <v>80</v>
      </c>
      <c r="H64" s="33">
        <v>5</v>
      </c>
      <c r="I64" s="33">
        <v>7</v>
      </c>
      <c r="J64" s="33">
        <v>6</v>
      </c>
      <c r="K64" s="33" t="s">
        <v>30</v>
      </c>
      <c r="L64" s="41"/>
      <c r="M64" s="41"/>
      <c r="N64" s="41"/>
      <c r="O64" s="83"/>
      <c r="P64" s="35">
        <v>7</v>
      </c>
      <c r="Q64" s="36">
        <f t="shared" si="3"/>
        <v>6.6</v>
      </c>
      <c r="R64" s="37" t="str">
        <f t="shared" si="0"/>
        <v>C+</v>
      </c>
      <c r="S64" s="38" t="str">
        <f t="shared" si="1"/>
        <v>Trung bình</v>
      </c>
      <c r="T64" s="39" t="str">
        <f t="shared" si="4"/>
        <v/>
      </c>
      <c r="U64" s="40" t="s">
        <v>463</v>
      </c>
      <c r="V64" s="3"/>
      <c r="W64" s="28"/>
      <c r="X64" s="76" t="str">
        <f t="shared" si="2"/>
        <v>Đạt</v>
      </c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ht="18.75" customHeight="1" x14ac:dyDescent="0.25">
      <c r="B65" s="29">
        <v>55</v>
      </c>
      <c r="C65" s="30" t="s">
        <v>629</v>
      </c>
      <c r="D65" s="99" t="s">
        <v>630</v>
      </c>
      <c r="E65" s="31" t="s">
        <v>631</v>
      </c>
      <c r="F65" s="32" t="s">
        <v>632</v>
      </c>
      <c r="G65" s="30" t="s">
        <v>73</v>
      </c>
      <c r="H65" s="33">
        <v>10</v>
      </c>
      <c r="I65" s="33">
        <v>7</v>
      </c>
      <c r="J65" s="33">
        <v>8.5</v>
      </c>
      <c r="K65" s="33" t="s">
        <v>30</v>
      </c>
      <c r="L65" s="41"/>
      <c r="M65" s="41"/>
      <c r="N65" s="41"/>
      <c r="O65" s="83"/>
      <c r="P65" s="35">
        <v>8</v>
      </c>
      <c r="Q65" s="36">
        <f t="shared" si="3"/>
        <v>8.1999999999999993</v>
      </c>
      <c r="R65" s="37" t="str">
        <f t="shared" si="0"/>
        <v>B+</v>
      </c>
      <c r="S65" s="38" t="str">
        <f t="shared" si="1"/>
        <v>Khá</v>
      </c>
      <c r="T65" s="39" t="str">
        <f t="shared" si="4"/>
        <v/>
      </c>
      <c r="U65" s="40" t="s">
        <v>463</v>
      </c>
      <c r="V65" s="3"/>
      <c r="W65" s="28"/>
      <c r="X65" s="76" t="str">
        <f t="shared" si="2"/>
        <v>Đạt</v>
      </c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ht="18.75" customHeight="1" x14ac:dyDescent="0.25">
      <c r="B66" s="29">
        <v>56</v>
      </c>
      <c r="C66" s="30" t="s">
        <v>633</v>
      </c>
      <c r="D66" s="99" t="s">
        <v>634</v>
      </c>
      <c r="E66" s="31" t="s">
        <v>445</v>
      </c>
      <c r="F66" s="32" t="s">
        <v>290</v>
      </c>
      <c r="G66" s="30" t="s">
        <v>62</v>
      </c>
      <c r="H66" s="33">
        <v>7</v>
      </c>
      <c r="I66" s="33">
        <v>8</v>
      </c>
      <c r="J66" s="33">
        <v>8</v>
      </c>
      <c r="K66" s="33" t="s">
        <v>30</v>
      </c>
      <c r="L66" s="34"/>
      <c r="M66" s="34"/>
      <c r="N66" s="34"/>
      <c r="O66" s="83"/>
      <c r="P66" s="35">
        <v>6</v>
      </c>
      <c r="Q66" s="36">
        <f>ROUND(SUMPRODUCT(H66:P66,$H$10:$P$10)/100,1)</f>
        <v>6.7</v>
      </c>
      <c r="R66" s="37" t="str">
        <f t="shared" si="0"/>
        <v>C+</v>
      </c>
      <c r="S66" s="38" t="str">
        <f t="shared" si="1"/>
        <v>Trung bình</v>
      </c>
      <c r="T66" s="39" t="str">
        <f>+IF(OR($H66=0,$I66=0,$J66=0,$K66=0),"Không đủ ĐKDT","")</f>
        <v/>
      </c>
      <c r="U66" s="40" t="s">
        <v>463</v>
      </c>
      <c r="V66" s="3"/>
      <c r="W66" s="28"/>
      <c r="X66" s="76" t="str">
        <f t="shared" si="2"/>
        <v>Đạt</v>
      </c>
      <c r="Y66" s="75"/>
      <c r="Z66" s="75"/>
      <c r="AA66" s="75"/>
      <c r="AB66" s="67"/>
      <c r="AC66" s="67"/>
      <c r="AD66" s="67"/>
      <c r="AE66" s="67"/>
      <c r="AF66" s="66"/>
      <c r="AG66" s="67"/>
      <c r="AH66" s="67"/>
      <c r="AI66" s="67"/>
      <c r="AJ66" s="67"/>
      <c r="AK66" s="67"/>
      <c r="AL66" s="67"/>
      <c r="AM66" s="68"/>
    </row>
    <row r="67" spans="1:39" ht="18.75" customHeight="1" x14ac:dyDescent="0.25">
      <c r="B67" s="29">
        <v>57</v>
      </c>
      <c r="C67" s="30" t="s">
        <v>635</v>
      </c>
      <c r="D67" s="99" t="s">
        <v>636</v>
      </c>
      <c r="E67" s="31" t="s">
        <v>445</v>
      </c>
      <c r="F67" s="32" t="s">
        <v>540</v>
      </c>
      <c r="G67" s="30" t="s">
        <v>62</v>
      </c>
      <c r="H67" s="33">
        <v>10</v>
      </c>
      <c r="I67" s="33">
        <v>8</v>
      </c>
      <c r="J67" s="33">
        <v>7.5</v>
      </c>
      <c r="K67" s="33" t="s">
        <v>30</v>
      </c>
      <c r="L67" s="41"/>
      <c r="M67" s="41"/>
      <c r="N67" s="41"/>
      <c r="O67" s="83"/>
      <c r="P67" s="35">
        <v>7</v>
      </c>
      <c r="Q67" s="36">
        <f t="shared" ref="Q67:Q71" si="5">ROUND(SUMPRODUCT(H67:P67,$H$10:$P$10)/100,1)</f>
        <v>7.5</v>
      </c>
      <c r="R67" s="37" t="str">
        <f t="shared" si="0"/>
        <v>B</v>
      </c>
      <c r="S67" s="38" t="str">
        <f t="shared" si="1"/>
        <v>Khá</v>
      </c>
      <c r="T67" s="39" t="str">
        <f t="shared" ref="T67:T71" si="6">+IF(OR($H67=0,$I67=0,$J67=0,$K67=0),"Không đủ ĐKDT","")</f>
        <v/>
      </c>
      <c r="U67" s="40" t="s">
        <v>463</v>
      </c>
      <c r="V67" s="3"/>
      <c r="W67" s="28"/>
      <c r="X67" s="76" t="str">
        <f t="shared" si="2"/>
        <v>Đạt</v>
      </c>
      <c r="Y67" s="77"/>
      <c r="Z67" s="77"/>
      <c r="AA67" s="88"/>
      <c r="AB67" s="66"/>
      <c r="AC67" s="66"/>
      <c r="AD67" s="66"/>
      <c r="AE67" s="79"/>
      <c r="AF67" s="66"/>
      <c r="AG67" s="80"/>
      <c r="AH67" s="81"/>
      <c r="AI67" s="80"/>
      <c r="AJ67" s="81"/>
      <c r="AK67" s="80"/>
      <c r="AL67" s="66"/>
      <c r="AM67" s="79"/>
    </row>
    <row r="68" spans="1:39" ht="18.75" customHeight="1" x14ac:dyDescent="0.25">
      <c r="B68" s="29">
        <v>58</v>
      </c>
      <c r="C68" s="30" t="s">
        <v>637</v>
      </c>
      <c r="D68" s="99" t="s">
        <v>167</v>
      </c>
      <c r="E68" s="31" t="s">
        <v>477</v>
      </c>
      <c r="F68" s="32" t="s">
        <v>638</v>
      </c>
      <c r="G68" s="30" t="s">
        <v>80</v>
      </c>
      <c r="H68" s="33">
        <v>7</v>
      </c>
      <c r="I68" s="33">
        <v>7</v>
      </c>
      <c r="J68" s="33">
        <v>6</v>
      </c>
      <c r="K68" s="33" t="s">
        <v>30</v>
      </c>
      <c r="L68" s="41"/>
      <c r="M68" s="41"/>
      <c r="N68" s="41"/>
      <c r="O68" s="83"/>
      <c r="P68" s="35">
        <v>6</v>
      </c>
      <c r="Q68" s="36">
        <f t="shared" si="5"/>
        <v>6.2</v>
      </c>
      <c r="R68" s="37" t="str">
        <f t="shared" si="0"/>
        <v>C</v>
      </c>
      <c r="S68" s="38" t="str">
        <f t="shared" si="1"/>
        <v>Trung bình</v>
      </c>
      <c r="T68" s="39" t="str">
        <f t="shared" si="6"/>
        <v/>
      </c>
      <c r="U68" s="40" t="s">
        <v>463</v>
      </c>
      <c r="V68" s="3"/>
      <c r="W68" s="28"/>
      <c r="X68" s="76" t="str">
        <f t="shared" si="2"/>
        <v>Đạt</v>
      </c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ht="18.75" customHeight="1" x14ac:dyDescent="0.25">
      <c r="B69" s="29">
        <v>59</v>
      </c>
      <c r="C69" s="30" t="s">
        <v>639</v>
      </c>
      <c r="D69" s="99" t="s">
        <v>640</v>
      </c>
      <c r="E69" s="31" t="s">
        <v>449</v>
      </c>
      <c r="F69" s="32" t="s">
        <v>149</v>
      </c>
      <c r="G69" s="30" t="s">
        <v>62</v>
      </c>
      <c r="H69" s="33">
        <v>10</v>
      </c>
      <c r="I69" s="33">
        <v>8</v>
      </c>
      <c r="J69" s="33">
        <v>9</v>
      </c>
      <c r="K69" s="33" t="s">
        <v>30</v>
      </c>
      <c r="L69" s="41"/>
      <c r="M69" s="41"/>
      <c r="N69" s="41"/>
      <c r="O69" s="83"/>
      <c r="P69" s="35">
        <v>7</v>
      </c>
      <c r="Q69" s="36">
        <f t="shared" si="5"/>
        <v>7.8</v>
      </c>
      <c r="R69" s="37" t="str">
        <f t="shared" si="0"/>
        <v>B</v>
      </c>
      <c r="S69" s="38" t="str">
        <f t="shared" si="1"/>
        <v>Khá</v>
      </c>
      <c r="T69" s="39" t="str">
        <f t="shared" si="6"/>
        <v/>
      </c>
      <c r="U69" s="40" t="s">
        <v>463</v>
      </c>
      <c r="V69" s="3"/>
      <c r="W69" s="28"/>
      <c r="X69" s="76" t="str">
        <f t="shared" si="2"/>
        <v>Đạt</v>
      </c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</row>
    <row r="70" spans="1:39" ht="18.75" customHeight="1" x14ac:dyDescent="0.25">
      <c r="B70" s="29">
        <v>60</v>
      </c>
      <c r="C70" s="30" t="s">
        <v>641</v>
      </c>
      <c r="D70" s="99" t="s">
        <v>488</v>
      </c>
      <c r="E70" s="31" t="s">
        <v>456</v>
      </c>
      <c r="F70" s="32" t="s">
        <v>642</v>
      </c>
      <c r="G70" s="30" t="s">
        <v>84</v>
      </c>
      <c r="H70" s="33">
        <v>7</v>
      </c>
      <c r="I70" s="33">
        <v>7</v>
      </c>
      <c r="J70" s="33">
        <v>8</v>
      </c>
      <c r="K70" s="33" t="s">
        <v>30</v>
      </c>
      <c r="L70" s="41"/>
      <c r="M70" s="41"/>
      <c r="N70" s="41"/>
      <c r="O70" s="83"/>
      <c r="P70" s="35">
        <v>7</v>
      </c>
      <c r="Q70" s="36">
        <f t="shared" si="5"/>
        <v>7.2</v>
      </c>
      <c r="R70" s="37" t="str">
        <f t="shared" si="0"/>
        <v>B</v>
      </c>
      <c r="S70" s="38" t="str">
        <f t="shared" si="1"/>
        <v>Khá</v>
      </c>
      <c r="T70" s="39" t="str">
        <f t="shared" si="6"/>
        <v/>
      </c>
      <c r="U70" s="40" t="s">
        <v>463</v>
      </c>
      <c r="V70" s="3"/>
      <c r="W70" s="28"/>
      <c r="X70" s="76" t="str">
        <f t="shared" si="2"/>
        <v>Đạt</v>
      </c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</row>
    <row r="71" spans="1:39" ht="18.75" customHeight="1" x14ac:dyDescent="0.25">
      <c r="B71" s="29">
        <v>61</v>
      </c>
      <c r="C71" s="30" t="s">
        <v>643</v>
      </c>
      <c r="D71" s="99" t="s">
        <v>644</v>
      </c>
      <c r="E71" s="31" t="s">
        <v>456</v>
      </c>
      <c r="F71" s="32" t="s">
        <v>645</v>
      </c>
      <c r="G71" s="30" t="s">
        <v>80</v>
      </c>
      <c r="H71" s="33">
        <v>10</v>
      </c>
      <c r="I71" s="33">
        <v>7.5</v>
      </c>
      <c r="J71" s="33">
        <v>7.5</v>
      </c>
      <c r="K71" s="33" t="s">
        <v>30</v>
      </c>
      <c r="L71" s="41"/>
      <c r="M71" s="41"/>
      <c r="N71" s="41"/>
      <c r="O71" s="83"/>
      <c r="P71" s="35">
        <v>7</v>
      </c>
      <c r="Q71" s="36">
        <f t="shared" si="5"/>
        <v>7.5</v>
      </c>
      <c r="R71" s="37" t="str">
        <f t="shared" si="0"/>
        <v>B</v>
      </c>
      <c r="S71" s="38" t="str">
        <f t="shared" si="1"/>
        <v>Khá</v>
      </c>
      <c r="T71" s="39" t="str">
        <f t="shared" si="6"/>
        <v/>
      </c>
      <c r="U71" s="40" t="s">
        <v>463</v>
      </c>
      <c r="V71" s="3"/>
      <c r="W71" s="28"/>
      <c r="X71" s="76" t="str">
        <f t="shared" si="2"/>
        <v>Đạt</v>
      </c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</row>
    <row r="72" spans="1:39" ht="16.5" x14ac:dyDescent="0.25">
      <c r="A72" s="2"/>
      <c r="B72" s="42"/>
      <c r="C72" s="43"/>
      <c r="D72" s="100"/>
      <c r="E72" s="44"/>
      <c r="F72" s="44"/>
      <c r="G72" s="44"/>
      <c r="H72" s="45"/>
      <c r="I72" s="46"/>
      <c r="J72" s="46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3"/>
    </row>
    <row r="73" spans="1:39" ht="16.5" x14ac:dyDescent="0.25">
      <c r="A73" s="2"/>
      <c r="B73" s="127" t="s">
        <v>31</v>
      </c>
      <c r="C73" s="127"/>
      <c r="D73" s="100"/>
      <c r="E73" s="44"/>
      <c r="F73" s="44"/>
      <c r="G73" s="44"/>
      <c r="H73" s="45"/>
      <c r="I73" s="46"/>
      <c r="J73" s="46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3"/>
    </row>
    <row r="74" spans="1:39" x14ac:dyDescent="0.25">
      <c r="A74" s="2"/>
      <c r="B74" s="48" t="s">
        <v>32</v>
      </c>
      <c r="C74" s="48"/>
      <c r="D74" s="101">
        <f>+$AA$9</f>
        <v>61</v>
      </c>
      <c r="E74" s="49" t="s">
        <v>33</v>
      </c>
      <c r="F74" s="116" t="s">
        <v>34</v>
      </c>
      <c r="G74" s="116"/>
      <c r="H74" s="116"/>
      <c r="I74" s="116"/>
      <c r="J74" s="116"/>
      <c r="K74" s="116"/>
      <c r="L74" s="116"/>
      <c r="M74" s="116"/>
      <c r="N74" s="116"/>
      <c r="O74" s="116"/>
      <c r="P74" s="50">
        <f>$AA$9 -COUNTIF($T$10:$T$259,"Vắng") -COUNTIF($T$10:$T$259,"Vắng có phép") - COUNTIF($T$10:$T$259,"Đình chỉ thi") - COUNTIF($T$10:$T$259,"Không đủ ĐKDT")</f>
        <v>61</v>
      </c>
      <c r="Q74" s="50"/>
      <c r="R74" s="50"/>
      <c r="S74" s="51"/>
      <c r="T74" s="52" t="s">
        <v>33</v>
      </c>
      <c r="U74" s="51"/>
      <c r="V74" s="3"/>
    </row>
    <row r="75" spans="1:39" x14ac:dyDescent="0.25">
      <c r="A75" s="2"/>
      <c r="B75" s="48" t="s">
        <v>35</v>
      </c>
      <c r="C75" s="48"/>
      <c r="D75" s="101">
        <f>+$AL$9</f>
        <v>61</v>
      </c>
      <c r="E75" s="49" t="s">
        <v>33</v>
      </c>
      <c r="F75" s="116" t="s">
        <v>36</v>
      </c>
      <c r="G75" s="116"/>
      <c r="H75" s="116"/>
      <c r="I75" s="116"/>
      <c r="J75" s="116"/>
      <c r="K75" s="116"/>
      <c r="L75" s="116"/>
      <c r="M75" s="116"/>
      <c r="N75" s="116"/>
      <c r="O75" s="116"/>
      <c r="P75" s="53">
        <f>COUNTIF($T$10:$T$135,"Vắng")</f>
        <v>0</v>
      </c>
      <c r="Q75" s="53"/>
      <c r="R75" s="53"/>
      <c r="S75" s="54"/>
      <c r="T75" s="52" t="s">
        <v>33</v>
      </c>
      <c r="U75" s="54"/>
      <c r="V75" s="3"/>
    </row>
    <row r="76" spans="1:39" x14ac:dyDescent="0.25">
      <c r="A76" s="2"/>
      <c r="B76" s="48" t="s">
        <v>51</v>
      </c>
      <c r="C76" s="48"/>
      <c r="D76" s="102">
        <f>COUNTIF(X11:X71,"Học lại")</f>
        <v>0</v>
      </c>
      <c r="E76" s="49" t="s">
        <v>33</v>
      </c>
      <c r="F76" s="116" t="s">
        <v>52</v>
      </c>
      <c r="G76" s="116"/>
      <c r="H76" s="116"/>
      <c r="I76" s="116"/>
      <c r="J76" s="116"/>
      <c r="K76" s="116"/>
      <c r="L76" s="116"/>
      <c r="M76" s="116"/>
      <c r="N76" s="116"/>
      <c r="O76" s="116"/>
      <c r="P76" s="50">
        <f>COUNTIF($T$10:$T$135,"Vắng có phép")</f>
        <v>0</v>
      </c>
      <c r="Q76" s="50"/>
      <c r="R76" s="50"/>
      <c r="S76" s="51"/>
      <c r="T76" s="52" t="s">
        <v>33</v>
      </c>
      <c r="U76" s="51"/>
      <c r="V76" s="3"/>
    </row>
    <row r="77" spans="1:39" ht="16.5" x14ac:dyDescent="0.25">
      <c r="A77" s="2"/>
      <c r="B77" s="42"/>
      <c r="C77" s="43"/>
      <c r="D77" s="100"/>
      <c r="E77" s="44"/>
      <c r="F77" s="44"/>
      <c r="G77" s="44"/>
      <c r="H77" s="45"/>
      <c r="I77" s="46"/>
      <c r="J77" s="46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3"/>
    </row>
    <row r="78" spans="1:39" x14ac:dyDescent="0.25">
      <c r="B78" s="84" t="s">
        <v>53</v>
      </c>
      <c r="C78" s="84"/>
      <c r="D78" s="103">
        <f>COUNTIF(X11:X71,"Thi lại")</f>
        <v>0</v>
      </c>
      <c r="E78" s="85" t="s">
        <v>33</v>
      </c>
      <c r="F78" s="3"/>
      <c r="G78" s="3"/>
      <c r="H78" s="3"/>
      <c r="I78" s="3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3"/>
    </row>
    <row r="79" spans="1:39" ht="24.75" customHeight="1" x14ac:dyDescent="0.25">
      <c r="B79" s="84"/>
      <c r="C79" s="84"/>
      <c r="D79" s="106"/>
      <c r="E79" s="85"/>
      <c r="F79" s="3"/>
      <c r="G79" s="3"/>
      <c r="H79" s="3"/>
      <c r="I79" s="3"/>
      <c r="J79" s="126" t="s">
        <v>647</v>
      </c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3"/>
    </row>
    <row r="80" spans="1:39" x14ac:dyDescent="0.25">
      <c r="A80" s="55"/>
      <c r="B80" s="117" t="s">
        <v>37</v>
      </c>
      <c r="C80" s="117"/>
      <c r="D80" s="117"/>
      <c r="E80" s="117"/>
      <c r="F80" s="117"/>
      <c r="G80" s="117"/>
      <c r="H80" s="117"/>
      <c r="I80" s="56"/>
      <c r="J80" s="125" t="s">
        <v>38</v>
      </c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3"/>
    </row>
    <row r="81" spans="1:39" ht="4.5" customHeight="1" x14ac:dyDescent="0.25">
      <c r="A81" s="2"/>
      <c r="B81" s="42"/>
      <c r="C81" s="57"/>
      <c r="D81" s="107"/>
      <c r="E81" s="58"/>
      <c r="F81" s="58"/>
      <c r="G81" s="58"/>
      <c r="H81" s="59"/>
      <c r="I81" s="60"/>
      <c r="J81" s="6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39" s="2" customFormat="1" x14ac:dyDescent="0.25">
      <c r="B82" s="117" t="s">
        <v>39</v>
      </c>
      <c r="C82" s="117"/>
      <c r="D82" s="118" t="s">
        <v>648</v>
      </c>
      <c r="E82" s="118"/>
      <c r="F82" s="118"/>
      <c r="G82" s="118"/>
      <c r="H82" s="118"/>
      <c r="I82" s="60"/>
      <c r="J82" s="60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</row>
    <row r="83" spans="1:39" s="2" customFormat="1" x14ac:dyDescent="0.25">
      <c r="A83" s="1"/>
      <c r="B83" s="3"/>
      <c r="C83" s="3"/>
      <c r="D83" s="10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s="2" customFormat="1" x14ac:dyDescent="0.25">
      <c r="A84" s="1"/>
      <c r="B84" s="3"/>
      <c r="C84" s="3"/>
      <c r="D84" s="10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s="2" customFormat="1" x14ac:dyDescent="0.25">
      <c r="A85" s="1"/>
      <c r="B85" s="3"/>
      <c r="C85" s="3"/>
      <c r="D85" s="10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s="2" customFormat="1" ht="9.75" customHeight="1" x14ac:dyDescent="0.25">
      <c r="A86" s="1"/>
      <c r="B86" s="3"/>
      <c r="C86" s="3"/>
      <c r="D86" s="10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s="2" customFormat="1" ht="3.75" customHeight="1" x14ac:dyDescent="0.25">
      <c r="A87" s="1"/>
      <c r="B87" s="3"/>
      <c r="C87" s="3"/>
      <c r="D87" s="108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spans="1:39" s="2" customFormat="1" x14ac:dyDescent="0.25">
      <c r="A88" s="1"/>
      <c r="B88" s="3"/>
      <c r="C88" s="3"/>
      <c r="D88" s="10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</row>
    <row r="89" spans="1:39" s="2" customFormat="1" x14ac:dyDescent="0.25">
      <c r="A89" s="1"/>
      <c r="B89" s="3"/>
      <c r="C89" s="3"/>
      <c r="D89" s="10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</row>
    <row r="90" spans="1:39" s="2" customFormat="1" hidden="1" x14ac:dyDescent="0.25">
      <c r="A90" s="1"/>
      <c r="B90" s="117" t="s">
        <v>42</v>
      </c>
      <c r="C90" s="117"/>
      <c r="D90" s="117"/>
      <c r="E90" s="117"/>
      <c r="F90" s="117"/>
      <c r="G90" s="117"/>
      <c r="H90" s="117"/>
      <c r="I90" s="56"/>
      <c r="J90" s="125" t="s">
        <v>38</v>
      </c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</row>
    <row r="91" spans="1:39" s="2" customFormat="1" hidden="1" x14ac:dyDescent="0.25">
      <c r="A91" s="1"/>
      <c r="B91" s="117" t="s">
        <v>39</v>
      </c>
      <c r="C91" s="117"/>
      <c r="D91" s="118" t="s">
        <v>478</v>
      </c>
      <c r="E91" s="118"/>
      <c r="F91" s="118"/>
      <c r="G91" s="118"/>
      <c r="H91" s="118"/>
      <c r="I91" s="60"/>
      <c r="J91" s="60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1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</row>
    <row r="92" spans="1:39" s="2" customFormat="1" hidden="1" x14ac:dyDescent="0.25">
      <c r="A92" s="1"/>
      <c r="B92" s="3"/>
      <c r="C92" s="3"/>
      <c r="D92" s="10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</row>
    <row r="93" spans="1:39" hidden="1" x14ac:dyDescent="0.25"/>
    <row r="94" spans="1:39" ht="2.25" hidden="1" customHeight="1" x14ac:dyDescent="0.25"/>
    <row r="95" spans="1:39" hidden="1" x14ac:dyDescent="0.25"/>
    <row r="96" spans="1:39" hidden="1" x14ac:dyDescent="0.25">
      <c r="B96" s="119"/>
      <c r="C96" s="119"/>
      <c r="D96" s="119"/>
      <c r="E96" s="119"/>
      <c r="F96" s="119"/>
      <c r="G96" s="119"/>
      <c r="H96" s="119"/>
      <c r="I96" s="119"/>
      <c r="J96" s="119" t="s">
        <v>41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</row>
    <row r="97" hidden="1" x14ac:dyDescent="0.25"/>
  </sheetData>
  <sheetProtection formatCells="0" formatColumns="0" formatRows="0" insertColumns="0" insertRows="0" insertHyperlinks="0" deleteColumns="0" deleteRows="0" sort="0" autoFilter="0" pivotTables="0"/>
  <autoFilter ref="A9:AM71">
    <filterColumn colId="3" showButton="0"/>
  </autoFilter>
  <mergeCells count="57">
    <mergeCell ref="T8:T10"/>
    <mergeCell ref="U8:U10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AJ5:AK7"/>
    <mergeCell ref="AL5:AM7"/>
    <mergeCell ref="Y5:Y8"/>
    <mergeCell ref="Z5:Z8"/>
    <mergeCell ref="AA5:AA8"/>
    <mergeCell ref="B73:C73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K8:K9"/>
    <mergeCell ref="L8:L9"/>
    <mergeCell ref="Q8:Q10"/>
    <mergeCell ref="R8:R9"/>
    <mergeCell ref="B90:H90"/>
    <mergeCell ref="J90:U90"/>
    <mergeCell ref="F75:O75"/>
    <mergeCell ref="F76:O76"/>
    <mergeCell ref="J78:U78"/>
    <mergeCell ref="J79:U79"/>
    <mergeCell ref="B80:H80"/>
    <mergeCell ref="J80:U80"/>
    <mergeCell ref="B82:C82"/>
    <mergeCell ref="D82:H82"/>
    <mergeCell ref="F74:O74"/>
    <mergeCell ref="B91:C91"/>
    <mergeCell ref="D91:H91"/>
    <mergeCell ref="B96:C96"/>
    <mergeCell ref="D96:I96"/>
    <mergeCell ref="J96:U96"/>
  </mergeCells>
  <conditionalFormatting sqref="H11:N11 P11 P66:P71 H66:J71 L66:N71">
    <cfRule type="cellIs" dxfId="22" priority="8" operator="greaterThan">
      <formula>10</formula>
    </cfRule>
  </conditionalFormatting>
  <conditionalFormatting sqref="O88:O1048576 O1:O11 O66:O78">
    <cfRule type="duplicateValues" dxfId="21" priority="7"/>
  </conditionalFormatting>
  <conditionalFormatting sqref="C88:C1048576 C1:C11 C66:C78">
    <cfRule type="duplicateValues" dxfId="20" priority="6"/>
  </conditionalFormatting>
  <conditionalFormatting sqref="P12:P65 H12:N12 H13:J65 L13:N65 K13:K71">
    <cfRule type="cellIs" dxfId="19" priority="5" operator="greaterThan">
      <formula>10</formula>
    </cfRule>
  </conditionalFormatting>
  <conditionalFormatting sqref="O12:O65">
    <cfRule type="duplicateValues" dxfId="18" priority="4"/>
  </conditionalFormatting>
  <conditionalFormatting sqref="C12:C65">
    <cfRule type="duplicateValues" dxfId="17" priority="3"/>
  </conditionalFormatting>
  <conditionalFormatting sqref="O79:O87">
    <cfRule type="duplicateValues" dxfId="16" priority="18"/>
  </conditionalFormatting>
  <conditionalFormatting sqref="C79:C87">
    <cfRule type="duplicateValues" dxfId="15" priority="19"/>
  </conditionalFormatting>
  <dataValidations count="1">
    <dataValidation allowBlank="1" showInputMessage="1" showErrorMessage="1" errorTitle="Không xóa dữ liệu" error="Không xóa dữ liệu" prompt="Không xóa dữ liệu" sqref="D76 Y3:AM9 X11:X7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workbookViewId="0">
      <pane ySplit="4" topLeftCell="A71" activePane="bottomLeft" state="frozen"/>
      <selection activeCell="A6" sqref="A6:XFD6"/>
      <selection pane="bottomLeft" activeCell="A88" sqref="A88:XFD88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1.75" style="1" customWidth="1"/>
    <col min="4" max="4" width="15.5" style="1" customWidth="1"/>
    <col min="5" max="5" width="7.25" style="1" customWidth="1"/>
    <col min="6" max="6" width="9.375" style="1" hidden="1" customWidth="1"/>
    <col min="7" max="7" width="11.125" style="1" customWidth="1"/>
    <col min="8" max="10" width="4.375" style="1" customWidth="1"/>
    <col min="11" max="11" width="4.375" style="1" hidden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63"/>
    <col min="25" max="25" width="9.125" style="63" bestFit="1" customWidth="1"/>
    <col min="26" max="26" width="9" style="63"/>
    <col min="27" max="27" width="10.375" style="63" bestFit="1" customWidth="1"/>
    <col min="28" max="28" width="9.125" style="63" bestFit="1" customWidth="1"/>
    <col min="29" max="39" width="9" style="63"/>
    <col min="40" max="16384" width="9" style="1"/>
  </cols>
  <sheetData>
    <row r="1" spans="2:39" ht="26.25" hidden="1" x14ac:dyDescent="0.4">
      <c r="H1" s="140" t="s">
        <v>0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39" ht="20.25" x14ac:dyDescent="0.3">
      <c r="B2" s="141" t="s">
        <v>1</v>
      </c>
      <c r="C2" s="141"/>
      <c r="D2" s="141"/>
      <c r="E2" s="141"/>
      <c r="F2" s="141"/>
      <c r="G2" s="141"/>
      <c r="H2" s="142" t="s">
        <v>461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3"/>
    </row>
    <row r="3" spans="2:39" x14ac:dyDescent="0.25">
      <c r="B3" s="143" t="s">
        <v>2</v>
      </c>
      <c r="C3" s="143"/>
      <c r="D3" s="143"/>
      <c r="E3" s="143"/>
      <c r="F3" s="143"/>
      <c r="G3" s="143"/>
      <c r="H3" s="144" t="s">
        <v>54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4"/>
      <c r="W3" s="5"/>
      <c r="AE3" s="64"/>
      <c r="AF3" s="65"/>
      <c r="AG3" s="64"/>
      <c r="AH3" s="64"/>
      <c r="AI3" s="64"/>
      <c r="AJ3" s="65"/>
      <c r="AK3" s="64"/>
    </row>
    <row r="4" spans="2:39" ht="4.5" customHeight="1" x14ac:dyDescent="0.25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6"/>
      <c r="AJ4" s="66"/>
    </row>
    <row r="5" spans="2:39" ht="23.25" customHeight="1" x14ac:dyDescent="0.25">
      <c r="B5" s="137" t="s">
        <v>3</v>
      </c>
      <c r="C5" s="137"/>
      <c r="D5" s="138" t="s">
        <v>55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649</v>
      </c>
      <c r="Q5" s="139"/>
      <c r="R5" s="139"/>
      <c r="S5" s="139"/>
      <c r="T5" s="139"/>
      <c r="U5" s="139"/>
      <c r="X5" s="64"/>
      <c r="Y5" s="128" t="s">
        <v>50</v>
      </c>
      <c r="Z5" s="128" t="s">
        <v>9</v>
      </c>
      <c r="AA5" s="128" t="s">
        <v>49</v>
      </c>
      <c r="AB5" s="128" t="s">
        <v>48</v>
      </c>
      <c r="AC5" s="128"/>
      <c r="AD5" s="128"/>
      <c r="AE5" s="128"/>
      <c r="AF5" s="128" t="s">
        <v>47</v>
      </c>
      <c r="AG5" s="128"/>
      <c r="AH5" s="128" t="s">
        <v>45</v>
      </c>
      <c r="AI5" s="128"/>
      <c r="AJ5" s="128" t="s">
        <v>46</v>
      </c>
      <c r="AK5" s="128"/>
      <c r="AL5" s="128" t="s">
        <v>44</v>
      </c>
      <c r="AM5" s="128"/>
    </row>
    <row r="6" spans="2:39" ht="17.25" customHeight="1" x14ac:dyDescent="0.25">
      <c r="B6" s="135" t="s">
        <v>4</v>
      </c>
      <c r="C6" s="135"/>
      <c r="D6" s="110"/>
      <c r="G6" s="136" t="s">
        <v>650</v>
      </c>
      <c r="H6" s="136"/>
      <c r="I6" s="136"/>
      <c r="J6" s="136"/>
      <c r="K6" s="136"/>
      <c r="L6" s="136"/>
      <c r="M6" s="136"/>
      <c r="N6" s="136"/>
      <c r="O6" s="136"/>
      <c r="P6" s="136" t="s">
        <v>43</v>
      </c>
      <c r="Q6" s="136"/>
      <c r="R6" s="136"/>
      <c r="S6" s="136"/>
      <c r="T6" s="136"/>
      <c r="U6" s="136"/>
      <c r="X6" s="64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</row>
    <row r="7" spans="2:39" ht="5.25" customHeight="1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61"/>
      <c r="Q7" s="3"/>
      <c r="R7" s="3"/>
      <c r="S7" s="3"/>
      <c r="T7" s="3"/>
      <c r="U7" s="3"/>
      <c r="X7" s="64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</row>
    <row r="8" spans="2:39" ht="44.25" customHeight="1" x14ac:dyDescent="0.25">
      <c r="B8" s="122" t="s">
        <v>5</v>
      </c>
      <c r="C8" s="129" t="s">
        <v>6</v>
      </c>
      <c r="D8" s="131" t="s">
        <v>7</v>
      </c>
      <c r="E8" s="132"/>
      <c r="F8" s="122" t="s">
        <v>8</v>
      </c>
      <c r="G8" s="122" t="s">
        <v>9</v>
      </c>
      <c r="H8" s="120" t="s">
        <v>10</v>
      </c>
      <c r="I8" s="120" t="s">
        <v>11</v>
      </c>
      <c r="J8" s="120" t="s">
        <v>12</v>
      </c>
      <c r="K8" s="120" t="s">
        <v>13</v>
      </c>
      <c r="L8" s="121" t="s">
        <v>14</v>
      </c>
      <c r="M8" s="121" t="s">
        <v>15</v>
      </c>
      <c r="N8" s="121" t="s">
        <v>16</v>
      </c>
      <c r="O8" s="148" t="s">
        <v>17</v>
      </c>
      <c r="P8" s="121" t="s">
        <v>18</v>
      </c>
      <c r="Q8" s="122" t="s">
        <v>19</v>
      </c>
      <c r="R8" s="121" t="s">
        <v>20</v>
      </c>
      <c r="S8" s="122" t="s">
        <v>21</v>
      </c>
      <c r="T8" s="122" t="s">
        <v>22</v>
      </c>
      <c r="U8" s="122" t="s">
        <v>23</v>
      </c>
      <c r="X8" s="64"/>
      <c r="Y8" s="128"/>
      <c r="Z8" s="128"/>
      <c r="AA8" s="128"/>
      <c r="AB8" s="67" t="s">
        <v>24</v>
      </c>
      <c r="AC8" s="67" t="s">
        <v>25</v>
      </c>
      <c r="AD8" s="67" t="s">
        <v>26</v>
      </c>
      <c r="AE8" s="67" t="s">
        <v>27</v>
      </c>
      <c r="AF8" s="67" t="s">
        <v>28</v>
      </c>
      <c r="AG8" s="67" t="s">
        <v>27</v>
      </c>
      <c r="AH8" s="67" t="s">
        <v>28</v>
      </c>
      <c r="AI8" s="67" t="s">
        <v>27</v>
      </c>
      <c r="AJ8" s="67" t="s">
        <v>28</v>
      </c>
      <c r="AK8" s="67" t="s">
        <v>27</v>
      </c>
      <c r="AL8" s="67" t="s">
        <v>28</v>
      </c>
      <c r="AM8" s="68" t="s">
        <v>27</v>
      </c>
    </row>
    <row r="9" spans="2:39" ht="25.5" customHeight="1" x14ac:dyDescent="0.25">
      <c r="B9" s="124"/>
      <c r="C9" s="130"/>
      <c r="D9" s="133"/>
      <c r="E9" s="134"/>
      <c r="F9" s="124"/>
      <c r="G9" s="124"/>
      <c r="H9" s="120"/>
      <c r="I9" s="120"/>
      <c r="J9" s="120"/>
      <c r="K9" s="120"/>
      <c r="L9" s="121"/>
      <c r="M9" s="121"/>
      <c r="N9" s="121"/>
      <c r="O9" s="148"/>
      <c r="P9" s="121"/>
      <c r="Q9" s="123"/>
      <c r="R9" s="121"/>
      <c r="S9" s="124"/>
      <c r="T9" s="123"/>
      <c r="U9" s="123"/>
      <c r="W9" s="11"/>
      <c r="X9" s="64"/>
      <c r="Y9" s="69" t="str">
        <f>+D5</f>
        <v>Kỹ thuật nhiếp ảnh</v>
      </c>
      <c r="Z9" s="70" t="str">
        <f>+P5</f>
        <v>Nhóm:  2</v>
      </c>
      <c r="AA9" s="71">
        <f>+$AJ$9+$AL$9+$AH$9</f>
        <v>61</v>
      </c>
      <c r="AB9" s="65">
        <f>COUNTIF($T$10:$T$121,"Khiển trách")</f>
        <v>0</v>
      </c>
      <c r="AC9" s="65">
        <f>COUNTIF($T$10:$T$121,"Cảnh cáo")</f>
        <v>0</v>
      </c>
      <c r="AD9" s="65">
        <f>COUNTIF($T$10:$T$121,"Đình chỉ thi")</f>
        <v>0</v>
      </c>
      <c r="AE9" s="72">
        <f>+($AB$9+$AC$9+$AD$9)/$AA$9*100%</f>
        <v>0</v>
      </c>
      <c r="AF9" s="65">
        <f>SUM(COUNTIF($T$10:$T$119,"Vắng"),COUNTIF($T$10:$T$119,"Vắng có phép"))</f>
        <v>0</v>
      </c>
      <c r="AG9" s="73">
        <f>+$AF$9/$AA$9</f>
        <v>0</v>
      </c>
      <c r="AH9" s="74">
        <f>COUNTIF($X$10:$X$119,"Thi lại")</f>
        <v>0</v>
      </c>
      <c r="AI9" s="73">
        <f>+$AH$9/$AA$9</f>
        <v>0</v>
      </c>
      <c r="AJ9" s="74">
        <f>COUNTIF($X$10:$X$120,"Học lại")</f>
        <v>4</v>
      </c>
      <c r="AK9" s="73">
        <f>+$AJ$9/$AA$9</f>
        <v>6.5573770491803282E-2</v>
      </c>
      <c r="AL9" s="65">
        <f>COUNTIF($X$11:$X$120,"Đạt")</f>
        <v>57</v>
      </c>
      <c r="AM9" s="72">
        <f>+$AL$9/$AA$9</f>
        <v>0.93442622950819676</v>
      </c>
    </row>
    <row r="10" spans="2:39" ht="14.25" customHeight="1" x14ac:dyDescent="0.25">
      <c r="B10" s="145" t="s">
        <v>29</v>
      </c>
      <c r="C10" s="146"/>
      <c r="D10" s="146"/>
      <c r="E10" s="146"/>
      <c r="F10" s="146"/>
      <c r="G10" s="147"/>
      <c r="H10" s="12">
        <v>10</v>
      </c>
      <c r="I10" s="12">
        <v>10</v>
      </c>
      <c r="J10" s="13">
        <v>20</v>
      </c>
      <c r="K10" s="12"/>
      <c r="L10" s="14"/>
      <c r="M10" s="15"/>
      <c r="N10" s="15"/>
      <c r="O10" s="16"/>
      <c r="P10" s="62">
        <f>100-(H10+I10+J10+K10)</f>
        <v>60</v>
      </c>
      <c r="Q10" s="124"/>
      <c r="R10" s="17"/>
      <c r="S10" s="17"/>
      <c r="T10" s="124"/>
      <c r="U10" s="124"/>
      <c r="X10" s="6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2:39" ht="18.75" customHeight="1" x14ac:dyDescent="0.25">
      <c r="B11" s="18">
        <v>1</v>
      </c>
      <c r="C11" s="19" t="s">
        <v>651</v>
      </c>
      <c r="D11" s="111" t="s">
        <v>652</v>
      </c>
      <c r="E11" s="20" t="s">
        <v>60</v>
      </c>
      <c r="F11" s="21" t="s">
        <v>653</v>
      </c>
      <c r="G11" s="19" t="s">
        <v>62</v>
      </c>
      <c r="H11" s="22">
        <v>10</v>
      </c>
      <c r="I11" s="22">
        <v>7.5</v>
      </c>
      <c r="J11" s="22">
        <v>7</v>
      </c>
      <c r="K11" s="22" t="s">
        <v>30</v>
      </c>
      <c r="L11" s="23"/>
      <c r="M11" s="23"/>
      <c r="N11" s="23"/>
      <c r="O11" s="82"/>
      <c r="P11" s="24">
        <v>8</v>
      </c>
      <c r="Q11" s="25">
        <f>ROUND(SUMPRODUCT(H11:P11,$H$10:$P$10)/100,1)</f>
        <v>8</v>
      </c>
      <c r="R11" s="26" t="str">
        <f t="shared" ref="R11:R71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B+</v>
      </c>
      <c r="S11" s="26" t="str">
        <f t="shared" ref="S11:S71" si="1">IF($Q11&lt;4,"Kém",IF(AND($Q11&gt;=4,$Q11&lt;=5.4),"Trung bình yếu",IF(AND($Q11&gt;=5.5,$Q11&lt;=6.9),"Trung bình",IF(AND($Q11&gt;=7,$Q11&lt;=8.4),"Khá",IF(AND($Q11&gt;=8.5,$Q11&lt;=10),"Giỏi","")))))</f>
        <v>Khá</v>
      </c>
      <c r="T11" s="86" t="str">
        <f>+IF(OR($H11=0,$I11=0,$J11=0,$K11=0),"Không đủ ĐKDT","")</f>
        <v/>
      </c>
      <c r="U11" s="27"/>
      <c r="V11" s="3"/>
      <c r="W11" s="28"/>
      <c r="X11" s="76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2:39" ht="18.75" customHeight="1" x14ac:dyDescent="0.25">
      <c r="B12" s="29">
        <v>2</v>
      </c>
      <c r="C12" s="30" t="s">
        <v>654</v>
      </c>
      <c r="D12" s="112" t="s">
        <v>470</v>
      </c>
      <c r="E12" s="31" t="s">
        <v>60</v>
      </c>
      <c r="F12" s="32" t="s">
        <v>655</v>
      </c>
      <c r="G12" s="30" t="s">
        <v>84</v>
      </c>
      <c r="H12" s="33">
        <v>10</v>
      </c>
      <c r="I12" s="33">
        <v>7.5</v>
      </c>
      <c r="J12" s="33">
        <v>8</v>
      </c>
      <c r="K12" s="33" t="s">
        <v>30</v>
      </c>
      <c r="L12" s="34"/>
      <c r="M12" s="34"/>
      <c r="N12" s="34"/>
      <c r="O12" s="83"/>
      <c r="P12" s="35">
        <v>7.5</v>
      </c>
      <c r="Q12" s="36">
        <f>ROUND(SUMPRODUCT(H12:P12,$H$10:$P$10)/100,1)</f>
        <v>7.9</v>
      </c>
      <c r="R12" s="37" t="str">
        <f t="shared" si="0"/>
        <v>B</v>
      </c>
      <c r="S12" s="38" t="str">
        <f t="shared" si="1"/>
        <v>Khá</v>
      </c>
      <c r="T12" s="39" t="str">
        <f>+IF(OR($H12=0,$I12=0,$J12=0,$K12=0),"Không đủ ĐKDT","")</f>
        <v/>
      </c>
      <c r="U12" s="40"/>
      <c r="V12" s="3"/>
      <c r="W12" s="28"/>
      <c r="X12" s="76" t="str">
        <f t="shared" ref="X12:X71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5"/>
      <c r="Z12" s="75"/>
      <c r="AA12" s="75"/>
      <c r="AB12" s="67"/>
      <c r="AC12" s="67"/>
      <c r="AD12" s="67"/>
      <c r="AE12" s="67"/>
      <c r="AF12" s="66"/>
      <c r="AG12" s="67"/>
      <c r="AH12" s="67"/>
      <c r="AI12" s="67"/>
      <c r="AJ12" s="67"/>
      <c r="AK12" s="67"/>
      <c r="AL12" s="67"/>
      <c r="AM12" s="68"/>
    </row>
    <row r="13" spans="2:39" ht="18.75" customHeight="1" x14ac:dyDescent="0.25">
      <c r="B13" s="29">
        <v>3</v>
      </c>
      <c r="C13" s="30" t="s">
        <v>656</v>
      </c>
      <c r="D13" s="112" t="s">
        <v>657</v>
      </c>
      <c r="E13" s="31" t="s">
        <v>60</v>
      </c>
      <c r="F13" s="32" t="s">
        <v>658</v>
      </c>
      <c r="G13" s="30" t="s">
        <v>84</v>
      </c>
      <c r="H13" s="33">
        <v>8</v>
      </c>
      <c r="I13" s="33">
        <v>7.5</v>
      </c>
      <c r="J13" s="33">
        <v>8</v>
      </c>
      <c r="K13" s="33" t="s">
        <v>30</v>
      </c>
      <c r="L13" s="41"/>
      <c r="M13" s="41"/>
      <c r="N13" s="41"/>
      <c r="O13" s="83"/>
      <c r="P13" s="35">
        <v>7.5</v>
      </c>
      <c r="Q13" s="36">
        <f t="shared" ref="Q13:Q71" si="3">ROUND(SUMPRODUCT(H13:P13,$H$10:$P$10)/100,1)</f>
        <v>7.7</v>
      </c>
      <c r="R13" s="37" t="str">
        <f t="shared" si="0"/>
        <v>B</v>
      </c>
      <c r="S13" s="38" t="str">
        <f t="shared" si="1"/>
        <v>Khá</v>
      </c>
      <c r="T13" s="39" t="str">
        <f t="shared" ref="T13:T71" si="4">+IF(OR($H13=0,$I13=0,$J13=0,$K13=0),"Không đủ ĐKDT","")</f>
        <v/>
      </c>
      <c r="U13" s="40"/>
      <c r="V13" s="3"/>
      <c r="W13" s="28"/>
      <c r="X13" s="76" t="str">
        <f t="shared" si="2"/>
        <v>Đạt</v>
      </c>
      <c r="Y13" s="77"/>
      <c r="Z13" s="77"/>
      <c r="AA13" s="109"/>
      <c r="AB13" s="66"/>
      <c r="AC13" s="66"/>
      <c r="AD13" s="66"/>
      <c r="AE13" s="79"/>
      <c r="AF13" s="66"/>
      <c r="AG13" s="80"/>
      <c r="AH13" s="81"/>
      <c r="AI13" s="80"/>
      <c r="AJ13" s="81"/>
      <c r="AK13" s="80"/>
      <c r="AL13" s="66"/>
      <c r="AM13" s="79"/>
    </row>
    <row r="14" spans="2:39" ht="18.75" customHeight="1" x14ac:dyDescent="0.25">
      <c r="B14" s="29">
        <v>4</v>
      </c>
      <c r="C14" s="30" t="s">
        <v>659</v>
      </c>
      <c r="D14" s="112" t="s">
        <v>68</v>
      </c>
      <c r="E14" s="31" t="s">
        <v>60</v>
      </c>
      <c r="F14" s="32" t="s">
        <v>585</v>
      </c>
      <c r="G14" s="30" t="s">
        <v>80</v>
      </c>
      <c r="H14" s="33">
        <v>10</v>
      </c>
      <c r="I14" s="33">
        <v>7</v>
      </c>
      <c r="J14" s="33">
        <v>7</v>
      </c>
      <c r="K14" s="33" t="s">
        <v>30</v>
      </c>
      <c r="L14" s="41"/>
      <c r="M14" s="41"/>
      <c r="N14" s="41"/>
      <c r="O14" s="83"/>
      <c r="P14" s="35">
        <v>6.5</v>
      </c>
      <c r="Q14" s="36">
        <f t="shared" si="3"/>
        <v>7</v>
      </c>
      <c r="R14" s="37" t="str">
        <f t="shared" si="0"/>
        <v>B</v>
      </c>
      <c r="S14" s="38" t="str">
        <f t="shared" si="1"/>
        <v>Khá</v>
      </c>
      <c r="T14" s="39" t="str">
        <f t="shared" si="4"/>
        <v/>
      </c>
      <c r="U14" s="40"/>
      <c r="V14" s="3"/>
      <c r="W14" s="28"/>
      <c r="X14" s="76" t="str">
        <f t="shared" si="2"/>
        <v>Đạt</v>
      </c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2:39" ht="18.75" customHeight="1" x14ac:dyDescent="0.25">
      <c r="B15" s="29">
        <v>5</v>
      </c>
      <c r="C15" s="30" t="s">
        <v>660</v>
      </c>
      <c r="D15" s="112" t="s">
        <v>68</v>
      </c>
      <c r="E15" s="31" t="s">
        <v>60</v>
      </c>
      <c r="F15" s="32" t="s">
        <v>436</v>
      </c>
      <c r="G15" s="30" t="s">
        <v>70</v>
      </c>
      <c r="H15" s="33">
        <v>10</v>
      </c>
      <c r="I15" s="33">
        <v>8</v>
      </c>
      <c r="J15" s="33">
        <v>8</v>
      </c>
      <c r="K15" s="33" t="s">
        <v>30</v>
      </c>
      <c r="L15" s="41"/>
      <c r="M15" s="41"/>
      <c r="N15" s="41"/>
      <c r="O15" s="83"/>
      <c r="P15" s="35">
        <v>8</v>
      </c>
      <c r="Q15" s="36">
        <f t="shared" si="3"/>
        <v>8.1999999999999993</v>
      </c>
      <c r="R15" s="37" t="str">
        <f t="shared" si="0"/>
        <v>B+</v>
      </c>
      <c r="S15" s="38" t="str">
        <f t="shared" si="1"/>
        <v>Khá</v>
      </c>
      <c r="T15" s="39" t="str">
        <f t="shared" si="4"/>
        <v/>
      </c>
      <c r="U15" s="40"/>
      <c r="V15" s="3"/>
      <c r="W15" s="28"/>
      <c r="X15" s="76" t="str">
        <f t="shared" si="2"/>
        <v>Đạt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2:39" ht="18.75" customHeight="1" x14ac:dyDescent="0.25">
      <c r="B16" s="29">
        <v>6</v>
      </c>
      <c r="C16" s="30" t="s">
        <v>661</v>
      </c>
      <c r="D16" s="112" t="s">
        <v>662</v>
      </c>
      <c r="E16" s="31" t="s">
        <v>60</v>
      </c>
      <c r="F16" s="32" t="s">
        <v>83</v>
      </c>
      <c r="G16" s="30" t="s">
        <v>73</v>
      </c>
      <c r="H16" s="33">
        <v>6</v>
      </c>
      <c r="I16" s="33">
        <v>6</v>
      </c>
      <c r="J16" s="33">
        <v>0</v>
      </c>
      <c r="K16" s="33" t="s">
        <v>30</v>
      </c>
      <c r="L16" s="41"/>
      <c r="M16" s="41"/>
      <c r="N16" s="41"/>
      <c r="O16" s="83"/>
      <c r="P16" s="35"/>
      <c r="Q16" s="36">
        <f t="shared" si="3"/>
        <v>1.2</v>
      </c>
      <c r="R16" s="37" t="str">
        <f t="shared" si="0"/>
        <v>F</v>
      </c>
      <c r="S16" s="38" t="str">
        <f t="shared" si="1"/>
        <v>Kém</v>
      </c>
      <c r="T16" s="39" t="str">
        <f t="shared" si="4"/>
        <v>Không đủ ĐKDT</v>
      </c>
      <c r="U16" s="40"/>
      <c r="V16" s="3"/>
      <c r="W16" s="28"/>
      <c r="X16" s="76" t="str">
        <f t="shared" si="2"/>
        <v>Học lại</v>
      </c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2:39" ht="18.75" customHeight="1" x14ac:dyDescent="0.25">
      <c r="B17" s="29">
        <v>7</v>
      </c>
      <c r="C17" s="30" t="s">
        <v>663</v>
      </c>
      <c r="D17" s="112" t="s">
        <v>583</v>
      </c>
      <c r="E17" s="31" t="s">
        <v>296</v>
      </c>
      <c r="F17" s="32" t="s">
        <v>664</v>
      </c>
      <c r="G17" s="30" t="s">
        <v>70</v>
      </c>
      <c r="H17" s="33">
        <v>10</v>
      </c>
      <c r="I17" s="33">
        <v>8</v>
      </c>
      <c r="J17" s="33">
        <v>8</v>
      </c>
      <c r="K17" s="33" t="s">
        <v>30</v>
      </c>
      <c r="L17" s="41"/>
      <c r="M17" s="41"/>
      <c r="N17" s="41"/>
      <c r="O17" s="83"/>
      <c r="P17" s="35">
        <v>8</v>
      </c>
      <c r="Q17" s="36">
        <f t="shared" si="3"/>
        <v>8.1999999999999993</v>
      </c>
      <c r="R17" s="37" t="str">
        <f t="shared" si="0"/>
        <v>B+</v>
      </c>
      <c r="S17" s="38" t="str">
        <f t="shared" si="1"/>
        <v>Khá</v>
      </c>
      <c r="T17" s="39" t="str">
        <f t="shared" si="4"/>
        <v/>
      </c>
      <c r="U17" s="40"/>
      <c r="V17" s="3"/>
      <c r="W17" s="28"/>
      <c r="X17" s="76" t="str">
        <f t="shared" si="2"/>
        <v>Đạt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2:39" ht="18.75" customHeight="1" x14ac:dyDescent="0.25">
      <c r="B18" s="29">
        <v>8</v>
      </c>
      <c r="C18" s="30" t="s">
        <v>665</v>
      </c>
      <c r="D18" s="112" t="s">
        <v>666</v>
      </c>
      <c r="E18" s="31" t="s">
        <v>111</v>
      </c>
      <c r="F18" s="32" t="s">
        <v>169</v>
      </c>
      <c r="G18" s="30" t="s">
        <v>70</v>
      </c>
      <c r="H18" s="33">
        <v>10</v>
      </c>
      <c r="I18" s="33">
        <v>7</v>
      </c>
      <c r="J18" s="33">
        <v>7</v>
      </c>
      <c r="K18" s="33" t="s">
        <v>30</v>
      </c>
      <c r="L18" s="41"/>
      <c r="M18" s="41"/>
      <c r="N18" s="41"/>
      <c r="O18" s="83"/>
      <c r="P18" s="35">
        <v>6.5</v>
      </c>
      <c r="Q18" s="36">
        <f t="shared" si="3"/>
        <v>7</v>
      </c>
      <c r="R18" s="37" t="str">
        <f t="shared" si="0"/>
        <v>B</v>
      </c>
      <c r="S18" s="38" t="str">
        <f t="shared" si="1"/>
        <v>Khá</v>
      </c>
      <c r="T18" s="39" t="str">
        <f t="shared" si="4"/>
        <v/>
      </c>
      <c r="U18" s="40"/>
      <c r="V18" s="3"/>
      <c r="W18" s="28"/>
      <c r="X18" s="76" t="str">
        <f t="shared" si="2"/>
        <v>Đạt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ht="18.75" customHeight="1" x14ac:dyDescent="0.25">
      <c r="B19" s="29">
        <v>9</v>
      </c>
      <c r="C19" s="30" t="s">
        <v>667</v>
      </c>
      <c r="D19" s="112" t="s">
        <v>488</v>
      </c>
      <c r="E19" s="31" t="s">
        <v>330</v>
      </c>
      <c r="F19" s="32" t="s">
        <v>668</v>
      </c>
      <c r="G19" s="30" t="s">
        <v>70</v>
      </c>
      <c r="H19" s="33">
        <v>10</v>
      </c>
      <c r="I19" s="33">
        <v>7.5</v>
      </c>
      <c r="J19" s="33">
        <v>8</v>
      </c>
      <c r="K19" s="33" t="s">
        <v>30</v>
      </c>
      <c r="L19" s="41"/>
      <c r="M19" s="41"/>
      <c r="N19" s="41"/>
      <c r="O19" s="83"/>
      <c r="P19" s="35">
        <v>7</v>
      </c>
      <c r="Q19" s="36">
        <f t="shared" si="3"/>
        <v>7.6</v>
      </c>
      <c r="R19" s="37" t="str">
        <f t="shared" si="0"/>
        <v>B</v>
      </c>
      <c r="S19" s="38" t="str">
        <f t="shared" si="1"/>
        <v>Khá</v>
      </c>
      <c r="T19" s="39" t="str">
        <f t="shared" si="4"/>
        <v/>
      </c>
      <c r="U19" s="40"/>
      <c r="V19" s="3"/>
      <c r="W19" s="28"/>
      <c r="X19" s="76" t="str">
        <f t="shared" si="2"/>
        <v>Đạt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2:39" ht="18.75" customHeight="1" x14ac:dyDescent="0.25">
      <c r="B20" s="29">
        <v>10</v>
      </c>
      <c r="C20" s="30" t="s">
        <v>669</v>
      </c>
      <c r="D20" s="112" t="s">
        <v>670</v>
      </c>
      <c r="E20" s="31" t="s">
        <v>330</v>
      </c>
      <c r="F20" s="32" t="s">
        <v>671</v>
      </c>
      <c r="G20" s="30" t="s">
        <v>80</v>
      </c>
      <c r="H20" s="33">
        <v>8</v>
      </c>
      <c r="I20" s="33">
        <v>7</v>
      </c>
      <c r="J20" s="33">
        <v>8.5</v>
      </c>
      <c r="K20" s="33" t="s">
        <v>30</v>
      </c>
      <c r="L20" s="41"/>
      <c r="M20" s="41"/>
      <c r="N20" s="41"/>
      <c r="O20" s="83"/>
      <c r="P20" s="35">
        <v>6</v>
      </c>
      <c r="Q20" s="36">
        <f t="shared" si="3"/>
        <v>6.8</v>
      </c>
      <c r="R20" s="37" t="str">
        <f t="shared" si="0"/>
        <v>C+</v>
      </c>
      <c r="S20" s="38" t="str">
        <f t="shared" si="1"/>
        <v>Trung bình</v>
      </c>
      <c r="T20" s="39" t="str">
        <f t="shared" si="4"/>
        <v/>
      </c>
      <c r="U20" s="40"/>
      <c r="V20" s="3"/>
      <c r="W20" s="28"/>
      <c r="X20" s="76" t="str">
        <f t="shared" si="2"/>
        <v>Đạt</v>
      </c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39" ht="18.75" customHeight="1" x14ac:dyDescent="0.25">
      <c r="B21" s="29">
        <v>11</v>
      </c>
      <c r="C21" s="30" t="s">
        <v>672</v>
      </c>
      <c r="D21" s="112" t="s">
        <v>151</v>
      </c>
      <c r="E21" s="31" t="s">
        <v>330</v>
      </c>
      <c r="F21" s="32" t="s">
        <v>673</v>
      </c>
      <c r="G21" s="30" t="s">
        <v>73</v>
      </c>
      <c r="H21" s="33">
        <v>10</v>
      </c>
      <c r="I21" s="33">
        <v>7</v>
      </c>
      <c r="J21" s="33">
        <v>7</v>
      </c>
      <c r="K21" s="33" t="s">
        <v>30</v>
      </c>
      <c r="L21" s="41"/>
      <c r="M21" s="41"/>
      <c r="N21" s="41"/>
      <c r="O21" s="83"/>
      <c r="P21" s="35">
        <v>7.5</v>
      </c>
      <c r="Q21" s="36">
        <f t="shared" si="3"/>
        <v>7.6</v>
      </c>
      <c r="R21" s="37" t="str">
        <f t="shared" si="0"/>
        <v>B</v>
      </c>
      <c r="S21" s="38" t="str">
        <f t="shared" si="1"/>
        <v>Khá</v>
      </c>
      <c r="T21" s="39" t="str">
        <f t="shared" si="4"/>
        <v/>
      </c>
      <c r="U21" s="40"/>
      <c r="V21" s="3"/>
      <c r="W21" s="28"/>
      <c r="X21" s="76" t="str">
        <f t="shared" si="2"/>
        <v>Đạt</v>
      </c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2:39" ht="18.75" customHeight="1" x14ac:dyDescent="0.25">
      <c r="B22" s="29">
        <v>12</v>
      </c>
      <c r="C22" s="30" t="s">
        <v>674</v>
      </c>
      <c r="D22" s="112" t="s">
        <v>636</v>
      </c>
      <c r="E22" s="31" t="s">
        <v>127</v>
      </c>
      <c r="F22" s="32" t="s">
        <v>675</v>
      </c>
      <c r="G22" s="30" t="s">
        <v>70</v>
      </c>
      <c r="H22" s="33">
        <v>0</v>
      </c>
      <c r="I22" s="33">
        <v>0</v>
      </c>
      <c r="J22" s="33">
        <v>0</v>
      </c>
      <c r="K22" s="33" t="s">
        <v>30</v>
      </c>
      <c r="L22" s="41"/>
      <c r="M22" s="41"/>
      <c r="N22" s="41"/>
      <c r="O22" s="83"/>
      <c r="P22" s="35"/>
      <c r="Q22" s="36">
        <f t="shared" si="3"/>
        <v>0</v>
      </c>
      <c r="R22" s="37" t="str">
        <f t="shared" si="0"/>
        <v>F</v>
      </c>
      <c r="S22" s="38" t="str">
        <f t="shared" si="1"/>
        <v>Kém</v>
      </c>
      <c r="T22" s="39" t="str">
        <f t="shared" si="4"/>
        <v>Không đủ ĐKDT</v>
      </c>
      <c r="U22" s="40"/>
      <c r="V22" s="3"/>
      <c r="W22" s="28"/>
      <c r="X22" s="76" t="str">
        <f t="shared" si="2"/>
        <v>Học lại</v>
      </c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2:39" ht="18.75" customHeight="1" x14ac:dyDescent="0.25">
      <c r="B23" s="29">
        <v>13</v>
      </c>
      <c r="C23" s="30" t="s">
        <v>676</v>
      </c>
      <c r="D23" s="112" t="s">
        <v>151</v>
      </c>
      <c r="E23" s="31" t="s">
        <v>127</v>
      </c>
      <c r="F23" s="32" t="s">
        <v>677</v>
      </c>
      <c r="G23" s="30" t="s">
        <v>84</v>
      </c>
      <c r="H23" s="33">
        <v>10</v>
      </c>
      <c r="I23" s="33">
        <v>8</v>
      </c>
      <c r="J23" s="33">
        <v>8.5</v>
      </c>
      <c r="K23" s="33" t="s">
        <v>30</v>
      </c>
      <c r="L23" s="41"/>
      <c r="M23" s="41"/>
      <c r="N23" s="41"/>
      <c r="O23" s="83"/>
      <c r="P23" s="35">
        <v>7.5</v>
      </c>
      <c r="Q23" s="36">
        <f t="shared" si="3"/>
        <v>8</v>
      </c>
      <c r="R23" s="37" t="str">
        <f t="shared" si="0"/>
        <v>B+</v>
      </c>
      <c r="S23" s="38" t="str">
        <f t="shared" si="1"/>
        <v>Khá</v>
      </c>
      <c r="T23" s="39" t="str">
        <f t="shared" si="4"/>
        <v/>
      </c>
      <c r="U23" s="40"/>
      <c r="V23" s="3"/>
      <c r="W23" s="28"/>
      <c r="X23" s="76" t="str">
        <f t="shared" si="2"/>
        <v>Đạt</v>
      </c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2:39" ht="18.75" customHeight="1" x14ac:dyDescent="0.25">
      <c r="B24" s="29">
        <v>14</v>
      </c>
      <c r="C24" s="30" t="s">
        <v>678</v>
      </c>
      <c r="D24" s="112" t="s">
        <v>151</v>
      </c>
      <c r="E24" s="31" t="s">
        <v>136</v>
      </c>
      <c r="F24" s="32" t="s">
        <v>679</v>
      </c>
      <c r="G24" s="30" t="s">
        <v>73</v>
      </c>
      <c r="H24" s="33">
        <v>10</v>
      </c>
      <c r="I24" s="33">
        <v>7</v>
      </c>
      <c r="J24" s="33">
        <v>7</v>
      </c>
      <c r="K24" s="33" t="s">
        <v>30</v>
      </c>
      <c r="L24" s="41"/>
      <c r="M24" s="41"/>
      <c r="N24" s="41"/>
      <c r="O24" s="83"/>
      <c r="P24" s="35">
        <v>6.5</v>
      </c>
      <c r="Q24" s="36">
        <f t="shared" si="3"/>
        <v>7</v>
      </c>
      <c r="R24" s="37" t="str">
        <f t="shared" si="0"/>
        <v>B</v>
      </c>
      <c r="S24" s="38" t="str">
        <f t="shared" si="1"/>
        <v>Khá</v>
      </c>
      <c r="T24" s="39" t="str">
        <f t="shared" si="4"/>
        <v/>
      </c>
      <c r="U24" s="40"/>
      <c r="V24" s="3"/>
      <c r="W24" s="28"/>
      <c r="X24" s="76" t="str">
        <f t="shared" si="2"/>
        <v>Đạt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2:39" ht="18.75" customHeight="1" x14ac:dyDescent="0.25">
      <c r="B25" s="29">
        <v>15</v>
      </c>
      <c r="C25" s="30" t="s">
        <v>680</v>
      </c>
      <c r="D25" s="112" t="s">
        <v>681</v>
      </c>
      <c r="E25" s="31" t="s">
        <v>140</v>
      </c>
      <c r="F25" s="32" t="s">
        <v>682</v>
      </c>
      <c r="G25" s="30" t="s">
        <v>66</v>
      </c>
      <c r="H25" s="33">
        <v>10</v>
      </c>
      <c r="I25" s="33">
        <v>8</v>
      </c>
      <c r="J25" s="33">
        <v>8.5</v>
      </c>
      <c r="K25" s="33" t="s">
        <v>30</v>
      </c>
      <c r="L25" s="41"/>
      <c r="M25" s="41"/>
      <c r="N25" s="41"/>
      <c r="O25" s="83"/>
      <c r="P25" s="35">
        <v>8</v>
      </c>
      <c r="Q25" s="36">
        <f t="shared" si="3"/>
        <v>8.3000000000000007</v>
      </c>
      <c r="R25" s="37" t="str">
        <f t="shared" si="0"/>
        <v>B+</v>
      </c>
      <c r="S25" s="38" t="str">
        <f t="shared" si="1"/>
        <v>Khá</v>
      </c>
      <c r="T25" s="39" t="str">
        <f t="shared" si="4"/>
        <v/>
      </c>
      <c r="U25" s="40"/>
      <c r="V25" s="3"/>
      <c r="W25" s="28"/>
      <c r="X25" s="76" t="str">
        <f t="shared" si="2"/>
        <v>Đạt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2:39" ht="18.75" customHeight="1" x14ac:dyDescent="0.25">
      <c r="B26" s="29">
        <v>16</v>
      </c>
      <c r="C26" s="30" t="s">
        <v>683</v>
      </c>
      <c r="D26" s="112" t="s">
        <v>684</v>
      </c>
      <c r="E26" s="31" t="s">
        <v>156</v>
      </c>
      <c r="F26" s="32" t="s">
        <v>343</v>
      </c>
      <c r="G26" s="30" t="s">
        <v>70</v>
      </c>
      <c r="H26" s="33">
        <v>10</v>
      </c>
      <c r="I26" s="33">
        <v>7</v>
      </c>
      <c r="J26" s="33">
        <v>7</v>
      </c>
      <c r="K26" s="33" t="s">
        <v>30</v>
      </c>
      <c r="L26" s="41"/>
      <c r="M26" s="41"/>
      <c r="N26" s="41"/>
      <c r="O26" s="83"/>
      <c r="P26" s="35">
        <v>6</v>
      </c>
      <c r="Q26" s="36">
        <f t="shared" si="3"/>
        <v>6.7</v>
      </c>
      <c r="R26" s="37" t="str">
        <f t="shared" si="0"/>
        <v>C+</v>
      </c>
      <c r="S26" s="38" t="str">
        <f t="shared" si="1"/>
        <v>Trung bình</v>
      </c>
      <c r="T26" s="39" t="str">
        <f t="shared" si="4"/>
        <v/>
      </c>
      <c r="U26" s="40"/>
      <c r="V26" s="3"/>
      <c r="W26" s="28"/>
      <c r="X26" s="76" t="str">
        <f t="shared" si="2"/>
        <v>Đạt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2:39" ht="18.75" customHeight="1" x14ac:dyDescent="0.25">
      <c r="B27" s="29">
        <v>17</v>
      </c>
      <c r="C27" s="30" t="s">
        <v>685</v>
      </c>
      <c r="D27" s="112" t="s">
        <v>686</v>
      </c>
      <c r="E27" s="31" t="s">
        <v>350</v>
      </c>
      <c r="F27" s="32" t="s">
        <v>687</v>
      </c>
      <c r="G27" s="30" t="s">
        <v>66</v>
      </c>
      <c r="H27" s="33">
        <v>8</v>
      </c>
      <c r="I27" s="33">
        <v>7</v>
      </c>
      <c r="J27" s="33">
        <v>8.5</v>
      </c>
      <c r="K27" s="33" t="s">
        <v>30</v>
      </c>
      <c r="L27" s="41"/>
      <c r="M27" s="41"/>
      <c r="N27" s="41"/>
      <c r="O27" s="83"/>
      <c r="P27" s="35">
        <v>6</v>
      </c>
      <c r="Q27" s="36">
        <f t="shared" si="3"/>
        <v>6.8</v>
      </c>
      <c r="R27" s="37" t="str">
        <f t="shared" si="0"/>
        <v>C+</v>
      </c>
      <c r="S27" s="38" t="str">
        <f t="shared" si="1"/>
        <v>Trung bình</v>
      </c>
      <c r="T27" s="39" t="str">
        <f t="shared" si="4"/>
        <v/>
      </c>
      <c r="U27" s="40"/>
      <c r="V27" s="3"/>
      <c r="W27" s="28"/>
      <c r="X27" s="76" t="str">
        <f t="shared" si="2"/>
        <v>Đạt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2:39" ht="18.75" customHeight="1" x14ac:dyDescent="0.25">
      <c r="B28" s="29">
        <v>18</v>
      </c>
      <c r="C28" s="30" t="s">
        <v>688</v>
      </c>
      <c r="D28" s="112" t="s">
        <v>689</v>
      </c>
      <c r="E28" s="31" t="s">
        <v>168</v>
      </c>
      <c r="F28" s="32" t="s">
        <v>690</v>
      </c>
      <c r="G28" s="30" t="s">
        <v>80</v>
      </c>
      <c r="H28" s="33">
        <v>8</v>
      </c>
      <c r="I28" s="33">
        <v>7.5</v>
      </c>
      <c r="J28" s="33">
        <v>8.5</v>
      </c>
      <c r="K28" s="33" t="s">
        <v>30</v>
      </c>
      <c r="L28" s="41"/>
      <c r="M28" s="41"/>
      <c r="N28" s="41"/>
      <c r="O28" s="83"/>
      <c r="P28" s="35">
        <v>7</v>
      </c>
      <c r="Q28" s="36">
        <f t="shared" si="3"/>
        <v>7.5</v>
      </c>
      <c r="R28" s="37" t="str">
        <f t="shared" si="0"/>
        <v>B</v>
      </c>
      <c r="S28" s="38" t="str">
        <f t="shared" si="1"/>
        <v>Khá</v>
      </c>
      <c r="T28" s="39" t="str">
        <f t="shared" si="4"/>
        <v/>
      </c>
      <c r="U28" s="40"/>
      <c r="V28" s="3"/>
      <c r="W28" s="28"/>
      <c r="X28" s="76" t="str">
        <f t="shared" si="2"/>
        <v>Đạt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2:39" ht="18.75" customHeight="1" x14ac:dyDescent="0.25">
      <c r="B29" s="29">
        <v>19</v>
      </c>
      <c r="C29" s="30" t="s">
        <v>691</v>
      </c>
      <c r="D29" s="112" t="s">
        <v>692</v>
      </c>
      <c r="E29" s="31" t="s">
        <v>693</v>
      </c>
      <c r="F29" s="32" t="s">
        <v>694</v>
      </c>
      <c r="G29" s="30" t="s">
        <v>73</v>
      </c>
      <c r="H29" s="33">
        <v>10</v>
      </c>
      <c r="I29" s="33">
        <v>7</v>
      </c>
      <c r="J29" s="33">
        <v>7.5</v>
      </c>
      <c r="K29" s="33" t="s">
        <v>30</v>
      </c>
      <c r="L29" s="41"/>
      <c r="M29" s="41"/>
      <c r="N29" s="41"/>
      <c r="O29" s="83"/>
      <c r="P29" s="35">
        <v>7</v>
      </c>
      <c r="Q29" s="36">
        <f t="shared" si="3"/>
        <v>7.4</v>
      </c>
      <c r="R29" s="37" t="str">
        <f t="shared" si="0"/>
        <v>B</v>
      </c>
      <c r="S29" s="38" t="str">
        <f t="shared" si="1"/>
        <v>Khá</v>
      </c>
      <c r="T29" s="39" t="str">
        <f t="shared" si="4"/>
        <v/>
      </c>
      <c r="U29" s="40"/>
      <c r="V29" s="3"/>
      <c r="W29" s="28"/>
      <c r="X29" s="76" t="str">
        <f t="shared" si="2"/>
        <v>Đạt</v>
      </c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2:39" ht="18.75" customHeight="1" x14ac:dyDescent="0.25">
      <c r="B30" s="29">
        <v>20</v>
      </c>
      <c r="C30" s="30" t="s">
        <v>695</v>
      </c>
      <c r="D30" s="112" t="s">
        <v>696</v>
      </c>
      <c r="E30" s="31" t="s">
        <v>171</v>
      </c>
      <c r="F30" s="32" t="s">
        <v>416</v>
      </c>
      <c r="G30" s="30" t="s">
        <v>62</v>
      </c>
      <c r="H30" s="33">
        <v>8</v>
      </c>
      <c r="I30" s="33">
        <v>7</v>
      </c>
      <c r="J30" s="33">
        <v>7</v>
      </c>
      <c r="K30" s="33" t="s">
        <v>30</v>
      </c>
      <c r="L30" s="41"/>
      <c r="M30" s="41"/>
      <c r="N30" s="41"/>
      <c r="O30" s="83"/>
      <c r="P30" s="35">
        <v>6.5</v>
      </c>
      <c r="Q30" s="36">
        <f t="shared" si="3"/>
        <v>6.8</v>
      </c>
      <c r="R30" s="37" t="str">
        <f t="shared" si="0"/>
        <v>C+</v>
      </c>
      <c r="S30" s="38" t="str">
        <f t="shared" si="1"/>
        <v>Trung bình</v>
      </c>
      <c r="T30" s="39" t="str">
        <f t="shared" si="4"/>
        <v/>
      </c>
      <c r="U30" s="40"/>
      <c r="V30" s="3"/>
      <c r="W30" s="28"/>
      <c r="X30" s="76" t="str">
        <f t="shared" si="2"/>
        <v>Đạt</v>
      </c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2:39" ht="18.75" customHeight="1" x14ac:dyDescent="0.25">
      <c r="B31" s="29">
        <v>21</v>
      </c>
      <c r="C31" s="30" t="s">
        <v>697</v>
      </c>
      <c r="D31" s="112" t="s">
        <v>698</v>
      </c>
      <c r="E31" s="31" t="s">
        <v>174</v>
      </c>
      <c r="F31" s="32" t="s">
        <v>165</v>
      </c>
      <c r="G31" s="30" t="s">
        <v>62</v>
      </c>
      <c r="H31" s="33">
        <v>9</v>
      </c>
      <c r="I31" s="33">
        <v>6.5</v>
      </c>
      <c r="J31" s="33">
        <v>7</v>
      </c>
      <c r="K31" s="33" t="s">
        <v>30</v>
      </c>
      <c r="L31" s="41"/>
      <c r="M31" s="41"/>
      <c r="N31" s="41"/>
      <c r="O31" s="83"/>
      <c r="P31" s="35">
        <v>6</v>
      </c>
      <c r="Q31" s="36">
        <f t="shared" si="3"/>
        <v>6.6</v>
      </c>
      <c r="R31" s="37" t="str">
        <f t="shared" si="0"/>
        <v>C+</v>
      </c>
      <c r="S31" s="38" t="str">
        <f t="shared" si="1"/>
        <v>Trung bình</v>
      </c>
      <c r="T31" s="39" t="str">
        <f t="shared" si="4"/>
        <v/>
      </c>
      <c r="U31" s="40"/>
      <c r="V31" s="3"/>
      <c r="W31" s="28"/>
      <c r="X31" s="76" t="str">
        <f t="shared" si="2"/>
        <v>Đạt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2:39" ht="18.75" customHeight="1" x14ac:dyDescent="0.25">
      <c r="B32" s="29">
        <v>22</v>
      </c>
      <c r="C32" s="30" t="s">
        <v>699</v>
      </c>
      <c r="D32" s="112" t="s">
        <v>700</v>
      </c>
      <c r="E32" s="31" t="s">
        <v>174</v>
      </c>
      <c r="F32" s="32" t="s">
        <v>701</v>
      </c>
      <c r="G32" s="30" t="s">
        <v>66</v>
      </c>
      <c r="H32" s="33">
        <v>10</v>
      </c>
      <c r="I32" s="33">
        <v>6</v>
      </c>
      <c r="J32" s="33">
        <v>6.5</v>
      </c>
      <c r="K32" s="33" t="s">
        <v>30</v>
      </c>
      <c r="L32" s="41"/>
      <c r="M32" s="41"/>
      <c r="N32" s="41"/>
      <c r="O32" s="83"/>
      <c r="P32" s="35">
        <v>5</v>
      </c>
      <c r="Q32" s="36">
        <f t="shared" si="3"/>
        <v>5.9</v>
      </c>
      <c r="R32" s="37" t="str">
        <f t="shared" si="0"/>
        <v>C</v>
      </c>
      <c r="S32" s="38" t="str">
        <f t="shared" si="1"/>
        <v>Trung bình</v>
      </c>
      <c r="T32" s="39" t="str">
        <f t="shared" si="4"/>
        <v/>
      </c>
      <c r="U32" s="40"/>
      <c r="V32" s="3"/>
      <c r="W32" s="28"/>
      <c r="X32" s="76" t="str">
        <f t="shared" si="2"/>
        <v>Đạt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2:39" ht="18.75" customHeight="1" x14ac:dyDescent="0.25">
      <c r="B33" s="29">
        <v>23</v>
      </c>
      <c r="C33" s="30" t="s">
        <v>702</v>
      </c>
      <c r="D33" s="112" t="s">
        <v>703</v>
      </c>
      <c r="E33" s="31" t="s">
        <v>174</v>
      </c>
      <c r="F33" s="32" t="s">
        <v>704</v>
      </c>
      <c r="G33" s="30" t="s">
        <v>70</v>
      </c>
      <c r="H33" s="33">
        <v>6</v>
      </c>
      <c r="I33" s="33">
        <v>6</v>
      </c>
      <c r="J33" s="33">
        <v>7</v>
      </c>
      <c r="K33" s="33" t="s">
        <v>30</v>
      </c>
      <c r="L33" s="41"/>
      <c r="M33" s="41"/>
      <c r="N33" s="41"/>
      <c r="O33" s="83"/>
      <c r="P33" s="35">
        <v>5</v>
      </c>
      <c r="Q33" s="36">
        <f t="shared" si="3"/>
        <v>5.6</v>
      </c>
      <c r="R33" s="37" t="str">
        <f t="shared" si="0"/>
        <v>C</v>
      </c>
      <c r="S33" s="38" t="str">
        <f t="shared" si="1"/>
        <v>Trung bình</v>
      </c>
      <c r="T33" s="39" t="str">
        <f t="shared" si="4"/>
        <v/>
      </c>
      <c r="U33" s="40"/>
      <c r="V33" s="3"/>
      <c r="W33" s="28"/>
      <c r="X33" s="76" t="str">
        <f t="shared" si="2"/>
        <v>Đạt</v>
      </c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2:39" ht="18.75" customHeight="1" x14ac:dyDescent="0.25">
      <c r="B34" s="29">
        <v>24</v>
      </c>
      <c r="C34" s="30" t="s">
        <v>705</v>
      </c>
      <c r="D34" s="112" t="s">
        <v>59</v>
      </c>
      <c r="E34" s="31" t="s">
        <v>706</v>
      </c>
      <c r="F34" s="32" t="s">
        <v>284</v>
      </c>
      <c r="G34" s="30" t="s">
        <v>66</v>
      </c>
      <c r="H34" s="33">
        <v>8</v>
      </c>
      <c r="I34" s="33">
        <v>7</v>
      </c>
      <c r="J34" s="33">
        <v>7</v>
      </c>
      <c r="K34" s="33" t="s">
        <v>30</v>
      </c>
      <c r="L34" s="41"/>
      <c r="M34" s="41"/>
      <c r="N34" s="41"/>
      <c r="O34" s="83"/>
      <c r="P34" s="35">
        <v>7</v>
      </c>
      <c r="Q34" s="36">
        <f t="shared" si="3"/>
        <v>7.1</v>
      </c>
      <c r="R34" s="37" t="str">
        <f t="shared" si="0"/>
        <v>B</v>
      </c>
      <c r="S34" s="38" t="str">
        <f t="shared" si="1"/>
        <v>Khá</v>
      </c>
      <c r="T34" s="39" t="str">
        <f t="shared" si="4"/>
        <v/>
      </c>
      <c r="U34" s="40"/>
      <c r="V34" s="3"/>
      <c r="W34" s="28"/>
      <c r="X34" s="76" t="str">
        <f t="shared" si="2"/>
        <v>Đạt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ht="18.75" customHeight="1" x14ac:dyDescent="0.25">
      <c r="B35" s="29">
        <v>25</v>
      </c>
      <c r="C35" s="30" t="s">
        <v>707</v>
      </c>
      <c r="D35" s="112" t="s">
        <v>708</v>
      </c>
      <c r="E35" s="31" t="s">
        <v>709</v>
      </c>
      <c r="F35" s="32" t="s">
        <v>549</v>
      </c>
      <c r="G35" s="30" t="s">
        <v>62</v>
      </c>
      <c r="H35" s="33">
        <v>8</v>
      </c>
      <c r="I35" s="33">
        <v>8</v>
      </c>
      <c r="J35" s="33">
        <v>7</v>
      </c>
      <c r="K35" s="33" t="s">
        <v>30</v>
      </c>
      <c r="L35" s="41"/>
      <c r="M35" s="41"/>
      <c r="N35" s="41"/>
      <c r="O35" s="83"/>
      <c r="P35" s="35">
        <v>8.5</v>
      </c>
      <c r="Q35" s="36">
        <f t="shared" si="3"/>
        <v>8.1</v>
      </c>
      <c r="R35" s="37" t="str">
        <f t="shared" si="0"/>
        <v>B+</v>
      </c>
      <c r="S35" s="38" t="str">
        <f t="shared" si="1"/>
        <v>Khá</v>
      </c>
      <c r="T35" s="39" t="str">
        <f t="shared" si="4"/>
        <v/>
      </c>
      <c r="U35" s="40"/>
      <c r="V35" s="3"/>
      <c r="W35" s="28"/>
      <c r="X35" s="76" t="str">
        <f t="shared" si="2"/>
        <v>Đạt</v>
      </c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2:39" ht="18.75" customHeight="1" x14ac:dyDescent="0.25">
      <c r="B36" s="29">
        <v>26</v>
      </c>
      <c r="C36" s="30" t="s">
        <v>710</v>
      </c>
      <c r="D36" s="112" t="s">
        <v>711</v>
      </c>
      <c r="E36" s="31" t="s">
        <v>712</v>
      </c>
      <c r="F36" s="32" t="s">
        <v>628</v>
      </c>
      <c r="G36" s="30" t="s">
        <v>70</v>
      </c>
      <c r="H36" s="33">
        <v>10</v>
      </c>
      <c r="I36" s="33">
        <v>8.5</v>
      </c>
      <c r="J36" s="33">
        <v>9</v>
      </c>
      <c r="K36" s="33" t="s">
        <v>30</v>
      </c>
      <c r="L36" s="41"/>
      <c r="M36" s="41"/>
      <c r="N36" s="41"/>
      <c r="O36" s="83"/>
      <c r="P36" s="35">
        <v>8</v>
      </c>
      <c r="Q36" s="36">
        <f t="shared" si="3"/>
        <v>8.5</v>
      </c>
      <c r="R36" s="37" t="str">
        <f t="shared" si="0"/>
        <v>A</v>
      </c>
      <c r="S36" s="38" t="str">
        <f t="shared" si="1"/>
        <v>Giỏi</v>
      </c>
      <c r="T36" s="39" t="str">
        <f t="shared" si="4"/>
        <v/>
      </c>
      <c r="U36" s="40"/>
      <c r="V36" s="3"/>
      <c r="W36" s="28"/>
      <c r="X36" s="76" t="str">
        <f t="shared" si="2"/>
        <v>Đạt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2:39" ht="18.75" customHeight="1" x14ac:dyDescent="0.25">
      <c r="B37" s="29">
        <v>27</v>
      </c>
      <c r="C37" s="30" t="s">
        <v>713</v>
      </c>
      <c r="D37" s="112" t="s">
        <v>163</v>
      </c>
      <c r="E37" s="31" t="s">
        <v>712</v>
      </c>
      <c r="F37" s="32" t="s">
        <v>197</v>
      </c>
      <c r="G37" s="30" t="s">
        <v>73</v>
      </c>
      <c r="H37" s="33">
        <v>10</v>
      </c>
      <c r="I37" s="33">
        <v>7</v>
      </c>
      <c r="J37" s="33">
        <v>7</v>
      </c>
      <c r="K37" s="33" t="s">
        <v>30</v>
      </c>
      <c r="L37" s="41"/>
      <c r="M37" s="41"/>
      <c r="N37" s="41"/>
      <c r="O37" s="83"/>
      <c r="P37" s="35">
        <v>7.5</v>
      </c>
      <c r="Q37" s="36">
        <f t="shared" si="3"/>
        <v>7.6</v>
      </c>
      <c r="R37" s="37" t="str">
        <f t="shared" si="0"/>
        <v>B</v>
      </c>
      <c r="S37" s="38" t="str">
        <f t="shared" si="1"/>
        <v>Khá</v>
      </c>
      <c r="T37" s="39" t="str">
        <f t="shared" si="4"/>
        <v/>
      </c>
      <c r="U37" s="40"/>
      <c r="V37" s="3"/>
      <c r="W37" s="28"/>
      <c r="X37" s="76" t="str">
        <f t="shared" si="2"/>
        <v>Đạt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2:39" ht="18.75" customHeight="1" x14ac:dyDescent="0.25">
      <c r="B38" s="29">
        <v>28</v>
      </c>
      <c r="C38" s="30" t="s">
        <v>714</v>
      </c>
      <c r="D38" s="112" t="s">
        <v>715</v>
      </c>
      <c r="E38" s="31" t="s">
        <v>182</v>
      </c>
      <c r="F38" s="32" t="s">
        <v>716</v>
      </c>
      <c r="G38" s="30" t="s">
        <v>80</v>
      </c>
      <c r="H38" s="33">
        <v>10</v>
      </c>
      <c r="I38" s="33">
        <v>8</v>
      </c>
      <c r="J38" s="33">
        <v>8.5</v>
      </c>
      <c r="K38" s="33" t="s">
        <v>30</v>
      </c>
      <c r="L38" s="41"/>
      <c r="M38" s="41"/>
      <c r="N38" s="41"/>
      <c r="O38" s="83"/>
      <c r="P38" s="35">
        <v>9</v>
      </c>
      <c r="Q38" s="36">
        <f t="shared" si="3"/>
        <v>8.9</v>
      </c>
      <c r="R38" s="37" t="str">
        <f t="shared" si="0"/>
        <v>A</v>
      </c>
      <c r="S38" s="38" t="str">
        <f t="shared" si="1"/>
        <v>Giỏi</v>
      </c>
      <c r="T38" s="39" t="str">
        <f t="shared" si="4"/>
        <v/>
      </c>
      <c r="U38" s="40"/>
      <c r="V38" s="3"/>
      <c r="W38" s="28"/>
      <c r="X38" s="76" t="str">
        <f t="shared" si="2"/>
        <v>Đạt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2:39" ht="18.75" customHeight="1" x14ac:dyDescent="0.25">
      <c r="B39" s="29">
        <v>29</v>
      </c>
      <c r="C39" s="30" t="s">
        <v>717</v>
      </c>
      <c r="D39" s="112" t="s">
        <v>718</v>
      </c>
      <c r="E39" s="31" t="s">
        <v>182</v>
      </c>
      <c r="F39" s="32" t="s">
        <v>719</v>
      </c>
      <c r="G39" s="30" t="s">
        <v>84</v>
      </c>
      <c r="H39" s="33">
        <v>10</v>
      </c>
      <c r="I39" s="33">
        <v>7.5</v>
      </c>
      <c r="J39" s="33">
        <v>8.5</v>
      </c>
      <c r="K39" s="33" t="s">
        <v>30</v>
      </c>
      <c r="L39" s="41"/>
      <c r="M39" s="41"/>
      <c r="N39" s="41"/>
      <c r="O39" s="83"/>
      <c r="P39" s="35">
        <v>7</v>
      </c>
      <c r="Q39" s="36">
        <f t="shared" si="3"/>
        <v>7.7</v>
      </c>
      <c r="R39" s="37" t="str">
        <f t="shared" si="0"/>
        <v>B</v>
      </c>
      <c r="S39" s="38" t="str">
        <f t="shared" si="1"/>
        <v>Khá</v>
      </c>
      <c r="T39" s="39" t="str">
        <f t="shared" si="4"/>
        <v/>
      </c>
      <c r="U39" s="40"/>
      <c r="V39" s="3"/>
      <c r="W39" s="28"/>
      <c r="X39" s="76" t="str">
        <f t="shared" si="2"/>
        <v>Đạt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ht="18.75" customHeight="1" x14ac:dyDescent="0.25">
      <c r="B40" s="29">
        <v>30</v>
      </c>
      <c r="C40" s="30" t="s">
        <v>720</v>
      </c>
      <c r="D40" s="112" t="s">
        <v>721</v>
      </c>
      <c r="E40" s="31" t="s">
        <v>182</v>
      </c>
      <c r="F40" s="32" t="s">
        <v>722</v>
      </c>
      <c r="G40" s="30" t="s">
        <v>70</v>
      </c>
      <c r="H40" s="33">
        <v>10</v>
      </c>
      <c r="I40" s="33">
        <v>8</v>
      </c>
      <c r="J40" s="33">
        <v>7</v>
      </c>
      <c r="K40" s="33" t="s">
        <v>30</v>
      </c>
      <c r="L40" s="41"/>
      <c r="M40" s="41"/>
      <c r="N40" s="41"/>
      <c r="O40" s="83"/>
      <c r="P40" s="35">
        <v>9</v>
      </c>
      <c r="Q40" s="36">
        <f t="shared" si="3"/>
        <v>8.6</v>
      </c>
      <c r="R40" s="37" t="str">
        <f t="shared" si="0"/>
        <v>A</v>
      </c>
      <c r="S40" s="38" t="str">
        <f t="shared" si="1"/>
        <v>Giỏi</v>
      </c>
      <c r="T40" s="39" t="str">
        <f t="shared" si="4"/>
        <v/>
      </c>
      <c r="U40" s="40"/>
      <c r="V40" s="3"/>
      <c r="W40" s="28"/>
      <c r="X40" s="76" t="str">
        <f t="shared" si="2"/>
        <v>Đạt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2:39" ht="18.75" customHeight="1" x14ac:dyDescent="0.25">
      <c r="B41" s="29">
        <v>31</v>
      </c>
      <c r="C41" s="30" t="s">
        <v>723</v>
      </c>
      <c r="D41" s="112" t="s">
        <v>548</v>
      </c>
      <c r="E41" s="31" t="s">
        <v>182</v>
      </c>
      <c r="F41" s="32" t="s">
        <v>724</v>
      </c>
      <c r="G41" s="30" t="s">
        <v>73</v>
      </c>
      <c r="H41" s="33">
        <v>10</v>
      </c>
      <c r="I41" s="33">
        <v>7</v>
      </c>
      <c r="J41" s="33">
        <v>7.5</v>
      </c>
      <c r="K41" s="33" t="s">
        <v>30</v>
      </c>
      <c r="L41" s="41"/>
      <c r="M41" s="41"/>
      <c r="N41" s="41"/>
      <c r="O41" s="83"/>
      <c r="P41" s="35">
        <v>7</v>
      </c>
      <c r="Q41" s="36">
        <f t="shared" si="3"/>
        <v>7.4</v>
      </c>
      <c r="R41" s="37" t="str">
        <f t="shared" si="0"/>
        <v>B</v>
      </c>
      <c r="S41" s="38" t="str">
        <f t="shared" si="1"/>
        <v>Khá</v>
      </c>
      <c r="T41" s="39" t="str">
        <f t="shared" si="4"/>
        <v/>
      </c>
      <c r="U41" s="40"/>
      <c r="V41" s="3"/>
      <c r="W41" s="28"/>
      <c r="X41" s="76" t="str">
        <f t="shared" si="2"/>
        <v>Đạt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2:39" ht="18.75" customHeight="1" x14ac:dyDescent="0.25">
      <c r="B42" s="29">
        <v>32</v>
      </c>
      <c r="C42" s="30" t="s">
        <v>725</v>
      </c>
      <c r="D42" s="112" t="s">
        <v>726</v>
      </c>
      <c r="E42" s="31" t="s">
        <v>182</v>
      </c>
      <c r="F42" s="32" t="s">
        <v>521</v>
      </c>
      <c r="G42" s="30" t="s">
        <v>84</v>
      </c>
      <c r="H42" s="33">
        <v>10</v>
      </c>
      <c r="I42" s="33">
        <v>8</v>
      </c>
      <c r="J42" s="33">
        <v>8.5</v>
      </c>
      <c r="K42" s="33" t="s">
        <v>30</v>
      </c>
      <c r="L42" s="41"/>
      <c r="M42" s="41"/>
      <c r="N42" s="41"/>
      <c r="O42" s="83"/>
      <c r="P42" s="35">
        <v>7</v>
      </c>
      <c r="Q42" s="36">
        <f t="shared" si="3"/>
        <v>7.7</v>
      </c>
      <c r="R42" s="37" t="str">
        <f t="shared" si="0"/>
        <v>B</v>
      </c>
      <c r="S42" s="38" t="str">
        <f t="shared" si="1"/>
        <v>Khá</v>
      </c>
      <c r="T42" s="39" t="str">
        <f t="shared" si="4"/>
        <v/>
      </c>
      <c r="U42" s="40"/>
      <c r="V42" s="3"/>
      <c r="W42" s="28"/>
      <c r="X42" s="76" t="str">
        <f t="shared" si="2"/>
        <v>Đạt</v>
      </c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2:39" ht="18.75" customHeight="1" x14ac:dyDescent="0.25">
      <c r="B43" s="29">
        <v>33</v>
      </c>
      <c r="C43" s="30" t="s">
        <v>727</v>
      </c>
      <c r="D43" s="112" t="s">
        <v>728</v>
      </c>
      <c r="E43" s="31" t="s">
        <v>372</v>
      </c>
      <c r="F43" s="32" t="s">
        <v>729</v>
      </c>
      <c r="G43" s="30" t="s">
        <v>66</v>
      </c>
      <c r="H43" s="33">
        <v>8</v>
      </c>
      <c r="I43" s="33">
        <v>7</v>
      </c>
      <c r="J43" s="33">
        <v>7</v>
      </c>
      <c r="K43" s="33" t="s">
        <v>30</v>
      </c>
      <c r="L43" s="41"/>
      <c r="M43" s="41"/>
      <c r="N43" s="41"/>
      <c r="O43" s="83"/>
      <c r="P43" s="35">
        <v>7</v>
      </c>
      <c r="Q43" s="36">
        <f t="shared" si="3"/>
        <v>7.1</v>
      </c>
      <c r="R43" s="37" t="str">
        <f t="shared" si="0"/>
        <v>B</v>
      </c>
      <c r="S43" s="38" t="str">
        <f t="shared" si="1"/>
        <v>Khá</v>
      </c>
      <c r="T43" s="39" t="str">
        <f t="shared" si="4"/>
        <v/>
      </c>
      <c r="U43" s="40"/>
      <c r="V43" s="3"/>
      <c r="W43" s="28"/>
      <c r="X43" s="76" t="str">
        <f t="shared" si="2"/>
        <v>Đạt</v>
      </c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2:39" ht="18.75" customHeight="1" x14ac:dyDescent="0.25">
      <c r="B44" s="29">
        <v>34</v>
      </c>
      <c r="C44" s="30" t="s">
        <v>730</v>
      </c>
      <c r="D44" s="112" t="s">
        <v>151</v>
      </c>
      <c r="E44" s="31" t="s">
        <v>731</v>
      </c>
      <c r="F44" s="32" t="s">
        <v>732</v>
      </c>
      <c r="G44" s="30" t="s">
        <v>70</v>
      </c>
      <c r="H44" s="33">
        <v>10</v>
      </c>
      <c r="I44" s="33">
        <v>7</v>
      </c>
      <c r="J44" s="33">
        <v>7</v>
      </c>
      <c r="K44" s="33" t="s">
        <v>30</v>
      </c>
      <c r="L44" s="41"/>
      <c r="M44" s="41"/>
      <c r="N44" s="41"/>
      <c r="O44" s="83"/>
      <c r="P44" s="35">
        <v>6.5</v>
      </c>
      <c r="Q44" s="36">
        <f t="shared" si="3"/>
        <v>7</v>
      </c>
      <c r="R44" s="37" t="str">
        <f t="shared" si="0"/>
        <v>B</v>
      </c>
      <c r="S44" s="38" t="str">
        <f t="shared" si="1"/>
        <v>Khá</v>
      </c>
      <c r="T44" s="39" t="str">
        <f t="shared" si="4"/>
        <v/>
      </c>
      <c r="U44" s="40"/>
      <c r="V44" s="3"/>
      <c r="W44" s="28"/>
      <c r="X44" s="76" t="str">
        <f t="shared" si="2"/>
        <v>Đạt</v>
      </c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2:39" ht="18.75" customHeight="1" x14ac:dyDescent="0.25">
      <c r="B45" s="29">
        <v>35</v>
      </c>
      <c r="C45" s="30" t="s">
        <v>733</v>
      </c>
      <c r="D45" s="112" t="s">
        <v>734</v>
      </c>
      <c r="E45" s="31" t="s">
        <v>188</v>
      </c>
      <c r="F45" s="32" t="s">
        <v>735</v>
      </c>
      <c r="G45" s="30" t="s">
        <v>70</v>
      </c>
      <c r="H45" s="33">
        <v>8</v>
      </c>
      <c r="I45" s="33">
        <v>7</v>
      </c>
      <c r="J45" s="33">
        <v>7</v>
      </c>
      <c r="K45" s="33" t="s">
        <v>30</v>
      </c>
      <c r="L45" s="41"/>
      <c r="M45" s="41"/>
      <c r="N45" s="41"/>
      <c r="O45" s="83"/>
      <c r="P45" s="35">
        <v>7.5</v>
      </c>
      <c r="Q45" s="36">
        <f t="shared" si="3"/>
        <v>7.4</v>
      </c>
      <c r="R45" s="37" t="str">
        <f t="shared" si="0"/>
        <v>B</v>
      </c>
      <c r="S45" s="38" t="str">
        <f t="shared" si="1"/>
        <v>Khá</v>
      </c>
      <c r="T45" s="39" t="str">
        <f t="shared" si="4"/>
        <v/>
      </c>
      <c r="U45" s="40"/>
      <c r="V45" s="3"/>
      <c r="W45" s="28"/>
      <c r="X45" s="76" t="str">
        <f t="shared" si="2"/>
        <v>Đạt</v>
      </c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2:39" ht="18.75" customHeight="1" x14ac:dyDescent="0.25">
      <c r="B46" s="29">
        <v>36</v>
      </c>
      <c r="C46" s="30" t="s">
        <v>736</v>
      </c>
      <c r="D46" s="112" t="s">
        <v>696</v>
      </c>
      <c r="E46" s="31" t="s">
        <v>737</v>
      </c>
      <c r="F46" s="32" t="s">
        <v>738</v>
      </c>
      <c r="G46" s="30" t="s">
        <v>62</v>
      </c>
      <c r="H46" s="33">
        <v>10</v>
      </c>
      <c r="I46" s="33">
        <v>8</v>
      </c>
      <c r="J46" s="33">
        <v>9</v>
      </c>
      <c r="K46" s="33" t="s">
        <v>30</v>
      </c>
      <c r="L46" s="41"/>
      <c r="M46" s="41"/>
      <c r="N46" s="41"/>
      <c r="O46" s="83"/>
      <c r="P46" s="35">
        <v>6.5</v>
      </c>
      <c r="Q46" s="36">
        <f t="shared" si="3"/>
        <v>7.5</v>
      </c>
      <c r="R46" s="37" t="str">
        <f t="shared" si="0"/>
        <v>B</v>
      </c>
      <c r="S46" s="38" t="str">
        <f t="shared" si="1"/>
        <v>Khá</v>
      </c>
      <c r="T46" s="39" t="str">
        <f t="shared" si="4"/>
        <v/>
      </c>
      <c r="U46" s="40"/>
      <c r="V46" s="3"/>
      <c r="W46" s="28"/>
      <c r="X46" s="76" t="str">
        <f t="shared" si="2"/>
        <v>Đạt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2:39" ht="18.75" customHeight="1" x14ac:dyDescent="0.25">
      <c r="B47" s="29">
        <v>37</v>
      </c>
      <c r="C47" s="30" t="s">
        <v>739</v>
      </c>
      <c r="D47" s="112" t="s">
        <v>740</v>
      </c>
      <c r="E47" s="31" t="s">
        <v>196</v>
      </c>
      <c r="F47" s="32" t="s">
        <v>741</v>
      </c>
      <c r="G47" s="30" t="s">
        <v>62</v>
      </c>
      <c r="H47" s="33">
        <v>8</v>
      </c>
      <c r="I47" s="33">
        <v>7</v>
      </c>
      <c r="J47" s="33">
        <v>7.5</v>
      </c>
      <c r="K47" s="33" t="s">
        <v>30</v>
      </c>
      <c r="L47" s="41"/>
      <c r="M47" s="41"/>
      <c r="N47" s="41"/>
      <c r="O47" s="83"/>
      <c r="P47" s="35">
        <v>7</v>
      </c>
      <c r="Q47" s="36">
        <f t="shared" si="3"/>
        <v>7.2</v>
      </c>
      <c r="R47" s="37" t="str">
        <f t="shared" si="0"/>
        <v>B</v>
      </c>
      <c r="S47" s="38" t="str">
        <f t="shared" si="1"/>
        <v>Khá</v>
      </c>
      <c r="T47" s="39" t="str">
        <f t="shared" si="4"/>
        <v/>
      </c>
      <c r="U47" s="40"/>
      <c r="V47" s="3"/>
      <c r="W47" s="28"/>
      <c r="X47" s="76" t="str">
        <f t="shared" si="2"/>
        <v>Đạt</v>
      </c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2:39" ht="18.75" customHeight="1" x14ac:dyDescent="0.25">
      <c r="B48" s="29">
        <v>38</v>
      </c>
      <c r="C48" s="30" t="s">
        <v>742</v>
      </c>
      <c r="D48" s="112" t="s">
        <v>652</v>
      </c>
      <c r="E48" s="31" t="s">
        <v>196</v>
      </c>
      <c r="F48" s="32" t="s">
        <v>743</v>
      </c>
      <c r="G48" s="30" t="s">
        <v>70</v>
      </c>
      <c r="H48" s="33">
        <v>8</v>
      </c>
      <c r="I48" s="33">
        <v>8</v>
      </c>
      <c r="J48" s="33">
        <v>9</v>
      </c>
      <c r="K48" s="33" t="s">
        <v>30</v>
      </c>
      <c r="L48" s="41"/>
      <c r="M48" s="41"/>
      <c r="N48" s="41"/>
      <c r="O48" s="83"/>
      <c r="P48" s="35">
        <v>8.5</v>
      </c>
      <c r="Q48" s="36">
        <f t="shared" si="3"/>
        <v>8.5</v>
      </c>
      <c r="R48" s="37" t="str">
        <f t="shared" si="0"/>
        <v>A</v>
      </c>
      <c r="S48" s="38" t="str">
        <f t="shared" si="1"/>
        <v>Giỏi</v>
      </c>
      <c r="T48" s="39" t="str">
        <f t="shared" si="4"/>
        <v/>
      </c>
      <c r="U48" s="40"/>
      <c r="V48" s="3"/>
      <c r="W48" s="28"/>
      <c r="X48" s="76" t="str">
        <f t="shared" si="2"/>
        <v>Đạt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2:39" ht="18.75" customHeight="1" x14ac:dyDescent="0.25">
      <c r="B49" s="29">
        <v>39</v>
      </c>
      <c r="C49" s="30" t="s">
        <v>744</v>
      </c>
      <c r="D49" s="112" t="s">
        <v>745</v>
      </c>
      <c r="E49" s="31" t="s">
        <v>746</v>
      </c>
      <c r="F49" s="32" t="s">
        <v>416</v>
      </c>
      <c r="G49" s="30" t="s">
        <v>66</v>
      </c>
      <c r="H49" s="33">
        <v>10</v>
      </c>
      <c r="I49" s="33">
        <v>9</v>
      </c>
      <c r="J49" s="33">
        <v>9</v>
      </c>
      <c r="K49" s="33" t="s">
        <v>30</v>
      </c>
      <c r="L49" s="41"/>
      <c r="M49" s="41"/>
      <c r="N49" s="41"/>
      <c r="O49" s="83"/>
      <c r="P49" s="35">
        <v>9</v>
      </c>
      <c r="Q49" s="36">
        <f t="shared" si="3"/>
        <v>9.1</v>
      </c>
      <c r="R49" s="37" t="str">
        <f t="shared" si="0"/>
        <v>A+</v>
      </c>
      <c r="S49" s="38" t="str">
        <f t="shared" si="1"/>
        <v>Giỏi</v>
      </c>
      <c r="T49" s="39" t="str">
        <f t="shared" si="4"/>
        <v/>
      </c>
      <c r="U49" s="40"/>
      <c r="V49" s="3"/>
      <c r="W49" s="28"/>
      <c r="X49" s="76" t="str">
        <f t="shared" si="2"/>
        <v>Đạt</v>
      </c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2:39" ht="18.75" customHeight="1" x14ac:dyDescent="0.25">
      <c r="B50" s="29">
        <v>40</v>
      </c>
      <c r="C50" s="30" t="s">
        <v>747</v>
      </c>
      <c r="D50" s="112" t="s">
        <v>748</v>
      </c>
      <c r="E50" s="31" t="s">
        <v>749</v>
      </c>
      <c r="F50" s="32" t="s">
        <v>750</v>
      </c>
      <c r="G50" s="30" t="s">
        <v>70</v>
      </c>
      <c r="H50" s="33">
        <v>8</v>
      </c>
      <c r="I50" s="33">
        <v>7.5</v>
      </c>
      <c r="J50" s="33">
        <v>8</v>
      </c>
      <c r="K50" s="33" t="s">
        <v>30</v>
      </c>
      <c r="L50" s="41"/>
      <c r="M50" s="41"/>
      <c r="N50" s="41"/>
      <c r="O50" s="83"/>
      <c r="P50" s="35">
        <v>7</v>
      </c>
      <c r="Q50" s="36">
        <f t="shared" si="3"/>
        <v>7.4</v>
      </c>
      <c r="R50" s="37" t="str">
        <f t="shared" si="0"/>
        <v>B</v>
      </c>
      <c r="S50" s="38" t="str">
        <f t="shared" si="1"/>
        <v>Khá</v>
      </c>
      <c r="T50" s="39" t="str">
        <f t="shared" si="4"/>
        <v/>
      </c>
      <c r="U50" s="40"/>
      <c r="V50" s="3"/>
      <c r="W50" s="28"/>
      <c r="X50" s="76" t="str">
        <f t="shared" si="2"/>
        <v>Đạt</v>
      </c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2:39" ht="18.75" customHeight="1" x14ac:dyDescent="0.25">
      <c r="B51" s="29">
        <v>41</v>
      </c>
      <c r="C51" s="30" t="s">
        <v>751</v>
      </c>
      <c r="D51" s="112" t="s">
        <v>191</v>
      </c>
      <c r="E51" s="31" t="s">
        <v>749</v>
      </c>
      <c r="F51" s="32" t="s">
        <v>752</v>
      </c>
      <c r="G51" s="30" t="s">
        <v>73</v>
      </c>
      <c r="H51" s="33">
        <v>10</v>
      </c>
      <c r="I51" s="33">
        <v>7.5</v>
      </c>
      <c r="J51" s="33">
        <v>7.5</v>
      </c>
      <c r="K51" s="33" t="s">
        <v>30</v>
      </c>
      <c r="L51" s="41"/>
      <c r="M51" s="41"/>
      <c r="N51" s="41"/>
      <c r="O51" s="83"/>
      <c r="P51" s="35">
        <v>8</v>
      </c>
      <c r="Q51" s="36">
        <f t="shared" si="3"/>
        <v>8.1</v>
      </c>
      <c r="R51" s="37" t="str">
        <f t="shared" si="0"/>
        <v>B+</v>
      </c>
      <c r="S51" s="38" t="str">
        <f t="shared" si="1"/>
        <v>Khá</v>
      </c>
      <c r="T51" s="39" t="str">
        <f t="shared" si="4"/>
        <v/>
      </c>
      <c r="U51" s="40"/>
      <c r="V51" s="3"/>
      <c r="W51" s="28"/>
      <c r="X51" s="76" t="str">
        <f t="shared" si="2"/>
        <v>Đạt</v>
      </c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2:39" ht="18.75" customHeight="1" x14ac:dyDescent="0.25">
      <c r="B52" s="29">
        <v>42</v>
      </c>
      <c r="C52" s="30" t="s">
        <v>753</v>
      </c>
      <c r="D52" s="112" t="s">
        <v>754</v>
      </c>
      <c r="E52" s="31" t="s">
        <v>755</v>
      </c>
      <c r="F52" s="32" t="s">
        <v>756</v>
      </c>
      <c r="G52" s="30" t="s">
        <v>73</v>
      </c>
      <c r="H52" s="33">
        <v>8</v>
      </c>
      <c r="I52" s="33">
        <v>7</v>
      </c>
      <c r="J52" s="33">
        <v>7</v>
      </c>
      <c r="K52" s="33" t="s">
        <v>30</v>
      </c>
      <c r="L52" s="41"/>
      <c r="M52" s="41"/>
      <c r="N52" s="41"/>
      <c r="O52" s="83"/>
      <c r="P52" s="35">
        <v>7.5</v>
      </c>
      <c r="Q52" s="36">
        <f t="shared" si="3"/>
        <v>7.4</v>
      </c>
      <c r="R52" s="37" t="str">
        <f t="shared" si="0"/>
        <v>B</v>
      </c>
      <c r="S52" s="38" t="str">
        <f t="shared" si="1"/>
        <v>Khá</v>
      </c>
      <c r="T52" s="39" t="str">
        <f t="shared" si="4"/>
        <v/>
      </c>
      <c r="U52" s="40"/>
      <c r="V52" s="3"/>
      <c r="W52" s="28"/>
      <c r="X52" s="76" t="str">
        <f t="shared" si="2"/>
        <v>Đạt</v>
      </c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2:39" ht="18.75" customHeight="1" x14ac:dyDescent="0.25">
      <c r="B53" s="29">
        <v>43</v>
      </c>
      <c r="C53" s="30" t="s">
        <v>757</v>
      </c>
      <c r="D53" s="112" t="s">
        <v>758</v>
      </c>
      <c r="E53" s="31" t="s">
        <v>400</v>
      </c>
      <c r="F53" s="32" t="s">
        <v>601</v>
      </c>
      <c r="G53" s="30" t="s">
        <v>62</v>
      </c>
      <c r="H53" s="33">
        <v>10</v>
      </c>
      <c r="I53" s="33">
        <v>7</v>
      </c>
      <c r="J53" s="33">
        <v>7</v>
      </c>
      <c r="K53" s="33" t="s">
        <v>30</v>
      </c>
      <c r="L53" s="41"/>
      <c r="M53" s="41"/>
      <c r="N53" s="41"/>
      <c r="O53" s="83"/>
      <c r="P53" s="35">
        <v>7</v>
      </c>
      <c r="Q53" s="36">
        <f t="shared" si="3"/>
        <v>7.3</v>
      </c>
      <c r="R53" s="37" t="str">
        <f t="shared" si="0"/>
        <v>B</v>
      </c>
      <c r="S53" s="38" t="str">
        <f t="shared" si="1"/>
        <v>Khá</v>
      </c>
      <c r="T53" s="39" t="str">
        <f t="shared" si="4"/>
        <v/>
      </c>
      <c r="U53" s="40"/>
      <c r="V53" s="3"/>
      <c r="W53" s="28"/>
      <c r="X53" s="76" t="str">
        <f t="shared" si="2"/>
        <v>Đạt</v>
      </c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2:39" ht="18.75" customHeight="1" x14ac:dyDescent="0.25">
      <c r="B54" s="29">
        <v>44</v>
      </c>
      <c r="C54" s="30" t="s">
        <v>759</v>
      </c>
      <c r="D54" s="112" t="s">
        <v>219</v>
      </c>
      <c r="E54" s="31" t="s">
        <v>400</v>
      </c>
      <c r="F54" s="32" t="s">
        <v>760</v>
      </c>
      <c r="G54" s="30" t="s">
        <v>80</v>
      </c>
      <c r="H54" s="33">
        <v>8</v>
      </c>
      <c r="I54" s="33">
        <v>6</v>
      </c>
      <c r="J54" s="33">
        <v>6</v>
      </c>
      <c r="K54" s="33" t="s">
        <v>30</v>
      </c>
      <c r="L54" s="41"/>
      <c r="M54" s="41"/>
      <c r="N54" s="41"/>
      <c r="O54" s="83"/>
      <c r="P54" s="35">
        <v>6</v>
      </c>
      <c r="Q54" s="36">
        <f t="shared" si="3"/>
        <v>6.2</v>
      </c>
      <c r="R54" s="37" t="str">
        <f t="shared" si="0"/>
        <v>C</v>
      </c>
      <c r="S54" s="38" t="str">
        <f t="shared" si="1"/>
        <v>Trung bình</v>
      </c>
      <c r="T54" s="39" t="str">
        <f t="shared" si="4"/>
        <v/>
      </c>
      <c r="U54" s="40"/>
      <c r="V54" s="3"/>
      <c r="W54" s="28"/>
      <c r="X54" s="76" t="str">
        <f t="shared" si="2"/>
        <v>Đạt</v>
      </c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2:39" ht="18.75" customHeight="1" x14ac:dyDescent="0.25">
      <c r="B55" s="29">
        <v>45</v>
      </c>
      <c r="C55" s="30" t="s">
        <v>761</v>
      </c>
      <c r="D55" s="112" t="s">
        <v>762</v>
      </c>
      <c r="E55" s="31" t="s">
        <v>763</v>
      </c>
      <c r="F55" s="32" t="s">
        <v>764</v>
      </c>
      <c r="G55" s="30" t="s">
        <v>73</v>
      </c>
      <c r="H55" s="33">
        <v>6</v>
      </c>
      <c r="I55" s="33">
        <v>6</v>
      </c>
      <c r="J55" s="33">
        <v>0</v>
      </c>
      <c r="K55" s="33" t="s">
        <v>30</v>
      </c>
      <c r="L55" s="41"/>
      <c r="M55" s="41"/>
      <c r="N55" s="41"/>
      <c r="O55" s="83"/>
      <c r="P55" s="35"/>
      <c r="Q55" s="36">
        <f t="shared" si="3"/>
        <v>1.2</v>
      </c>
      <c r="R55" s="37" t="str">
        <f t="shared" si="0"/>
        <v>F</v>
      </c>
      <c r="S55" s="38" t="str">
        <f t="shared" si="1"/>
        <v>Kém</v>
      </c>
      <c r="T55" s="39" t="str">
        <f t="shared" si="4"/>
        <v>Không đủ ĐKDT</v>
      </c>
      <c r="U55" s="40"/>
      <c r="V55" s="3"/>
      <c r="W55" s="28"/>
      <c r="X55" s="76" t="str">
        <f t="shared" si="2"/>
        <v>Học lại</v>
      </c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2:39" ht="18.75" customHeight="1" x14ac:dyDescent="0.25">
      <c r="B56" s="29">
        <v>46</v>
      </c>
      <c r="C56" s="30" t="s">
        <v>765</v>
      </c>
      <c r="D56" s="112" t="s">
        <v>106</v>
      </c>
      <c r="E56" s="31" t="s">
        <v>204</v>
      </c>
      <c r="F56" s="32" t="s">
        <v>61</v>
      </c>
      <c r="G56" s="30" t="s">
        <v>84</v>
      </c>
      <c r="H56" s="33">
        <v>8</v>
      </c>
      <c r="I56" s="33">
        <v>7.5</v>
      </c>
      <c r="J56" s="33">
        <v>7</v>
      </c>
      <c r="K56" s="33" t="s">
        <v>30</v>
      </c>
      <c r="L56" s="41"/>
      <c r="M56" s="41"/>
      <c r="N56" s="41"/>
      <c r="O56" s="83"/>
      <c r="P56" s="35">
        <v>8</v>
      </c>
      <c r="Q56" s="36">
        <f t="shared" si="3"/>
        <v>7.8</v>
      </c>
      <c r="R56" s="37" t="str">
        <f t="shared" si="0"/>
        <v>B</v>
      </c>
      <c r="S56" s="38" t="str">
        <f t="shared" si="1"/>
        <v>Khá</v>
      </c>
      <c r="T56" s="39" t="str">
        <f t="shared" si="4"/>
        <v/>
      </c>
      <c r="U56" s="40"/>
      <c r="V56" s="3"/>
      <c r="W56" s="28"/>
      <c r="X56" s="76" t="str">
        <f t="shared" si="2"/>
        <v>Đạt</v>
      </c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2:39" ht="18.75" customHeight="1" x14ac:dyDescent="0.25">
      <c r="B57" s="29">
        <v>47</v>
      </c>
      <c r="C57" s="30" t="s">
        <v>766</v>
      </c>
      <c r="D57" s="112" t="s">
        <v>767</v>
      </c>
      <c r="E57" s="31" t="s">
        <v>212</v>
      </c>
      <c r="F57" s="32" t="s">
        <v>768</v>
      </c>
      <c r="G57" s="30" t="s">
        <v>70</v>
      </c>
      <c r="H57" s="33">
        <v>10</v>
      </c>
      <c r="I57" s="33">
        <v>8</v>
      </c>
      <c r="J57" s="33">
        <v>8</v>
      </c>
      <c r="K57" s="33" t="s">
        <v>30</v>
      </c>
      <c r="L57" s="41"/>
      <c r="M57" s="41"/>
      <c r="N57" s="41"/>
      <c r="O57" s="83"/>
      <c r="P57" s="35">
        <v>8</v>
      </c>
      <c r="Q57" s="36">
        <f t="shared" si="3"/>
        <v>8.1999999999999993</v>
      </c>
      <c r="R57" s="37" t="str">
        <f t="shared" si="0"/>
        <v>B+</v>
      </c>
      <c r="S57" s="38" t="str">
        <f t="shared" si="1"/>
        <v>Khá</v>
      </c>
      <c r="T57" s="39" t="str">
        <f t="shared" si="4"/>
        <v/>
      </c>
      <c r="U57" s="40"/>
      <c r="V57" s="3"/>
      <c r="W57" s="28"/>
      <c r="X57" s="76" t="str">
        <f t="shared" si="2"/>
        <v>Đạt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2:39" ht="18.75" customHeight="1" x14ac:dyDescent="0.25">
      <c r="B58" s="29">
        <v>48</v>
      </c>
      <c r="C58" s="30" t="s">
        <v>769</v>
      </c>
      <c r="D58" s="112" t="s">
        <v>342</v>
      </c>
      <c r="E58" s="31" t="s">
        <v>584</v>
      </c>
      <c r="F58" s="32" t="s">
        <v>770</v>
      </c>
      <c r="G58" s="30" t="s">
        <v>84</v>
      </c>
      <c r="H58" s="33">
        <v>8</v>
      </c>
      <c r="I58" s="33">
        <v>7</v>
      </c>
      <c r="J58" s="33">
        <v>6</v>
      </c>
      <c r="K58" s="33" t="s">
        <v>30</v>
      </c>
      <c r="L58" s="41"/>
      <c r="M58" s="41"/>
      <c r="N58" s="41"/>
      <c r="O58" s="83"/>
      <c r="P58" s="35">
        <v>7.5</v>
      </c>
      <c r="Q58" s="36">
        <f t="shared" si="3"/>
        <v>7.2</v>
      </c>
      <c r="R58" s="37" t="str">
        <f t="shared" si="0"/>
        <v>B</v>
      </c>
      <c r="S58" s="38" t="str">
        <f t="shared" si="1"/>
        <v>Khá</v>
      </c>
      <c r="T58" s="39" t="str">
        <f t="shared" si="4"/>
        <v/>
      </c>
      <c r="U58" s="40"/>
      <c r="V58" s="3"/>
      <c r="W58" s="28"/>
      <c r="X58" s="76" t="str">
        <f t="shared" si="2"/>
        <v>Đạt</v>
      </c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2:39" ht="18.75" customHeight="1" x14ac:dyDescent="0.25">
      <c r="B59" s="29">
        <v>49</v>
      </c>
      <c r="C59" s="30" t="s">
        <v>771</v>
      </c>
      <c r="D59" s="112" t="s">
        <v>151</v>
      </c>
      <c r="E59" s="31" t="s">
        <v>772</v>
      </c>
      <c r="F59" s="32" t="s">
        <v>427</v>
      </c>
      <c r="G59" s="30" t="s">
        <v>66</v>
      </c>
      <c r="H59" s="33">
        <v>10</v>
      </c>
      <c r="I59" s="33">
        <v>7</v>
      </c>
      <c r="J59" s="33">
        <v>6.5</v>
      </c>
      <c r="K59" s="33" t="s">
        <v>30</v>
      </c>
      <c r="L59" s="41"/>
      <c r="M59" s="41"/>
      <c r="N59" s="41"/>
      <c r="O59" s="83"/>
      <c r="P59" s="35">
        <v>7.5</v>
      </c>
      <c r="Q59" s="36">
        <f t="shared" si="3"/>
        <v>7.5</v>
      </c>
      <c r="R59" s="37" t="str">
        <f t="shared" si="0"/>
        <v>B</v>
      </c>
      <c r="S59" s="38" t="str">
        <f t="shared" si="1"/>
        <v>Khá</v>
      </c>
      <c r="T59" s="39" t="str">
        <f t="shared" si="4"/>
        <v/>
      </c>
      <c r="U59" s="40"/>
      <c r="V59" s="3"/>
      <c r="W59" s="28"/>
      <c r="X59" s="76" t="str">
        <f t="shared" si="2"/>
        <v>Đạt</v>
      </c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2:39" ht="18.75" customHeight="1" x14ac:dyDescent="0.25">
      <c r="B60" s="29">
        <v>50</v>
      </c>
      <c r="C60" s="30" t="s">
        <v>773</v>
      </c>
      <c r="D60" s="112" t="s">
        <v>774</v>
      </c>
      <c r="E60" s="31" t="s">
        <v>413</v>
      </c>
      <c r="F60" s="32" t="s">
        <v>756</v>
      </c>
      <c r="G60" s="30" t="s">
        <v>70</v>
      </c>
      <c r="H60" s="33">
        <v>6</v>
      </c>
      <c r="I60" s="33">
        <v>6</v>
      </c>
      <c r="J60" s="33">
        <v>0</v>
      </c>
      <c r="K60" s="33" t="s">
        <v>30</v>
      </c>
      <c r="L60" s="41"/>
      <c r="M60" s="41"/>
      <c r="N60" s="41"/>
      <c r="O60" s="83"/>
      <c r="P60" s="35"/>
      <c r="Q60" s="36">
        <f t="shared" si="3"/>
        <v>1.2</v>
      </c>
      <c r="R60" s="37" t="str">
        <f t="shared" si="0"/>
        <v>F</v>
      </c>
      <c r="S60" s="38" t="str">
        <f t="shared" si="1"/>
        <v>Kém</v>
      </c>
      <c r="T60" s="39" t="str">
        <f t="shared" si="4"/>
        <v>Không đủ ĐKDT</v>
      </c>
      <c r="U60" s="40"/>
      <c r="V60" s="3"/>
      <c r="W60" s="28"/>
      <c r="X60" s="76" t="str">
        <f t="shared" si="2"/>
        <v>Học lại</v>
      </c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2:39" ht="18.75" customHeight="1" x14ac:dyDescent="0.25">
      <c r="B61" s="29">
        <v>51</v>
      </c>
      <c r="C61" s="30" t="s">
        <v>775</v>
      </c>
      <c r="D61" s="112" t="s">
        <v>776</v>
      </c>
      <c r="E61" s="31" t="s">
        <v>413</v>
      </c>
      <c r="F61" s="32" t="s">
        <v>777</v>
      </c>
      <c r="G61" s="30" t="s">
        <v>84</v>
      </c>
      <c r="H61" s="33">
        <v>8</v>
      </c>
      <c r="I61" s="33">
        <v>8</v>
      </c>
      <c r="J61" s="33">
        <v>8.5</v>
      </c>
      <c r="K61" s="33" t="s">
        <v>30</v>
      </c>
      <c r="L61" s="41"/>
      <c r="M61" s="41"/>
      <c r="N61" s="41"/>
      <c r="O61" s="83"/>
      <c r="P61" s="35">
        <v>8</v>
      </c>
      <c r="Q61" s="36">
        <f t="shared" si="3"/>
        <v>8.1</v>
      </c>
      <c r="R61" s="37" t="str">
        <f t="shared" si="0"/>
        <v>B+</v>
      </c>
      <c r="S61" s="38" t="str">
        <f t="shared" si="1"/>
        <v>Khá</v>
      </c>
      <c r="T61" s="39" t="str">
        <f t="shared" si="4"/>
        <v/>
      </c>
      <c r="U61" s="40"/>
      <c r="V61" s="3"/>
      <c r="W61" s="28"/>
      <c r="X61" s="76" t="str">
        <f t="shared" si="2"/>
        <v>Đạt</v>
      </c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2:39" ht="18.75" customHeight="1" x14ac:dyDescent="0.25">
      <c r="B62" s="29">
        <v>52</v>
      </c>
      <c r="C62" s="30" t="s">
        <v>778</v>
      </c>
      <c r="D62" s="112" t="s">
        <v>614</v>
      </c>
      <c r="E62" s="31" t="s">
        <v>590</v>
      </c>
      <c r="F62" s="32" t="s">
        <v>779</v>
      </c>
      <c r="G62" s="30" t="s">
        <v>66</v>
      </c>
      <c r="H62" s="33">
        <v>8</v>
      </c>
      <c r="I62" s="33">
        <v>7</v>
      </c>
      <c r="J62" s="33">
        <v>8.5</v>
      </c>
      <c r="K62" s="33" t="s">
        <v>30</v>
      </c>
      <c r="L62" s="41"/>
      <c r="M62" s="41"/>
      <c r="N62" s="41"/>
      <c r="O62" s="83"/>
      <c r="P62" s="35">
        <v>5.5</v>
      </c>
      <c r="Q62" s="36">
        <f t="shared" si="3"/>
        <v>6.5</v>
      </c>
      <c r="R62" s="37" t="str">
        <f t="shared" si="0"/>
        <v>C+</v>
      </c>
      <c r="S62" s="38" t="str">
        <f t="shared" si="1"/>
        <v>Trung bình</v>
      </c>
      <c r="T62" s="39" t="str">
        <f t="shared" si="4"/>
        <v/>
      </c>
      <c r="U62" s="40"/>
      <c r="V62" s="3"/>
      <c r="W62" s="28"/>
      <c r="X62" s="76" t="str">
        <f t="shared" si="2"/>
        <v>Đạt</v>
      </c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2:39" ht="18.75" customHeight="1" x14ac:dyDescent="0.25">
      <c r="B63" s="29">
        <v>53</v>
      </c>
      <c r="C63" s="30" t="s">
        <v>780</v>
      </c>
      <c r="D63" s="112" t="s">
        <v>151</v>
      </c>
      <c r="E63" s="31" t="s">
        <v>421</v>
      </c>
      <c r="F63" s="32" t="s">
        <v>281</v>
      </c>
      <c r="G63" s="30" t="s">
        <v>66</v>
      </c>
      <c r="H63" s="33">
        <v>10</v>
      </c>
      <c r="I63" s="33">
        <v>6.5</v>
      </c>
      <c r="J63" s="33">
        <v>6.5</v>
      </c>
      <c r="K63" s="33" t="s">
        <v>30</v>
      </c>
      <c r="L63" s="41"/>
      <c r="M63" s="41"/>
      <c r="N63" s="41"/>
      <c r="O63" s="83"/>
      <c r="P63" s="35">
        <v>6.5</v>
      </c>
      <c r="Q63" s="36">
        <f t="shared" si="3"/>
        <v>6.9</v>
      </c>
      <c r="R63" s="37" t="str">
        <f t="shared" si="0"/>
        <v>C+</v>
      </c>
      <c r="S63" s="38" t="str">
        <f t="shared" si="1"/>
        <v>Trung bình</v>
      </c>
      <c r="T63" s="39" t="str">
        <f t="shared" si="4"/>
        <v/>
      </c>
      <c r="U63" s="40"/>
      <c r="V63" s="3"/>
      <c r="W63" s="28"/>
      <c r="X63" s="76" t="str">
        <f t="shared" si="2"/>
        <v>Đạt</v>
      </c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2:39" ht="18.75" customHeight="1" x14ac:dyDescent="0.25">
      <c r="B64" s="29">
        <v>54</v>
      </c>
      <c r="C64" s="30" t="s">
        <v>781</v>
      </c>
      <c r="D64" s="112" t="s">
        <v>782</v>
      </c>
      <c r="E64" s="31" t="s">
        <v>421</v>
      </c>
      <c r="F64" s="32" t="s">
        <v>783</v>
      </c>
      <c r="G64" s="30" t="s">
        <v>70</v>
      </c>
      <c r="H64" s="33">
        <v>10</v>
      </c>
      <c r="I64" s="33">
        <v>8</v>
      </c>
      <c r="J64" s="33">
        <v>8.5</v>
      </c>
      <c r="K64" s="33" t="s">
        <v>30</v>
      </c>
      <c r="L64" s="41"/>
      <c r="M64" s="41"/>
      <c r="N64" s="41"/>
      <c r="O64" s="83"/>
      <c r="P64" s="35">
        <v>7.5</v>
      </c>
      <c r="Q64" s="36">
        <f t="shared" si="3"/>
        <v>8</v>
      </c>
      <c r="R64" s="37" t="str">
        <f t="shared" si="0"/>
        <v>B+</v>
      </c>
      <c r="S64" s="38" t="str">
        <f t="shared" si="1"/>
        <v>Khá</v>
      </c>
      <c r="T64" s="39" t="str">
        <f t="shared" si="4"/>
        <v/>
      </c>
      <c r="U64" s="40"/>
      <c r="V64" s="3"/>
      <c r="W64" s="28"/>
      <c r="X64" s="76" t="str">
        <f t="shared" si="2"/>
        <v>Đạt</v>
      </c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ht="18.75" customHeight="1" x14ac:dyDescent="0.25">
      <c r="B65" s="29">
        <v>55</v>
      </c>
      <c r="C65" s="30" t="s">
        <v>784</v>
      </c>
      <c r="D65" s="112" t="s">
        <v>785</v>
      </c>
      <c r="E65" s="31" t="s">
        <v>474</v>
      </c>
      <c r="F65" s="32" t="s">
        <v>281</v>
      </c>
      <c r="G65" s="30" t="s">
        <v>62</v>
      </c>
      <c r="H65" s="33">
        <v>10</v>
      </c>
      <c r="I65" s="33">
        <v>7.5</v>
      </c>
      <c r="J65" s="33">
        <v>7</v>
      </c>
      <c r="K65" s="33" t="s">
        <v>30</v>
      </c>
      <c r="L65" s="41"/>
      <c r="M65" s="41"/>
      <c r="N65" s="41"/>
      <c r="O65" s="83"/>
      <c r="P65" s="35">
        <v>8</v>
      </c>
      <c r="Q65" s="36">
        <f t="shared" si="3"/>
        <v>8</v>
      </c>
      <c r="R65" s="37" t="str">
        <f t="shared" si="0"/>
        <v>B+</v>
      </c>
      <c r="S65" s="38" t="str">
        <f t="shared" si="1"/>
        <v>Khá</v>
      </c>
      <c r="T65" s="39" t="str">
        <f t="shared" si="4"/>
        <v/>
      </c>
      <c r="U65" s="40"/>
      <c r="V65" s="3"/>
      <c r="W65" s="28"/>
      <c r="X65" s="76" t="str">
        <f t="shared" si="2"/>
        <v>Đạt</v>
      </c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ht="18.75" customHeight="1" x14ac:dyDescent="0.25">
      <c r="B66" s="29">
        <v>56</v>
      </c>
      <c r="C66" s="30" t="s">
        <v>786</v>
      </c>
      <c r="D66" s="112" t="s">
        <v>787</v>
      </c>
      <c r="E66" s="31" t="s">
        <v>788</v>
      </c>
      <c r="F66" s="32" t="s">
        <v>529</v>
      </c>
      <c r="G66" s="30" t="s">
        <v>70</v>
      </c>
      <c r="H66" s="33">
        <v>10</v>
      </c>
      <c r="I66" s="33">
        <v>8.5</v>
      </c>
      <c r="J66" s="33">
        <v>8</v>
      </c>
      <c r="K66" s="33" t="s">
        <v>30</v>
      </c>
      <c r="L66" s="41"/>
      <c r="M66" s="41"/>
      <c r="N66" s="41"/>
      <c r="O66" s="83"/>
      <c r="P66" s="35">
        <v>7.5</v>
      </c>
      <c r="Q66" s="36">
        <f t="shared" si="3"/>
        <v>8</v>
      </c>
      <c r="R66" s="37" t="str">
        <f t="shared" si="0"/>
        <v>B+</v>
      </c>
      <c r="S66" s="38" t="str">
        <f t="shared" si="1"/>
        <v>Khá</v>
      </c>
      <c r="T66" s="39" t="str">
        <f t="shared" si="4"/>
        <v/>
      </c>
      <c r="U66" s="40"/>
      <c r="V66" s="3"/>
      <c r="W66" s="28"/>
      <c r="X66" s="76" t="str">
        <f t="shared" si="2"/>
        <v>Đạt</v>
      </c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39" ht="18.75" customHeight="1" x14ac:dyDescent="0.25">
      <c r="B67" s="29">
        <v>57</v>
      </c>
      <c r="C67" s="30" t="s">
        <v>789</v>
      </c>
      <c r="D67" s="112" t="s">
        <v>703</v>
      </c>
      <c r="E67" s="31" t="s">
        <v>788</v>
      </c>
      <c r="F67" s="32" t="s">
        <v>790</v>
      </c>
      <c r="G67" s="30" t="s">
        <v>84</v>
      </c>
      <c r="H67" s="33">
        <v>9</v>
      </c>
      <c r="I67" s="33">
        <v>7.5</v>
      </c>
      <c r="J67" s="33">
        <v>8</v>
      </c>
      <c r="K67" s="33" t="s">
        <v>30</v>
      </c>
      <c r="L67" s="41"/>
      <c r="M67" s="41"/>
      <c r="N67" s="41"/>
      <c r="O67" s="83"/>
      <c r="P67" s="35">
        <v>9.5</v>
      </c>
      <c r="Q67" s="36">
        <f t="shared" si="3"/>
        <v>9</v>
      </c>
      <c r="R67" s="37" t="str">
        <f t="shared" si="0"/>
        <v>A+</v>
      </c>
      <c r="S67" s="38" t="str">
        <f t="shared" si="1"/>
        <v>Giỏi</v>
      </c>
      <c r="T67" s="39" t="str">
        <f t="shared" si="4"/>
        <v/>
      </c>
      <c r="U67" s="40"/>
      <c r="V67" s="3"/>
      <c r="W67" s="28"/>
      <c r="X67" s="76" t="str">
        <f t="shared" si="2"/>
        <v>Đạt</v>
      </c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</row>
    <row r="68" spans="1:39" ht="18.75" customHeight="1" x14ac:dyDescent="0.25">
      <c r="B68" s="29">
        <v>58</v>
      </c>
      <c r="C68" s="30" t="s">
        <v>791</v>
      </c>
      <c r="D68" s="112" t="s">
        <v>792</v>
      </c>
      <c r="E68" s="31" t="s">
        <v>449</v>
      </c>
      <c r="F68" s="32" t="s">
        <v>436</v>
      </c>
      <c r="G68" s="30" t="s">
        <v>70</v>
      </c>
      <c r="H68" s="33">
        <v>10</v>
      </c>
      <c r="I68" s="33">
        <v>8</v>
      </c>
      <c r="J68" s="33">
        <v>8.5</v>
      </c>
      <c r="K68" s="33" t="s">
        <v>30</v>
      </c>
      <c r="L68" s="41"/>
      <c r="M68" s="41"/>
      <c r="N68" s="41"/>
      <c r="O68" s="83"/>
      <c r="P68" s="35">
        <v>8</v>
      </c>
      <c r="Q68" s="36">
        <f t="shared" si="3"/>
        <v>8.3000000000000007</v>
      </c>
      <c r="R68" s="37" t="str">
        <f t="shared" si="0"/>
        <v>B+</v>
      </c>
      <c r="S68" s="38" t="str">
        <f t="shared" si="1"/>
        <v>Khá</v>
      </c>
      <c r="T68" s="39" t="str">
        <f t="shared" si="4"/>
        <v/>
      </c>
      <c r="U68" s="40"/>
      <c r="V68" s="3"/>
      <c r="W68" s="28"/>
      <c r="X68" s="76" t="str">
        <f t="shared" si="2"/>
        <v>Đạt</v>
      </c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ht="18.75" customHeight="1" x14ac:dyDescent="0.25">
      <c r="B69" s="29">
        <v>59</v>
      </c>
      <c r="C69" s="30" t="s">
        <v>793</v>
      </c>
      <c r="D69" s="112" t="s">
        <v>151</v>
      </c>
      <c r="E69" s="31" t="s">
        <v>794</v>
      </c>
      <c r="F69" s="32" t="s">
        <v>795</v>
      </c>
      <c r="G69" s="30" t="s">
        <v>70</v>
      </c>
      <c r="H69" s="33">
        <v>10</v>
      </c>
      <c r="I69" s="33">
        <v>8</v>
      </c>
      <c r="J69" s="33">
        <v>8.5</v>
      </c>
      <c r="K69" s="33" t="s">
        <v>30</v>
      </c>
      <c r="L69" s="41"/>
      <c r="M69" s="41"/>
      <c r="N69" s="41"/>
      <c r="O69" s="83"/>
      <c r="P69" s="35">
        <v>7.5</v>
      </c>
      <c r="Q69" s="36">
        <f t="shared" si="3"/>
        <v>8</v>
      </c>
      <c r="R69" s="37" t="str">
        <f t="shared" si="0"/>
        <v>B+</v>
      </c>
      <c r="S69" s="38" t="str">
        <f t="shared" si="1"/>
        <v>Khá</v>
      </c>
      <c r="T69" s="39" t="str">
        <f t="shared" si="4"/>
        <v/>
      </c>
      <c r="U69" s="40"/>
      <c r="V69" s="3"/>
      <c r="W69" s="28"/>
      <c r="X69" s="76" t="str">
        <f t="shared" si="2"/>
        <v>Đạt</v>
      </c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</row>
    <row r="70" spans="1:39" ht="18.75" customHeight="1" x14ac:dyDescent="0.25">
      <c r="B70" s="29">
        <v>60</v>
      </c>
      <c r="C70" s="30" t="s">
        <v>796</v>
      </c>
      <c r="D70" s="112" t="s">
        <v>797</v>
      </c>
      <c r="E70" s="31" t="s">
        <v>798</v>
      </c>
      <c r="F70" s="32" t="s">
        <v>799</v>
      </c>
      <c r="G70" s="30" t="s">
        <v>80</v>
      </c>
      <c r="H70" s="33">
        <v>8</v>
      </c>
      <c r="I70" s="33">
        <v>6</v>
      </c>
      <c r="J70" s="33">
        <v>6</v>
      </c>
      <c r="K70" s="33" t="s">
        <v>30</v>
      </c>
      <c r="L70" s="41"/>
      <c r="M70" s="41"/>
      <c r="N70" s="41"/>
      <c r="O70" s="83"/>
      <c r="P70" s="35">
        <v>6.5</v>
      </c>
      <c r="Q70" s="36">
        <f t="shared" si="3"/>
        <v>6.5</v>
      </c>
      <c r="R70" s="37" t="str">
        <f t="shared" si="0"/>
        <v>C+</v>
      </c>
      <c r="S70" s="38" t="str">
        <f t="shared" si="1"/>
        <v>Trung bình</v>
      </c>
      <c r="T70" s="39" t="str">
        <f t="shared" si="4"/>
        <v/>
      </c>
      <c r="U70" s="40"/>
      <c r="V70" s="3"/>
      <c r="W70" s="28"/>
      <c r="X70" s="76" t="str">
        <f t="shared" si="2"/>
        <v>Đạt</v>
      </c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</row>
    <row r="71" spans="1:39" ht="18.75" customHeight="1" x14ac:dyDescent="0.25">
      <c r="B71" s="29">
        <v>61</v>
      </c>
      <c r="C71" s="30" t="s">
        <v>800</v>
      </c>
      <c r="D71" s="112" t="s">
        <v>801</v>
      </c>
      <c r="E71" s="31" t="s">
        <v>456</v>
      </c>
      <c r="F71" s="32" t="s">
        <v>802</v>
      </c>
      <c r="G71" s="30" t="s">
        <v>66</v>
      </c>
      <c r="H71" s="33">
        <v>8</v>
      </c>
      <c r="I71" s="33">
        <v>6.5</v>
      </c>
      <c r="J71" s="33">
        <v>7</v>
      </c>
      <c r="K71" s="33" t="s">
        <v>30</v>
      </c>
      <c r="L71" s="41"/>
      <c r="M71" s="41"/>
      <c r="N71" s="41"/>
      <c r="O71" s="83"/>
      <c r="P71" s="35">
        <v>6</v>
      </c>
      <c r="Q71" s="36">
        <f t="shared" si="3"/>
        <v>6.5</v>
      </c>
      <c r="R71" s="37" t="str">
        <f t="shared" si="0"/>
        <v>C+</v>
      </c>
      <c r="S71" s="38" t="str">
        <f t="shared" si="1"/>
        <v>Trung bình</v>
      </c>
      <c r="T71" s="39" t="str">
        <f t="shared" si="4"/>
        <v/>
      </c>
      <c r="U71" s="40"/>
      <c r="V71" s="3"/>
      <c r="W71" s="28"/>
      <c r="X71" s="76" t="str">
        <f t="shared" si="2"/>
        <v>Đạt</v>
      </c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</row>
    <row r="72" spans="1:39" ht="9" customHeight="1" x14ac:dyDescent="0.25">
      <c r="A72" s="2"/>
      <c r="B72" s="42"/>
      <c r="C72" s="43"/>
      <c r="D72" s="43"/>
      <c r="E72" s="44"/>
      <c r="F72" s="44"/>
      <c r="G72" s="44"/>
      <c r="H72" s="45"/>
      <c r="I72" s="46"/>
      <c r="J72" s="46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3"/>
    </row>
    <row r="73" spans="1:39" ht="16.5" x14ac:dyDescent="0.25">
      <c r="A73" s="2"/>
      <c r="B73" s="127" t="s">
        <v>31</v>
      </c>
      <c r="C73" s="127"/>
      <c r="D73" s="43"/>
      <c r="E73" s="44"/>
      <c r="F73" s="44"/>
      <c r="G73" s="44"/>
      <c r="H73" s="45"/>
      <c r="I73" s="46"/>
      <c r="J73" s="46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3"/>
    </row>
    <row r="74" spans="1:39" ht="16.5" customHeight="1" x14ac:dyDescent="0.25">
      <c r="A74" s="2"/>
      <c r="B74" s="48" t="s">
        <v>32</v>
      </c>
      <c r="C74" s="48"/>
      <c r="D74" s="113">
        <f>+$AA$9</f>
        <v>61</v>
      </c>
      <c r="E74" s="49" t="s">
        <v>33</v>
      </c>
      <c r="F74" s="116" t="s">
        <v>34</v>
      </c>
      <c r="G74" s="116"/>
      <c r="H74" s="116"/>
      <c r="I74" s="116"/>
      <c r="J74" s="116"/>
      <c r="K74" s="116"/>
      <c r="L74" s="116"/>
      <c r="M74" s="116"/>
      <c r="N74" s="116"/>
      <c r="O74" s="116"/>
      <c r="P74" s="50">
        <f>$AA$9 -COUNTIF($T$10:$T$251,"Vắng") -COUNTIF($T$10:$T$251,"Vắng có phép") - COUNTIF($T$10:$T$251,"Đình chỉ thi") - COUNTIF($T$10:$T$251,"Không đủ ĐKDT")</f>
        <v>57</v>
      </c>
      <c r="Q74" s="50"/>
      <c r="R74" s="50"/>
      <c r="S74" s="51"/>
      <c r="T74" s="52" t="s">
        <v>33</v>
      </c>
      <c r="U74" s="51"/>
      <c r="V74" s="3"/>
    </row>
    <row r="75" spans="1:39" ht="16.5" customHeight="1" x14ac:dyDescent="0.25">
      <c r="A75" s="2"/>
      <c r="B75" s="48" t="s">
        <v>35</v>
      </c>
      <c r="C75" s="48"/>
      <c r="D75" s="113">
        <f>+$AL$9</f>
        <v>57</v>
      </c>
      <c r="E75" s="49" t="s">
        <v>33</v>
      </c>
      <c r="F75" s="116" t="s">
        <v>36</v>
      </c>
      <c r="G75" s="116"/>
      <c r="H75" s="116"/>
      <c r="I75" s="116"/>
      <c r="J75" s="116"/>
      <c r="K75" s="116"/>
      <c r="L75" s="116"/>
      <c r="M75" s="116"/>
      <c r="N75" s="116"/>
      <c r="O75" s="116"/>
      <c r="P75" s="53">
        <f>COUNTIF($T$10:$T$127,"Vắng")</f>
        <v>0</v>
      </c>
      <c r="Q75" s="53"/>
      <c r="R75" s="53"/>
      <c r="S75" s="54"/>
      <c r="T75" s="52" t="s">
        <v>33</v>
      </c>
      <c r="U75" s="54"/>
      <c r="V75" s="3"/>
    </row>
    <row r="76" spans="1:39" ht="16.5" customHeight="1" x14ac:dyDescent="0.25">
      <c r="A76" s="2"/>
      <c r="B76" s="48" t="s">
        <v>51</v>
      </c>
      <c r="C76" s="48"/>
      <c r="D76" s="114">
        <f>COUNTIF(X11:X71,"Học lại")</f>
        <v>4</v>
      </c>
      <c r="E76" s="49" t="s">
        <v>33</v>
      </c>
      <c r="F76" s="116" t="s">
        <v>52</v>
      </c>
      <c r="G76" s="116"/>
      <c r="H76" s="116"/>
      <c r="I76" s="116"/>
      <c r="J76" s="116"/>
      <c r="K76" s="116"/>
      <c r="L76" s="116"/>
      <c r="M76" s="116"/>
      <c r="N76" s="116"/>
      <c r="O76" s="116"/>
      <c r="P76" s="50">
        <f>COUNTIF($T$10:$T$127,"Vắng có phép")</f>
        <v>0</v>
      </c>
      <c r="Q76" s="50"/>
      <c r="R76" s="50"/>
      <c r="S76" s="51"/>
      <c r="T76" s="52" t="s">
        <v>33</v>
      </c>
      <c r="U76" s="51"/>
      <c r="V76" s="3"/>
    </row>
    <row r="77" spans="1:39" ht="3" customHeight="1" x14ac:dyDescent="0.25">
      <c r="A77" s="2"/>
      <c r="B77" s="42"/>
      <c r="C77" s="43"/>
      <c r="D77" s="43"/>
      <c r="E77" s="44"/>
      <c r="F77" s="44"/>
      <c r="G77" s="44"/>
      <c r="H77" s="45"/>
      <c r="I77" s="46"/>
      <c r="J77" s="46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3"/>
    </row>
    <row r="78" spans="1:39" x14ac:dyDescent="0.25">
      <c r="B78" s="84" t="s">
        <v>53</v>
      </c>
      <c r="C78" s="84"/>
      <c r="D78" s="115">
        <f>COUNTIF(X11:X71,"Thi lại")</f>
        <v>0</v>
      </c>
      <c r="E78" s="85" t="s">
        <v>33</v>
      </c>
      <c r="F78" s="3"/>
      <c r="G78" s="3"/>
      <c r="H78" s="3"/>
      <c r="I78" s="3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3"/>
    </row>
    <row r="79" spans="1:39" ht="24.75" customHeight="1" x14ac:dyDescent="0.25">
      <c r="B79" s="84"/>
      <c r="C79" s="84"/>
      <c r="D79" s="115"/>
      <c r="E79" s="85"/>
      <c r="F79" s="3"/>
      <c r="G79" s="3"/>
      <c r="H79" s="3"/>
      <c r="I79" s="3"/>
      <c r="J79" s="126" t="s">
        <v>803</v>
      </c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3"/>
    </row>
    <row r="80" spans="1:39" x14ac:dyDescent="0.25">
      <c r="A80" s="55"/>
      <c r="B80" s="117" t="s">
        <v>37</v>
      </c>
      <c r="C80" s="117"/>
      <c r="D80" s="117"/>
      <c r="E80" s="117"/>
      <c r="F80" s="117"/>
      <c r="G80" s="117"/>
      <c r="H80" s="117"/>
      <c r="I80" s="56"/>
      <c r="J80" s="125" t="s">
        <v>38</v>
      </c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3"/>
    </row>
    <row r="81" spans="1:39" ht="4.5" customHeight="1" x14ac:dyDescent="0.25">
      <c r="A81" s="2"/>
      <c r="B81" s="42"/>
      <c r="C81" s="57"/>
      <c r="D81" s="57"/>
      <c r="E81" s="58"/>
      <c r="F81" s="58"/>
      <c r="G81" s="58"/>
      <c r="H81" s="59"/>
      <c r="I81" s="60"/>
      <c r="J81" s="6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39" s="2" customFormat="1" x14ac:dyDescent="0.25">
      <c r="B82" s="117" t="s">
        <v>39</v>
      </c>
      <c r="C82" s="117"/>
      <c r="D82" s="118" t="s">
        <v>40</v>
      </c>
      <c r="E82" s="118"/>
      <c r="F82" s="118"/>
      <c r="G82" s="118"/>
      <c r="H82" s="118"/>
      <c r="I82" s="60"/>
      <c r="J82" s="60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</row>
    <row r="83" spans="1:39" s="2" customFormat="1" x14ac:dyDescent="0.25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s="2" customFormat="1" x14ac:dyDescent="0.2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s="2" customFormat="1" x14ac:dyDescent="0.2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s="2" customFormat="1" x14ac:dyDescent="0.2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s="2" customFormat="1" x14ac:dyDescent="0.2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spans="1:39" s="2" customFormat="1" ht="4.5" customHeight="1" x14ac:dyDescent="0.2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</row>
  </sheetData>
  <sheetProtection formatCells="0" formatColumns="0" formatRows="0" insertColumns="0" insertRows="0" insertHyperlinks="0" deleteColumns="0" deleteRows="0" sort="0" autoFilter="0" pivotTables="0"/>
  <autoFilter ref="A9:AM71">
    <filterColumn colId="3" showButton="0"/>
  </autoFilter>
  <mergeCells count="50">
    <mergeCell ref="H1:K1"/>
    <mergeCell ref="L1:U1"/>
    <mergeCell ref="B2:G2"/>
    <mergeCell ref="H2:U2"/>
    <mergeCell ref="B3:G3"/>
    <mergeCell ref="H3:U3"/>
    <mergeCell ref="Y5:Y8"/>
    <mergeCell ref="Z5:Z8"/>
    <mergeCell ref="AA5:AA8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AB5:AE7"/>
    <mergeCell ref="AF5:AG7"/>
    <mergeCell ref="AH5:AI7"/>
    <mergeCell ref="AJ5:AK7"/>
    <mergeCell ref="AL5:AM7"/>
    <mergeCell ref="F74:O74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73:C73"/>
    <mergeCell ref="Q8:Q10"/>
    <mergeCell ref="R8:R9"/>
    <mergeCell ref="F75:O75"/>
    <mergeCell ref="F76:O76"/>
    <mergeCell ref="J78:U78"/>
    <mergeCell ref="J79:U79"/>
    <mergeCell ref="B80:H80"/>
    <mergeCell ref="J80:U80"/>
    <mergeCell ref="B82:C82"/>
    <mergeCell ref="D82:H82"/>
  </mergeCells>
  <conditionalFormatting sqref="H11:N71 P11:P71">
    <cfRule type="cellIs" dxfId="14" priority="3" operator="greaterThan">
      <formula>10</formula>
    </cfRule>
  </conditionalFormatting>
  <conditionalFormatting sqref="O1:O1048576">
    <cfRule type="duplicateValues" dxfId="13" priority="2"/>
  </conditionalFormatting>
  <conditionalFormatting sqref="C1:C1048576">
    <cfRule type="duplicateValues" dxfId="12" priority="1"/>
  </conditionalFormatting>
  <dataValidations count="1">
    <dataValidation allowBlank="1" showInputMessage="1" showErrorMessage="1" errorTitle="Không xóa dữ liệu" error="Không xóa dữ liệu" prompt="Không xóa dữ liệu" sqref="D76 X11:X71 Y3:AM9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zoomScaleNormal="100" workbookViewId="0">
      <pane ySplit="4" topLeftCell="A66" activePane="bottomLeft" state="frozen"/>
      <selection activeCell="X60" sqref="X60"/>
      <selection pane="bottomLeft" activeCell="A87" sqref="A87:XFD87"/>
    </sheetView>
  </sheetViews>
  <sheetFormatPr defaultColWidth="9" defaultRowHeight="15.75" x14ac:dyDescent="0.25"/>
  <cols>
    <col min="1" max="1" width="0.625" style="1" customWidth="1"/>
    <col min="2" max="2" width="5.625" style="1" customWidth="1"/>
    <col min="3" max="3" width="13.125" style="1" customWidth="1"/>
    <col min="4" max="4" width="14.75" style="94" customWidth="1"/>
    <col min="5" max="5" width="7.25" style="1" customWidth="1"/>
    <col min="6" max="6" width="6.625" style="1" customWidth="1"/>
    <col min="7" max="7" width="11.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63"/>
    <col min="25" max="25" width="9.125" style="63" bestFit="1" customWidth="1"/>
    <col min="26" max="26" width="9" style="63"/>
    <col min="27" max="27" width="10.375" style="63" bestFit="1" customWidth="1"/>
    <col min="28" max="28" width="9.125" style="63" bestFit="1" customWidth="1"/>
    <col min="29" max="39" width="9" style="63"/>
    <col min="40" max="16384" width="9" style="1"/>
  </cols>
  <sheetData>
    <row r="1" spans="2:39" ht="26.25" hidden="1" x14ac:dyDescent="0.4">
      <c r="H1" s="140" t="s">
        <v>0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39" ht="27.75" customHeight="1" x14ac:dyDescent="0.3">
      <c r="B2" s="141" t="s">
        <v>1</v>
      </c>
      <c r="C2" s="141"/>
      <c r="D2" s="141"/>
      <c r="E2" s="141"/>
      <c r="F2" s="141"/>
      <c r="G2" s="141"/>
      <c r="H2" s="142" t="s">
        <v>461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3"/>
    </row>
    <row r="3" spans="2:39" ht="25.5" customHeight="1" x14ac:dyDescent="0.25">
      <c r="B3" s="143" t="s">
        <v>2</v>
      </c>
      <c r="C3" s="143"/>
      <c r="D3" s="143"/>
      <c r="E3" s="143"/>
      <c r="F3" s="143"/>
      <c r="G3" s="143"/>
      <c r="H3" s="144" t="s">
        <v>54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4"/>
      <c r="W3" s="5"/>
      <c r="AE3" s="64"/>
      <c r="AF3" s="65"/>
      <c r="AG3" s="64"/>
      <c r="AH3" s="64"/>
      <c r="AI3" s="64"/>
      <c r="AJ3" s="65"/>
      <c r="AK3" s="64"/>
    </row>
    <row r="4" spans="2:39" ht="4.5" customHeight="1" x14ac:dyDescent="0.25">
      <c r="B4" s="6"/>
      <c r="C4" s="6"/>
      <c r="D4" s="95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6"/>
      <c r="AJ4" s="66"/>
    </row>
    <row r="5" spans="2:39" ht="23.25" customHeight="1" x14ac:dyDescent="0.25">
      <c r="B5" s="137" t="s">
        <v>3</v>
      </c>
      <c r="C5" s="137"/>
      <c r="D5" s="138" t="s">
        <v>55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56</v>
      </c>
      <c r="Q5" s="139"/>
      <c r="R5" s="139"/>
      <c r="S5" s="139"/>
      <c r="T5" s="139"/>
      <c r="U5" s="139"/>
      <c r="X5" s="64"/>
      <c r="Y5" s="128" t="s">
        <v>50</v>
      </c>
      <c r="Z5" s="128" t="s">
        <v>9</v>
      </c>
      <c r="AA5" s="128" t="s">
        <v>49</v>
      </c>
      <c r="AB5" s="128" t="s">
        <v>48</v>
      </c>
      <c r="AC5" s="128"/>
      <c r="AD5" s="128"/>
      <c r="AE5" s="128"/>
      <c r="AF5" s="128" t="s">
        <v>47</v>
      </c>
      <c r="AG5" s="128"/>
      <c r="AH5" s="128" t="s">
        <v>45</v>
      </c>
      <c r="AI5" s="128"/>
      <c r="AJ5" s="128" t="s">
        <v>46</v>
      </c>
      <c r="AK5" s="128"/>
      <c r="AL5" s="128" t="s">
        <v>44</v>
      </c>
      <c r="AM5" s="128"/>
    </row>
    <row r="6" spans="2:39" ht="17.25" customHeight="1" x14ac:dyDescent="0.25">
      <c r="B6" s="135" t="s">
        <v>4</v>
      </c>
      <c r="C6" s="135"/>
      <c r="D6" s="96"/>
      <c r="G6" s="136" t="s">
        <v>57</v>
      </c>
      <c r="H6" s="136"/>
      <c r="I6" s="136"/>
      <c r="J6" s="136"/>
      <c r="K6" s="136"/>
      <c r="L6" s="136"/>
      <c r="M6" s="136"/>
      <c r="N6" s="136"/>
      <c r="O6" s="136"/>
      <c r="P6" s="136" t="s">
        <v>43</v>
      </c>
      <c r="Q6" s="136"/>
      <c r="R6" s="136"/>
      <c r="S6" s="136"/>
      <c r="T6" s="136"/>
      <c r="U6" s="136"/>
      <c r="X6" s="64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</row>
    <row r="7" spans="2:39" ht="5.25" customHeight="1" x14ac:dyDescent="0.25">
      <c r="B7" s="9"/>
      <c r="C7" s="9"/>
      <c r="D7" s="97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61"/>
      <c r="Q7" s="3"/>
      <c r="R7" s="3"/>
      <c r="S7" s="3"/>
      <c r="T7" s="3"/>
      <c r="U7" s="3"/>
      <c r="X7" s="64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</row>
    <row r="8" spans="2:39" ht="44.25" customHeight="1" x14ac:dyDescent="0.25">
      <c r="B8" s="122" t="s">
        <v>5</v>
      </c>
      <c r="C8" s="129" t="s">
        <v>6</v>
      </c>
      <c r="D8" s="131" t="s">
        <v>7</v>
      </c>
      <c r="E8" s="132"/>
      <c r="F8" s="122" t="s">
        <v>8</v>
      </c>
      <c r="G8" s="122" t="s">
        <v>9</v>
      </c>
      <c r="H8" s="120" t="s">
        <v>10</v>
      </c>
      <c r="I8" s="120" t="s">
        <v>11</v>
      </c>
      <c r="J8" s="120" t="s">
        <v>12</v>
      </c>
      <c r="K8" s="120" t="s">
        <v>13</v>
      </c>
      <c r="L8" s="121" t="s">
        <v>14</v>
      </c>
      <c r="M8" s="121" t="s">
        <v>15</v>
      </c>
      <c r="N8" s="121" t="s">
        <v>16</v>
      </c>
      <c r="O8" s="148" t="s">
        <v>17</v>
      </c>
      <c r="P8" s="121" t="s">
        <v>18</v>
      </c>
      <c r="Q8" s="122" t="s">
        <v>19</v>
      </c>
      <c r="R8" s="121" t="s">
        <v>20</v>
      </c>
      <c r="S8" s="122" t="s">
        <v>21</v>
      </c>
      <c r="T8" s="122" t="s">
        <v>22</v>
      </c>
      <c r="U8" s="122" t="s">
        <v>23</v>
      </c>
      <c r="X8" s="64"/>
      <c r="Y8" s="128"/>
      <c r="Z8" s="128"/>
      <c r="AA8" s="128"/>
      <c r="AB8" s="67" t="s">
        <v>24</v>
      </c>
      <c r="AC8" s="67" t="s">
        <v>25</v>
      </c>
      <c r="AD8" s="67" t="s">
        <v>26</v>
      </c>
      <c r="AE8" s="67" t="s">
        <v>27</v>
      </c>
      <c r="AF8" s="67" t="s">
        <v>28</v>
      </c>
      <c r="AG8" s="67" t="s">
        <v>27</v>
      </c>
      <c r="AH8" s="67" t="s">
        <v>28</v>
      </c>
      <c r="AI8" s="67" t="s">
        <v>27</v>
      </c>
      <c r="AJ8" s="67" t="s">
        <v>28</v>
      </c>
      <c r="AK8" s="67" t="s">
        <v>27</v>
      </c>
      <c r="AL8" s="67" t="s">
        <v>28</v>
      </c>
      <c r="AM8" s="68" t="s">
        <v>27</v>
      </c>
    </row>
    <row r="9" spans="2:39" ht="44.25" customHeight="1" x14ac:dyDescent="0.25">
      <c r="B9" s="124"/>
      <c r="C9" s="130"/>
      <c r="D9" s="133"/>
      <c r="E9" s="134"/>
      <c r="F9" s="124"/>
      <c r="G9" s="124"/>
      <c r="H9" s="120"/>
      <c r="I9" s="120"/>
      <c r="J9" s="120"/>
      <c r="K9" s="120"/>
      <c r="L9" s="121"/>
      <c r="M9" s="121"/>
      <c r="N9" s="121"/>
      <c r="O9" s="148"/>
      <c r="P9" s="121"/>
      <c r="Q9" s="123"/>
      <c r="R9" s="121"/>
      <c r="S9" s="124"/>
      <c r="T9" s="123"/>
      <c r="U9" s="123"/>
      <c r="W9" s="11"/>
      <c r="X9" s="64"/>
      <c r="Y9" s="69" t="str">
        <f>+D5</f>
        <v>Kỹ thuật nhiếp ảnh</v>
      </c>
      <c r="Z9" s="70" t="str">
        <f>+P5</f>
        <v>Nhóm:   CDT1313-03</v>
      </c>
      <c r="AA9" s="71">
        <f>+$AJ$9+$AL$9+$AH$9</f>
        <v>60</v>
      </c>
      <c r="AB9" s="65">
        <f>COUNTIF($T$10:$T$129,"Khiển trách")</f>
        <v>0</v>
      </c>
      <c r="AC9" s="65">
        <f>COUNTIF($T$10:$T$129,"Cảnh cáo")</f>
        <v>0</v>
      </c>
      <c r="AD9" s="65">
        <f>COUNTIF($T$10:$T$129,"Đình chỉ thi")</f>
        <v>0</v>
      </c>
      <c r="AE9" s="72">
        <f>+($AB$9+$AC$9+$AD$9)/$AA$9*100%</f>
        <v>0</v>
      </c>
      <c r="AF9" s="65">
        <f>SUM(COUNTIF($T$10:$T$127,"Vắng"),COUNTIF($T$10:$T$127,"Vắng có phép"))</f>
        <v>0</v>
      </c>
      <c r="AG9" s="73">
        <f>+$AF$9/$AA$9</f>
        <v>0</v>
      </c>
      <c r="AH9" s="74">
        <f>COUNTIF($X$10:$X$127,"Thi lại")</f>
        <v>0</v>
      </c>
      <c r="AI9" s="73">
        <f>+$AH$9/$AA$9</f>
        <v>0</v>
      </c>
      <c r="AJ9" s="74">
        <f>COUNTIF($X$10:$X$128,"Học lại")</f>
        <v>2</v>
      </c>
      <c r="AK9" s="73">
        <f>+$AJ$9/$AA$9</f>
        <v>3.3333333333333333E-2</v>
      </c>
      <c r="AL9" s="65">
        <f>COUNTIF($X$11:$X$128,"Đạt")</f>
        <v>58</v>
      </c>
      <c r="AM9" s="72">
        <f>+$AL$9/$AA$9</f>
        <v>0.96666666666666667</v>
      </c>
    </row>
    <row r="10" spans="2:39" ht="14.25" customHeight="1" x14ac:dyDescent="0.25">
      <c r="B10" s="145" t="s">
        <v>29</v>
      </c>
      <c r="C10" s="146"/>
      <c r="D10" s="146"/>
      <c r="E10" s="146"/>
      <c r="F10" s="146"/>
      <c r="G10" s="147"/>
      <c r="H10" s="12">
        <v>10</v>
      </c>
      <c r="I10" s="12">
        <v>20</v>
      </c>
      <c r="J10" s="13"/>
      <c r="K10" s="12">
        <v>10</v>
      </c>
      <c r="L10" s="14"/>
      <c r="M10" s="15"/>
      <c r="N10" s="15"/>
      <c r="O10" s="16"/>
      <c r="P10" s="62">
        <f>100-(H10+I10+J10+K10)</f>
        <v>60</v>
      </c>
      <c r="Q10" s="124"/>
      <c r="R10" s="17"/>
      <c r="S10" s="17"/>
      <c r="T10" s="124"/>
      <c r="U10" s="124"/>
      <c r="X10" s="6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2:39" ht="18.75" customHeight="1" x14ac:dyDescent="0.25">
      <c r="B11" s="18">
        <v>1</v>
      </c>
      <c r="C11" s="19" t="s">
        <v>58</v>
      </c>
      <c r="D11" s="98" t="s">
        <v>59</v>
      </c>
      <c r="E11" s="20" t="s">
        <v>60</v>
      </c>
      <c r="F11" s="21" t="s">
        <v>61</v>
      </c>
      <c r="G11" s="19" t="s">
        <v>62</v>
      </c>
      <c r="H11" s="22">
        <v>10</v>
      </c>
      <c r="I11" s="22">
        <v>7</v>
      </c>
      <c r="J11" s="22" t="s">
        <v>30</v>
      </c>
      <c r="K11" s="22">
        <v>7</v>
      </c>
      <c r="L11" s="23"/>
      <c r="M11" s="23"/>
      <c r="N11" s="23"/>
      <c r="O11" s="82"/>
      <c r="P11" s="24">
        <v>7.5</v>
      </c>
      <c r="Q11" s="25">
        <f>ROUND(SUMPRODUCT(H11:P11,$H$10:$P$10)/100,1)</f>
        <v>7.6</v>
      </c>
      <c r="R11" s="26" t="str">
        <f t="shared" ref="R11:R70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B</v>
      </c>
      <c r="S11" s="26" t="str">
        <f t="shared" ref="S11:S70" si="1">IF($Q11&lt;4,"Kém",IF(AND($Q11&gt;=4,$Q11&lt;=5.4),"Trung bình yếu",IF(AND($Q11&gt;=5.5,$Q11&lt;=6.9),"Trung bình",IF(AND($Q11&gt;=7,$Q11&lt;=8.4),"Khá",IF(AND($Q11&gt;=8.5,$Q11&lt;=10),"Giỏi","")))))</f>
        <v>Khá</v>
      </c>
      <c r="T11" s="86" t="str">
        <f>+IF(OR($H11=0,$I11=0,$J11=0,$K11=0),"Không đủ ĐKDT","")</f>
        <v/>
      </c>
      <c r="U11" s="27"/>
      <c r="V11" s="3"/>
      <c r="W11" s="28"/>
      <c r="X11" s="76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2:39" ht="18.75" customHeight="1" x14ac:dyDescent="0.25">
      <c r="B12" s="29">
        <v>2</v>
      </c>
      <c r="C12" s="30" t="s">
        <v>63</v>
      </c>
      <c r="D12" s="99" t="s">
        <v>64</v>
      </c>
      <c r="E12" s="31" t="s">
        <v>60</v>
      </c>
      <c r="F12" s="32" t="s">
        <v>65</v>
      </c>
      <c r="G12" s="30" t="s">
        <v>66</v>
      </c>
      <c r="H12" s="33">
        <v>10</v>
      </c>
      <c r="I12" s="89">
        <v>6.5</v>
      </c>
      <c r="J12" s="89" t="s">
        <v>30</v>
      </c>
      <c r="K12" s="89">
        <v>6.5</v>
      </c>
      <c r="L12" s="90"/>
      <c r="M12" s="90"/>
      <c r="N12" s="90"/>
      <c r="O12" s="91"/>
      <c r="P12" s="92">
        <v>6</v>
      </c>
      <c r="Q12" s="36">
        <f>ROUND(SUMPRODUCT(H12:P12,$H$10:$P$10)/100,1)</f>
        <v>6.6</v>
      </c>
      <c r="R12" s="37" t="str">
        <f t="shared" si="0"/>
        <v>C+</v>
      </c>
      <c r="S12" s="38" t="str">
        <f t="shared" si="1"/>
        <v>Trung bình</v>
      </c>
      <c r="T12" s="39" t="str">
        <f>+IF(OR($H12=0,$I12=0,$J12=0,$K12=0),"Không đủ ĐKDT","")</f>
        <v/>
      </c>
      <c r="U12" s="40"/>
      <c r="V12" s="3"/>
      <c r="W12" s="28"/>
      <c r="X12" s="76" t="str">
        <f t="shared" ref="X12:X70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5"/>
      <c r="Z12" s="75"/>
      <c r="AA12" s="75"/>
      <c r="AB12" s="67"/>
      <c r="AC12" s="67"/>
      <c r="AD12" s="67"/>
      <c r="AE12" s="67"/>
      <c r="AF12" s="66"/>
      <c r="AG12" s="67"/>
      <c r="AH12" s="67"/>
      <c r="AI12" s="67"/>
      <c r="AJ12" s="67"/>
      <c r="AK12" s="67"/>
      <c r="AL12" s="67"/>
      <c r="AM12" s="68"/>
    </row>
    <row r="13" spans="2:39" ht="18.75" customHeight="1" x14ac:dyDescent="0.25">
      <c r="B13" s="29">
        <v>3</v>
      </c>
      <c r="C13" s="30" t="s">
        <v>67</v>
      </c>
      <c r="D13" s="99" t="s">
        <v>68</v>
      </c>
      <c r="E13" s="31" t="s">
        <v>60</v>
      </c>
      <c r="F13" s="32" t="s">
        <v>69</v>
      </c>
      <c r="G13" s="30" t="s">
        <v>70</v>
      </c>
      <c r="H13" s="33">
        <v>10</v>
      </c>
      <c r="I13" s="89">
        <v>7</v>
      </c>
      <c r="J13" s="89" t="s">
        <v>30</v>
      </c>
      <c r="K13" s="89">
        <v>7</v>
      </c>
      <c r="L13" s="93"/>
      <c r="M13" s="93"/>
      <c r="N13" s="93"/>
      <c r="O13" s="91"/>
      <c r="P13" s="92">
        <v>8.5</v>
      </c>
      <c r="Q13" s="36">
        <f t="shared" ref="Q13:Q70" si="3">ROUND(SUMPRODUCT(H13:P13,$H$10:$P$10)/100,1)</f>
        <v>8.1999999999999993</v>
      </c>
      <c r="R13" s="37" t="str">
        <f t="shared" si="0"/>
        <v>B+</v>
      </c>
      <c r="S13" s="38" t="str">
        <f t="shared" si="1"/>
        <v>Khá</v>
      </c>
      <c r="T13" s="39" t="str">
        <f t="shared" ref="T13:T70" si="4">+IF(OR($H13=0,$I13=0,$J13=0,$K13=0),"Không đủ ĐKDT","")</f>
        <v/>
      </c>
      <c r="U13" s="40"/>
      <c r="V13" s="3"/>
      <c r="W13" s="28"/>
      <c r="X13" s="76" t="str">
        <f t="shared" si="2"/>
        <v>Đạt</v>
      </c>
      <c r="Y13" s="77"/>
      <c r="Z13" s="77"/>
      <c r="AA13" s="87"/>
      <c r="AB13" s="66"/>
      <c r="AC13" s="66"/>
      <c r="AD13" s="66"/>
      <c r="AE13" s="79"/>
      <c r="AF13" s="66"/>
      <c r="AG13" s="80"/>
      <c r="AH13" s="81"/>
      <c r="AI13" s="80"/>
      <c r="AJ13" s="81"/>
      <c r="AK13" s="80"/>
      <c r="AL13" s="66"/>
      <c r="AM13" s="79"/>
    </row>
    <row r="14" spans="2:39" ht="18.75" customHeight="1" x14ac:dyDescent="0.25">
      <c r="B14" s="29">
        <v>4</v>
      </c>
      <c r="C14" s="30" t="s">
        <v>71</v>
      </c>
      <c r="D14" s="99" t="s">
        <v>68</v>
      </c>
      <c r="E14" s="31" t="s">
        <v>60</v>
      </c>
      <c r="F14" s="32" t="s">
        <v>72</v>
      </c>
      <c r="G14" s="30" t="s">
        <v>73</v>
      </c>
      <c r="H14" s="33">
        <v>10</v>
      </c>
      <c r="I14" s="89">
        <v>6.5</v>
      </c>
      <c r="J14" s="89" t="s">
        <v>30</v>
      </c>
      <c r="K14" s="89">
        <v>6.5</v>
      </c>
      <c r="L14" s="93"/>
      <c r="M14" s="93"/>
      <c r="N14" s="93"/>
      <c r="O14" s="91"/>
      <c r="P14" s="92">
        <v>7.5</v>
      </c>
      <c r="Q14" s="36">
        <f t="shared" si="3"/>
        <v>7.5</v>
      </c>
      <c r="R14" s="37" t="str">
        <f t="shared" si="0"/>
        <v>B</v>
      </c>
      <c r="S14" s="38" t="str">
        <f t="shared" si="1"/>
        <v>Khá</v>
      </c>
      <c r="T14" s="39" t="str">
        <f t="shared" si="4"/>
        <v/>
      </c>
      <c r="U14" s="40"/>
      <c r="V14" s="3"/>
      <c r="W14" s="28"/>
      <c r="X14" s="76" t="str">
        <f t="shared" si="2"/>
        <v>Đạt</v>
      </c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2:39" ht="18.75" customHeight="1" x14ac:dyDescent="0.25">
      <c r="B15" s="29">
        <v>5</v>
      </c>
      <c r="C15" s="30" t="s">
        <v>74</v>
      </c>
      <c r="D15" s="99" t="s">
        <v>75</v>
      </c>
      <c r="E15" s="31" t="s">
        <v>60</v>
      </c>
      <c r="F15" s="32" t="s">
        <v>76</v>
      </c>
      <c r="G15" s="30" t="s">
        <v>62</v>
      </c>
      <c r="H15" s="33">
        <v>9</v>
      </c>
      <c r="I15" s="89">
        <v>8</v>
      </c>
      <c r="J15" s="89" t="s">
        <v>30</v>
      </c>
      <c r="K15" s="89">
        <v>8</v>
      </c>
      <c r="L15" s="93"/>
      <c r="M15" s="93"/>
      <c r="N15" s="93"/>
      <c r="O15" s="91"/>
      <c r="P15" s="92">
        <v>7.5</v>
      </c>
      <c r="Q15" s="36">
        <f t="shared" si="3"/>
        <v>7.8</v>
      </c>
      <c r="R15" s="37" t="str">
        <f t="shared" si="0"/>
        <v>B</v>
      </c>
      <c r="S15" s="38" t="str">
        <f t="shared" si="1"/>
        <v>Khá</v>
      </c>
      <c r="T15" s="39" t="str">
        <f t="shared" si="4"/>
        <v/>
      </c>
      <c r="U15" s="40"/>
      <c r="V15" s="3"/>
      <c r="W15" s="28"/>
      <c r="X15" s="76" t="str">
        <f t="shared" si="2"/>
        <v>Đạt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2:39" ht="18.75" customHeight="1" x14ac:dyDescent="0.25">
      <c r="B16" s="29">
        <v>6</v>
      </c>
      <c r="C16" s="30" t="s">
        <v>77</v>
      </c>
      <c r="D16" s="99" t="s">
        <v>78</v>
      </c>
      <c r="E16" s="31" t="s">
        <v>60</v>
      </c>
      <c r="F16" s="32" t="s">
        <v>79</v>
      </c>
      <c r="G16" s="30" t="s">
        <v>80</v>
      </c>
      <c r="H16" s="33">
        <v>10</v>
      </c>
      <c r="I16" s="89">
        <v>6.5</v>
      </c>
      <c r="J16" s="89" t="s">
        <v>30</v>
      </c>
      <c r="K16" s="89">
        <v>6.5</v>
      </c>
      <c r="L16" s="93"/>
      <c r="M16" s="93"/>
      <c r="N16" s="93"/>
      <c r="O16" s="91"/>
      <c r="P16" s="92">
        <v>8</v>
      </c>
      <c r="Q16" s="36">
        <f t="shared" si="3"/>
        <v>7.8</v>
      </c>
      <c r="R16" s="37" t="str">
        <f t="shared" si="0"/>
        <v>B</v>
      </c>
      <c r="S16" s="38" t="str">
        <f t="shared" si="1"/>
        <v>Khá</v>
      </c>
      <c r="T16" s="39" t="str">
        <f t="shared" si="4"/>
        <v/>
      </c>
      <c r="U16" s="40"/>
      <c r="V16" s="3"/>
      <c r="W16" s="28"/>
      <c r="X16" s="76" t="str">
        <f t="shared" si="2"/>
        <v>Đạt</v>
      </c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2:39" ht="18.75" customHeight="1" x14ac:dyDescent="0.25">
      <c r="B17" s="29">
        <v>7</v>
      </c>
      <c r="C17" s="30" t="s">
        <v>81</v>
      </c>
      <c r="D17" s="99" t="s">
        <v>82</v>
      </c>
      <c r="E17" s="31" t="s">
        <v>60</v>
      </c>
      <c r="F17" s="32" t="s">
        <v>83</v>
      </c>
      <c r="G17" s="30" t="s">
        <v>84</v>
      </c>
      <c r="H17" s="33">
        <v>10</v>
      </c>
      <c r="I17" s="89">
        <v>7</v>
      </c>
      <c r="J17" s="89" t="s">
        <v>30</v>
      </c>
      <c r="K17" s="89">
        <v>7</v>
      </c>
      <c r="L17" s="93"/>
      <c r="M17" s="93"/>
      <c r="N17" s="93"/>
      <c r="O17" s="91"/>
      <c r="P17" s="92">
        <v>9</v>
      </c>
      <c r="Q17" s="36">
        <f t="shared" si="3"/>
        <v>8.5</v>
      </c>
      <c r="R17" s="37" t="str">
        <f t="shared" si="0"/>
        <v>A</v>
      </c>
      <c r="S17" s="38" t="str">
        <f t="shared" si="1"/>
        <v>Giỏi</v>
      </c>
      <c r="T17" s="39" t="str">
        <f t="shared" si="4"/>
        <v/>
      </c>
      <c r="U17" s="40"/>
      <c r="V17" s="3"/>
      <c r="W17" s="28"/>
      <c r="X17" s="76" t="str">
        <f t="shared" si="2"/>
        <v>Đạt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2:39" ht="18.75" customHeight="1" x14ac:dyDescent="0.25">
      <c r="B18" s="29">
        <v>8</v>
      </c>
      <c r="C18" s="30" t="s">
        <v>85</v>
      </c>
      <c r="D18" s="99" t="s">
        <v>86</v>
      </c>
      <c r="E18" s="31" t="s">
        <v>60</v>
      </c>
      <c r="F18" s="32" t="s">
        <v>87</v>
      </c>
      <c r="G18" s="30" t="s">
        <v>84</v>
      </c>
      <c r="H18" s="33">
        <v>10</v>
      </c>
      <c r="I18" s="89">
        <v>6.5</v>
      </c>
      <c r="J18" s="89" t="s">
        <v>30</v>
      </c>
      <c r="K18" s="89">
        <v>6.5</v>
      </c>
      <c r="L18" s="93"/>
      <c r="M18" s="93"/>
      <c r="N18" s="93"/>
      <c r="O18" s="91"/>
      <c r="P18" s="92">
        <v>8</v>
      </c>
      <c r="Q18" s="36">
        <f t="shared" si="3"/>
        <v>7.8</v>
      </c>
      <c r="R18" s="37" t="str">
        <f t="shared" si="0"/>
        <v>B</v>
      </c>
      <c r="S18" s="38" t="str">
        <f t="shared" si="1"/>
        <v>Khá</v>
      </c>
      <c r="T18" s="39" t="str">
        <f t="shared" si="4"/>
        <v/>
      </c>
      <c r="U18" s="40"/>
      <c r="V18" s="3"/>
      <c r="W18" s="28"/>
      <c r="X18" s="76" t="str">
        <f t="shared" si="2"/>
        <v>Đạt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ht="18.75" customHeight="1" x14ac:dyDescent="0.25">
      <c r="B19" s="29">
        <v>9</v>
      </c>
      <c r="C19" s="30" t="s">
        <v>88</v>
      </c>
      <c r="D19" s="99" t="s">
        <v>89</v>
      </c>
      <c r="E19" s="31" t="s">
        <v>60</v>
      </c>
      <c r="F19" s="32" t="s">
        <v>90</v>
      </c>
      <c r="G19" s="30" t="s">
        <v>84</v>
      </c>
      <c r="H19" s="33">
        <v>10</v>
      </c>
      <c r="I19" s="89">
        <v>7</v>
      </c>
      <c r="J19" s="89" t="s">
        <v>30</v>
      </c>
      <c r="K19" s="89">
        <v>7</v>
      </c>
      <c r="L19" s="93"/>
      <c r="M19" s="93"/>
      <c r="N19" s="93"/>
      <c r="O19" s="91"/>
      <c r="P19" s="92">
        <v>7</v>
      </c>
      <c r="Q19" s="36">
        <f t="shared" si="3"/>
        <v>7.3</v>
      </c>
      <c r="R19" s="37" t="str">
        <f t="shared" si="0"/>
        <v>B</v>
      </c>
      <c r="S19" s="38" t="str">
        <f t="shared" si="1"/>
        <v>Khá</v>
      </c>
      <c r="T19" s="39" t="str">
        <f t="shared" si="4"/>
        <v/>
      </c>
      <c r="U19" s="40"/>
      <c r="V19" s="3"/>
      <c r="W19" s="28"/>
      <c r="X19" s="76" t="str">
        <f t="shared" si="2"/>
        <v>Đạt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2:39" ht="18.75" customHeight="1" x14ac:dyDescent="0.25">
      <c r="B20" s="29">
        <v>10</v>
      </c>
      <c r="C20" s="30" t="s">
        <v>91</v>
      </c>
      <c r="D20" s="99" t="s">
        <v>92</v>
      </c>
      <c r="E20" s="31" t="s">
        <v>93</v>
      </c>
      <c r="F20" s="32" t="s">
        <v>94</v>
      </c>
      <c r="G20" s="30" t="s">
        <v>84</v>
      </c>
      <c r="H20" s="33">
        <v>10</v>
      </c>
      <c r="I20" s="89">
        <v>7</v>
      </c>
      <c r="J20" s="89" t="s">
        <v>30</v>
      </c>
      <c r="K20" s="89">
        <v>7</v>
      </c>
      <c r="L20" s="93"/>
      <c r="M20" s="93"/>
      <c r="N20" s="93"/>
      <c r="O20" s="91"/>
      <c r="P20" s="92">
        <v>8</v>
      </c>
      <c r="Q20" s="36">
        <f t="shared" si="3"/>
        <v>7.9</v>
      </c>
      <c r="R20" s="37" t="str">
        <f t="shared" si="0"/>
        <v>B</v>
      </c>
      <c r="S20" s="38" t="str">
        <f t="shared" si="1"/>
        <v>Khá</v>
      </c>
      <c r="T20" s="39" t="str">
        <f t="shared" si="4"/>
        <v/>
      </c>
      <c r="U20" s="40"/>
      <c r="V20" s="3"/>
      <c r="W20" s="28"/>
      <c r="X20" s="76" t="str">
        <f t="shared" si="2"/>
        <v>Đạt</v>
      </c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39" ht="18.75" customHeight="1" x14ac:dyDescent="0.25">
      <c r="B21" s="29">
        <v>11</v>
      </c>
      <c r="C21" s="30" t="s">
        <v>95</v>
      </c>
      <c r="D21" s="99" t="s">
        <v>96</v>
      </c>
      <c r="E21" s="31" t="s">
        <v>97</v>
      </c>
      <c r="F21" s="32" t="s">
        <v>98</v>
      </c>
      <c r="G21" s="30" t="s">
        <v>70</v>
      </c>
      <c r="H21" s="33">
        <v>10</v>
      </c>
      <c r="I21" s="89">
        <v>7</v>
      </c>
      <c r="J21" s="89" t="s">
        <v>30</v>
      </c>
      <c r="K21" s="89">
        <v>7</v>
      </c>
      <c r="L21" s="93"/>
      <c r="M21" s="93"/>
      <c r="N21" s="93"/>
      <c r="O21" s="91"/>
      <c r="P21" s="92">
        <v>7.5</v>
      </c>
      <c r="Q21" s="36">
        <f t="shared" si="3"/>
        <v>7.6</v>
      </c>
      <c r="R21" s="37" t="str">
        <f t="shared" si="0"/>
        <v>B</v>
      </c>
      <c r="S21" s="38" t="str">
        <f t="shared" si="1"/>
        <v>Khá</v>
      </c>
      <c r="T21" s="39" t="str">
        <f t="shared" si="4"/>
        <v/>
      </c>
      <c r="U21" s="40"/>
      <c r="V21" s="3"/>
      <c r="W21" s="28"/>
      <c r="X21" s="76" t="str">
        <f t="shared" si="2"/>
        <v>Đạt</v>
      </c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2:39" ht="18.75" customHeight="1" x14ac:dyDescent="0.25">
      <c r="B22" s="29">
        <v>12</v>
      </c>
      <c r="C22" s="30" t="s">
        <v>99</v>
      </c>
      <c r="D22" s="99" t="s">
        <v>100</v>
      </c>
      <c r="E22" s="31" t="s">
        <v>97</v>
      </c>
      <c r="F22" s="32" t="s">
        <v>101</v>
      </c>
      <c r="G22" s="30" t="s">
        <v>66</v>
      </c>
      <c r="H22" s="33">
        <v>9</v>
      </c>
      <c r="I22" s="89">
        <v>6.5</v>
      </c>
      <c r="J22" s="89" t="s">
        <v>30</v>
      </c>
      <c r="K22" s="89">
        <v>6.5</v>
      </c>
      <c r="L22" s="93"/>
      <c r="M22" s="93"/>
      <c r="N22" s="93"/>
      <c r="O22" s="91"/>
      <c r="P22" s="92">
        <v>8</v>
      </c>
      <c r="Q22" s="36">
        <f t="shared" si="3"/>
        <v>7.7</v>
      </c>
      <c r="R22" s="37" t="str">
        <f t="shared" si="0"/>
        <v>B</v>
      </c>
      <c r="S22" s="38" t="str">
        <f t="shared" si="1"/>
        <v>Khá</v>
      </c>
      <c r="T22" s="39" t="str">
        <f t="shared" si="4"/>
        <v/>
      </c>
      <c r="U22" s="40"/>
      <c r="V22" s="3"/>
      <c r="W22" s="28"/>
      <c r="X22" s="76" t="str">
        <f t="shared" si="2"/>
        <v>Đạt</v>
      </c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2:39" ht="18.75" customHeight="1" x14ac:dyDescent="0.25">
      <c r="B23" s="29">
        <v>13</v>
      </c>
      <c r="C23" s="30" t="s">
        <v>102</v>
      </c>
      <c r="D23" s="99" t="s">
        <v>103</v>
      </c>
      <c r="E23" s="31" t="s">
        <v>104</v>
      </c>
      <c r="F23" s="32" t="s">
        <v>72</v>
      </c>
      <c r="G23" s="30" t="s">
        <v>80</v>
      </c>
      <c r="H23" s="33">
        <v>9</v>
      </c>
      <c r="I23" s="89">
        <v>7</v>
      </c>
      <c r="J23" s="89" t="s">
        <v>30</v>
      </c>
      <c r="K23" s="89">
        <v>7</v>
      </c>
      <c r="L23" s="93"/>
      <c r="M23" s="93"/>
      <c r="N23" s="93"/>
      <c r="O23" s="91"/>
      <c r="P23" s="92">
        <v>7</v>
      </c>
      <c r="Q23" s="36">
        <f t="shared" si="3"/>
        <v>7.2</v>
      </c>
      <c r="R23" s="37" t="str">
        <f t="shared" si="0"/>
        <v>B</v>
      </c>
      <c r="S23" s="38" t="str">
        <f t="shared" si="1"/>
        <v>Khá</v>
      </c>
      <c r="T23" s="39" t="str">
        <f t="shared" si="4"/>
        <v/>
      </c>
      <c r="U23" s="40"/>
      <c r="V23" s="3"/>
      <c r="W23" s="28"/>
      <c r="X23" s="76" t="str">
        <f t="shared" si="2"/>
        <v>Đạt</v>
      </c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2:39" ht="18.75" customHeight="1" x14ac:dyDescent="0.25">
      <c r="B24" s="29">
        <v>14</v>
      </c>
      <c r="C24" s="30" t="s">
        <v>105</v>
      </c>
      <c r="D24" s="99" t="s">
        <v>106</v>
      </c>
      <c r="E24" s="31" t="s">
        <v>107</v>
      </c>
      <c r="F24" s="32" t="s">
        <v>108</v>
      </c>
      <c r="G24" s="30" t="s">
        <v>73</v>
      </c>
      <c r="H24" s="33">
        <v>10</v>
      </c>
      <c r="I24" s="89">
        <v>7</v>
      </c>
      <c r="J24" s="89" t="s">
        <v>30</v>
      </c>
      <c r="K24" s="89">
        <v>7</v>
      </c>
      <c r="L24" s="93"/>
      <c r="M24" s="93"/>
      <c r="N24" s="93"/>
      <c r="O24" s="91"/>
      <c r="P24" s="92">
        <v>7</v>
      </c>
      <c r="Q24" s="36">
        <f t="shared" si="3"/>
        <v>7.3</v>
      </c>
      <c r="R24" s="37" t="str">
        <f t="shared" si="0"/>
        <v>B</v>
      </c>
      <c r="S24" s="38" t="str">
        <f t="shared" si="1"/>
        <v>Khá</v>
      </c>
      <c r="T24" s="39" t="str">
        <f t="shared" si="4"/>
        <v/>
      </c>
      <c r="U24" s="40"/>
      <c r="V24" s="3"/>
      <c r="W24" s="28"/>
      <c r="X24" s="76" t="str">
        <f t="shared" si="2"/>
        <v>Đạt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2:39" ht="18.75" customHeight="1" x14ac:dyDescent="0.25">
      <c r="B25" s="29">
        <v>15</v>
      </c>
      <c r="C25" s="30" t="s">
        <v>109</v>
      </c>
      <c r="D25" s="99" t="s">
        <v>110</v>
      </c>
      <c r="E25" s="31" t="s">
        <v>111</v>
      </c>
      <c r="F25" s="32" t="s">
        <v>112</v>
      </c>
      <c r="G25" s="30" t="s">
        <v>62</v>
      </c>
      <c r="H25" s="33">
        <v>10</v>
      </c>
      <c r="I25" s="89">
        <v>7</v>
      </c>
      <c r="J25" s="89" t="s">
        <v>30</v>
      </c>
      <c r="K25" s="89">
        <v>7</v>
      </c>
      <c r="L25" s="93"/>
      <c r="M25" s="93"/>
      <c r="N25" s="93"/>
      <c r="O25" s="91"/>
      <c r="P25" s="92">
        <v>7.5</v>
      </c>
      <c r="Q25" s="36">
        <f t="shared" si="3"/>
        <v>7.6</v>
      </c>
      <c r="R25" s="37" t="str">
        <f t="shared" si="0"/>
        <v>B</v>
      </c>
      <c r="S25" s="38" t="str">
        <f t="shared" si="1"/>
        <v>Khá</v>
      </c>
      <c r="T25" s="39" t="str">
        <f t="shared" si="4"/>
        <v/>
      </c>
      <c r="U25" s="40"/>
      <c r="V25" s="3"/>
      <c r="W25" s="28"/>
      <c r="X25" s="76" t="str">
        <f t="shared" si="2"/>
        <v>Đạt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2:39" ht="18.75" customHeight="1" x14ac:dyDescent="0.25">
      <c r="B26" s="29">
        <v>16</v>
      </c>
      <c r="C26" s="30" t="s">
        <v>113</v>
      </c>
      <c r="D26" s="99" t="s">
        <v>114</v>
      </c>
      <c r="E26" s="31" t="s">
        <v>115</v>
      </c>
      <c r="F26" s="32" t="s">
        <v>116</v>
      </c>
      <c r="G26" s="30" t="s">
        <v>62</v>
      </c>
      <c r="H26" s="33">
        <v>9</v>
      </c>
      <c r="I26" s="89">
        <v>7</v>
      </c>
      <c r="J26" s="89" t="s">
        <v>30</v>
      </c>
      <c r="K26" s="89">
        <v>7</v>
      </c>
      <c r="L26" s="93"/>
      <c r="M26" s="93"/>
      <c r="N26" s="93"/>
      <c r="O26" s="91"/>
      <c r="P26" s="92">
        <v>7</v>
      </c>
      <c r="Q26" s="36">
        <f t="shared" si="3"/>
        <v>7.2</v>
      </c>
      <c r="R26" s="37" t="str">
        <f t="shared" si="0"/>
        <v>B</v>
      </c>
      <c r="S26" s="38" t="str">
        <f t="shared" si="1"/>
        <v>Khá</v>
      </c>
      <c r="T26" s="39" t="str">
        <f t="shared" si="4"/>
        <v/>
      </c>
      <c r="U26" s="40"/>
      <c r="V26" s="3"/>
      <c r="W26" s="28"/>
      <c r="X26" s="76" t="str">
        <f t="shared" si="2"/>
        <v>Đạt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2:39" ht="18.75" customHeight="1" x14ac:dyDescent="0.25">
      <c r="B27" s="29">
        <v>17</v>
      </c>
      <c r="C27" s="30" t="s">
        <v>117</v>
      </c>
      <c r="D27" s="99" t="s">
        <v>118</v>
      </c>
      <c r="E27" s="31" t="s">
        <v>119</v>
      </c>
      <c r="F27" s="32" t="s">
        <v>120</v>
      </c>
      <c r="G27" s="30" t="s">
        <v>62</v>
      </c>
      <c r="H27" s="33">
        <v>10</v>
      </c>
      <c r="I27" s="89">
        <v>8</v>
      </c>
      <c r="J27" s="89" t="s">
        <v>30</v>
      </c>
      <c r="K27" s="89">
        <v>8</v>
      </c>
      <c r="L27" s="93"/>
      <c r="M27" s="93"/>
      <c r="N27" s="93"/>
      <c r="O27" s="91"/>
      <c r="P27" s="92">
        <v>8</v>
      </c>
      <c r="Q27" s="36">
        <f t="shared" si="3"/>
        <v>8.1999999999999993</v>
      </c>
      <c r="R27" s="37" t="str">
        <f t="shared" si="0"/>
        <v>B+</v>
      </c>
      <c r="S27" s="38" t="str">
        <f t="shared" si="1"/>
        <v>Khá</v>
      </c>
      <c r="T27" s="39" t="str">
        <f t="shared" si="4"/>
        <v/>
      </c>
      <c r="U27" s="40"/>
      <c r="V27" s="3"/>
      <c r="W27" s="28"/>
      <c r="X27" s="76" t="str">
        <f t="shared" si="2"/>
        <v>Đạt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2:39" ht="18.75" customHeight="1" x14ac:dyDescent="0.25">
      <c r="B28" s="29">
        <v>18</v>
      </c>
      <c r="C28" s="30" t="s">
        <v>121</v>
      </c>
      <c r="D28" s="99" t="s">
        <v>122</v>
      </c>
      <c r="E28" s="31" t="s">
        <v>123</v>
      </c>
      <c r="F28" s="32" t="s">
        <v>124</v>
      </c>
      <c r="G28" s="30" t="s">
        <v>66</v>
      </c>
      <c r="H28" s="33">
        <v>8</v>
      </c>
      <c r="I28" s="89">
        <v>7</v>
      </c>
      <c r="J28" s="89" t="s">
        <v>30</v>
      </c>
      <c r="K28" s="89">
        <v>7</v>
      </c>
      <c r="L28" s="93"/>
      <c r="M28" s="93"/>
      <c r="N28" s="93"/>
      <c r="O28" s="91"/>
      <c r="P28" s="92">
        <v>7.5</v>
      </c>
      <c r="Q28" s="36">
        <f t="shared" si="3"/>
        <v>7.4</v>
      </c>
      <c r="R28" s="37" t="str">
        <f t="shared" si="0"/>
        <v>B</v>
      </c>
      <c r="S28" s="38" t="str">
        <f t="shared" si="1"/>
        <v>Khá</v>
      </c>
      <c r="T28" s="39" t="str">
        <f t="shared" si="4"/>
        <v/>
      </c>
      <c r="U28" s="40"/>
      <c r="V28" s="3"/>
      <c r="W28" s="28"/>
      <c r="X28" s="76" t="str">
        <f t="shared" si="2"/>
        <v>Đạt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2:39" ht="18.75" customHeight="1" x14ac:dyDescent="0.25">
      <c r="B29" s="29">
        <v>19</v>
      </c>
      <c r="C29" s="30" t="s">
        <v>125</v>
      </c>
      <c r="D29" s="99" t="s">
        <v>126</v>
      </c>
      <c r="E29" s="31" t="s">
        <v>127</v>
      </c>
      <c r="F29" s="32" t="s">
        <v>128</v>
      </c>
      <c r="G29" s="30" t="s">
        <v>70</v>
      </c>
      <c r="H29" s="33">
        <v>9</v>
      </c>
      <c r="I29" s="89">
        <v>7</v>
      </c>
      <c r="J29" s="89" t="s">
        <v>30</v>
      </c>
      <c r="K29" s="89">
        <v>7</v>
      </c>
      <c r="L29" s="93"/>
      <c r="M29" s="93"/>
      <c r="N29" s="93"/>
      <c r="O29" s="91"/>
      <c r="P29" s="92">
        <v>7.5</v>
      </c>
      <c r="Q29" s="36">
        <f t="shared" si="3"/>
        <v>7.5</v>
      </c>
      <c r="R29" s="37" t="str">
        <f t="shared" si="0"/>
        <v>B</v>
      </c>
      <c r="S29" s="38" t="str">
        <f t="shared" si="1"/>
        <v>Khá</v>
      </c>
      <c r="T29" s="39" t="str">
        <f t="shared" si="4"/>
        <v/>
      </c>
      <c r="U29" s="40"/>
      <c r="V29" s="3"/>
      <c r="W29" s="28"/>
      <c r="X29" s="76" t="str">
        <f t="shared" si="2"/>
        <v>Đạt</v>
      </c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2:39" ht="18.75" customHeight="1" x14ac:dyDescent="0.25">
      <c r="B30" s="29">
        <v>20</v>
      </c>
      <c r="C30" s="30" t="s">
        <v>129</v>
      </c>
      <c r="D30" s="99" t="s">
        <v>130</v>
      </c>
      <c r="E30" s="31" t="s">
        <v>127</v>
      </c>
      <c r="F30" s="32" t="s">
        <v>94</v>
      </c>
      <c r="G30" s="30" t="s">
        <v>70</v>
      </c>
      <c r="H30" s="33">
        <v>10</v>
      </c>
      <c r="I30" s="89">
        <v>8</v>
      </c>
      <c r="J30" s="89" t="s">
        <v>30</v>
      </c>
      <c r="K30" s="89">
        <v>8</v>
      </c>
      <c r="L30" s="93"/>
      <c r="M30" s="93"/>
      <c r="N30" s="93"/>
      <c r="O30" s="91"/>
      <c r="P30" s="92">
        <v>8</v>
      </c>
      <c r="Q30" s="36">
        <f t="shared" si="3"/>
        <v>8.1999999999999993</v>
      </c>
      <c r="R30" s="37" t="str">
        <f t="shared" si="0"/>
        <v>B+</v>
      </c>
      <c r="S30" s="38" t="str">
        <f t="shared" si="1"/>
        <v>Khá</v>
      </c>
      <c r="T30" s="39" t="str">
        <f t="shared" si="4"/>
        <v/>
      </c>
      <c r="U30" s="40"/>
      <c r="V30" s="3"/>
      <c r="W30" s="28"/>
      <c r="X30" s="76" t="str">
        <f t="shared" si="2"/>
        <v>Đạt</v>
      </c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2:39" ht="18.75" customHeight="1" x14ac:dyDescent="0.25">
      <c r="B31" s="29">
        <v>21</v>
      </c>
      <c r="C31" s="30" t="s">
        <v>131</v>
      </c>
      <c r="D31" s="99" t="s">
        <v>132</v>
      </c>
      <c r="E31" s="31" t="s">
        <v>127</v>
      </c>
      <c r="F31" s="32" t="s">
        <v>133</v>
      </c>
      <c r="G31" s="30" t="s">
        <v>66</v>
      </c>
      <c r="H31" s="33">
        <v>10</v>
      </c>
      <c r="I31" s="89">
        <v>7</v>
      </c>
      <c r="J31" s="89" t="s">
        <v>30</v>
      </c>
      <c r="K31" s="89">
        <v>7</v>
      </c>
      <c r="L31" s="93"/>
      <c r="M31" s="93"/>
      <c r="N31" s="93"/>
      <c r="O31" s="91"/>
      <c r="P31" s="92">
        <v>8.5</v>
      </c>
      <c r="Q31" s="36">
        <f t="shared" si="3"/>
        <v>8.1999999999999993</v>
      </c>
      <c r="R31" s="37" t="str">
        <f t="shared" si="0"/>
        <v>B+</v>
      </c>
      <c r="S31" s="38" t="str">
        <f t="shared" si="1"/>
        <v>Khá</v>
      </c>
      <c r="T31" s="39" t="str">
        <f t="shared" si="4"/>
        <v/>
      </c>
      <c r="U31" s="40"/>
      <c r="V31" s="3"/>
      <c r="W31" s="28"/>
      <c r="X31" s="76" t="str">
        <f t="shared" si="2"/>
        <v>Đạt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2:39" ht="18.75" customHeight="1" x14ac:dyDescent="0.25">
      <c r="B32" s="29">
        <v>22</v>
      </c>
      <c r="C32" s="30" t="s">
        <v>134</v>
      </c>
      <c r="D32" s="99" t="s">
        <v>135</v>
      </c>
      <c r="E32" s="31" t="s">
        <v>136</v>
      </c>
      <c r="F32" s="32" t="s">
        <v>137</v>
      </c>
      <c r="G32" s="30" t="s">
        <v>73</v>
      </c>
      <c r="H32" s="33">
        <v>10</v>
      </c>
      <c r="I32" s="89">
        <v>7.5</v>
      </c>
      <c r="J32" s="89" t="s">
        <v>30</v>
      </c>
      <c r="K32" s="89">
        <v>7.5</v>
      </c>
      <c r="L32" s="93"/>
      <c r="M32" s="93"/>
      <c r="N32" s="93"/>
      <c r="O32" s="91"/>
      <c r="P32" s="92">
        <v>7.5</v>
      </c>
      <c r="Q32" s="36">
        <f t="shared" si="3"/>
        <v>7.8</v>
      </c>
      <c r="R32" s="37" t="str">
        <f t="shared" si="0"/>
        <v>B</v>
      </c>
      <c r="S32" s="38" t="str">
        <f t="shared" si="1"/>
        <v>Khá</v>
      </c>
      <c r="T32" s="39" t="str">
        <f t="shared" si="4"/>
        <v/>
      </c>
      <c r="U32" s="40"/>
      <c r="V32" s="3"/>
      <c r="W32" s="28"/>
      <c r="X32" s="76" t="str">
        <f t="shared" si="2"/>
        <v>Đạt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2:39" ht="18.75" customHeight="1" x14ac:dyDescent="0.25">
      <c r="B33" s="29">
        <v>23</v>
      </c>
      <c r="C33" s="30" t="s">
        <v>138</v>
      </c>
      <c r="D33" s="99" t="s">
        <v>139</v>
      </c>
      <c r="E33" s="31" t="s">
        <v>140</v>
      </c>
      <c r="F33" s="32" t="s">
        <v>141</v>
      </c>
      <c r="G33" s="30" t="s">
        <v>62</v>
      </c>
      <c r="H33" s="33">
        <v>9</v>
      </c>
      <c r="I33" s="89">
        <v>7.5</v>
      </c>
      <c r="J33" s="89" t="s">
        <v>30</v>
      </c>
      <c r="K33" s="89">
        <v>7.5</v>
      </c>
      <c r="L33" s="93"/>
      <c r="M33" s="93"/>
      <c r="N33" s="93"/>
      <c r="O33" s="91"/>
      <c r="P33" s="92">
        <v>7.5</v>
      </c>
      <c r="Q33" s="36">
        <f t="shared" si="3"/>
        <v>7.7</v>
      </c>
      <c r="R33" s="37" t="str">
        <f t="shared" si="0"/>
        <v>B</v>
      </c>
      <c r="S33" s="38" t="str">
        <f t="shared" si="1"/>
        <v>Khá</v>
      </c>
      <c r="T33" s="39" t="str">
        <f t="shared" si="4"/>
        <v/>
      </c>
      <c r="U33" s="40"/>
      <c r="V33" s="3"/>
      <c r="W33" s="28"/>
      <c r="X33" s="76" t="str">
        <f t="shared" si="2"/>
        <v>Đạt</v>
      </c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2:39" ht="18.75" customHeight="1" x14ac:dyDescent="0.25">
      <c r="B34" s="29">
        <v>24</v>
      </c>
      <c r="C34" s="30" t="s">
        <v>142</v>
      </c>
      <c r="D34" s="99" t="s">
        <v>143</v>
      </c>
      <c r="E34" s="31" t="s">
        <v>144</v>
      </c>
      <c r="F34" s="32" t="s">
        <v>145</v>
      </c>
      <c r="G34" s="30" t="s">
        <v>73</v>
      </c>
      <c r="H34" s="33">
        <v>10</v>
      </c>
      <c r="I34" s="89">
        <v>8</v>
      </c>
      <c r="J34" s="89" t="s">
        <v>30</v>
      </c>
      <c r="K34" s="89">
        <v>8</v>
      </c>
      <c r="L34" s="93"/>
      <c r="M34" s="93"/>
      <c r="N34" s="93"/>
      <c r="O34" s="91"/>
      <c r="P34" s="92">
        <v>7.5</v>
      </c>
      <c r="Q34" s="36">
        <f t="shared" si="3"/>
        <v>7.9</v>
      </c>
      <c r="R34" s="37" t="str">
        <f t="shared" si="0"/>
        <v>B</v>
      </c>
      <c r="S34" s="38" t="str">
        <f t="shared" si="1"/>
        <v>Khá</v>
      </c>
      <c r="T34" s="39" t="str">
        <f t="shared" si="4"/>
        <v/>
      </c>
      <c r="U34" s="40"/>
      <c r="V34" s="3"/>
      <c r="W34" s="28"/>
      <c r="X34" s="76" t="str">
        <f t="shared" si="2"/>
        <v>Đạt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ht="18.75" customHeight="1" x14ac:dyDescent="0.25">
      <c r="B35" s="29">
        <v>25</v>
      </c>
      <c r="C35" s="30" t="s">
        <v>146</v>
      </c>
      <c r="D35" s="99" t="s">
        <v>147</v>
      </c>
      <c r="E35" s="31" t="s">
        <v>148</v>
      </c>
      <c r="F35" s="32" t="s">
        <v>149</v>
      </c>
      <c r="G35" s="30" t="s">
        <v>66</v>
      </c>
      <c r="H35" s="33">
        <v>10</v>
      </c>
      <c r="I35" s="89">
        <v>6.5</v>
      </c>
      <c r="J35" s="89" t="s">
        <v>30</v>
      </c>
      <c r="K35" s="89">
        <v>6.5</v>
      </c>
      <c r="L35" s="93"/>
      <c r="M35" s="93"/>
      <c r="N35" s="93"/>
      <c r="O35" s="91"/>
      <c r="P35" s="92">
        <v>7</v>
      </c>
      <c r="Q35" s="36">
        <f t="shared" si="3"/>
        <v>7.2</v>
      </c>
      <c r="R35" s="37" t="str">
        <f t="shared" si="0"/>
        <v>B</v>
      </c>
      <c r="S35" s="38" t="str">
        <f t="shared" si="1"/>
        <v>Khá</v>
      </c>
      <c r="T35" s="39" t="str">
        <f t="shared" si="4"/>
        <v/>
      </c>
      <c r="U35" s="40"/>
      <c r="V35" s="3"/>
      <c r="W35" s="28"/>
      <c r="X35" s="76" t="str">
        <f t="shared" si="2"/>
        <v>Đạt</v>
      </c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2:39" ht="18.75" customHeight="1" x14ac:dyDescent="0.25">
      <c r="B36" s="29">
        <v>26</v>
      </c>
      <c r="C36" s="30" t="s">
        <v>150</v>
      </c>
      <c r="D36" s="99" t="s">
        <v>151</v>
      </c>
      <c r="E36" s="31" t="s">
        <v>152</v>
      </c>
      <c r="F36" s="32" t="s">
        <v>153</v>
      </c>
      <c r="G36" s="30" t="s">
        <v>73</v>
      </c>
      <c r="H36" s="33">
        <v>10</v>
      </c>
      <c r="I36" s="89">
        <v>6.5</v>
      </c>
      <c r="J36" s="89" t="s">
        <v>30</v>
      </c>
      <c r="K36" s="89">
        <v>6.5</v>
      </c>
      <c r="L36" s="93"/>
      <c r="M36" s="93"/>
      <c r="N36" s="93"/>
      <c r="O36" s="91"/>
      <c r="P36" s="92">
        <v>7.5</v>
      </c>
      <c r="Q36" s="36">
        <f t="shared" si="3"/>
        <v>7.5</v>
      </c>
      <c r="R36" s="37" t="str">
        <f t="shared" si="0"/>
        <v>B</v>
      </c>
      <c r="S36" s="38" t="str">
        <f t="shared" si="1"/>
        <v>Khá</v>
      </c>
      <c r="T36" s="39" t="str">
        <f t="shared" si="4"/>
        <v/>
      </c>
      <c r="U36" s="40"/>
      <c r="V36" s="3"/>
      <c r="W36" s="28"/>
      <c r="X36" s="76" t="str">
        <f t="shared" si="2"/>
        <v>Đạt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2:39" ht="18.75" customHeight="1" x14ac:dyDescent="0.25">
      <c r="B37" s="29">
        <v>27</v>
      </c>
      <c r="C37" s="30" t="s">
        <v>154</v>
      </c>
      <c r="D37" s="99" t="s">
        <v>155</v>
      </c>
      <c r="E37" s="31" t="s">
        <v>156</v>
      </c>
      <c r="F37" s="32" t="s">
        <v>157</v>
      </c>
      <c r="G37" s="30" t="s">
        <v>73</v>
      </c>
      <c r="H37" s="33">
        <v>10</v>
      </c>
      <c r="I37" s="89">
        <v>8</v>
      </c>
      <c r="J37" s="89" t="s">
        <v>30</v>
      </c>
      <c r="K37" s="89">
        <v>8</v>
      </c>
      <c r="L37" s="93"/>
      <c r="M37" s="93"/>
      <c r="N37" s="93"/>
      <c r="O37" s="91"/>
      <c r="P37" s="92">
        <v>7.5</v>
      </c>
      <c r="Q37" s="36">
        <f t="shared" si="3"/>
        <v>7.9</v>
      </c>
      <c r="R37" s="37" t="str">
        <f t="shared" si="0"/>
        <v>B</v>
      </c>
      <c r="S37" s="38" t="str">
        <f t="shared" si="1"/>
        <v>Khá</v>
      </c>
      <c r="T37" s="39" t="str">
        <f t="shared" si="4"/>
        <v/>
      </c>
      <c r="U37" s="40"/>
      <c r="V37" s="3"/>
      <c r="W37" s="28"/>
      <c r="X37" s="76" t="str">
        <f t="shared" si="2"/>
        <v>Đạt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2:39" ht="18.75" customHeight="1" x14ac:dyDescent="0.25">
      <c r="B38" s="29">
        <v>28</v>
      </c>
      <c r="C38" s="30" t="s">
        <v>158</v>
      </c>
      <c r="D38" s="99" t="s">
        <v>159</v>
      </c>
      <c r="E38" s="31" t="s">
        <v>160</v>
      </c>
      <c r="F38" s="32" t="s">
        <v>161</v>
      </c>
      <c r="G38" s="30" t="s">
        <v>73</v>
      </c>
      <c r="H38" s="33">
        <v>10</v>
      </c>
      <c r="I38" s="89">
        <v>7</v>
      </c>
      <c r="J38" s="89" t="s">
        <v>30</v>
      </c>
      <c r="K38" s="89">
        <v>7</v>
      </c>
      <c r="L38" s="93"/>
      <c r="M38" s="93"/>
      <c r="N38" s="93"/>
      <c r="O38" s="91"/>
      <c r="P38" s="92">
        <v>8</v>
      </c>
      <c r="Q38" s="36">
        <f t="shared" si="3"/>
        <v>7.9</v>
      </c>
      <c r="R38" s="37" t="str">
        <f t="shared" si="0"/>
        <v>B</v>
      </c>
      <c r="S38" s="38" t="str">
        <f t="shared" si="1"/>
        <v>Khá</v>
      </c>
      <c r="T38" s="39" t="str">
        <f t="shared" si="4"/>
        <v/>
      </c>
      <c r="U38" s="40"/>
      <c r="V38" s="3"/>
      <c r="W38" s="28"/>
      <c r="X38" s="76" t="str">
        <f t="shared" si="2"/>
        <v>Đạt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2:39" ht="18.75" customHeight="1" x14ac:dyDescent="0.25">
      <c r="B39" s="29">
        <v>29</v>
      </c>
      <c r="C39" s="30" t="s">
        <v>162</v>
      </c>
      <c r="D39" s="99" t="s">
        <v>163</v>
      </c>
      <c r="E39" s="31" t="s">
        <v>164</v>
      </c>
      <c r="F39" s="32" t="s">
        <v>165</v>
      </c>
      <c r="G39" s="30" t="s">
        <v>62</v>
      </c>
      <c r="H39" s="33">
        <v>9</v>
      </c>
      <c r="I39" s="89">
        <v>7</v>
      </c>
      <c r="J39" s="89" t="s">
        <v>30</v>
      </c>
      <c r="K39" s="89">
        <v>7</v>
      </c>
      <c r="L39" s="93"/>
      <c r="M39" s="93"/>
      <c r="N39" s="93"/>
      <c r="O39" s="91"/>
      <c r="P39" s="92">
        <v>7.5</v>
      </c>
      <c r="Q39" s="36">
        <f t="shared" si="3"/>
        <v>7.5</v>
      </c>
      <c r="R39" s="37" t="str">
        <f t="shared" si="0"/>
        <v>B</v>
      </c>
      <c r="S39" s="38" t="str">
        <f t="shared" si="1"/>
        <v>Khá</v>
      </c>
      <c r="T39" s="39" t="str">
        <f t="shared" si="4"/>
        <v/>
      </c>
      <c r="U39" s="40"/>
      <c r="V39" s="3"/>
      <c r="W39" s="28"/>
      <c r="X39" s="76" t="str">
        <f t="shared" si="2"/>
        <v>Đạt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ht="18.75" customHeight="1" x14ac:dyDescent="0.25">
      <c r="B40" s="29">
        <v>30</v>
      </c>
      <c r="C40" s="30" t="s">
        <v>166</v>
      </c>
      <c r="D40" s="99" t="s">
        <v>167</v>
      </c>
      <c r="E40" s="31" t="s">
        <v>168</v>
      </c>
      <c r="F40" s="32" t="s">
        <v>169</v>
      </c>
      <c r="G40" s="30" t="s">
        <v>70</v>
      </c>
      <c r="H40" s="33">
        <v>9</v>
      </c>
      <c r="I40" s="89">
        <v>7</v>
      </c>
      <c r="J40" s="89" t="s">
        <v>30</v>
      </c>
      <c r="K40" s="89">
        <v>7</v>
      </c>
      <c r="L40" s="93"/>
      <c r="M40" s="93"/>
      <c r="N40" s="93"/>
      <c r="O40" s="91"/>
      <c r="P40" s="92">
        <v>7</v>
      </c>
      <c r="Q40" s="36">
        <f t="shared" si="3"/>
        <v>7.2</v>
      </c>
      <c r="R40" s="37" t="str">
        <f t="shared" si="0"/>
        <v>B</v>
      </c>
      <c r="S40" s="38" t="str">
        <f t="shared" si="1"/>
        <v>Khá</v>
      </c>
      <c r="T40" s="39" t="str">
        <f t="shared" si="4"/>
        <v/>
      </c>
      <c r="U40" s="40"/>
      <c r="V40" s="3"/>
      <c r="W40" s="28"/>
      <c r="X40" s="76" t="str">
        <f t="shared" si="2"/>
        <v>Đạt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2:39" ht="18.75" customHeight="1" x14ac:dyDescent="0.25">
      <c r="B41" s="29">
        <v>31</v>
      </c>
      <c r="C41" s="30" t="s">
        <v>170</v>
      </c>
      <c r="D41" s="99" t="s">
        <v>159</v>
      </c>
      <c r="E41" s="31" t="s">
        <v>171</v>
      </c>
      <c r="F41" s="32" t="s">
        <v>172</v>
      </c>
      <c r="G41" s="30" t="s">
        <v>80</v>
      </c>
      <c r="H41" s="33">
        <v>10</v>
      </c>
      <c r="I41" s="89">
        <v>6.5</v>
      </c>
      <c r="J41" s="89" t="s">
        <v>30</v>
      </c>
      <c r="K41" s="89">
        <v>6.5</v>
      </c>
      <c r="L41" s="93"/>
      <c r="M41" s="93"/>
      <c r="N41" s="93"/>
      <c r="O41" s="91"/>
      <c r="P41" s="92">
        <v>7.5</v>
      </c>
      <c r="Q41" s="36">
        <f t="shared" si="3"/>
        <v>7.5</v>
      </c>
      <c r="R41" s="37" t="str">
        <f t="shared" si="0"/>
        <v>B</v>
      </c>
      <c r="S41" s="38" t="str">
        <f t="shared" si="1"/>
        <v>Khá</v>
      </c>
      <c r="T41" s="39" t="str">
        <f t="shared" si="4"/>
        <v/>
      </c>
      <c r="U41" s="40"/>
      <c r="V41" s="3"/>
      <c r="W41" s="28"/>
      <c r="X41" s="76" t="str">
        <f t="shared" si="2"/>
        <v>Đạt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2:39" ht="18.75" customHeight="1" x14ac:dyDescent="0.25">
      <c r="B42" s="29">
        <v>32</v>
      </c>
      <c r="C42" s="30" t="s">
        <v>173</v>
      </c>
      <c r="D42" s="99" t="s">
        <v>167</v>
      </c>
      <c r="E42" s="31" t="s">
        <v>174</v>
      </c>
      <c r="F42" s="32" t="s">
        <v>175</v>
      </c>
      <c r="G42" s="30" t="s">
        <v>80</v>
      </c>
      <c r="H42" s="33">
        <v>10</v>
      </c>
      <c r="I42" s="89">
        <v>7</v>
      </c>
      <c r="J42" s="89" t="s">
        <v>30</v>
      </c>
      <c r="K42" s="89">
        <v>7</v>
      </c>
      <c r="L42" s="93"/>
      <c r="M42" s="93"/>
      <c r="N42" s="93"/>
      <c r="O42" s="91"/>
      <c r="P42" s="92">
        <v>7.5</v>
      </c>
      <c r="Q42" s="36">
        <f t="shared" si="3"/>
        <v>7.6</v>
      </c>
      <c r="R42" s="37" t="str">
        <f t="shared" si="0"/>
        <v>B</v>
      </c>
      <c r="S42" s="38" t="str">
        <f t="shared" si="1"/>
        <v>Khá</v>
      </c>
      <c r="T42" s="39" t="str">
        <f t="shared" si="4"/>
        <v/>
      </c>
      <c r="U42" s="40"/>
      <c r="V42" s="3"/>
      <c r="W42" s="28"/>
      <c r="X42" s="76" t="str">
        <f t="shared" si="2"/>
        <v>Đạt</v>
      </c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2:39" ht="18.75" customHeight="1" x14ac:dyDescent="0.25">
      <c r="B43" s="29">
        <v>33</v>
      </c>
      <c r="C43" s="30" t="s">
        <v>176</v>
      </c>
      <c r="D43" s="99" t="s">
        <v>177</v>
      </c>
      <c r="E43" s="31" t="s">
        <v>178</v>
      </c>
      <c r="F43" s="32" t="s">
        <v>179</v>
      </c>
      <c r="G43" s="30" t="s">
        <v>84</v>
      </c>
      <c r="H43" s="33">
        <v>0</v>
      </c>
      <c r="I43" s="89">
        <v>0</v>
      </c>
      <c r="J43" s="89" t="s">
        <v>30</v>
      </c>
      <c r="K43" s="89">
        <v>0</v>
      </c>
      <c r="L43" s="93"/>
      <c r="M43" s="93"/>
      <c r="N43" s="93"/>
      <c r="O43" s="91"/>
      <c r="P43" s="92">
        <v>0</v>
      </c>
      <c r="Q43" s="36">
        <f t="shared" si="3"/>
        <v>0</v>
      </c>
      <c r="R43" s="37" t="str">
        <f t="shared" si="0"/>
        <v>F</v>
      </c>
      <c r="S43" s="38" t="str">
        <f t="shared" si="1"/>
        <v>Kém</v>
      </c>
      <c r="T43" s="39" t="str">
        <f t="shared" si="4"/>
        <v>Không đủ ĐKDT</v>
      </c>
      <c r="U43" s="40"/>
      <c r="V43" s="3"/>
      <c r="W43" s="28"/>
      <c r="X43" s="76" t="str">
        <f t="shared" si="2"/>
        <v>Học lại</v>
      </c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2:39" ht="18.75" customHeight="1" x14ac:dyDescent="0.25">
      <c r="B44" s="29">
        <v>34</v>
      </c>
      <c r="C44" s="30" t="s">
        <v>180</v>
      </c>
      <c r="D44" s="99" t="s">
        <v>181</v>
      </c>
      <c r="E44" s="31" t="s">
        <v>182</v>
      </c>
      <c r="F44" s="32" t="s">
        <v>79</v>
      </c>
      <c r="G44" s="30" t="s">
        <v>80</v>
      </c>
      <c r="H44" s="33">
        <v>8</v>
      </c>
      <c r="I44" s="89">
        <v>7</v>
      </c>
      <c r="J44" s="89" t="s">
        <v>30</v>
      </c>
      <c r="K44" s="89">
        <v>7</v>
      </c>
      <c r="L44" s="93"/>
      <c r="M44" s="93"/>
      <c r="N44" s="93"/>
      <c r="O44" s="91"/>
      <c r="P44" s="92">
        <v>5</v>
      </c>
      <c r="Q44" s="36">
        <f t="shared" si="3"/>
        <v>5.9</v>
      </c>
      <c r="R44" s="37" t="str">
        <f t="shared" si="0"/>
        <v>C</v>
      </c>
      <c r="S44" s="38" t="str">
        <f t="shared" si="1"/>
        <v>Trung bình</v>
      </c>
      <c r="T44" s="39" t="str">
        <f t="shared" si="4"/>
        <v/>
      </c>
      <c r="U44" s="40"/>
      <c r="V44" s="3"/>
      <c r="W44" s="28"/>
      <c r="X44" s="76" t="str">
        <f t="shared" si="2"/>
        <v>Đạt</v>
      </c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2:39" ht="18.75" customHeight="1" x14ac:dyDescent="0.25">
      <c r="B45" s="29">
        <v>35</v>
      </c>
      <c r="C45" s="30" t="s">
        <v>183</v>
      </c>
      <c r="D45" s="99" t="s">
        <v>184</v>
      </c>
      <c r="E45" s="31" t="s">
        <v>182</v>
      </c>
      <c r="F45" s="32" t="s">
        <v>185</v>
      </c>
      <c r="G45" s="30" t="s">
        <v>80</v>
      </c>
      <c r="H45" s="33">
        <v>10</v>
      </c>
      <c r="I45" s="89">
        <v>7.5</v>
      </c>
      <c r="J45" s="89" t="s">
        <v>30</v>
      </c>
      <c r="K45" s="89">
        <v>7.5</v>
      </c>
      <c r="L45" s="93"/>
      <c r="M45" s="93"/>
      <c r="N45" s="93"/>
      <c r="O45" s="91"/>
      <c r="P45" s="92">
        <v>8</v>
      </c>
      <c r="Q45" s="36">
        <f t="shared" si="3"/>
        <v>8.1</v>
      </c>
      <c r="R45" s="37" t="str">
        <f t="shared" si="0"/>
        <v>B+</v>
      </c>
      <c r="S45" s="38" t="str">
        <f t="shared" si="1"/>
        <v>Khá</v>
      </c>
      <c r="T45" s="39" t="str">
        <f t="shared" si="4"/>
        <v/>
      </c>
      <c r="U45" s="40"/>
      <c r="V45" s="3"/>
      <c r="W45" s="28"/>
      <c r="X45" s="76" t="str">
        <f t="shared" si="2"/>
        <v>Đạt</v>
      </c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2:39" ht="18.75" customHeight="1" x14ac:dyDescent="0.25">
      <c r="B46" s="29">
        <v>36</v>
      </c>
      <c r="C46" s="30" t="s">
        <v>186</v>
      </c>
      <c r="D46" s="99" t="s">
        <v>187</v>
      </c>
      <c r="E46" s="31" t="s">
        <v>188</v>
      </c>
      <c r="F46" s="32" t="s">
        <v>189</v>
      </c>
      <c r="G46" s="30" t="s">
        <v>70</v>
      </c>
      <c r="H46" s="33">
        <v>8</v>
      </c>
      <c r="I46" s="89">
        <v>8</v>
      </c>
      <c r="J46" s="89" t="s">
        <v>30</v>
      </c>
      <c r="K46" s="89">
        <v>8</v>
      </c>
      <c r="L46" s="93"/>
      <c r="M46" s="93"/>
      <c r="N46" s="93"/>
      <c r="O46" s="91"/>
      <c r="P46" s="92">
        <v>7</v>
      </c>
      <c r="Q46" s="36">
        <f t="shared" si="3"/>
        <v>7.4</v>
      </c>
      <c r="R46" s="37" t="str">
        <f t="shared" si="0"/>
        <v>B</v>
      </c>
      <c r="S46" s="38" t="str">
        <f t="shared" si="1"/>
        <v>Khá</v>
      </c>
      <c r="T46" s="39" t="str">
        <f t="shared" si="4"/>
        <v/>
      </c>
      <c r="U46" s="40"/>
      <c r="V46" s="3"/>
      <c r="W46" s="28"/>
      <c r="X46" s="76" t="str">
        <f t="shared" si="2"/>
        <v>Đạt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2:39" ht="18.75" customHeight="1" x14ac:dyDescent="0.25">
      <c r="B47" s="29">
        <v>37</v>
      </c>
      <c r="C47" s="30" t="s">
        <v>190</v>
      </c>
      <c r="D47" s="99" t="s">
        <v>191</v>
      </c>
      <c r="E47" s="31" t="s">
        <v>192</v>
      </c>
      <c r="F47" s="32" t="s">
        <v>193</v>
      </c>
      <c r="G47" s="30" t="s">
        <v>80</v>
      </c>
      <c r="H47" s="33">
        <v>10</v>
      </c>
      <c r="I47" s="89">
        <v>7.5</v>
      </c>
      <c r="J47" s="89" t="s">
        <v>30</v>
      </c>
      <c r="K47" s="89">
        <v>7.5</v>
      </c>
      <c r="L47" s="93"/>
      <c r="M47" s="93"/>
      <c r="N47" s="93"/>
      <c r="O47" s="91"/>
      <c r="P47" s="92">
        <v>8</v>
      </c>
      <c r="Q47" s="36">
        <f t="shared" si="3"/>
        <v>8.1</v>
      </c>
      <c r="R47" s="37" t="str">
        <f t="shared" si="0"/>
        <v>B+</v>
      </c>
      <c r="S47" s="38" t="str">
        <f t="shared" si="1"/>
        <v>Khá</v>
      </c>
      <c r="T47" s="39" t="str">
        <f t="shared" si="4"/>
        <v/>
      </c>
      <c r="U47" s="40"/>
      <c r="V47" s="3"/>
      <c r="W47" s="28"/>
      <c r="X47" s="76" t="str">
        <f t="shared" si="2"/>
        <v>Đạt</v>
      </c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2:39" ht="18.75" customHeight="1" x14ac:dyDescent="0.25">
      <c r="B48" s="29">
        <v>38</v>
      </c>
      <c r="C48" s="30" t="s">
        <v>194</v>
      </c>
      <c r="D48" s="99" t="s">
        <v>195</v>
      </c>
      <c r="E48" s="31" t="s">
        <v>196</v>
      </c>
      <c r="F48" s="32" t="s">
        <v>197</v>
      </c>
      <c r="G48" s="30" t="s">
        <v>73</v>
      </c>
      <c r="H48" s="33">
        <v>10</v>
      </c>
      <c r="I48" s="89">
        <v>8</v>
      </c>
      <c r="J48" s="89" t="s">
        <v>30</v>
      </c>
      <c r="K48" s="89">
        <v>8</v>
      </c>
      <c r="L48" s="93"/>
      <c r="M48" s="93"/>
      <c r="N48" s="93"/>
      <c r="O48" s="91"/>
      <c r="P48" s="92">
        <v>7.5</v>
      </c>
      <c r="Q48" s="36">
        <f t="shared" si="3"/>
        <v>7.9</v>
      </c>
      <c r="R48" s="37" t="str">
        <f t="shared" si="0"/>
        <v>B</v>
      </c>
      <c r="S48" s="38" t="str">
        <f t="shared" si="1"/>
        <v>Khá</v>
      </c>
      <c r="T48" s="39" t="str">
        <f t="shared" si="4"/>
        <v/>
      </c>
      <c r="U48" s="40"/>
      <c r="V48" s="3"/>
      <c r="W48" s="28"/>
      <c r="X48" s="76" t="str">
        <f t="shared" si="2"/>
        <v>Đạt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2:39" ht="18.75" customHeight="1" x14ac:dyDescent="0.25">
      <c r="B49" s="29">
        <v>39</v>
      </c>
      <c r="C49" s="30" t="s">
        <v>198</v>
      </c>
      <c r="D49" s="99" t="s">
        <v>199</v>
      </c>
      <c r="E49" s="31" t="s">
        <v>200</v>
      </c>
      <c r="F49" s="32" t="s">
        <v>201</v>
      </c>
      <c r="G49" s="30" t="s">
        <v>66</v>
      </c>
      <c r="H49" s="33">
        <v>10</v>
      </c>
      <c r="I49" s="89">
        <v>6.5</v>
      </c>
      <c r="J49" s="89" t="s">
        <v>30</v>
      </c>
      <c r="K49" s="89">
        <v>6.5</v>
      </c>
      <c r="L49" s="93"/>
      <c r="M49" s="93"/>
      <c r="N49" s="93"/>
      <c r="O49" s="91"/>
      <c r="P49" s="92">
        <v>8</v>
      </c>
      <c r="Q49" s="36">
        <f t="shared" si="3"/>
        <v>7.8</v>
      </c>
      <c r="R49" s="37" t="str">
        <f t="shared" si="0"/>
        <v>B</v>
      </c>
      <c r="S49" s="38" t="str">
        <f t="shared" si="1"/>
        <v>Khá</v>
      </c>
      <c r="T49" s="39" t="str">
        <f t="shared" si="4"/>
        <v/>
      </c>
      <c r="U49" s="40"/>
      <c r="V49" s="3"/>
      <c r="W49" s="28"/>
      <c r="X49" s="76" t="str">
        <f t="shared" si="2"/>
        <v>Đạt</v>
      </c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2:39" ht="18.75" customHeight="1" x14ac:dyDescent="0.25">
      <c r="B50" s="29">
        <v>40</v>
      </c>
      <c r="C50" s="30" t="s">
        <v>202</v>
      </c>
      <c r="D50" s="99" t="s">
        <v>203</v>
      </c>
      <c r="E50" s="31" t="s">
        <v>204</v>
      </c>
      <c r="F50" s="32" t="s">
        <v>205</v>
      </c>
      <c r="G50" s="30" t="s">
        <v>80</v>
      </c>
      <c r="H50" s="33">
        <v>10</v>
      </c>
      <c r="I50" s="89">
        <v>7.5</v>
      </c>
      <c r="J50" s="89" t="s">
        <v>30</v>
      </c>
      <c r="K50" s="89">
        <v>7.5</v>
      </c>
      <c r="L50" s="93"/>
      <c r="M50" s="93"/>
      <c r="N50" s="93"/>
      <c r="O50" s="91"/>
      <c r="P50" s="92">
        <v>8.5</v>
      </c>
      <c r="Q50" s="36">
        <f t="shared" si="3"/>
        <v>8.4</v>
      </c>
      <c r="R50" s="37" t="str">
        <f t="shared" si="0"/>
        <v>B+</v>
      </c>
      <c r="S50" s="38" t="str">
        <f t="shared" si="1"/>
        <v>Khá</v>
      </c>
      <c r="T50" s="39" t="str">
        <f t="shared" si="4"/>
        <v/>
      </c>
      <c r="U50" s="40"/>
      <c r="V50" s="3"/>
      <c r="W50" s="28"/>
      <c r="X50" s="76" t="str">
        <f t="shared" si="2"/>
        <v>Đạt</v>
      </c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2:39" ht="18.75" customHeight="1" x14ac:dyDescent="0.25">
      <c r="B51" s="29">
        <v>41</v>
      </c>
      <c r="C51" s="30" t="s">
        <v>206</v>
      </c>
      <c r="D51" s="99" t="s">
        <v>207</v>
      </c>
      <c r="E51" s="31" t="s">
        <v>208</v>
      </c>
      <c r="F51" s="32" t="s">
        <v>209</v>
      </c>
      <c r="G51" s="30" t="s">
        <v>80</v>
      </c>
      <c r="H51" s="33">
        <v>10</v>
      </c>
      <c r="I51" s="89">
        <v>6.5</v>
      </c>
      <c r="J51" s="89" t="s">
        <v>30</v>
      </c>
      <c r="K51" s="89">
        <v>6.5</v>
      </c>
      <c r="L51" s="93"/>
      <c r="M51" s="93"/>
      <c r="N51" s="93"/>
      <c r="O51" s="91"/>
      <c r="P51" s="92">
        <v>7.5</v>
      </c>
      <c r="Q51" s="36">
        <f t="shared" si="3"/>
        <v>7.5</v>
      </c>
      <c r="R51" s="37" t="str">
        <f t="shared" si="0"/>
        <v>B</v>
      </c>
      <c r="S51" s="38" t="str">
        <f t="shared" si="1"/>
        <v>Khá</v>
      </c>
      <c r="T51" s="39" t="str">
        <f t="shared" si="4"/>
        <v/>
      </c>
      <c r="U51" s="40"/>
      <c r="V51" s="3"/>
      <c r="W51" s="28"/>
      <c r="X51" s="76" t="str">
        <f t="shared" si="2"/>
        <v>Đạt</v>
      </c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2:39" ht="18.75" customHeight="1" x14ac:dyDescent="0.25">
      <c r="B52" s="29">
        <v>42</v>
      </c>
      <c r="C52" s="30" t="s">
        <v>210</v>
      </c>
      <c r="D52" s="99" t="s">
        <v>211</v>
      </c>
      <c r="E52" s="31" t="s">
        <v>212</v>
      </c>
      <c r="F52" s="32" t="s">
        <v>213</v>
      </c>
      <c r="G52" s="30" t="s">
        <v>62</v>
      </c>
      <c r="H52" s="33">
        <v>9</v>
      </c>
      <c r="I52" s="89">
        <v>7</v>
      </c>
      <c r="J52" s="89" t="s">
        <v>30</v>
      </c>
      <c r="K52" s="89">
        <v>7</v>
      </c>
      <c r="L52" s="93"/>
      <c r="M52" s="93"/>
      <c r="N52" s="93"/>
      <c r="O52" s="91"/>
      <c r="P52" s="92">
        <v>8</v>
      </c>
      <c r="Q52" s="36">
        <f t="shared" si="3"/>
        <v>7.8</v>
      </c>
      <c r="R52" s="37" t="str">
        <f t="shared" si="0"/>
        <v>B</v>
      </c>
      <c r="S52" s="38" t="str">
        <f t="shared" si="1"/>
        <v>Khá</v>
      </c>
      <c r="T52" s="39" t="str">
        <f t="shared" si="4"/>
        <v/>
      </c>
      <c r="U52" s="40"/>
      <c r="V52" s="3"/>
      <c r="W52" s="28"/>
      <c r="X52" s="76" t="str">
        <f t="shared" si="2"/>
        <v>Đạt</v>
      </c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2:39" ht="18.75" customHeight="1" x14ac:dyDescent="0.25">
      <c r="B53" s="29">
        <v>43</v>
      </c>
      <c r="C53" s="30" t="s">
        <v>214</v>
      </c>
      <c r="D53" s="99" t="s">
        <v>215</v>
      </c>
      <c r="E53" s="31" t="s">
        <v>216</v>
      </c>
      <c r="F53" s="32" t="s">
        <v>217</v>
      </c>
      <c r="G53" s="30" t="s">
        <v>73</v>
      </c>
      <c r="H53" s="33">
        <v>10</v>
      </c>
      <c r="I53" s="89">
        <v>8</v>
      </c>
      <c r="J53" s="89" t="s">
        <v>30</v>
      </c>
      <c r="K53" s="89">
        <v>8</v>
      </c>
      <c r="L53" s="93"/>
      <c r="M53" s="93"/>
      <c r="N53" s="93"/>
      <c r="O53" s="91"/>
      <c r="P53" s="92">
        <v>7.5</v>
      </c>
      <c r="Q53" s="36">
        <f t="shared" si="3"/>
        <v>7.9</v>
      </c>
      <c r="R53" s="37" t="str">
        <f t="shared" si="0"/>
        <v>B</v>
      </c>
      <c r="S53" s="38" t="str">
        <f t="shared" si="1"/>
        <v>Khá</v>
      </c>
      <c r="T53" s="39" t="str">
        <f t="shared" si="4"/>
        <v/>
      </c>
      <c r="U53" s="40"/>
      <c r="V53" s="3"/>
      <c r="W53" s="28"/>
      <c r="X53" s="76" t="str">
        <f t="shared" si="2"/>
        <v>Đạt</v>
      </c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2:39" ht="18.75" customHeight="1" x14ac:dyDescent="0.25">
      <c r="B54" s="29">
        <v>44</v>
      </c>
      <c r="C54" s="30" t="s">
        <v>218</v>
      </c>
      <c r="D54" s="99" t="s">
        <v>219</v>
      </c>
      <c r="E54" s="31" t="s">
        <v>220</v>
      </c>
      <c r="F54" s="32" t="s">
        <v>221</v>
      </c>
      <c r="G54" s="30" t="s">
        <v>70</v>
      </c>
      <c r="H54" s="33">
        <v>10</v>
      </c>
      <c r="I54" s="89">
        <v>7</v>
      </c>
      <c r="J54" s="89" t="s">
        <v>30</v>
      </c>
      <c r="K54" s="89">
        <v>7</v>
      </c>
      <c r="L54" s="93"/>
      <c r="M54" s="93"/>
      <c r="N54" s="93"/>
      <c r="O54" s="91"/>
      <c r="P54" s="92">
        <v>7</v>
      </c>
      <c r="Q54" s="36">
        <f t="shared" si="3"/>
        <v>7.3</v>
      </c>
      <c r="R54" s="37" t="str">
        <f t="shared" si="0"/>
        <v>B</v>
      </c>
      <c r="S54" s="38" t="str">
        <f t="shared" si="1"/>
        <v>Khá</v>
      </c>
      <c r="T54" s="39" t="str">
        <f t="shared" si="4"/>
        <v/>
      </c>
      <c r="U54" s="40"/>
      <c r="V54" s="3"/>
      <c r="W54" s="28"/>
      <c r="X54" s="76" t="str">
        <f t="shared" si="2"/>
        <v>Đạt</v>
      </c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2:39" ht="18.75" customHeight="1" x14ac:dyDescent="0.25">
      <c r="B55" s="29">
        <v>45</v>
      </c>
      <c r="C55" s="30" t="s">
        <v>222</v>
      </c>
      <c r="D55" s="99" t="s">
        <v>223</v>
      </c>
      <c r="E55" s="31" t="s">
        <v>224</v>
      </c>
      <c r="F55" s="32" t="s">
        <v>225</v>
      </c>
      <c r="G55" s="30" t="s">
        <v>70</v>
      </c>
      <c r="H55" s="33">
        <v>10</v>
      </c>
      <c r="I55" s="89">
        <v>7.5</v>
      </c>
      <c r="J55" s="89" t="s">
        <v>30</v>
      </c>
      <c r="K55" s="89">
        <v>7.5</v>
      </c>
      <c r="L55" s="93"/>
      <c r="M55" s="93"/>
      <c r="N55" s="93"/>
      <c r="O55" s="91"/>
      <c r="P55" s="92">
        <v>7.5</v>
      </c>
      <c r="Q55" s="36">
        <f t="shared" si="3"/>
        <v>7.8</v>
      </c>
      <c r="R55" s="37" t="str">
        <f t="shared" si="0"/>
        <v>B</v>
      </c>
      <c r="S55" s="38" t="str">
        <f t="shared" si="1"/>
        <v>Khá</v>
      </c>
      <c r="T55" s="39" t="str">
        <f t="shared" si="4"/>
        <v/>
      </c>
      <c r="U55" s="40"/>
      <c r="V55" s="3"/>
      <c r="W55" s="28"/>
      <c r="X55" s="76" t="str">
        <f t="shared" si="2"/>
        <v>Đạt</v>
      </c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2:39" ht="18.75" customHeight="1" x14ac:dyDescent="0.25">
      <c r="B56" s="29">
        <v>46</v>
      </c>
      <c r="C56" s="30" t="s">
        <v>226</v>
      </c>
      <c r="D56" s="99" t="s">
        <v>227</v>
      </c>
      <c r="E56" s="31" t="s">
        <v>228</v>
      </c>
      <c r="F56" s="32" t="s">
        <v>229</v>
      </c>
      <c r="G56" s="30" t="s">
        <v>62</v>
      </c>
      <c r="H56" s="33">
        <v>10</v>
      </c>
      <c r="I56" s="89">
        <v>8</v>
      </c>
      <c r="J56" s="89" t="s">
        <v>30</v>
      </c>
      <c r="K56" s="89">
        <v>8</v>
      </c>
      <c r="L56" s="93"/>
      <c r="M56" s="93"/>
      <c r="N56" s="93"/>
      <c r="O56" s="91"/>
      <c r="P56" s="92">
        <v>7.5</v>
      </c>
      <c r="Q56" s="36">
        <f t="shared" si="3"/>
        <v>7.9</v>
      </c>
      <c r="R56" s="37" t="str">
        <f t="shared" si="0"/>
        <v>B</v>
      </c>
      <c r="S56" s="38" t="str">
        <f t="shared" si="1"/>
        <v>Khá</v>
      </c>
      <c r="T56" s="39" t="str">
        <f t="shared" si="4"/>
        <v/>
      </c>
      <c r="U56" s="40"/>
      <c r="V56" s="3"/>
      <c r="W56" s="28"/>
      <c r="X56" s="76" t="str">
        <f t="shared" si="2"/>
        <v>Đạt</v>
      </c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2:39" ht="18.75" customHeight="1" x14ac:dyDescent="0.25">
      <c r="B57" s="29">
        <v>47</v>
      </c>
      <c r="C57" s="30" t="s">
        <v>230</v>
      </c>
      <c r="D57" s="99" t="s">
        <v>231</v>
      </c>
      <c r="E57" s="31" t="s">
        <v>232</v>
      </c>
      <c r="F57" s="32" t="s">
        <v>233</v>
      </c>
      <c r="G57" s="30" t="s">
        <v>80</v>
      </c>
      <c r="H57" s="33">
        <v>9</v>
      </c>
      <c r="I57" s="89">
        <v>7</v>
      </c>
      <c r="J57" s="89" t="s">
        <v>30</v>
      </c>
      <c r="K57" s="89">
        <v>7</v>
      </c>
      <c r="L57" s="93"/>
      <c r="M57" s="93"/>
      <c r="N57" s="93"/>
      <c r="O57" s="91"/>
      <c r="P57" s="92">
        <v>7</v>
      </c>
      <c r="Q57" s="36">
        <f t="shared" si="3"/>
        <v>7.2</v>
      </c>
      <c r="R57" s="37" t="str">
        <f t="shared" si="0"/>
        <v>B</v>
      </c>
      <c r="S57" s="38" t="str">
        <f t="shared" si="1"/>
        <v>Khá</v>
      </c>
      <c r="T57" s="39" t="str">
        <f t="shared" si="4"/>
        <v/>
      </c>
      <c r="U57" s="40"/>
      <c r="V57" s="3"/>
      <c r="W57" s="28"/>
      <c r="X57" s="76" t="str">
        <f t="shared" si="2"/>
        <v>Đạt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2:39" ht="18.75" customHeight="1" x14ac:dyDescent="0.25">
      <c r="B58" s="29">
        <v>48</v>
      </c>
      <c r="C58" s="30" t="s">
        <v>234</v>
      </c>
      <c r="D58" s="99" t="s">
        <v>235</v>
      </c>
      <c r="E58" s="31" t="s">
        <v>236</v>
      </c>
      <c r="F58" s="32" t="s">
        <v>237</v>
      </c>
      <c r="G58" s="30" t="s">
        <v>73</v>
      </c>
      <c r="H58" s="33">
        <v>10</v>
      </c>
      <c r="I58" s="89">
        <v>7</v>
      </c>
      <c r="J58" s="89" t="s">
        <v>30</v>
      </c>
      <c r="K58" s="89">
        <v>7</v>
      </c>
      <c r="L58" s="93"/>
      <c r="M58" s="93"/>
      <c r="N58" s="93"/>
      <c r="O58" s="91"/>
      <c r="P58" s="92">
        <v>7.5</v>
      </c>
      <c r="Q58" s="36">
        <f t="shared" si="3"/>
        <v>7.6</v>
      </c>
      <c r="R58" s="37" t="str">
        <f t="shared" si="0"/>
        <v>B</v>
      </c>
      <c r="S58" s="38" t="str">
        <f t="shared" si="1"/>
        <v>Khá</v>
      </c>
      <c r="T58" s="39" t="str">
        <f t="shared" si="4"/>
        <v/>
      </c>
      <c r="U58" s="40"/>
      <c r="V58" s="3"/>
      <c r="W58" s="28"/>
      <c r="X58" s="76" t="str">
        <f t="shared" si="2"/>
        <v>Đạt</v>
      </c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2:39" ht="18.75" customHeight="1" x14ac:dyDescent="0.25">
      <c r="B59" s="29">
        <v>49</v>
      </c>
      <c r="C59" s="30" t="s">
        <v>238</v>
      </c>
      <c r="D59" s="99" t="s">
        <v>239</v>
      </c>
      <c r="E59" s="31" t="s">
        <v>240</v>
      </c>
      <c r="F59" s="32" t="s">
        <v>241</v>
      </c>
      <c r="G59" s="30" t="s">
        <v>73</v>
      </c>
      <c r="H59" s="33">
        <v>10</v>
      </c>
      <c r="I59" s="89">
        <v>7.5</v>
      </c>
      <c r="J59" s="89" t="s">
        <v>30</v>
      </c>
      <c r="K59" s="89">
        <v>7.5</v>
      </c>
      <c r="L59" s="93"/>
      <c r="M59" s="93"/>
      <c r="N59" s="93"/>
      <c r="O59" s="91"/>
      <c r="P59" s="92">
        <v>8</v>
      </c>
      <c r="Q59" s="36">
        <f t="shared" si="3"/>
        <v>8.1</v>
      </c>
      <c r="R59" s="37" t="str">
        <f t="shared" si="0"/>
        <v>B+</v>
      </c>
      <c r="S59" s="38" t="str">
        <f t="shared" si="1"/>
        <v>Khá</v>
      </c>
      <c r="T59" s="39" t="str">
        <f t="shared" si="4"/>
        <v/>
      </c>
      <c r="U59" s="40"/>
      <c r="V59" s="3"/>
      <c r="W59" s="28"/>
      <c r="X59" s="76" t="str">
        <f t="shared" si="2"/>
        <v>Đạt</v>
      </c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2:39" ht="18.75" customHeight="1" x14ac:dyDescent="0.25">
      <c r="B60" s="29">
        <v>50</v>
      </c>
      <c r="C60" s="30" t="s">
        <v>242</v>
      </c>
      <c r="D60" s="99" t="s">
        <v>215</v>
      </c>
      <c r="E60" s="31" t="s">
        <v>243</v>
      </c>
      <c r="F60" s="32" t="s">
        <v>244</v>
      </c>
      <c r="G60" s="30" t="s">
        <v>73</v>
      </c>
      <c r="H60" s="33">
        <v>10</v>
      </c>
      <c r="I60" s="89">
        <v>7</v>
      </c>
      <c r="J60" s="89" t="s">
        <v>30</v>
      </c>
      <c r="K60" s="89">
        <v>7</v>
      </c>
      <c r="L60" s="93"/>
      <c r="M60" s="93"/>
      <c r="N60" s="93"/>
      <c r="O60" s="91"/>
      <c r="P60" s="92">
        <v>7.5</v>
      </c>
      <c r="Q60" s="36">
        <f t="shared" si="3"/>
        <v>7.6</v>
      </c>
      <c r="R60" s="37" t="str">
        <f t="shared" si="0"/>
        <v>B</v>
      </c>
      <c r="S60" s="38" t="str">
        <f t="shared" si="1"/>
        <v>Khá</v>
      </c>
      <c r="T60" s="39" t="str">
        <f t="shared" si="4"/>
        <v/>
      </c>
      <c r="U60" s="40"/>
      <c r="V60" s="3"/>
      <c r="W60" s="28"/>
      <c r="X60" s="76" t="str">
        <f t="shared" si="2"/>
        <v>Đạt</v>
      </c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2:39" ht="18.75" customHeight="1" x14ac:dyDescent="0.25">
      <c r="B61" s="29">
        <v>51</v>
      </c>
      <c r="C61" s="30" t="s">
        <v>245</v>
      </c>
      <c r="D61" s="99" t="s">
        <v>246</v>
      </c>
      <c r="E61" s="31" t="s">
        <v>247</v>
      </c>
      <c r="F61" s="32" t="s">
        <v>248</v>
      </c>
      <c r="G61" s="30" t="s">
        <v>73</v>
      </c>
      <c r="H61" s="33">
        <v>10</v>
      </c>
      <c r="I61" s="89">
        <v>7</v>
      </c>
      <c r="J61" s="89" t="s">
        <v>30</v>
      </c>
      <c r="K61" s="89">
        <v>7</v>
      </c>
      <c r="L61" s="93"/>
      <c r="M61" s="93"/>
      <c r="N61" s="93"/>
      <c r="O61" s="91"/>
      <c r="P61" s="92">
        <v>8</v>
      </c>
      <c r="Q61" s="36">
        <f t="shared" si="3"/>
        <v>7.9</v>
      </c>
      <c r="R61" s="37" t="str">
        <f t="shared" si="0"/>
        <v>B</v>
      </c>
      <c r="S61" s="38" t="str">
        <f t="shared" si="1"/>
        <v>Khá</v>
      </c>
      <c r="T61" s="39" t="str">
        <f t="shared" si="4"/>
        <v/>
      </c>
      <c r="U61" s="40"/>
      <c r="V61" s="3"/>
      <c r="W61" s="28"/>
      <c r="X61" s="76" t="str">
        <f t="shared" si="2"/>
        <v>Đạt</v>
      </c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2:39" ht="18.75" customHeight="1" x14ac:dyDescent="0.25">
      <c r="B62" s="29">
        <v>52</v>
      </c>
      <c r="C62" s="30" t="s">
        <v>249</v>
      </c>
      <c r="D62" s="99" t="s">
        <v>250</v>
      </c>
      <c r="E62" s="31" t="s">
        <v>247</v>
      </c>
      <c r="F62" s="32" t="s">
        <v>251</v>
      </c>
      <c r="G62" s="30" t="s">
        <v>66</v>
      </c>
      <c r="H62" s="33">
        <v>9</v>
      </c>
      <c r="I62" s="89">
        <v>7.5</v>
      </c>
      <c r="J62" s="89" t="s">
        <v>30</v>
      </c>
      <c r="K62" s="89">
        <v>7.5</v>
      </c>
      <c r="L62" s="93"/>
      <c r="M62" s="93"/>
      <c r="N62" s="93"/>
      <c r="O62" s="91"/>
      <c r="P62" s="92">
        <v>7</v>
      </c>
      <c r="Q62" s="36">
        <f t="shared" si="3"/>
        <v>7.4</v>
      </c>
      <c r="R62" s="37" t="str">
        <f t="shared" si="0"/>
        <v>B</v>
      </c>
      <c r="S62" s="38" t="str">
        <f t="shared" si="1"/>
        <v>Khá</v>
      </c>
      <c r="T62" s="39" t="str">
        <f t="shared" si="4"/>
        <v/>
      </c>
      <c r="U62" s="40"/>
      <c r="V62" s="3"/>
      <c r="W62" s="28"/>
      <c r="X62" s="76" t="str">
        <f t="shared" si="2"/>
        <v>Đạt</v>
      </c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2:39" ht="18.75" customHeight="1" x14ac:dyDescent="0.25">
      <c r="B63" s="29">
        <v>53</v>
      </c>
      <c r="C63" s="30" t="s">
        <v>252</v>
      </c>
      <c r="D63" s="99" t="s">
        <v>253</v>
      </c>
      <c r="E63" s="31" t="s">
        <v>247</v>
      </c>
      <c r="F63" s="32" t="s">
        <v>254</v>
      </c>
      <c r="G63" s="30" t="s">
        <v>66</v>
      </c>
      <c r="H63" s="33">
        <v>10</v>
      </c>
      <c r="I63" s="89">
        <v>7</v>
      </c>
      <c r="J63" s="89" t="s">
        <v>30</v>
      </c>
      <c r="K63" s="89">
        <v>7</v>
      </c>
      <c r="L63" s="93"/>
      <c r="M63" s="93"/>
      <c r="N63" s="93"/>
      <c r="O63" s="91"/>
      <c r="P63" s="92">
        <v>7.5</v>
      </c>
      <c r="Q63" s="36">
        <f t="shared" si="3"/>
        <v>7.6</v>
      </c>
      <c r="R63" s="37" t="str">
        <f t="shared" si="0"/>
        <v>B</v>
      </c>
      <c r="S63" s="38" t="str">
        <f t="shared" si="1"/>
        <v>Khá</v>
      </c>
      <c r="T63" s="39" t="str">
        <f t="shared" si="4"/>
        <v/>
      </c>
      <c r="U63" s="40"/>
      <c r="V63" s="3"/>
      <c r="W63" s="28"/>
      <c r="X63" s="76" t="str">
        <f t="shared" si="2"/>
        <v>Đạt</v>
      </c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2:39" ht="18.75" customHeight="1" x14ac:dyDescent="0.25">
      <c r="B64" s="29">
        <v>54</v>
      </c>
      <c r="C64" s="30" t="s">
        <v>255</v>
      </c>
      <c r="D64" s="99" t="s">
        <v>256</v>
      </c>
      <c r="E64" s="31" t="s">
        <v>257</v>
      </c>
      <c r="F64" s="32" t="s">
        <v>258</v>
      </c>
      <c r="G64" s="30" t="s">
        <v>66</v>
      </c>
      <c r="H64" s="33">
        <v>0</v>
      </c>
      <c r="I64" s="89">
        <v>0</v>
      </c>
      <c r="J64" s="89" t="s">
        <v>30</v>
      </c>
      <c r="K64" s="89">
        <v>0</v>
      </c>
      <c r="L64" s="93"/>
      <c r="M64" s="93"/>
      <c r="N64" s="93"/>
      <c r="O64" s="91"/>
      <c r="P64" s="92">
        <v>0</v>
      </c>
      <c r="Q64" s="36">
        <f t="shared" si="3"/>
        <v>0</v>
      </c>
      <c r="R64" s="37" t="str">
        <f t="shared" si="0"/>
        <v>F</v>
      </c>
      <c r="S64" s="38" t="str">
        <f t="shared" si="1"/>
        <v>Kém</v>
      </c>
      <c r="T64" s="39" t="str">
        <f t="shared" si="4"/>
        <v>Không đủ ĐKDT</v>
      </c>
      <c r="U64" s="40"/>
      <c r="V64" s="3"/>
      <c r="W64" s="28"/>
      <c r="X64" s="76" t="str">
        <f t="shared" si="2"/>
        <v>Học lại</v>
      </c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ht="18.75" customHeight="1" x14ac:dyDescent="0.25">
      <c r="B65" s="29">
        <v>55</v>
      </c>
      <c r="C65" s="30" t="s">
        <v>259</v>
      </c>
      <c r="D65" s="99" t="s">
        <v>260</v>
      </c>
      <c r="E65" s="31" t="s">
        <v>261</v>
      </c>
      <c r="F65" s="32" t="s">
        <v>262</v>
      </c>
      <c r="G65" s="30" t="s">
        <v>73</v>
      </c>
      <c r="H65" s="33">
        <v>10</v>
      </c>
      <c r="I65" s="89">
        <v>7</v>
      </c>
      <c r="J65" s="89" t="s">
        <v>30</v>
      </c>
      <c r="K65" s="89">
        <v>7</v>
      </c>
      <c r="L65" s="93"/>
      <c r="M65" s="93"/>
      <c r="N65" s="93"/>
      <c r="O65" s="91"/>
      <c r="P65" s="92">
        <v>8</v>
      </c>
      <c r="Q65" s="36">
        <f t="shared" si="3"/>
        <v>7.9</v>
      </c>
      <c r="R65" s="37" t="str">
        <f t="shared" si="0"/>
        <v>B</v>
      </c>
      <c r="S65" s="38" t="str">
        <f t="shared" si="1"/>
        <v>Khá</v>
      </c>
      <c r="T65" s="39" t="str">
        <f t="shared" si="4"/>
        <v/>
      </c>
      <c r="U65" s="40"/>
      <c r="V65" s="3"/>
      <c r="W65" s="28"/>
      <c r="X65" s="76" t="str">
        <f t="shared" si="2"/>
        <v>Đạt</v>
      </c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ht="18.75" customHeight="1" x14ac:dyDescent="0.25">
      <c r="B66" s="29">
        <v>56</v>
      </c>
      <c r="C66" s="30" t="s">
        <v>263</v>
      </c>
      <c r="D66" s="99" t="s">
        <v>264</v>
      </c>
      <c r="E66" s="31" t="s">
        <v>261</v>
      </c>
      <c r="F66" s="32" t="s">
        <v>265</v>
      </c>
      <c r="G66" s="30" t="s">
        <v>73</v>
      </c>
      <c r="H66" s="33">
        <v>10</v>
      </c>
      <c r="I66" s="89">
        <v>7</v>
      </c>
      <c r="J66" s="89" t="s">
        <v>30</v>
      </c>
      <c r="K66" s="89">
        <v>7</v>
      </c>
      <c r="L66" s="93"/>
      <c r="M66" s="93"/>
      <c r="N66" s="93"/>
      <c r="O66" s="91"/>
      <c r="P66" s="92">
        <v>8</v>
      </c>
      <c r="Q66" s="36">
        <f t="shared" si="3"/>
        <v>7.9</v>
      </c>
      <c r="R66" s="37" t="str">
        <f t="shared" si="0"/>
        <v>B</v>
      </c>
      <c r="S66" s="38" t="str">
        <f t="shared" si="1"/>
        <v>Khá</v>
      </c>
      <c r="T66" s="39" t="str">
        <f t="shared" si="4"/>
        <v/>
      </c>
      <c r="U66" s="40"/>
      <c r="V66" s="3"/>
      <c r="W66" s="28"/>
      <c r="X66" s="76" t="str">
        <f t="shared" si="2"/>
        <v>Đạt</v>
      </c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39" ht="18.75" customHeight="1" x14ac:dyDescent="0.25">
      <c r="B67" s="29">
        <v>57</v>
      </c>
      <c r="C67" s="30" t="s">
        <v>266</v>
      </c>
      <c r="D67" s="99" t="s">
        <v>130</v>
      </c>
      <c r="E67" s="31" t="s">
        <v>261</v>
      </c>
      <c r="F67" s="32" t="s">
        <v>267</v>
      </c>
      <c r="G67" s="30" t="s">
        <v>73</v>
      </c>
      <c r="H67" s="33">
        <v>9</v>
      </c>
      <c r="I67" s="89">
        <v>7</v>
      </c>
      <c r="J67" s="89" t="s">
        <v>30</v>
      </c>
      <c r="K67" s="89">
        <v>7</v>
      </c>
      <c r="L67" s="93"/>
      <c r="M67" s="93"/>
      <c r="N67" s="93"/>
      <c r="O67" s="91"/>
      <c r="P67" s="92">
        <v>7.5</v>
      </c>
      <c r="Q67" s="36">
        <f t="shared" si="3"/>
        <v>7.5</v>
      </c>
      <c r="R67" s="37" t="str">
        <f t="shared" si="0"/>
        <v>B</v>
      </c>
      <c r="S67" s="38" t="str">
        <f t="shared" si="1"/>
        <v>Khá</v>
      </c>
      <c r="T67" s="39" t="str">
        <f t="shared" si="4"/>
        <v/>
      </c>
      <c r="U67" s="40"/>
      <c r="V67" s="3"/>
      <c r="W67" s="28"/>
      <c r="X67" s="76" t="str">
        <f t="shared" si="2"/>
        <v>Đạt</v>
      </c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</row>
    <row r="68" spans="1:39" ht="18.75" customHeight="1" x14ac:dyDescent="0.25">
      <c r="B68" s="29">
        <v>58</v>
      </c>
      <c r="C68" s="30" t="s">
        <v>268</v>
      </c>
      <c r="D68" s="99" t="s">
        <v>269</v>
      </c>
      <c r="E68" s="31" t="s">
        <v>270</v>
      </c>
      <c r="F68" s="32" t="s">
        <v>271</v>
      </c>
      <c r="G68" s="30" t="s">
        <v>80</v>
      </c>
      <c r="H68" s="33">
        <v>10</v>
      </c>
      <c r="I68" s="89">
        <v>7</v>
      </c>
      <c r="J68" s="89" t="s">
        <v>30</v>
      </c>
      <c r="K68" s="89">
        <v>7</v>
      </c>
      <c r="L68" s="93"/>
      <c r="M68" s="93"/>
      <c r="N68" s="93"/>
      <c r="O68" s="91"/>
      <c r="P68" s="92">
        <v>7</v>
      </c>
      <c r="Q68" s="36">
        <f t="shared" si="3"/>
        <v>7.3</v>
      </c>
      <c r="R68" s="37" t="str">
        <f t="shared" si="0"/>
        <v>B</v>
      </c>
      <c r="S68" s="38" t="str">
        <f t="shared" si="1"/>
        <v>Khá</v>
      </c>
      <c r="T68" s="39" t="str">
        <f t="shared" si="4"/>
        <v/>
      </c>
      <c r="U68" s="40"/>
      <c r="V68" s="3"/>
      <c r="W68" s="28"/>
      <c r="X68" s="76" t="str">
        <f t="shared" si="2"/>
        <v>Đạt</v>
      </c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ht="18.75" customHeight="1" x14ac:dyDescent="0.25">
      <c r="B69" s="29">
        <v>59</v>
      </c>
      <c r="C69" s="30" t="s">
        <v>272</v>
      </c>
      <c r="D69" s="99" t="s">
        <v>273</v>
      </c>
      <c r="E69" s="31" t="s">
        <v>274</v>
      </c>
      <c r="F69" s="32" t="s">
        <v>275</v>
      </c>
      <c r="G69" s="30" t="s">
        <v>80</v>
      </c>
      <c r="H69" s="33">
        <v>10</v>
      </c>
      <c r="I69" s="89">
        <v>6.5</v>
      </c>
      <c r="J69" s="89" t="s">
        <v>30</v>
      </c>
      <c r="K69" s="89">
        <v>6.5</v>
      </c>
      <c r="L69" s="93"/>
      <c r="M69" s="93"/>
      <c r="N69" s="93"/>
      <c r="O69" s="91"/>
      <c r="P69" s="92">
        <v>9</v>
      </c>
      <c r="Q69" s="36">
        <f t="shared" si="3"/>
        <v>8.4</v>
      </c>
      <c r="R69" s="37" t="str">
        <f t="shared" si="0"/>
        <v>B+</v>
      </c>
      <c r="S69" s="38" t="str">
        <f t="shared" si="1"/>
        <v>Khá</v>
      </c>
      <c r="T69" s="39" t="str">
        <f t="shared" si="4"/>
        <v/>
      </c>
      <c r="U69" s="40"/>
      <c r="V69" s="3"/>
      <c r="W69" s="28"/>
      <c r="X69" s="76" t="str">
        <f t="shared" si="2"/>
        <v>Đạt</v>
      </c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</row>
    <row r="70" spans="1:39" ht="18.75" customHeight="1" x14ac:dyDescent="0.25">
      <c r="B70" s="29">
        <v>60</v>
      </c>
      <c r="C70" s="30" t="s">
        <v>276</v>
      </c>
      <c r="D70" s="99" t="s">
        <v>167</v>
      </c>
      <c r="E70" s="31" t="s">
        <v>277</v>
      </c>
      <c r="F70" s="32" t="s">
        <v>278</v>
      </c>
      <c r="G70" s="30" t="s">
        <v>66</v>
      </c>
      <c r="H70" s="33">
        <v>10</v>
      </c>
      <c r="I70" s="89">
        <v>6.5</v>
      </c>
      <c r="J70" s="89" t="s">
        <v>30</v>
      </c>
      <c r="K70" s="89">
        <v>6.5</v>
      </c>
      <c r="L70" s="93"/>
      <c r="M70" s="93"/>
      <c r="N70" s="93"/>
      <c r="O70" s="91"/>
      <c r="P70" s="92">
        <v>7.5</v>
      </c>
      <c r="Q70" s="36">
        <f t="shared" si="3"/>
        <v>7.5</v>
      </c>
      <c r="R70" s="37" t="str">
        <f t="shared" si="0"/>
        <v>B</v>
      </c>
      <c r="S70" s="38" t="str">
        <f t="shared" si="1"/>
        <v>Khá</v>
      </c>
      <c r="T70" s="39" t="str">
        <f t="shared" si="4"/>
        <v/>
      </c>
      <c r="U70" s="40"/>
      <c r="V70" s="3"/>
      <c r="W70" s="28"/>
      <c r="X70" s="76" t="str">
        <f t="shared" si="2"/>
        <v>Đạt</v>
      </c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</row>
    <row r="71" spans="1:39" ht="9" customHeight="1" x14ac:dyDescent="0.25">
      <c r="A71" s="2"/>
      <c r="B71" s="42"/>
      <c r="C71" s="43"/>
      <c r="D71" s="100"/>
      <c r="E71" s="44"/>
      <c r="F71" s="44"/>
      <c r="G71" s="44"/>
      <c r="H71" s="45"/>
      <c r="I71" s="46"/>
      <c r="J71" s="46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3"/>
    </row>
    <row r="72" spans="1:39" ht="16.5" x14ac:dyDescent="0.25">
      <c r="A72" s="2"/>
      <c r="B72" s="127" t="s">
        <v>31</v>
      </c>
      <c r="C72" s="127"/>
      <c r="D72" s="100"/>
      <c r="E72" s="44"/>
      <c r="F72" s="44"/>
      <c r="G72" s="44"/>
      <c r="H72" s="45"/>
      <c r="I72" s="46"/>
      <c r="J72" s="46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3"/>
    </row>
    <row r="73" spans="1:39" ht="16.5" customHeight="1" x14ac:dyDescent="0.25">
      <c r="A73" s="2"/>
      <c r="B73" s="48" t="s">
        <v>32</v>
      </c>
      <c r="C73" s="48"/>
      <c r="D73" s="101">
        <f>+$AA$9</f>
        <v>60</v>
      </c>
      <c r="E73" s="49" t="s">
        <v>33</v>
      </c>
      <c r="F73" s="116" t="s">
        <v>34</v>
      </c>
      <c r="G73" s="116"/>
      <c r="H73" s="116"/>
      <c r="I73" s="116"/>
      <c r="J73" s="116"/>
      <c r="K73" s="116"/>
      <c r="L73" s="116"/>
      <c r="M73" s="116"/>
      <c r="N73" s="116"/>
      <c r="O73" s="116"/>
      <c r="P73" s="50">
        <f>$AA$9 -COUNTIF($T$10:$T$259,"Vắng") -COUNTIF($T$10:$T$259,"Vắng có phép") - COUNTIF($T$10:$T$259,"Đình chỉ thi") - COUNTIF($T$10:$T$259,"Không đủ ĐKDT")</f>
        <v>58</v>
      </c>
      <c r="Q73" s="50"/>
      <c r="R73" s="50"/>
      <c r="S73" s="51"/>
      <c r="T73" s="52" t="s">
        <v>33</v>
      </c>
      <c r="U73" s="51"/>
      <c r="V73" s="3"/>
    </row>
    <row r="74" spans="1:39" ht="16.5" customHeight="1" x14ac:dyDescent="0.25">
      <c r="A74" s="2"/>
      <c r="B74" s="48" t="s">
        <v>35</v>
      </c>
      <c r="C74" s="48"/>
      <c r="D74" s="101">
        <f>+$AL$9</f>
        <v>58</v>
      </c>
      <c r="E74" s="49" t="s">
        <v>33</v>
      </c>
      <c r="F74" s="116" t="s">
        <v>36</v>
      </c>
      <c r="G74" s="116"/>
      <c r="H74" s="116"/>
      <c r="I74" s="116"/>
      <c r="J74" s="116"/>
      <c r="K74" s="116"/>
      <c r="L74" s="116"/>
      <c r="M74" s="116"/>
      <c r="N74" s="116"/>
      <c r="O74" s="116"/>
      <c r="P74" s="53">
        <f>COUNTIF($T$10:$T$135,"Vắng")</f>
        <v>0</v>
      </c>
      <c r="Q74" s="53"/>
      <c r="R74" s="53"/>
      <c r="S74" s="54"/>
      <c r="T74" s="52" t="s">
        <v>33</v>
      </c>
      <c r="U74" s="54"/>
      <c r="V74" s="3"/>
    </row>
    <row r="75" spans="1:39" ht="16.5" customHeight="1" x14ac:dyDescent="0.25">
      <c r="A75" s="2"/>
      <c r="B75" s="48" t="s">
        <v>51</v>
      </c>
      <c r="C75" s="48"/>
      <c r="D75" s="102">
        <f>COUNTIF(X11:X70,"Học lại")</f>
        <v>2</v>
      </c>
      <c r="E75" s="49" t="s">
        <v>33</v>
      </c>
      <c r="F75" s="116" t="s">
        <v>52</v>
      </c>
      <c r="G75" s="116"/>
      <c r="H75" s="116"/>
      <c r="I75" s="116"/>
      <c r="J75" s="116"/>
      <c r="K75" s="116"/>
      <c r="L75" s="116"/>
      <c r="M75" s="116"/>
      <c r="N75" s="116"/>
      <c r="O75" s="116"/>
      <c r="P75" s="50">
        <f>COUNTIF($T$10:$T$135,"Vắng có phép")</f>
        <v>0</v>
      </c>
      <c r="Q75" s="50"/>
      <c r="R75" s="50"/>
      <c r="S75" s="51"/>
      <c r="T75" s="52" t="s">
        <v>33</v>
      </c>
      <c r="U75" s="51"/>
      <c r="V75" s="3"/>
    </row>
    <row r="76" spans="1:39" ht="3" customHeight="1" x14ac:dyDescent="0.25">
      <c r="A76" s="2"/>
      <c r="B76" s="42"/>
      <c r="C76" s="43"/>
      <c r="D76" s="100"/>
      <c r="E76" s="44"/>
      <c r="F76" s="44"/>
      <c r="G76" s="44"/>
      <c r="H76" s="45"/>
      <c r="I76" s="46"/>
      <c r="J76" s="46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3"/>
    </row>
    <row r="77" spans="1:39" x14ac:dyDescent="0.25">
      <c r="B77" s="84" t="s">
        <v>53</v>
      </c>
      <c r="C77" s="84"/>
      <c r="D77" s="103">
        <f>COUNTIF(X11:X70,"Thi lại")</f>
        <v>0</v>
      </c>
      <c r="E77" s="85" t="s">
        <v>33</v>
      </c>
      <c r="F77" s="3"/>
      <c r="G77" s="3"/>
      <c r="H77" s="3"/>
      <c r="I77" s="3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3"/>
    </row>
    <row r="78" spans="1:39" ht="24.75" customHeight="1" x14ac:dyDescent="0.25">
      <c r="B78" s="84"/>
      <c r="C78" s="84"/>
      <c r="D78" s="106"/>
      <c r="E78" s="85"/>
      <c r="F78" s="3"/>
      <c r="G78" s="3"/>
      <c r="H78" s="3"/>
      <c r="I78" s="3"/>
      <c r="J78" s="126" t="s">
        <v>647</v>
      </c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3"/>
    </row>
    <row r="79" spans="1:39" x14ac:dyDescent="0.25">
      <c r="A79" s="55"/>
      <c r="B79" s="117" t="s">
        <v>37</v>
      </c>
      <c r="C79" s="117"/>
      <c r="D79" s="117"/>
      <c r="E79" s="117"/>
      <c r="F79" s="117"/>
      <c r="G79" s="117"/>
      <c r="H79" s="117"/>
      <c r="I79" s="56"/>
      <c r="J79" s="125" t="s">
        <v>38</v>
      </c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3"/>
    </row>
    <row r="80" spans="1:39" ht="4.5" customHeight="1" x14ac:dyDescent="0.25">
      <c r="A80" s="2"/>
      <c r="B80" s="42"/>
      <c r="C80" s="57"/>
      <c r="D80" s="107"/>
      <c r="E80" s="58"/>
      <c r="F80" s="58"/>
      <c r="G80" s="58"/>
      <c r="H80" s="59"/>
      <c r="I80" s="60"/>
      <c r="J80" s="6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39" s="2" customFormat="1" x14ac:dyDescent="0.25">
      <c r="B81" s="117" t="s">
        <v>39</v>
      </c>
      <c r="C81" s="117"/>
      <c r="D81" s="118" t="s">
        <v>648</v>
      </c>
      <c r="E81" s="118"/>
      <c r="F81" s="118"/>
      <c r="G81" s="118"/>
      <c r="H81" s="118"/>
      <c r="I81" s="60"/>
      <c r="J81" s="60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</row>
    <row r="82" spans="1:39" s="2" customFormat="1" x14ac:dyDescent="0.25">
      <c r="A82" s="1"/>
      <c r="B82" s="3"/>
      <c r="C82" s="3"/>
      <c r="D82" s="10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</row>
    <row r="83" spans="1:39" s="2" customFormat="1" x14ac:dyDescent="0.25">
      <c r="A83" s="1"/>
      <c r="B83" s="3"/>
      <c r="C83" s="3"/>
      <c r="D83" s="10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s="2" customFormat="1" x14ac:dyDescent="0.25">
      <c r="A84" s="1"/>
      <c r="B84" s="3"/>
      <c r="C84" s="3"/>
      <c r="D84" s="10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s="2" customFormat="1" ht="9.75" customHeight="1" x14ac:dyDescent="0.25">
      <c r="A85" s="1"/>
      <c r="B85" s="3"/>
      <c r="C85" s="3"/>
      <c r="D85" s="10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s="2" customFormat="1" ht="3.75" customHeight="1" x14ac:dyDescent="0.25">
      <c r="A86" s="1"/>
      <c r="B86" s="3"/>
      <c r="C86" s="3"/>
      <c r="D86" s="10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s="2" customFormat="1" ht="4.5" customHeight="1" x14ac:dyDescent="0.25">
      <c r="A87" s="1"/>
      <c r="B87" s="3"/>
      <c r="C87" s="3"/>
      <c r="D87" s="10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spans="1:39" s="2" customFormat="1" ht="36.75" customHeight="1" x14ac:dyDescent="0.25">
      <c r="A88" s="1"/>
      <c r="B88" s="3"/>
      <c r="C88" s="3"/>
      <c r="D88" s="10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</row>
    <row r="89" spans="1:39" s="2" customFormat="1" ht="21.75" hidden="1" customHeight="1" x14ac:dyDescent="0.25">
      <c r="A89" s="1"/>
      <c r="B89" s="117" t="s">
        <v>42</v>
      </c>
      <c r="C89" s="117"/>
      <c r="D89" s="117"/>
      <c r="E89" s="117"/>
      <c r="F89" s="117"/>
      <c r="G89" s="117"/>
      <c r="H89" s="117"/>
      <c r="I89" s="56"/>
      <c r="J89" s="125" t="s">
        <v>38</v>
      </c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</row>
    <row r="90" spans="1:39" s="2" customFormat="1" hidden="1" x14ac:dyDescent="0.25">
      <c r="A90" s="1"/>
      <c r="B90" s="42"/>
      <c r="C90" s="57"/>
      <c r="D90" s="104"/>
      <c r="E90" s="58"/>
      <c r="F90" s="58"/>
      <c r="G90" s="58"/>
      <c r="H90" s="59"/>
      <c r="I90" s="60"/>
      <c r="J90" s="6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1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</row>
    <row r="91" spans="1:39" s="2" customFormat="1" hidden="1" x14ac:dyDescent="0.25">
      <c r="A91" s="1"/>
      <c r="B91" s="117" t="s">
        <v>39</v>
      </c>
      <c r="C91" s="117"/>
      <c r="D91" s="118" t="s">
        <v>40</v>
      </c>
      <c r="E91" s="118"/>
      <c r="F91" s="118"/>
      <c r="G91" s="118"/>
      <c r="H91" s="118"/>
      <c r="I91" s="60"/>
      <c r="J91" s="60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1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</row>
    <row r="92" spans="1:39" s="2" customFormat="1" hidden="1" x14ac:dyDescent="0.25">
      <c r="A92" s="1"/>
      <c r="B92" s="3"/>
      <c r="C92" s="3"/>
      <c r="D92" s="10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</row>
    <row r="93" spans="1:39" hidden="1" x14ac:dyDescent="0.25"/>
    <row r="94" spans="1:39" hidden="1" x14ac:dyDescent="0.25"/>
    <row r="95" spans="1:39" hidden="1" x14ac:dyDescent="0.25"/>
    <row r="96" spans="1:39" hidden="1" x14ac:dyDescent="0.25">
      <c r="B96" s="119"/>
      <c r="C96" s="119"/>
      <c r="D96" s="119"/>
      <c r="E96" s="119"/>
      <c r="F96" s="119"/>
      <c r="G96" s="119"/>
      <c r="H96" s="119"/>
      <c r="I96" s="119"/>
      <c r="J96" s="119" t="s">
        <v>41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</row>
  </sheetData>
  <sheetProtection formatCells="0" formatColumns="0" formatRows="0" insertColumns="0" insertRows="0" insertHyperlinks="0" deleteColumns="0" deleteRows="0" sort="0" autoFilter="0" pivotTables="0"/>
  <autoFilter ref="A9:AM70">
    <filterColumn colId="3" showButton="0"/>
  </autoFilter>
  <mergeCells count="57">
    <mergeCell ref="T8:T10"/>
    <mergeCell ref="U8:U10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AJ5:AK7"/>
    <mergeCell ref="AL5:AM7"/>
    <mergeCell ref="Y5:Y8"/>
    <mergeCell ref="Z5:Z8"/>
    <mergeCell ref="AA5:AA8"/>
    <mergeCell ref="B72:C72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K8:K9"/>
    <mergeCell ref="L8:L9"/>
    <mergeCell ref="Q8:Q10"/>
    <mergeCell ref="R8:R9"/>
    <mergeCell ref="B89:H89"/>
    <mergeCell ref="J89:U89"/>
    <mergeCell ref="F74:O74"/>
    <mergeCell ref="F75:O75"/>
    <mergeCell ref="J77:U77"/>
    <mergeCell ref="J78:U78"/>
    <mergeCell ref="B79:H79"/>
    <mergeCell ref="J79:U79"/>
    <mergeCell ref="B81:C81"/>
    <mergeCell ref="D81:H81"/>
    <mergeCell ref="F73:O73"/>
    <mergeCell ref="B91:C91"/>
    <mergeCell ref="D91:H91"/>
    <mergeCell ref="B96:C96"/>
    <mergeCell ref="D96:I96"/>
    <mergeCell ref="J96:U96"/>
  </mergeCells>
  <conditionalFormatting sqref="P11:P70 H11:N70">
    <cfRule type="cellIs" dxfId="11" priority="6" operator="greaterThan">
      <formula>10</formula>
    </cfRule>
  </conditionalFormatting>
  <conditionalFormatting sqref="O87:O1048576 O1 O3:O77">
    <cfRule type="duplicateValues" dxfId="10" priority="5"/>
  </conditionalFormatting>
  <conditionalFormatting sqref="C87:C1048576 C1:C77">
    <cfRule type="duplicateValues" dxfId="9" priority="4"/>
  </conditionalFormatting>
  <conditionalFormatting sqref="O2">
    <cfRule type="duplicateValues" dxfId="8" priority="3"/>
  </conditionalFormatting>
  <conditionalFormatting sqref="O78:O86">
    <cfRule type="duplicateValues" dxfId="7" priority="23"/>
  </conditionalFormatting>
  <conditionalFormatting sqref="C78:C86">
    <cfRule type="duplicateValues" dxfId="6" priority="24"/>
  </conditionalFormatting>
  <dataValidations count="1">
    <dataValidation allowBlank="1" showInputMessage="1" showErrorMessage="1" errorTitle="Không xóa dữ liệu" error="Không xóa dữ liệu" prompt="Không xóa dữ liệu" sqref="D75 X11:X70 Y3:AM9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5"/>
  <sheetViews>
    <sheetView tabSelected="1" zoomScaleNormal="100" workbookViewId="0">
      <pane ySplit="4" topLeftCell="A71" activePane="bottomLeft" state="frozen"/>
      <selection activeCell="A6" sqref="A6:XFD6"/>
      <selection pane="bottomLeft" activeCell="K100" sqref="K100"/>
    </sheetView>
  </sheetViews>
  <sheetFormatPr defaultColWidth="9" defaultRowHeight="15.75" x14ac:dyDescent="0.25"/>
  <cols>
    <col min="1" max="1" width="0.625" style="1" customWidth="1"/>
    <col min="2" max="2" width="5.625" style="1" customWidth="1"/>
    <col min="3" max="3" width="12.5" style="1" customWidth="1"/>
    <col min="4" max="4" width="14.75" style="94" customWidth="1"/>
    <col min="5" max="5" width="7.25" style="1" customWidth="1"/>
    <col min="6" max="6" width="7.75" style="1" customWidth="1"/>
    <col min="7" max="7" width="11.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5.87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63"/>
    <col min="25" max="25" width="9.125" style="63" bestFit="1" customWidth="1"/>
    <col min="26" max="26" width="9" style="63"/>
    <col min="27" max="27" width="10.375" style="63" bestFit="1" customWidth="1"/>
    <col min="28" max="28" width="9.125" style="63" bestFit="1" customWidth="1"/>
    <col min="29" max="39" width="9" style="63"/>
    <col min="40" max="16384" width="9" style="1"/>
  </cols>
  <sheetData>
    <row r="1" spans="2:39" ht="26.25" hidden="1" x14ac:dyDescent="0.4">
      <c r="H1" s="140" t="s">
        <v>0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39" ht="27.75" customHeight="1" x14ac:dyDescent="0.3">
      <c r="B2" s="141" t="s">
        <v>1</v>
      </c>
      <c r="C2" s="141"/>
      <c r="D2" s="141"/>
      <c r="E2" s="141"/>
      <c r="F2" s="141"/>
      <c r="G2" s="141"/>
      <c r="H2" s="142" t="s">
        <v>461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3"/>
    </row>
    <row r="3" spans="2:39" ht="25.5" customHeight="1" x14ac:dyDescent="0.25">
      <c r="B3" s="143" t="s">
        <v>2</v>
      </c>
      <c r="C3" s="143"/>
      <c r="D3" s="143"/>
      <c r="E3" s="143"/>
      <c r="F3" s="143"/>
      <c r="G3" s="143"/>
      <c r="H3" s="144" t="s">
        <v>54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4"/>
      <c r="W3" s="5"/>
      <c r="AE3" s="64"/>
      <c r="AF3" s="65"/>
      <c r="AG3" s="64"/>
      <c r="AH3" s="64"/>
      <c r="AI3" s="64"/>
      <c r="AJ3" s="65"/>
      <c r="AK3" s="64"/>
    </row>
    <row r="4" spans="2:39" ht="4.5" customHeight="1" x14ac:dyDescent="0.25">
      <c r="B4" s="6"/>
      <c r="C4" s="6"/>
      <c r="D4" s="95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6"/>
      <c r="AJ4" s="66"/>
    </row>
    <row r="5" spans="2:39" ht="23.25" customHeight="1" x14ac:dyDescent="0.25">
      <c r="B5" s="137" t="s">
        <v>3</v>
      </c>
      <c r="C5" s="137"/>
      <c r="D5" s="138" t="s">
        <v>55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458</v>
      </c>
      <c r="Q5" s="139"/>
      <c r="R5" s="139"/>
      <c r="S5" s="139"/>
      <c r="T5" s="139"/>
      <c r="U5" s="139"/>
      <c r="X5" s="64"/>
      <c r="Y5" s="128" t="s">
        <v>50</v>
      </c>
      <c r="Z5" s="128" t="s">
        <v>9</v>
      </c>
      <c r="AA5" s="128" t="s">
        <v>49</v>
      </c>
      <c r="AB5" s="128" t="s">
        <v>48</v>
      </c>
      <c r="AC5" s="128"/>
      <c r="AD5" s="128"/>
      <c r="AE5" s="128"/>
      <c r="AF5" s="128" t="s">
        <v>47</v>
      </c>
      <c r="AG5" s="128"/>
      <c r="AH5" s="128" t="s">
        <v>45</v>
      </c>
      <c r="AI5" s="128"/>
      <c r="AJ5" s="128" t="s">
        <v>46</v>
      </c>
      <c r="AK5" s="128"/>
      <c r="AL5" s="128" t="s">
        <v>44</v>
      </c>
      <c r="AM5" s="128"/>
    </row>
    <row r="6" spans="2:39" ht="17.25" customHeight="1" x14ac:dyDescent="0.25">
      <c r="B6" s="135" t="s">
        <v>4</v>
      </c>
      <c r="C6" s="135"/>
      <c r="D6" s="96"/>
      <c r="G6" s="136" t="s">
        <v>57</v>
      </c>
      <c r="H6" s="136"/>
      <c r="I6" s="136"/>
      <c r="J6" s="136"/>
      <c r="K6" s="136"/>
      <c r="L6" s="136"/>
      <c r="M6" s="136"/>
      <c r="N6" s="136"/>
      <c r="O6" s="136"/>
      <c r="P6" s="136" t="s">
        <v>43</v>
      </c>
      <c r="Q6" s="136"/>
      <c r="R6" s="136"/>
      <c r="S6" s="136"/>
      <c r="T6" s="136"/>
      <c r="U6" s="136"/>
      <c r="X6" s="64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</row>
    <row r="7" spans="2:39" ht="5.25" customHeight="1" x14ac:dyDescent="0.25">
      <c r="B7" s="9"/>
      <c r="C7" s="9"/>
      <c r="D7" s="97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61"/>
      <c r="Q7" s="3"/>
      <c r="R7" s="3"/>
      <c r="S7" s="3"/>
      <c r="T7" s="3"/>
      <c r="U7" s="3"/>
      <c r="X7" s="64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</row>
    <row r="8" spans="2:39" ht="44.25" customHeight="1" x14ac:dyDescent="0.25">
      <c r="B8" s="122" t="s">
        <v>5</v>
      </c>
      <c r="C8" s="129" t="s">
        <v>6</v>
      </c>
      <c r="D8" s="131" t="s">
        <v>7</v>
      </c>
      <c r="E8" s="132"/>
      <c r="F8" s="122" t="s">
        <v>8</v>
      </c>
      <c r="G8" s="122" t="s">
        <v>9</v>
      </c>
      <c r="H8" s="120" t="s">
        <v>10</v>
      </c>
      <c r="I8" s="120" t="s">
        <v>11</v>
      </c>
      <c r="J8" s="120" t="s">
        <v>12</v>
      </c>
      <c r="K8" s="120" t="s">
        <v>13</v>
      </c>
      <c r="L8" s="121" t="s">
        <v>14</v>
      </c>
      <c r="M8" s="121" t="s">
        <v>15</v>
      </c>
      <c r="N8" s="121" t="s">
        <v>16</v>
      </c>
      <c r="O8" s="148" t="s">
        <v>17</v>
      </c>
      <c r="P8" s="121" t="s">
        <v>18</v>
      </c>
      <c r="Q8" s="122" t="s">
        <v>19</v>
      </c>
      <c r="R8" s="121" t="s">
        <v>20</v>
      </c>
      <c r="S8" s="122" t="s">
        <v>21</v>
      </c>
      <c r="T8" s="122" t="s">
        <v>22</v>
      </c>
      <c r="U8" s="122" t="s">
        <v>23</v>
      </c>
      <c r="X8" s="64"/>
      <c r="Y8" s="128"/>
      <c r="Z8" s="128"/>
      <c r="AA8" s="128"/>
      <c r="AB8" s="67" t="s">
        <v>24</v>
      </c>
      <c r="AC8" s="67" t="s">
        <v>25</v>
      </c>
      <c r="AD8" s="67" t="s">
        <v>26</v>
      </c>
      <c r="AE8" s="67" t="s">
        <v>27</v>
      </c>
      <c r="AF8" s="67" t="s">
        <v>28</v>
      </c>
      <c r="AG8" s="67" t="s">
        <v>27</v>
      </c>
      <c r="AH8" s="67" t="s">
        <v>28</v>
      </c>
      <c r="AI8" s="67" t="s">
        <v>27</v>
      </c>
      <c r="AJ8" s="67" t="s">
        <v>28</v>
      </c>
      <c r="AK8" s="67" t="s">
        <v>27</v>
      </c>
      <c r="AL8" s="67" t="s">
        <v>28</v>
      </c>
      <c r="AM8" s="68" t="s">
        <v>27</v>
      </c>
    </row>
    <row r="9" spans="2:39" ht="44.25" customHeight="1" x14ac:dyDescent="0.25">
      <c r="B9" s="124"/>
      <c r="C9" s="130"/>
      <c r="D9" s="133"/>
      <c r="E9" s="134"/>
      <c r="F9" s="124"/>
      <c r="G9" s="124"/>
      <c r="H9" s="120"/>
      <c r="I9" s="120"/>
      <c r="J9" s="120"/>
      <c r="K9" s="120"/>
      <c r="L9" s="121"/>
      <c r="M9" s="121"/>
      <c r="N9" s="121"/>
      <c r="O9" s="148"/>
      <c r="P9" s="121"/>
      <c r="Q9" s="123"/>
      <c r="R9" s="121"/>
      <c r="S9" s="124"/>
      <c r="T9" s="123"/>
      <c r="U9" s="123"/>
      <c r="W9" s="11"/>
      <c r="X9" s="64"/>
      <c r="Y9" s="69" t="str">
        <f>+D5</f>
        <v>Kỹ thuật nhiếp ảnh</v>
      </c>
      <c r="Z9" s="70" t="str">
        <f>+P5</f>
        <v>Nhóm:   CDT1313-04</v>
      </c>
      <c r="AA9" s="71">
        <f>+$AJ$9+$AL$9+$AH$9</f>
        <v>59</v>
      </c>
      <c r="AB9" s="65">
        <f>COUNTIF($T$10:$T$128,"Khiển trách")</f>
        <v>0</v>
      </c>
      <c r="AC9" s="65">
        <f>COUNTIF($T$10:$T$128,"Cảnh cáo")</f>
        <v>0</v>
      </c>
      <c r="AD9" s="65">
        <f>COUNTIF($T$10:$T$128,"Đình chỉ thi")</f>
        <v>0</v>
      </c>
      <c r="AE9" s="72">
        <f>+($AB$9+$AC$9+$AD$9)/$AA$9*100%</f>
        <v>0</v>
      </c>
      <c r="AF9" s="65">
        <f>SUM(COUNTIF($T$10:$T$126,"Vắng"),COUNTIF($T$10:$T$126,"Vắng có phép"))</f>
        <v>1</v>
      </c>
      <c r="AG9" s="73">
        <f>+$AF$9/$AA$9</f>
        <v>1.6949152542372881E-2</v>
      </c>
      <c r="AH9" s="74">
        <f>COUNTIF($X$10:$X$126,"Thi lại")</f>
        <v>0</v>
      </c>
      <c r="AI9" s="73">
        <f>+$AH$9/$AA$9</f>
        <v>0</v>
      </c>
      <c r="AJ9" s="74">
        <f>COUNTIF($X$10:$X$127,"Học lại")</f>
        <v>3</v>
      </c>
      <c r="AK9" s="73">
        <f>+$AJ$9/$AA$9</f>
        <v>5.0847457627118647E-2</v>
      </c>
      <c r="AL9" s="65">
        <f>COUNTIF($X$11:$X$127,"Đạt")</f>
        <v>56</v>
      </c>
      <c r="AM9" s="72">
        <f>+$AL$9/$AA$9</f>
        <v>0.94915254237288138</v>
      </c>
    </row>
    <row r="10" spans="2:39" ht="14.25" customHeight="1" x14ac:dyDescent="0.25">
      <c r="B10" s="145" t="s">
        <v>29</v>
      </c>
      <c r="C10" s="146"/>
      <c r="D10" s="146"/>
      <c r="E10" s="146"/>
      <c r="F10" s="146"/>
      <c r="G10" s="147"/>
      <c r="H10" s="12">
        <v>10</v>
      </c>
      <c r="I10" s="12">
        <v>20</v>
      </c>
      <c r="J10" s="13"/>
      <c r="K10" s="12">
        <v>10</v>
      </c>
      <c r="L10" s="14"/>
      <c r="M10" s="15"/>
      <c r="N10" s="15"/>
      <c r="O10" s="16"/>
      <c r="P10" s="62">
        <f>100-(H10+I10+J10+K10)</f>
        <v>60</v>
      </c>
      <c r="Q10" s="124"/>
      <c r="R10" s="17"/>
      <c r="S10" s="17"/>
      <c r="T10" s="124"/>
      <c r="U10" s="124"/>
      <c r="X10" s="6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</row>
    <row r="11" spans="2:39" ht="18.75" customHeight="1" x14ac:dyDescent="0.25">
      <c r="B11" s="18">
        <v>1</v>
      </c>
      <c r="C11" s="19" t="s">
        <v>279</v>
      </c>
      <c r="D11" s="98" t="s">
        <v>280</v>
      </c>
      <c r="E11" s="20" t="s">
        <v>60</v>
      </c>
      <c r="F11" s="21" t="s">
        <v>281</v>
      </c>
      <c r="G11" s="19" t="s">
        <v>62</v>
      </c>
      <c r="H11" s="22">
        <v>9</v>
      </c>
      <c r="I11" s="22">
        <v>6.5</v>
      </c>
      <c r="J11" s="22" t="s">
        <v>30</v>
      </c>
      <c r="K11" s="22">
        <v>6.5</v>
      </c>
      <c r="L11" s="23"/>
      <c r="M11" s="23"/>
      <c r="N11" s="23"/>
      <c r="O11" s="82"/>
      <c r="P11" s="24">
        <v>7</v>
      </c>
      <c r="Q11" s="25">
        <f>ROUND(SUMPRODUCT(H11:P11,$H$10:$P$10)/100,1)</f>
        <v>7.1</v>
      </c>
      <c r="R11" s="26" t="str">
        <f t="shared" ref="R11:R69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B</v>
      </c>
      <c r="S11" s="26" t="str">
        <f t="shared" ref="S11:S69" si="1">IF($Q11&lt;4,"Kém",IF(AND($Q11&gt;=4,$Q11&lt;=5.4),"Trung bình yếu",IF(AND($Q11&gt;=5.5,$Q11&lt;=6.9),"Trung bình",IF(AND($Q11&gt;=7,$Q11&lt;=8.4),"Khá",IF(AND($Q11&gt;=8.5,$Q11&lt;=10),"Giỏi","")))))</f>
        <v>Khá</v>
      </c>
      <c r="T11" s="86" t="str">
        <f>+IF(OR($H11=0,$I11=0,$J11=0,$K11=0),"Không đủ ĐKDT","")</f>
        <v/>
      </c>
      <c r="U11" s="27"/>
      <c r="V11" s="3"/>
      <c r="W11" s="28"/>
      <c r="X11" s="76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2:39" ht="18.75" customHeight="1" x14ac:dyDescent="0.25">
      <c r="B12" s="29">
        <v>2</v>
      </c>
      <c r="C12" s="30" t="s">
        <v>282</v>
      </c>
      <c r="D12" s="99" t="s">
        <v>283</v>
      </c>
      <c r="E12" s="31" t="s">
        <v>60</v>
      </c>
      <c r="F12" s="32" t="s">
        <v>284</v>
      </c>
      <c r="G12" s="30" t="s">
        <v>66</v>
      </c>
      <c r="H12" s="33">
        <v>10</v>
      </c>
      <c r="I12" s="33">
        <v>7</v>
      </c>
      <c r="J12" s="33" t="s">
        <v>30</v>
      </c>
      <c r="K12" s="33">
        <v>7</v>
      </c>
      <c r="L12" s="34"/>
      <c r="M12" s="34"/>
      <c r="N12" s="34"/>
      <c r="O12" s="83"/>
      <c r="P12" s="35">
        <v>7.5</v>
      </c>
      <c r="Q12" s="36">
        <f>ROUND(SUMPRODUCT(H12:P12,$H$10:$P$10)/100,1)</f>
        <v>7.6</v>
      </c>
      <c r="R12" s="37" t="str">
        <f t="shared" si="0"/>
        <v>B</v>
      </c>
      <c r="S12" s="38" t="str">
        <f t="shared" si="1"/>
        <v>Khá</v>
      </c>
      <c r="T12" s="39" t="str">
        <f>+IF(OR($H12=0,$I12=0,$J12=0,$K12=0),"Không đủ ĐKDT","")</f>
        <v/>
      </c>
      <c r="U12" s="40"/>
      <c r="V12" s="3"/>
      <c r="W12" s="28"/>
      <c r="X12" s="76" t="str">
        <f t="shared" ref="X12:X69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5"/>
      <c r="Z12" s="75"/>
      <c r="AA12" s="75"/>
      <c r="AB12" s="67"/>
      <c r="AC12" s="67"/>
      <c r="AD12" s="67"/>
      <c r="AE12" s="67"/>
      <c r="AF12" s="66"/>
      <c r="AG12" s="67"/>
      <c r="AH12" s="67"/>
      <c r="AI12" s="67"/>
      <c r="AJ12" s="67"/>
      <c r="AK12" s="67"/>
      <c r="AL12" s="67"/>
      <c r="AM12" s="68"/>
    </row>
    <row r="13" spans="2:39" ht="18.75" customHeight="1" x14ac:dyDescent="0.25">
      <c r="B13" s="29">
        <v>3</v>
      </c>
      <c r="C13" s="30" t="s">
        <v>285</v>
      </c>
      <c r="D13" s="99" t="s">
        <v>286</v>
      </c>
      <c r="E13" s="31" t="s">
        <v>60</v>
      </c>
      <c r="F13" s="32" t="s">
        <v>287</v>
      </c>
      <c r="G13" s="30" t="s">
        <v>73</v>
      </c>
      <c r="H13" s="33">
        <v>10</v>
      </c>
      <c r="I13" s="33">
        <v>7</v>
      </c>
      <c r="J13" s="33" t="s">
        <v>30</v>
      </c>
      <c r="K13" s="33">
        <v>7</v>
      </c>
      <c r="L13" s="41"/>
      <c r="M13" s="41"/>
      <c r="N13" s="41"/>
      <c r="O13" s="83"/>
      <c r="P13" s="35">
        <v>7.5</v>
      </c>
      <c r="Q13" s="36">
        <f t="shared" ref="Q13:Q69" si="3">ROUND(SUMPRODUCT(H13:P13,$H$10:$P$10)/100,1)</f>
        <v>7.6</v>
      </c>
      <c r="R13" s="37" t="str">
        <f t="shared" si="0"/>
        <v>B</v>
      </c>
      <c r="S13" s="38" t="str">
        <f t="shared" si="1"/>
        <v>Khá</v>
      </c>
      <c r="T13" s="39" t="str">
        <f t="shared" ref="T13:T69" si="4">+IF(OR($H13=0,$I13=0,$J13=0,$K13=0),"Không đủ ĐKDT","")</f>
        <v/>
      </c>
      <c r="U13" s="40"/>
      <c r="V13" s="3"/>
      <c r="W13" s="28"/>
      <c r="X13" s="76" t="str">
        <f t="shared" si="2"/>
        <v>Đạt</v>
      </c>
      <c r="Y13" s="77"/>
      <c r="Z13" s="77"/>
      <c r="AA13" s="78"/>
      <c r="AB13" s="66"/>
      <c r="AC13" s="66"/>
      <c r="AD13" s="66"/>
      <c r="AE13" s="79"/>
      <c r="AF13" s="66"/>
      <c r="AG13" s="80"/>
      <c r="AH13" s="81"/>
      <c r="AI13" s="80"/>
      <c r="AJ13" s="81"/>
      <c r="AK13" s="80"/>
      <c r="AL13" s="66"/>
      <c r="AM13" s="79"/>
    </row>
    <row r="14" spans="2:39" ht="18.75" customHeight="1" x14ac:dyDescent="0.25">
      <c r="B14" s="29">
        <v>4</v>
      </c>
      <c r="C14" s="30" t="s">
        <v>288</v>
      </c>
      <c r="D14" s="99" t="s">
        <v>289</v>
      </c>
      <c r="E14" s="31" t="s">
        <v>60</v>
      </c>
      <c r="F14" s="32" t="s">
        <v>290</v>
      </c>
      <c r="G14" s="30" t="s">
        <v>62</v>
      </c>
      <c r="H14" s="33">
        <v>10</v>
      </c>
      <c r="I14" s="33">
        <v>6.5</v>
      </c>
      <c r="J14" s="33" t="s">
        <v>30</v>
      </c>
      <c r="K14" s="33">
        <v>6.5</v>
      </c>
      <c r="L14" s="41"/>
      <c r="M14" s="41"/>
      <c r="N14" s="41"/>
      <c r="O14" s="83"/>
      <c r="P14" s="35">
        <v>7</v>
      </c>
      <c r="Q14" s="36">
        <f t="shared" si="3"/>
        <v>7.2</v>
      </c>
      <c r="R14" s="37" t="str">
        <f t="shared" si="0"/>
        <v>B</v>
      </c>
      <c r="S14" s="38" t="str">
        <f t="shared" si="1"/>
        <v>Khá</v>
      </c>
      <c r="T14" s="39" t="str">
        <f t="shared" si="4"/>
        <v/>
      </c>
      <c r="U14" s="40"/>
      <c r="V14" s="3"/>
      <c r="W14" s="28"/>
      <c r="X14" s="76" t="str">
        <f t="shared" si="2"/>
        <v>Đạt</v>
      </c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2:39" ht="18.75" customHeight="1" x14ac:dyDescent="0.25">
      <c r="B15" s="29">
        <v>5</v>
      </c>
      <c r="C15" s="30" t="s">
        <v>291</v>
      </c>
      <c r="D15" s="99" t="s">
        <v>292</v>
      </c>
      <c r="E15" s="31" t="s">
        <v>60</v>
      </c>
      <c r="F15" s="32" t="s">
        <v>293</v>
      </c>
      <c r="G15" s="30" t="s">
        <v>62</v>
      </c>
      <c r="H15" s="33">
        <v>10</v>
      </c>
      <c r="I15" s="33">
        <v>7</v>
      </c>
      <c r="J15" s="33" t="s">
        <v>30</v>
      </c>
      <c r="K15" s="33">
        <v>7</v>
      </c>
      <c r="L15" s="41"/>
      <c r="M15" s="41"/>
      <c r="N15" s="41"/>
      <c r="O15" s="83"/>
      <c r="P15" s="35">
        <v>7.5</v>
      </c>
      <c r="Q15" s="36">
        <f t="shared" si="3"/>
        <v>7.6</v>
      </c>
      <c r="R15" s="37" t="str">
        <f t="shared" si="0"/>
        <v>B</v>
      </c>
      <c r="S15" s="38" t="str">
        <f t="shared" si="1"/>
        <v>Khá</v>
      </c>
      <c r="T15" s="39" t="str">
        <f t="shared" si="4"/>
        <v/>
      </c>
      <c r="U15" s="40"/>
      <c r="V15" s="3"/>
      <c r="W15" s="28"/>
      <c r="X15" s="76" t="str">
        <f t="shared" si="2"/>
        <v>Đạt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2:39" ht="18.75" customHeight="1" x14ac:dyDescent="0.25">
      <c r="B16" s="29">
        <v>6</v>
      </c>
      <c r="C16" s="30" t="s">
        <v>294</v>
      </c>
      <c r="D16" s="99" t="s">
        <v>295</v>
      </c>
      <c r="E16" s="31" t="s">
        <v>296</v>
      </c>
      <c r="F16" s="32" t="s">
        <v>297</v>
      </c>
      <c r="G16" s="30" t="s">
        <v>73</v>
      </c>
      <c r="H16" s="33">
        <v>8</v>
      </c>
      <c r="I16" s="33">
        <v>6.5</v>
      </c>
      <c r="J16" s="33" t="s">
        <v>30</v>
      </c>
      <c r="K16" s="33">
        <v>6.5</v>
      </c>
      <c r="L16" s="41"/>
      <c r="M16" s="41"/>
      <c r="N16" s="41"/>
      <c r="O16" s="83"/>
      <c r="P16" s="35">
        <v>7</v>
      </c>
      <c r="Q16" s="36">
        <f t="shared" si="3"/>
        <v>7</v>
      </c>
      <c r="R16" s="37" t="str">
        <f t="shared" si="0"/>
        <v>B</v>
      </c>
      <c r="S16" s="38" t="str">
        <f t="shared" si="1"/>
        <v>Khá</v>
      </c>
      <c r="T16" s="39" t="str">
        <f t="shared" si="4"/>
        <v/>
      </c>
      <c r="U16" s="40"/>
      <c r="V16" s="3"/>
      <c r="W16" s="28"/>
      <c r="X16" s="76" t="str">
        <f t="shared" si="2"/>
        <v>Đạt</v>
      </c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2:39" ht="18.75" customHeight="1" x14ac:dyDescent="0.25">
      <c r="B17" s="29">
        <v>7</v>
      </c>
      <c r="C17" s="30" t="s">
        <v>298</v>
      </c>
      <c r="D17" s="99" t="s">
        <v>299</v>
      </c>
      <c r="E17" s="31" t="s">
        <v>296</v>
      </c>
      <c r="F17" s="32" t="s">
        <v>300</v>
      </c>
      <c r="G17" s="30" t="s">
        <v>70</v>
      </c>
      <c r="H17" s="33">
        <v>9</v>
      </c>
      <c r="I17" s="33">
        <v>7.5</v>
      </c>
      <c r="J17" s="33" t="s">
        <v>30</v>
      </c>
      <c r="K17" s="33">
        <v>7.5</v>
      </c>
      <c r="L17" s="41"/>
      <c r="M17" s="41"/>
      <c r="N17" s="41"/>
      <c r="O17" s="83"/>
      <c r="P17" s="35">
        <v>7.5</v>
      </c>
      <c r="Q17" s="36">
        <f t="shared" si="3"/>
        <v>7.7</v>
      </c>
      <c r="R17" s="37" t="str">
        <f t="shared" si="0"/>
        <v>B</v>
      </c>
      <c r="S17" s="38" t="str">
        <f t="shared" si="1"/>
        <v>Khá</v>
      </c>
      <c r="T17" s="39" t="str">
        <f t="shared" si="4"/>
        <v/>
      </c>
      <c r="U17" s="40"/>
      <c r="V17" s="3"/>
      <c r="W17" s="28"/>
      <c r="X17" s="76" t="str">
        <f t="shared" si="2"/>
        <v>Đạt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2:39" ht="18.75" customHeight="1" x14ac:dyDescent="0.25">
      <c r="B18" s="29">
        <v>8</v>
      </c>
      <c r="C18" s="30" t="s">
        <v>301</v>
      </c>
      <c r="D18" s="99" t="s">
        <v>302</v>
      </c>
      <c r="E18" s="31" t="s">
        <v>303</v>
      </c>
      <c r="F18" s="32" t="s">
        <v>265</v>
      </c>
      <c r="G18" s="30" t="s">
        <v>66</v>
      </c>
      <c r="H18" s="33">
        <v>10</v>
      </c>
      <c r="I18" s="33">
        <v>7</v>
      </c>
      <c r="J18" s="33" t="s">
        <v>30</v>
      </c>
      <c r="K18" s="33">
        <v>7</v>
      </c>
      <c r="L18" s="41"/>
      <c r="M18" s="41"/>
      <c r="N18" s="41"/>
      <c r="O18" s="83"/>
      <c r="P18" s="35">
        <v>8</v>
      </c>
      <c r="Q18" s="36">
        <f t="shared" si="3"/>
        <v>7.9</v>
      </c>
      <c r="R18" s="37" t="str">
        <f t="shared" si="0"/>
        <v>B</v>
      </c>
      <c r="S18" s="38" t="str">
        <f t="shared" si="1"/>
        <v>Khá</v>
      </c>
      <c r="T18" s="39" t="str">
        <f t="shared" si="4"/>
        <v/>
      </c>
      <c r="U18" s="40"/>
      <c r="V18" s="3"/>
      <c r="W18" s="28"/>
      <c r="X18" s="76" t="str">
        <f t="shared" si="2"/>
        <v>Đạt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ht="18.75" customHeight="1" x14ac:dyDescent="0.25">
      <c r="B19" s="29">
        <v>9</v>
      </c>
      <c r="C19" s="30" t="s">
        <v>304</v>
      </c>
      <c r="D19" s="99" t="s">
        <v>167</v>
      </c>
      <c r="E19" s="31" t="s">
        <v>305</v>
      </c>
      <c r="F19" s="32" t="s">
        <v>306</v>
      </c>
      <c r="G19" s="30" t="s">
        <v>73</v>
      </c>
      <c r="H19" s="33">
        <v>10</v>
      </c>
      <c r="I19" s="33">
        <v>7</v>
      </c>
      <c r="J19" s="33" t="s">
        <v>30</v>
      </c>
      <c r="K19" s="33">
        <v>7</v>
      </c>
      <c r="L19" s="41"/>
      <c r="M19" s="41"/>
      <c r="N19" s="41"/>
      <c r="O19" s="83"/>
      <c r="P19" s="35">
        <v>7</v>
      </c>
      <c r="Q19" s="36">
        <f t="shared" si="3"/>
        <v>7.3</v>
      </c>
      <c r="R19" s="37" t="str">
        <f t="shared" si="0"/>
        <v>B</v>
      </c>
      <c r="S19" s="38" t="str">
        <f t="shared" si="1"/>
        <v>Khá</v>
      </c>
      <c r="T19" s="39" t="str">
        <f t="shared" si="4"/>
        <v/>
      </c>
      <c r="U19" s="40"/>
      <c r="V19" s="3"/>
      <c r="W19" s="28"/>
      <c r="X19" s="76" t="str">
        <f t="shared" si="2"/>
        <v>Đạt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2:39" ht="18.75" customHeight="1" x14ac:dyDescent="0.25">
      <c r="B20" s="29">
        <v>10</v>
      </c>
      <c r="C20" s="30" t="s">
        <v>307</v>
      </c>
      <c r="D20" s="99" t="s">
        <v>308</v>
      </c>
      <c r="E20" s="31" t="s">
        <v>97</v>
      </c>
      <c r="F20" s="32" t="s">
        <v>309</v>
      </c>
      <c r="G20" s="30" t="s">
        <v>66</v>
      </c>
      <c r="H20" s="33">
        <v>0</v>
      </c>
      <c r="I20" s="33">
        <v>0</v>
      </c>
      <c r="J20" s="33"/>
      <c r="K20" s="33">
        <v>0</v>
      </c>
      <c r="L20" s="41"/>
      <c r="M20" s="41"/>
      <c r="N20" s="41"/>
      <c r="O20" s="83"/>
      <c r="P20" s="35">
        <v>0</v>
      </c>
      <c r="Q20" s="36">
        <f t="shared" si="3"/>
        <v>0</v>
      </c>
      <c r="R20" s="37" t="str">
        <f t="shared" si="0"/>
        <v>F</v>
      </c>
      <c r="S20" s="38" t="str">
        <f t="shared" si="1"/>
        <v>Kém</v>
      </c>
      <c r="T20" s="39" t="str">
        <f t="shared" si="4"/>
        <v>Không đủ ĐKDT</v>
      </c>
      <c r="U20" s="40"/>
      <c r="V20" s="3"/>
      <c r="W20" s="28"/>
      <c r="X20" s="76" t="str">
        <f t="shared" si="2"/>
        <v>Học lại</v>
      </c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39" ht="18.75" customHeight="1" x14ac:dyDescent="0.25">
      <c r="B21" s="29">
        <v>11</v>
      </c>
      <c r="C21" s="30" t="s">
        <v>310</v>
      </c>
      <c r="D21" s="99" t="s">
        <v>311</v>
      </c>
      <c r="E21" s="31" t="s">
        <v>97</v>
      </c>
      <c r="F21" s="32" t="s">
        <v>312</v>
      </c>
      <c r="G21" s="30" t="s">
        <v>84</v>
      </c>
      <c r="H21" s="33">
        <v>8</v>
      </c>
      <c r="I21" s="33">
        <v>7</v>
      </c>
      <c r="J21" s="33" t="s">
        <v>30</v>
      </c>
      <c r="K21" s="33">
        <v>7</v>
      </c>
      <c r="L21" s="41"/>
      <c r="M21" s="41"/>
      <c r="N21" s="41"/>
      <c r="O21" s="83"/>
      <c r="P21" s="35">
        <v>7.5</v>
      </c>
      <c r="Q21" s="36">
        <f t="shared" si="3"/>
        <v>7.4</v>
      </c>
      <c r="R21" s="37" t="str">
        <f t="shared" si="0"/>
        <v>B</v>
      </c>
      <c r="S21" s="38" t="str">
        <f t="shared" si="1"/>
        <v>Khá</v>
      </c>
      <c r="T21" s="39" t="str">
        <f t="shared" si="4"/>
        <v/>
      </c>
      <c r="U21" s="40"/>
      <c r="V21" s="3"/>
      <c r="W21" s="28"/>
      <c r="X21" s="76" t="str">
        <f t="shared" si="2"/>
        <v>Đạt</v>
      </c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2:39" ht="18.75" customHeight="1" x14ac:dyDescent="0.25">
      <c r="B22" s="29">
        <v>12</v>
      </c>
      <c r="C22" s="30" t="s">
        <v>313</v>
      </c>
      <c r="D22" s="99" t="s">
        <v>314</v>
      </c>
      <c r="E22" s="31" t="s">
        <v>97</v>
      </c>
      <c r="F22" s="32" t="s">
        <v>315</v>
      </c>
      <c r="G22" s="30" t="s">
        <v>62</v>
      </c>
      <c r="H22" s="33">
        <v>10</v>
      </c>
      <c r="I22" s="33">
        <v>7</v>
      </c>
      <c r="J22" s="33" t="s">
        <v>30</v>
      </c>
      <c r="K22" s="33">
        <v>7</v>
      </c>
      <c r="L22" s="41"/>
      <c r="M22" s="41"/>
      <c r="N22" s="41"/>
      <c r="O22" s="83"/>
      <c r="P22" s="35">
        <v>8</v>
      </c>
      <c r="Q22" s="36">
        <f t="shared" si="3"/>
        <v>7.9</v>
      </c>
      <c r="R22" s="37" t="str">
        <f t="shared" si="0"/>
        <v>B</v>
      </c>
      <c r="S22" s="38" t="str">
        <f t="shared" si="1"/>
        <v>Khá</v>
      </c>
      <c r="T22" s="39" t="str">
        <f t="shared" si="4"/>
        <v/>
      </c>
      <c r="U22" s="40"/>
      <c r="V22" s="3"/>
      <c r="W22" s="28"/>
      <c r="X22" s="76" t="str">
        <f t="shared" si="2"/>
        <v>Đạt</v>
      </c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2:39" ht="18.75" customHeight="1" x14ac:dyDescent="0.25">
      <c r="B23" s="29">
        <v>13</v>
      </c>
      <c r="C23" s="30" t="s">
        <v>316</v>
      </c>
      <c r="D23" s="99" t="s">
        <v>317</v>
      </c>
      <c r="E23" s="31" t="s">
        <v>97</v>
      </c>
      <c r="F23" s="32" t="s">
        <v>318</v>
      </c>
      <c r="G23" s="30" t="s">
        <v>66</v>
      </c>
      <c r="H23" s="33">
        <v>9</v>
      </c>
      <c r="I23" s="33">
        <v>6.5</v>
      </c>
      <c r="J23" s="33" t="s">
        <v>30</v>
      </c>
      <c r="K23" s="33">
        <v>6.5</v>
      </c>
      <c r="L23" s="41"/>
      <c r="M23" s="41"/>
      <c r="N23" s="41"/>
      <c r="O23" s="83"/>
      <c r="P23" s="35">
        <v>7.5</v>
      </c>
      <c r="Q23" s="36">
        <f t="shared" si="3"/>
        <v>7.4</v>
      </c>
      <c r="R23" s="37" t="str">
        <f t="shared" si="0"/>
        <v>B</v>
      </c>
      <c r="S23" s="38" t="str">
        <f t="shared" si="1"/>
        <v>Khá</v>
      </c>
      <c r="T23" s="39" t="str">
        <f t="shared" si="4"/>
        <v/>
      </c>
      <c r="U23" s="40"/>
      <c r="V23" s="3"/>
      <c r="W23" s="28"/>
      <c r="X23" s="76" t="str">
        <f t="shared" si="2"/>
        <v>Đạt</v>
      </c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2:39" ht="18.75" customHeight="1" x14ac:dyDescent="0.25">
      <c r="B24" s="29">
        <v>14</v>
      </c>
      <c r="C24" s="30" t="s">
        <v>319</v>
      </c>
      <c r="D24" s="99" t="s">
        <v>320</v>
      </c>
      <c r="E24" s="31" t="s">
        <v>107</v>
      </c>
      <c r="F24" s="32" t="s">
        <v>321</v>
      </c>
      <c r="G24" s="30" t="s">
        <v>70</v>
      </c>
      <c r="H24" s="33">
        <v>9</v>
      </c>
      <c r="I24" s="33">
        <v>6.5</v>
      </c>
      <c r="J24" s="33" t="s">
        <v>30</v>
      </c>
      <c r="K24" s="33">
        <v>6.5</v>
      </c>
      <c r="L24" s="41"/>
      <c r="M24" s="41"/>
      <c r="N24" s="41"/>
      <c r="O24" s="83"/>
      <c r="P24" s="35">
        <v>7</v>
      </c>
      <c r="Q24" s="36">
        <f t="shared" si="3"/>
        <v>7.1</v>
      </c>
      <c r="R24" s="37" t="str">
        <f t="shared" si="0"/>
        <v>B</v>
      </c>
      <c r="S24" s="38" t="str">
        <f t="shared" si="1"/>
        <v>Khá</v>
      </c>
      <c r="T24" s="39" t="str">
        <f t="shared" si="4"/>
        <v/>
      </c>
      <c r="U24" s="40"/>
      <c r="V24" s="3"/>
      <c r="W24" s="28"/>
      <c r="X24" s="76" t="str">
        <f t="shared" si="2"/>
        <v>Đạt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2:39" ht="18.75" customHeight="1" x14ac:dyDescent="0.25">
      <c r="B25" s="29">
        <v>15</v>
      </c>
      <c r="C25" s="30" t="s">
        <v>322</v>
      </c>
      <c r="D25" s="99" t="s">
        <v>323</v>
      </c>
      <c r="E25" s="31" t="s">
        <v>119</v>
      </c>
      <c r="F25" s="32" t="s">
        <v>324</v>
      </c>
      <c r="G25" s="30" t="s">
        <v>84</v>
      </c>
      <c r="H25" s="33">
        <v>9</v>
      </c>
      <c r="I25" s="33">
        <v>7</v>
      </c>
      <c r="J25" s="33" t="s">
        <v>30</v>
      </c>
      <c r="K25" s="33">
        <v>7</v>
      </c>
      <c r="L25" s="41"/>
      <c r="M25" s="41"/>
      <c r="N25" s="41"/>
      <c r="O25" s="83"/>
      <c r="P25" s="35">
        <v>7.5</v>
      </c>
      <c r="Q25" s="36">
        <f t="shared" si="3"/>
        <v>7.5</v>
      </c>
      <c r="R25" s="37" t="str">
        <f t="shared" si="0"/>
        <v>B</v>
      </c>
      <c r="S25" s="38" t="str">
        <f t="shared" si="1"/>
        <v>Khá</v>
      </c>
      <c r="T25" s="39" t="str">
        <f t="shared" si="4"/>
        <v/>
      </c>
      <c r="U25" s="40"/>
      <c r="V25" s="3"/>
      <c r="W25" s="28"/>
      <c r="X25" s="76" t="str">
        <f t="shared" si="2"/>
        <v>Đạt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2:39" ht="18.75" customHeight="1" x14ac:dyDescent="0.25">
      <c r="B26" s="29">
        <v>16</v>
      </c>
      <c r="C26" s="30" t="s">
        <v>325</v>
      </c>
      <c r="D26" s="99" t="s">
        <v>326</v>
      </c>
      <c r="E26" s="31" t="s">
        <v>119</v>
      </c>
      <c r="F26" s="32" t="s">
        <v>327</v>
      </c>
      <c r="G26" s="30" t="s">
        <v>80</v>
      </c>
      <c r="H26" s="33">
        <v>9</v>
      </c>
      <c r="I26" s="33">
        <v>7</v>
      </c>
      <c r="J26" s="33" t="s">
        <v>30</v>
      </c>
      <c r="K26" s="33">
        <v>7</v>
      </c>
      <c r="L26" s="41"/>
      <c r="M26" s="41"/>
      <c r="N26" s="41"/>
      <c r="O26" s="83"/>
      <c r="P26" s="35">
        <v>7.5</v>
      </c>
      <c r="Q26" s="36">
        <f t="shared" si="3"/>
        <v>7.5</v>
      </c>
      <c r="R26" s="37" t="str">
        <f t="shared" si="0"/>
        <v>B</v>
      </c>
      <c r="S26" s="38" t="str">
        <f t="shared" si="1"/>
        <v>Khá</v>
      </c>
      <c r="T26" s="39" t="str">
        <f t="shared" si="4"/>
        <v/>
      </c>
      <c r="U26" s="40"/>
      <c r="V26" s="3"/>
      <c r="W26" s="28"/>
      <c r="X26" s="76" t="str">
        <f t="shared" si="2"/>
        <v>Đạt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2:39" ht="18.75" customHeight="1" x14ac:dyDescent="0.25">
      <c r="B27" s="29">
        <v>17</v>
      </c>
      <c r="C27" s="30" t="s">
        <v>328</v>
      </c>
      <c r="D27" s="99" t="s">
        <v>329</v>
      </c>
      <c r="E27" s="31" t="s">
        <v>330</v>
      </c>
      <c r="F27" s="32" t="s">
        <v>331</v>
      </c>
      <c r="G27" s="30" t="s">
        <v>73</v>
      </c>
      <c r="H27" s="33">
        <v>8</v>
      </c>
      <c r="I27" s="33">
        <v>7.5</v>
      </c>
      <c r="J27" s="33" t="s">
        <v>30</v>
      </c>
      <c r="K27" s="33">
        <v>7.5</v>
      </c>
      <c r="L27" s="41"/>
      <c r="M27" s="41"/>
      <c r="N27" s="41"/>
      <c r="O27" s="83"/>
      <c r="P27" s="35">
        <v>8</v>
      </c>
      <c r="Q27" s="36">
        <f t="shared" si="3"/>
        <v>7.9</v>
      </c>
      <c r="R27" s="37" t="str">
        <f t="shared" si="0"/>
        <v>B</v>
      </c>
      <c r="S27" s="38" t="str">
        <f t="shared" si="1"/>
        <v>Khá</v>
      </c>
      <c r="T27" s="39" t="str">
        <f t="shared" si="4"/>
        <v/>
      </c>
      <c r="U27" s="40"/>
      <c r="V27" s="3"/>
      <c r="W27" s="28"/>
      <c r="X27" s="76" t="str">
        <f t="shared" si="2"/>
        <v>Đạt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2:39" ht="18.75" customHeight="1" x14ac:dyDescent="0.25">
      <c r="B28" s="29">
        <v>18</v>
      </c>
      <c r="C28" s="30" t="s">
        <v>332</v>
      </c>
      <c r="D28" s="99" t="s">
        <v>333</v>
      </c>
      <c r="E28" s="31" t="s">
        <v>127</v>
      </c>
      <c r="F28" s="32" t="s">
        <v>244</v>
      </c>
      <c r="G28" s="30" t="s">
        <v>66</v>
      </c>
      <c r="H28" s="33">
        <v>10</v>
      </c>
      <c r="I28" s="33">
        <v>7</v>
      </c>
      <c r="J28" s="33" t="s">
        <v>30</v>
      </c>
      <c r="K28" s="33">
        <v>7</v>
      </c>
      <c r="L28" s="41"/>
      <c r="M28" s="41"/>
      <c r="N28" s="41"/>
      <c r="O28" s="83"/>
      <c r="P28" s="35">
        <v>7</v>
      </c>
      <c r="Q28" s="36">
        <f t="shared" si="3"/>
        <v>7.3</v>
      </c>
      <c r="R28" s="37" t="str">
        <f t="shared" si="0"/>
        <v>B</v>
      </c>
      <c r="S28" s="38" t="str">
        <f t="shared" si="1"/>
        <v>Khá</v>
      </c>
      <c r="T28" s="39" t="str">
        <f t="shared" si="4"/>
        <v/>
      </c>
      <c r="U28" s="40"/>
      <c r="V28" s="3"/>
      <c r="W28" s="28"/>
      <c r="X28" s="76" t="str">
        <f t="shared" si="2"/>
        <v>Đạt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2:39" ht="18.75" customHeight="1" x14ac:dyDescent="0.25">
      <c r="B29" s="29">
        <v>19</v>
      </c>
      <c r="C29" s="30" t="s">
        <v>334</v>
      </c>
      <c r="D29" s="99" t="s">
        <v>151</v>
      </c>
      <c r="E29" s="31" t="s">
        <v>335</v>
      </c>
      <c r="F29" s="32" t="s">
        <v>336</v>
      </c>
      <c r="G29" s="30" t="s">
        <v>66</v>
      </c>
      <c r="H29" s="33">
        <v>9</v>
      </c>
      <c r="I29" s="33">
        <v>7.5</v>
      </c>
      <c r="J29" s="33" t="s">
        <v>30</v>
      </c>
      <c r="K29" s="33">
        <v>7.5</v>
      </c>
      <c r="L29" s="41"/>
      <c r="M29" s="41"/>
      <c r="N29" s="41"/>
      <c r="O29" s="83"/>
      <c r="P29" s="35">
        <v>7</v>
      </c>
      <c r="Q29" s="36">
        <f t="shared" si="3"/>
        <v>7.4</v>
      </c>
      <c r="R29" s="37" t="str">
        <f t="shared" si="0"/>
        <v>B</v>
      </c>
      <c r="S29" s="38" t="str">
        <f t="shared" si="1"/>
        <v>Khá</v>
      </c>
      <c r="T29" s="39" t="str">
        <f t="shared" si="4"/>
        <v/>
      </c>
      <c r="U29" s="40"/>
      <c r="V29" s="3"/>
      <c r="W29" s="28"/>
      <c r="X29" s="76" t="str">
        <f t="shared" si="2"/>
        <v>Đạt</v>
      </c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2:39" ht="18.75" customHeight="1" x14ac:dyDescent="0.25">
      <c r="B30" s="29">
        <v>20</v>
      </c>
      <c r="C30" s="30" t="s">
        <v>337</v>
      </c>
      <c r="D30" s="99" t="s">
        <v>338</v>
      </c>
      <c r="E30" s="31" t="s">
        <v>339</v>
      </c>
      <c r="F30" s="32" t="s">
        <v>340</v>
      </c>
      <c r="G30" s="30" t="s">
        <v>73</v>
      </c>
      <c r="H30" s="33">
        <v>10</v>
      </c>
      <c r="I30" s="33">
        <v>7.5</v>
      </c>
      <c r="J30" s="33" t="s">
        <v>30</v>
      </c>
      <c r="K30" s="33">
        <v>7.5</v>
      </c>
      <c r="L30" s="41"/>
      <c r="M30" s="41"/>
      <c r="N30" s="41"/>
      <c r="O30" s="83"/>
      <c r="P30" s="35">
        <v>7.5</v>
      </c>
      <c r="Q30" s="36">
        <f t="shared" si="3"/>
        <v>7.8</v>
      </c>
      <c r="R30" s="37" t="str">
        <f t="shared" si="0"/>
        <v>B</v>
      </c>
      <c r="S30" s="38" t="str">
        <f t="shared" si="1"/>
        <v>Khá</v>
      </c>
      <c r="T30" s="39" t="str">
        <f t="shared" si="4"/>
        <v/>
      </c>
      <c r="U30" s="40"/>
      <c r="V30" s="3"/>
      <c r="W30" s="28"/>
      <c r="X30" s="76" t="str">
        <f t="shared" si="2"/>
        <v>Đạt</v>
      </c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2:39" ht="18.75" customHeight="1" x14ac:dyDescent="0.25">
      <c r="B31" s="29">
        <v>21</v>
      </c>
      <c r="C31" s="30" t="s">
        <v>341</v>
      </c>
      <c r="D31" s="99" t="s">
        <v>342</v>
      </c>
      <c r="E31" s="31" t="s">
        <v>148</v>
      </c>
      <c r="F31" s="32" t="s">
        <v>343</v>
      </c>
      <c r="G31" s="30" t="s">
        <v>80</v>
      </c>
      <c r="H31" s="33">
        <v>10</v>
      </c>
      <c r="I31" s="33">
        <v>7.5</v>
      </c>
      <c r="J31" s="33" t="s">
        <v>30</v>
      </c>
      <c r="K31" s="33">
        <v>7.5</v>
      </c>
      <c r="L31" s="41"/>
      <c r="M31" s="41"/>
      <c r="N31" s="41"/>
      <c r="O31" s="83"/>
      <c r="P31" s="35">
        <v>7.5</v>
      </c>
      <c r="Q31" s="36">
        <f t="shared" si="3"/>
        <v>7.8</v>
      </c>
      <c r="R31" s="37" t="str">
        <f t="shared" si="0"/>
        <v>B</v>
      </c>
      <c r="S31" s="38" t="str">
        <f t="shared" si="1"/>
        <v>Khá</v>
      </c>
      <c r="T31" s="39" t="str">
        <f t="shared" si="4"/>
        <v/>
      </c>
      <c r="U31" s="40"/>
      <c r="V31" s="3"/>
      <c r="W31" s="28"/>
      <c r="X31" s="76" t="str">
        <f t="shared" si="2"/>
        <v>Đạt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2:39" ht="18.75" customHeight="1" x14ac:dyDescent="0.25">
      <c r="B32" s="29">
        <v>22</v>
      </c>
      <c r="C32" s="30" t="s">
        <v>344</v>
      </c>
      <c r="D32" s="99" t="s">
        <v>106</v>
      </c>
      <c r="E32" s="31" t="s">
        <v>156</v>
      </c>
      <c r="F32" s="32" t="s">
        <v>267</v>
      </c>
      <c r="G32" s="30" t="s">
        <v>80</v>
      </c>
      <c r="H32" s="33">
        <v>10</v>
      </c>
      <c r="I32" s="33">
        <v>7.5</v>
      </c>
      <c r="J32" s="33" t="s">
        <v>30</v>
      </c>
      <c r="K32" s="33">
        <v>7.5</v>
      </c>
      <c r="L32" s="41"/>
      <c r="M32" s="41"/>
      <c r="N32" s="41"/>
      <c r="O32" s="83"/>
      <c r="P32" s="35">
        <v>7.5</v>
      </c>
      <c r="Q32" s="36">
        <f t="shared" si="3"/>
        <v>7.8</v>
      </c>
      <c r="R32" s="37" t="str">
        <f t="shared" si="0"/>
        <v>B</v>
      </c>
      <c r="S32" s="38" t="str">
        <f t="shared" si="1"/>
        <v>Khá</v>
      </c>
      <c r="T32" s="39" t="str">
        <f t="shared" si="4"/>
        <v/>
      </c>
      <c r="U32" s="40"/>
      <c r="V32" s="3"/>
      <c r="W32" s="28"/>
      <c r="X32" s="76" t="str">
        <f t="shared" si="2"/>
        <v>Đạt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2:39" ht="18.75" customHeight="1" x14ac:dyDescent="0.25">
      <c r="B33" s="29">
        <v>23</v>
      </c>
      <c r="C33" s="30" t="s">
        <v>345</v>
      </c>
      <c r="D33" s="99" t="s">
        <v>346</v>
      </c>
      <c r="E33" s="31" t="s">
        <v>156</v>
      </c>
      <c r="F33" s="32" t="s">
        <v>347</v>
      </c>
      <c r="G33" s="30" t="s">
        <v>84</v>
      </c>
      <c r="H33" s="33">
        <v>9</v>
      </c>
      <c r="I33" s="33">
        <v>7</v>
      </c>
      <c r="J33" s="33" t="s">
        <v>30</v>
      </c>
      <c r="K33" s="33">
        <v>7</v>
      </c>
      <c r="L33" s="41"/>
      <c r="M33" s="41"/>
      <c r="N33" s="41"/>
      <c r="O33" s="83"/>
      <c r="P33" s="35">
        <v>7.5</v>
      </c>
      <c r="Q33" s="36">
        <f t="shared" si="3"/>
        <v>7.5</v>
      </c>
      <c r="R33" s="37" t="str">
        <f t="shared" si="0"/>
        <v>B</v>
      </c>
      <c r="S33" s="38" t="str">
        <f t="shared" si="1"/>
        <v>Khá</v>
      </c>
      <c r="T33" s="39" t="str">
        <f t="shared" si="4"/>
        <v/>
      </c>
      <c r="U33" s="40"/>
      <c r="V33" s="3"/>
      <c r="W33" s="28"/>
      <c r="X33" s="76" t="str">
        <f t="shared" si="2"/>
        <v>Đạt</v>
      </c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2:39" ht="18.75" customHeight="1" x14ac:dyDescent="0.25">
      <c r="B34" s="29">
        <v>24</v>
      </c>
      <c r="C34" s="30" t="s">
        <v>348</v>
      </c>
      <c r="D34" s="99" t="s">
        <v>349</v>
      </c>
      <c r="E34" s="31" t="s">
        <v>350</v>
      </c>
      <c r="F34" s="32" t="s">
        <v>351</v>
      </c>
      <c r="G34" s="30" t="s">
        <v>70</v>
      </c>
      <c r="H34" s="33">
        <v>9</v>
      </c>
      <c r="I34" s="33">
        <v>7</v>
      </c>
      <c r="J34" s="33" t="s">
        <v>30</v>
      </c>
      <c r="K34" s="33">
        <v>7</v>
      </c>
      <c r="L34" s="41"/>
      <c r="M34" s="41"/>
      <c r="N34" s="41"/>
      <c r="O34" s="83"/>
      <c r="P34" s="35">
        <v>7.5</v>
      </c>
      <c r="Q34" s="36">
        <f t="shared" si="3"/>
        <v>7.5</v>
      </c>
      <c r="R34" s="37" t="str">
        <f t="shared" si="0"/>
        <v>B</v>
      </c>
      <c r="S34" s="38" t="str">
        <f t="shared" si="1"/>
        <v>Khá</v>
      </c>
      <c r="T34" s="39" t="str">
        <f t="shared" si="4"/>
        <v/>
      </c>
      <c r="U34" s="40"/>
      <c r="V34" s="3"/>
      <c r="W34" s="28"/>
      <c r="X34" s="76" t="str">
        <f t="shared" si="2"/>
        <v>Đạt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ht="18.75" customHeight="1" x14ac:dyDescent="0.25">
      <c r="B35" s="29">
        <v>25</v>
      </c>
      <c r="C35" s="30" t="s">
        <v>352</v>
      </c>
      <c r="D35" s="99" t="s">
        <v>353</v>
      </c>
      <c r="E35" s="31" t="s">
        <v>168</v>
      </c>
      <c r="F35" s="32" t="s">
        <v>354</v>
      </c>
      <c r="G35" s="30" t="s">
        <v>80</v>
      </c>
      <c r="H35" s="33">
        <v>10</v>
      </c>
      <c r="I35" s="33">
        <v>7.5</v>
      </c>
      <c r="J35" s="33" t="s">
        <v>30</v>
      </c>
      <c r="K35" s="33">
        <v>7.5</v>
      </c>
      <c r="L35" s="41"/>
      <c r="M35" s="41"/>
      <c r="N35" s="41"/>
      <c r="O35" s="83"/>
      <c r="P35" s="35">
        <v>7.5</v>
      </c>
      <c r="Q35" s="36">
        <f t="shared" si="3"/>
        <v>7.8</v>
      </c>
      <c r="R35" s="37" t="str">
        <f t="shared" si="0"/>
        <v>B</v>
      </c>
      <c r="S35" s="38" t="str">
        <f t="shared" si="1"/>
        <v>Khá</v>
      </c>
      <c r="T35" s="39" t="str">
        <f t="shared" si="4"/>
        <v/>
      </c>
      <c r="U35" s="40"/>
      <c r="V35" s="3"/>
      <c r="W35" s="28"/>
      <c r="X35" s="76" t="str">
        <f t="shared" si="2"/>
        <v>Đạt</v>
      </c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2:39" ht="18.75" customHeight="1" x14ac:dyDescent="0.25">
      <c r="B36" s="29">
        <v>26</v>
      </c>
      <c r="C36" s="30" t="s">
        <v>355</v>
      </c>
      <c r="D36" s="99" t="s">
        <v>356</v>
      </c>
      <c r="E36" s="31" t="s">
        <v>357</v>
      </c>
      <c r="F36" s="32" t="s">
        <v>358</v>
      </c>
      <c r="G36" s="30" t="s">
        <v>80</v>
      </c>
      <c r="H36" s="33">
        <v>10</v>
      </c>
      <c r="I36" s="33">
        <v>7</v>
      </c>
      <c r="J36" s="33" t="s">
        <v>30</v>
      </c>
      <c r="K36" s="33">
        <v>7</v>
      </c>
      <c r="L36" s="41"/>
      <c r="M36" s="41"/>
      <c r="N36" s="41"/>
      <c r="O36" s="83"/>
      <c r="P36" s="35">
        <v>7.5</v>
      </c>
      <c r="Q36" s="36">
        <f t="shared" si="3"/>
        <v>7.6</v>
      </c>
      <c r="R36" s="37" t="str">
        <f t="shared" si="0"/>
        <v>B</v>
      </c>
      <c r="S36" s="38" t="str">
        <f t="shared" si="1"/>
        <v>Khá</v>
      </c>
      <c r="T36" s="39" t="str">
        <f t="shared" si="4"/>
        <v/>
      </c>
      <c r="U36" s="40"/>
      <c r="V36" s="3"/>
      <c r="W36" s="28"/>
      <c r="X36" s="76" t="str">
        <f t="shared" si="2"/>
        <v>Đạt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2:39" ht="18.75" customHeight="1" x14ac:dyDescent="0.25">
      <c r="B37" s="29">
        <v>27</v>
      </c>
      <c r="C37" s="30" t="s">
        <v>359</v>
      </c>
      <c r="D37" s="99" t="s">
        <v>360</v>
      </c>
      <c r="E37" s="31" t="s">
        <v>182</v>
      </c>
      <c r="F37" s="32" t="s">
        <v>361</v>
      </c>
      <c r="G37" s="30" t="s">
        <v>84</v>
      </c>
      <c r="H37" s="33">
        <v>7</v>
      </c>
      <c r="I37" s="33">
        <v>7</v>
      </c>
      <c r="J37" s="33" t="s">
        <v>30</v>
      </c>
      <c r="K37" s="33">
        <v>7</v>
      </c>
      <c r="L37" s="41"/>
      <c r="M37" s="41"/>
      <c r="N37" s="41"/>
      <c r="O37" s="83"/>
      <c r="P37" s="35">
        <v>7.5</v>
      </c>
      <c r="Q37" s="36">
        <f t="shared" si="3"/>
        <v>7.3</v>
      </c>
      <c r="R37" s="37" t="str">
        <f t="shared" si="0"/>
        <v>B</v>
      </c>
      <c r="S37" s="38" t="str">
        <f t="shared" si="1"/>
        <v>Khá</v>
      </c>
      <c r="T37" s="39" t="str">
        <f t="shared" si="4"/>
        <v/>
      </c>
      <c r="U37" s="40"/>
      <c r="V37" s="3"/>
      <c r="W37" s="28"/>
      <c r="X37" s="76" t="str">
        <f t="shared" si="2"/>
        <v>Đạt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2:39" ht="18.75" customHeight="1" x14ac:dyDescent="0.25">
      <c r="B38" s="29">
        <v>28</v>
      </c>
      <c r="C38" s="30" t="s">
        <v>362</v>
      </c>
      <c r="D38" s="99" t="s">
        <v>363</v>
      </c>
      <c r="E38" s="31" t="s">
        <v>182</v>
      </c>
      <c r="F38" s="32" t="s">
        <v>364</v>
      </c>
      <c r="G38" s="30" t="s">
        <v>62</v>
      </c>
      <c r="H38" s="33">
        <v>10</v>
      </c>
      <c r="I38" s="33">
        <v>7</v>
      </c>
      <c r="J38" s="33" t="s">
        <v>30</v>
      </c>
      <c r="K38" s="33">
        <v>7</v>
      </c>
      <c r="L38" s="41"/>
      <c r="M38" s="41"/>
      <c r="N38" s="41"/>
      <c r="O38" s="83"/>
      <c r="P38" s="35">
        <v>7.5</v>
      </c>
      <c r="Q38" s="36">
        <f t="shared" si="3"/>
        <v>7.6</v>
      </c>
      <c r="R38" s="37" t="str">
        <f t="shared" si="0"/>
        <v>B</v>
      </c>
      <c r="S38" s="38" t="str">
        <f t="shared" si="1"/>
        <v>Khá</v>
      </c>
      <c r="T38" s="39" t="str">
        <f t="shared" si="4"/>
        <v/>
      </c>
      <c r="U38" s="40"/>
      <c r="V38" s="3"/>
      <c r="W38" s="28"/>
      <c r="X38" s="76" t="str">
        <f t="shared" si="2"/>
        <v>Đạt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2:39" ht="18.75" customHeight="1" x14ac:dyDescent="0.25">
      <c r="B39" s="29">
        <v>29</v>
      </c>
      <c r="C39" s="30" t="s">
        <v>365</v>
      </c>
      <c r="D39" s="99" t="s">
        <v>366</v>
      </c>
      <c r="E39" s="31" t="s">
        <v>182</v>
      </c>
      <c r="F39" s="32" t="s">
        <v>367</v>
      </c>
      <c r="G39" s="30" t="s">
        <v>84</v>
      </c>
      <c r="H39" s="33">
        <v>9</v>
      </c>
      <c r="I39" s="33">
        <v>7.5</v>
      </c>
      <c r="J39" s="33" t="s">
        <v>30</v>
      </c>
      <c r="K39" s="33">
        <v>7.5</v>
      </c>
      <c r="L39" s="41"/>
      <c r="M39" s="41"/>
      <c r="N39" s="41"/>
      <c r="O39" s="83"/>
      <c r="P39" s="35">
        <v>7.5</v>
      </c>
      <c r="Q39" s="36">
        <f t="shared" si="3"/>
        <v>7.7</v>
      </c>
      <c r="R39" s="37" t="str">
        <f t="shared" si="0"/>
        <v>B</v>
      </c>
      <c r="S39" s="38" t="str">
        <f t="shared" si="1"/>
        <v>Khá</v>
      </c>
      <c r="T39" s="39" t="str">
        <f t="shared" si="4"/>
        <v/>
      </c>
      <c r="U39" s="40"/>
      <c r="V39" s="3"/>
      <c r="W39" s="28"/>
      <c r="X39" s="76" t="str">
        <f t="shared" si="2"/>
        <v>Đạt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ht="18.75" customHeight="1" x14ac:dyDescent="0.25">
      <c r="B40" s="29">
        <v>30</v>
      </c>
      <c r="C40" s="30" t="s">
        <v>368</v>
      </c>
      <c r="D40" s="99" t="s">
        <v>369</v>
      </c>
      <c r="E40" s="31" t="s">
        <v>182</v>
      </c>
      <c r="F40" s="32" t="s">
        <v>116</v>
      </c>
      <c r="G40" s="30" t="s">
        <v>62</v>
      </c>
      <c r="H40" s="33">
        <v>10</v>
      </c>
      <c r="I40" s="33">
        <v>7</v>
      </c>
      <c r="J40" s="33" t="s">
        <v>30</v>
      </c>
      <c r="K40" s="33">
        <v>7</v>
      </c>
      <c r="L40" s="41"/>
      <c r="M40" s="41"/>
      <c r="N40" s="41"/>
      <c r="O40" s="83"/>
      <c r="P40" s="35">
        <v>0</v>
      </c>
      <c r="Q40" s="36">
        <f t="shared" si="3"/>
        <v>3.1</v>
      </c>
      <c r="R40" s="37" t="str">
        <f t="shared" si="0"/>
        <v>F</v>
      </c>
      <c r="S40" s="38" t="str">
        <f t="shared" si="1"/>
        <v>Kém</v>
      </c>
      <c r="T40" s="39" t="s">
        <v>646</v>
      </c>
      <c r="U40" s="40"/>
      <c r="V40" s="3"/>
      <c r="W40" s="28"/>
      <c r="X40" s="76" t="str">
        <f t="shared" si="2"/>
        <v>Học lại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2:39" ht="18.75" customHeight="1" x14ac:dyDescent="0.25">
      <c r="B41" s="29">
        <v>31</v>
      </c>
      <c r="C41" s="30" t="s">
        <v>370</v>
      </c>
      <c r="D41" s="99" t="s">
        <v>371</v>
      </c>
      <c r="E41" s="31" t="s">
        <v>372</v>
      </c>
      <c r="F41" s="32" t="s">
        <v>229</v>
      </c>
      <c r="G41" s="30" t="s">
        <v>70</v>
      </c>
      <c r="H41" s="33">
        <v>9</v>
      </c>
      <c r="I41" s="33">
        <v>7</v>
      </c>
      <c r="J41" s="33" t="s">
        <v>30</v>
      </c>
      <c r="K41" s="33">
        <v>7</v>
      </c>
      <c r="L41" s="41"/>
      <c r="M41" s="41"/>
      <c r="N41" s="41"/>
      <c r="O41" s="83"/>
      <c r="P41" s="35">
        <v>8</v>
      </c>
      <c r="Q41" s="36">
        <f t="shared" si="3"/>
        <v>7.8</v>
      </c>
      <c r="R41" s="37" t="str">
        <f t="shared" si="0"/>
        <v>B</v>
      </c>
      <c r="S41" s="38" t="str">
        <f t="shared" si="1"/>
        <v>Khá</v>
      </c>
      <c r="T41" s="39" t="str">
        <f t="shared" si="4"/>
        <v/>
      </c>
      <c r="U41" s="40"/>
      <c r="V41" s="3"/>
      <c r="W41" s="28"/>
      <c r="X41" s="76" t="str">
        <f t="shared" si="2"/>
        <v>Đạt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2:39" ht="18.75" customHeight="1" x14ac:dyDescent="0.25">
      <c r="B42" s="29">
        <v>32</v>
      </c>
      <c r="C42" s="30" t="s">
        <v>373</v>
      </c>
      <c r="D42" s="99" t="s">
        <v>374</v>
      </c>
      <c r="E42" s="31" t="s">
        <v>375</v>
      </c>
      <c r="F42" s="32" t="s">
        <v>376</v>
      </c>
      <c r="G42" s="30" t="s">
        <v>62</v>
      </c>
      <c r="H42" s="33">
        <v>10</v>
      </c>
      <c r="I42" s="33">
        <v>7</v>
      </c>
      <c r="J42" s="33" t="s">
        <v>30</v>
      </c>
      <c r="K42" s="33">
        <v>7</v>
      </c>
      <c r="L42" s="41"/>
      <c r="M42" s="41"/>
      <c r="N42" s="41"/>
      <c r="O42" s="83"/>
      <c r="P42" s="35">
        <v>7</v>
      </c>
      <c r="Q42" s="36">
        <f t="shared" si="3"/>
        <v>7.3</v>
      </c>
      <c r="R42" s="37" t="str">
        <f t="shared" si="0"/>
        <v>B</v>
      </c>
      <c r="S42" s="38" t="str">
        <f t="shared" si="1"/>
        <v>Khá</v>
      </c>
      <c r="T42" s="39" t="str">
        <f t="shared" si="4"/>
        <v/>
      </c>
      <c r="U42" s="40"/>
      <c r="V42" s="3"/>
      <c r="W42" s="28"/>
      <c r="X42" s="76" t="str">
        <f t="shared" si="2"/>
        <v>Đạt</v>
      </c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2:39" ht="18.75" customHeight="1" x14ac:dyDescent="0.25">
      <c r="B43" s="29">
        <v>33</v>
      </c>
      <c r="C43" s="30" t="s">
        <v>377</v>
      </c>
      <c r="D43" s="99" t="s">
        <v>378</v>
      </c>
      <c r="E43" s="31" t="s">
        <v>188</v>
      </c>
      <c r="F43" s="32" t="s">
        <v>193</v>
      </c>
      <c r="G43" s="30" t="s">
        <v>80</v>
      </c>
      <c r="H43" s="33">
        <v>8</v>
      </c>
      <c r="I43" s="33">
        <v>7</v>
      </c>
      <c r="J43" s="33" t="s">
        <v>30</v>
      </c>
      <c r="K43" s="33">
        <v>7</v>
      </c>
      <c r="L43" s="41"/>
      <c r="M43" s="41"/>
      <c r="N43" s="41"/>
      <c r="O43" s="83"/>
      <c r="P43" s="35">
        <v>7.5</v>
      </c>
      <c r="Q43" s="36">
        <f t="shared" si="3"/>
        <v>7.4</v>
      </c>
      <c r="R43" s="37" t="str">
        <f t="shared" si="0"/>
        <v>B</v>
      </c>
      <c r="S43" s="38" t="str">
        <f t="shared" si="1"/>
        <v>Khá</v>
      </c>
      <c r="T43" s="39" t="str">
        <f t="shared" si="4"/>
        <v/>
      </c>
      <c r="U43" s="40"/>
      <c r="V43" s="3"/>
      <c r="W43" s="28"/>
      <c r="X43" s="76" t="str">
        <f t="shared" si="2"/>
        <v>Đạt</v>
      </c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2:39" ht="18.75" customHeight="1" x14ac:dyDescent="0.25">
      <c r="B44" s="29">
        <v>34</v>
      </c>
      <c r="C44" s="30" t="s">
        <v>379</v>
      </c>
      <c r="D44" s="99" t="s">
        <v>167</v>
      </c>
      <c r="E44" s="31" t="s">
        <v>188</v>
      </c>
      <c r="F44" s="32" t="s">
        <v>380</v>
      </c>
      <c r="G44" s="30" t="s">
        <v>84</v>
      </c>
      <c r="H44" s="33">
        <v>9</v>
      </c>
      <c r="I44" s="33">
        <v>7</v>
      </c>
      <c r="J44" s="33" t="s">
        <v>30</v>
      </c>
      <c r="K44" s="33">
        <v>7</v>
      </c>
      <c r="L44" s="41"/>
      <c r="M44" s="41"/>
      <c r="N44" s="41"/>
      <c r="O44" s="83"/>
      <c r="P44" s="35">
        <v>8.5</v>
      </c>
      <c r="Q44" s="36">
        <f t="shared" si="3"/>
        <v>8.1</v>
      </c>
      <c r="R44" s="37" t="str">
        <f t="shared" si="0"/>
        <v>B+</v>
      </c>
      <c r="S44" s="38" t="str">
        <f t="shared" si="1"/>
        <v>Khá</v>
      </c>
      <c r="T44" s="39" t="str">
        <f t="shared" si="4"/>
        <v/>
      </c>
      <c r="U44" s="40"/>
      <c r="V44" s="3"/>
      <c r="W44" s="28"/>
      <c r="X44" s="76" t="str">
        <f t="shared" si="2"/>
        <v>Đạt</v>
      </c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2:39" ht="18.75" customHeight="1" x14ac:dyDescent="0.25">
      <c r="B45" s="29">
        <v>35</v>
      </c>
      <c r="C45" s="30" t="s">
        <v>381</v>
      </c>
      <c r="D45" s="99" t="s">
        <v>382</v>
      </c>
      <c r="E45" s="31" t="s">
        <v>383</v>
      </c>
      <c r="F45" s="32" t="s">
        <v>384</v>
      </c>
      <c r="G45" s="30" t="s">
        <v>84</v>
      </c>
      <c r="H45" s="33">
        <v>9</v>
      </c>
      <c r="I45" s="33">
        <v>7</v>
      </c>
      <c r="J45" s="33" t="s">
        <v>30</v>
      </c>
      <c r="K45" s="33">
        <v>7</v>
      </c>
      <c r="L45" s="41"/>
      <c r="M45" s="41"/>
      <c r="N45" s="41"/>
      <c r="O45" s="83"/>
      <c r="P45" s="35">
        <v>7.5</v>
      </c>
      <c r="Q45" s="36">
        <f t="shared" si="3"/>
        <v>7.5</v>
      </c>
      <c r="R45" s="37" t="str">
        <f t="shared" si="0"/>
        <v>B</v>
      </c>
      <c r="S45" s="38" t="str">
        <f t="shared" si="1"/>
        <v>Khá</v>
      </c>
      <c r="T45" s="39" t="str">
        <f t="shared" si="4"/>
        <v/>
      </c>
      <c r="U45" s="40"/>
      <c r="V45" s="3"/>
      <c r="W45" s="28"/>
      <c r="X45" s="76" t="str">
        <f t="shared" si="2"/>
        <v>Đạt</v>
      </c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2:39" ht="18.75" customHeight="1" x14ac:dyDescent="0.25">
      <c r="B46" s="29">
        <v>36</v>
      </c>
      <c r="C46" s="30" t="s">
        <v>385</v>
      </c>
      <c r="D46" s="99" t="s">
        <v>386</v>
      </c>
      <c r="E46" s="31" t="s">
        <v>383</v>
      </c>
      <c r="F46" s="32" t="s">
        <v>387</v>
      </c>
      <c r="G46" s="30" t="s">
        <v>62</v>
      </c>
      <c r="H46" s="33">
        <v>10</v>
      </c>
      <c r="I46" s="33">
        <v>8</v>
      </c>
      <c r="J46" s="33" t="s">
        <v>30</v>
      </c>
      <c r="K46" s="33">
        <v>8</v>
      </c>
      <c r="L46" s="41"/>
      <c r="M46" s="41"/>
      <c r="N46" s="41"/>
      <c r="O46" s="83"/>
      <c r="P46" s="35">
        <v>8</v>
      </c>
      <c r="Q46" s="36">
        <f t="shared" si="3"/>
        <v>8.1999999999999993</v>
      </c>
      <c r="R46" s="37" t="str">
        <f t="shared" si="0"/>
        <v>B+</v>
      </c>
      <c r="S46" s="38" t="str">
        <f t="shared" si="1"/>
        <v>Khá</v>
      </c>
      <c r="T46" s="39" t="str">
        <f t="shared" si="4"/>
        <v/>
      </c>
      <c r="U46" s="40"/>
      <c r="V46" s="3"/>
      <c r="W46" s="28"/>
      <c r="X46" s="76" t="str">
        <f t="shared" si="2"/>
        <v>Đạt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2:39" ht="18.75" customHeight="1" x14ac:dyDescent="0.25">
      <c r="B47" s="29">
        <v>37</v>
      </c>
      <c r="C47" s="30" t="s">
        <v>388</v>
      </c>
      <c r="D47" s="99" t="s">
        <v>389</v>
      </c>
      <c r="E47" s="31" t="s">
        <v>196</v>
      </c>
      <c r="F47" s="32" t="s">
        <v>390</v>
      </c>
      <c r="G47" s="30" t="s">
        <v>70</v>
      </c>
      <c r="H47" s="33">
        <v>10</v>
      </c>
      <c r="I47" s="33">
        <v>7</v>
      </c>
      <c r="J47" s="33" t="s">
        <v>30</v>
      </c>
      <c r="K47" s="33">
        <v>7</v>
      </c>
      <c r="L47" s="41"/>
      <c r="M47" s="41"/>
      <c r="N47" s="41"/>
      <c r="O47" s="83"/>
      <c r="P47" s="35">
        <v>8</v>
      </c>
      <c r="Q47" s="36">
        <f t="shared" si="3"/>
        <v>7.9</v>
      </c>
      <c r="R47" s="37" t="str">
        <f t="shared" si="0"/>
        <v>B</v>
      </c>
      <c r="S47" s="38" t="str">
        <f t="shared" si="1"/>
        <v>Khá</v>
      </c>
      <c r="T47" s="39" t="str">
        <f t="shared" si="4"/>
        <v/>
      </c>
      <c r="U47" s="40"/>
      <c r="V47" s="3"/>
      <c r="W47" s="28"/>
      <c r="X47" s="76" t="str">
        <f t="shared" si="2"/>
        <v>Đạt</v>
      </c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2:39" ht="18.75" customHeight="1" x14ac:dyDescent="0.25">
      <c r="B48" s="29">
        <v>38</v>
      </c>
      <c r="C48" s="30" t="s">
        <v>391</v>
      </c>
      <c r="D48" s="99" t="s">
        <v>392</v>
      </c>
      <c r="E48" s="31" t="s">
        <v>393</v>
      </c>
      <c r="F48" s="32" t="s">
        <v>133</v>
      </c>
      <c r="G48" s="30" t="s">
        <v>73</v>
      </c>
      <c r="H48" s="33">
        <v>10</v>
      </c>
      <c r="I48" s="33">
        <v>8</v>
      </c>
      <c r="J48" s="33" t="s">
        <v>30</v>
      </c>
      <c r="K48" s="33">
        <v>8</v>
      </c>
      <c r="L48" s="41"/>
      <c r="M48" s="41"/>
      <c r="N48" s="41"/>
      <c r="O48" s="83"/>
      <c r="P48" s="35">
        <v>7</v>
      </c>
      <c r="Q48" s="36">
        <f t="shared" si="3"/>
        <v>7.6</v>
      </c>
      <c r="R48" s="37" t="str">
        <f t="shared" si="0"/>
        <v>B</v>
      </c>
      <c r="S48" s="38" t="str">
        <f t="shared" si="1"/>
        <v>Khá</v>
      </c>
      <c r="T48" s="39" t="str">
        <f t="shared" si="4"/>
        <v/>
      </c>
      <c r="U48" s="40"/>
      <c r="V48" s="3"/>
      <c r="W48" s="28"/>
      <c r="X48" s="76" t="str">
        <f t="shared" si="2"/>
        <v>Đạt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2:39" ht="18.75" customHeight="1" x14ac:dyDescent="0.25">
      <c r="B49" s="29">
        <v>39</v>
      </c>
      <c r="C49" s="30" t="s">
        <v>394</v>
      </c>
      <c r="D49" s="99" t="s">
        <v>395</v>
      </c>
      <c r="E49" s="31" t="s">
        <v>396</v>
      </c>
      <c r="F49" s="32" t="s">
        <v>397</v>
      </c>
      <c r="G49" s="30" t="s">
        <v>70</v>
      </c>
      <c r="H49" s="33">
        <v>7</v>
      </c>
      <c r="I49" s="33">
        <v>6.5</v>
      </c>
      <c r="J49" s="33" t="s">
        <v>30</v>
      </c>
      <c r="K49" s="33">
        <v>6.5</v>
      </c>
      <c r="L49" s="41"/>
      <c r="M49" s="41"/>
      <c r="N49" s="41"/>
      <c r="O49" s="83"/>
      <c r="P49" s="35">
        <v>7.5</v>
      </c>
      <c r="Q49" s="36">
        <f t="shared" si="3"/>
        <v>7.2</v>
      </c>
      <c r="R49" s="37" t="str">
        <f t="shared" si="0"/>
        <v>B</v>
      </c>
      <c r="S49" s="38" t="str">
        <f t="shared" si="1"/>
        <v>Khá</v>
      </c>
      <c r="T49" s="39" t="str">
        <f t="shared" si="4"/>
        <v/>
      </c>
      <c r="U49" s="40"/>
      <c r="V49" s="3"/>
      <c r="W49" s="28"/>
      <c r="X49" s="76" t="str">
        <f t="shared" si="2"/>
        <v>Đạt</v>
      </c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2:39" ht="18.75" customHeight="1" x14ac:dyDescent="0.25">
      <c r="B50" s="29">
        <v>40</v>
      </c>
      <c r="C50" s="30" t="s">
        <v>398</v>
      </c>
      <c r="D50" s="99" t="s">
        <v>399</v>
      </c>
      <c r="E50" s="31" t="s">
        <v>400</v>
      </c>
      <c r="F50" s="32" t="s">
        <v>401</v>
      </c>
      <c r="G50" s="30" t="s">
        <v>62</v>
      </c>
      <c r="H50" s="33">
        <v>10</v>
      </c>
      <c r="I50" s="33">
        <v>7.5</v>
      </c>
      <c r="J50" s="33" t="s">
        <v>30</v>
      </c>
      <c r="K50" s="33">
        <v>7.5</v>
      </c>
      <c r="L50" s="41"/>
      <c r="M50" s="41"/>
      <c r="N50" s="41"/>
      <c r="O50" s="83"/>
      <c r="P50" s="35">
        <v>9</v>
      </c>
      <c r="Q50" s="36">
        <f t="shared" si="3"/>
        <v>8.6999999999999993</v>
      </c>
      <c r="R50" s="37" t="str">
        <f t="shared" si="0"/>
        <v>A</v>
      </c>
      <c r="S50" s="38" t="str">
        <f t="shared" si="1"/>
        <v>Giỏi</v>
      </c>
      <c r="T50" s="39" t="str">
        <f t="shared" si="4"/>
        <v/>
      </c>
      <c r="U50" s="40"/>
      <c r="V50" s="3"/>
      <c r="W50" s="28"/>
      <c r="X50" s="76" t="str">
        <f t="shared" si="2"/>
        <v>Đạt</v>
      </c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2:39" ht="18.75" customHeight="1" x14ac:dyDescent="0.25">
      <c r="B51" s="29">
        <v>41</v>
      </c>
      <c r="C51" s="30" t="s">
        <v>402</v>
      </c>
      <c r="D51" s="99" t="s">
        <v>403</v>
      </c>
      <c r="E51" s="31" t="s">
        <v>212</v>
      </c>
      <c r="F51" s="32" t="s">
        <v>404</v>
      </c>
      <c r="G51" s="30" t="s">
        <v>73</v>
      </c>
      <c r="H51" s="33">
        <v>8</v>
      </c>
      <c r="I51" s="33">
        <v>6.5</v>
      </c>
      <c r="J51" s="33" t="s">
        <v>30</v>
      </c>
      <c r="K51" s="33">
        <v>6.5</v>
      </c>
      <c r="L51" s="41"/>
      <c r="M51" s="41"/>
      <c r="N51" s="41"/>
      <c r="O51" s="83"/>
      <c r="P51" s="35">
        <v>8.5</v>
      </c>
      <c r="Q51" s="36">
        <f t="shared" si="3"/>
        <v>7.9</v>
      </c>
      <c r="R51" s="37" t="str">
        <f t="shared" si="0"/>
        <v>B</v>
      </c>
      <c r="S51" s="38" t="str">
        <f t="shared" si="1"/>
        <v>Khá</v>
      </c>
      <c r="T51" s="39" t="str">
        <f t="shared" si="4"/>
        <v/>
      </c>
      <c r="U51" s="40"/>
      <c r="V51" s="3"/>
      <c r="W51" s="28"/>
      <c r="X51" s="76" t="str">
        <f t="shared" si="2"/>
        <v>Đạt</v>
      </c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2:39" ht="18.75" customHeight="1" x14ac:dyDescent="0.25">
      <c r="B52" s="29">
        <v>42</v>
      </c>
      <c r="C52" s="30" t="s">
        <v>405</v>
      </c>
      <c r="D52" s="99" t="s">
        <v>406</v>
      </c>
      <c r="E52" s="31" t="s">
        <v>407</v>
      </c>
      <c r="F52" s="32" t="s">
        <v>408</v>
      </c>
      <c r="G52" s="30" t="s">
        <v>62</v>
      </c>
      <c r="H52" s="33">
        <v>0</v>
      </c>
      <c r="I52" s="33">
        <v>0</v>
      </c>
      <c r="J52" s="33" t="s">
        <v>30</v>
      </c>
      <c r="K52" s="33">
        <v>0</v>
      </c>
      <c r="L52" s="41"/>
      <c r="M52" s="41"/>
      <c r="N52" s="41"/>
      <c r="O52" s="83"/>
      <c r="P52" s="35">
        <v>0</v>
      </c>
      <c r="Q52" s="36">
        <f t="shared" si="3"/>
        <v>0</v>
      </c>
      <c r="R52" s="37" t="str">
        <f t="shared" si="0"/>
        <v>F</v>
      </c>
      <c r="S52" s="38" t="str">
        <f t="shared" si="1"/>
        <v>Kém</v>
      </c>
      <c r="T52" s="39" t="str">
        <f t="shared" si="4"/>
        <v>Không đủ ĐKDT</v>
      </c>
      <c r="U52" s="40"/>
      <c r="V52" s="3"/>
      <c r="W52" s="28"/>
      <c r="X52" s="76" t="str">
        <f t="shared" si="2"/>
        <v>Học lại</v>
      </c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2:39" ht="18.75" customHeight="1" x14ac:dyDescent="0.25">
      <c r="B53" s="29">
        <v>43</v>
      </c>
      <c r="C53" s="30" t="s">
        <v>409</v>
      </c>
      <c r="D53" s="99" t="s">
        <v>410</v>
      </c>
      <c r="E53" s="31" t="s">
        <v>216</v>
      </c>
      <c r="F53" s="32" t="s">
        <v>411</v>
      </c>
      <c r="G53" s="30" t="s">
        <v>66</v>
      </c>
      <c r="H53" s="33">
        <v>9</v>
      </c>
      <c r="I53" s="33">
        <v>6.5</v>
      </c>
      <c r="J53" s="33" t="s">
        <v>30</v>
      </c>
      <c r="K53" s="33">
        <v>6.5</v>
      </c>
      <c r="L53" s="41"/>
      <c r="M53" s="41"/>
      <c r="N53" s="41"/>
      <c r="O53" s="83"/>
      <c r="P53" s="35">
        <v>7.5</v>
      </c>
      <c r="Q53" s="36">
        <f t="shared" si="3"/>
        <v>7.4</v>
      </c>
      <c r="R53" s="37" t="str">
        <f t="shared" si="0"/>
        <v>B</v>
      </c>
      <c r="S53" s="38" t="str">
        <f t="shared" si="1"/>
        <v>Khá</v>
      </c>
      <c r="T53" s="39" t="str">
        <f t="shared" si="4"/>
        <v/>
      </c>
      <c r="U53" s="40"/>
      <c r="V53" s="3"/>
      <c r="W53" s="28"/>
      <c r="X53" s="76" t="str">
        <f t="shared" si="2"/>
        <v>Đạt</v>
      </c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2:39" ht="18.75" customHeight="1" x14ac:dyDescent="0.25">
      <c r="B54" s="29">
        <v>44</v>
      </c>
      <c r="C54" s="30" t="s">
        <v>412</v>
      </c>
      <c r="D54" s="99" t="s">
        <v>250</v>
      </c>
      <c r="E54" s="31" t="s">
        <v>413</v>
      </c>
      <c r="F54" s="32" t="s">
        <v>414</v>
      </c>
      <c r="G54" s="30" t="s">
        <v>62</v>
      </c>
      <c r="H54" s="33">
        <v>10</v>
      </c>
      <c r="I54" s="33">
        <v>7</v>
      </c>
      <c r="J54" s="33" t="s">
        <v>30</v>
      </c>
      <c r="K54" s="33">
        <v>7</v>
      </c>
      <c r="L54" s="41"/>
      <c r="M54" s="41"/>
      <c r="N54" s="41"/>
      <c r="O54" s="83"/>
      <c r="P54" s="35">
        <v>8</v>
      </c>
      <c r="Q54" s="36">
        <f t="shared" si="3"/>
        <v>7.9</v>
      </c>
      <c r="R54" s="37" t="str">
        <f t="shared" si="0"/>
        <v>B</v>
      </c>
      <c r="S54" s="38" t="str">
        <f t="shared" si="1"/>
        <v>Khá</v>
      </c>
      <c r="T54" s="39" t="str">
        <f t="shared" si="4"/>
        <v/>
      </c>
      <c r="U54" s="40"/>
      <c r="V54" s="3"/>
      <c r="W54" s="28"/>
      <c r="X54" s="76" t="str">
        <f t="shared" si="2"/>
        <v>Đạt</v>
      </c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2:39" ht="18.75" customHeight="1" x14ac:dyDescent="0.25">
      <c r="B55" s="29">
        <v>45</v>
      </c>
      <c r="C55" s="30" t="s">
        <v>415</v>
      </c>
      <c r="D55" s="99" t="s">
        <v>342</v>
      </c>
      <c r="E55" s="31" t="s">
        <v>232</v>
      </c>
      <c r="F55" s="32" t="s">
        <v>416</v>
      </c>
      <c r="G55" s="30" t="s">
        <v>84</v>
      </c>
      <c r="H55" s="33">
        <v>9</v>
      </c>
      <c r="I55" s="33">
        <v>7</v>
      </c>
      <c r="J55" s="33" t="s">
        <v>30</v>
      </c>
      <c r="K55" s="33">
        <v>7</v>
      </c>
      <c r="L55" s="41"/>
      <c r="M55" s="41"/>
      <c r="N55" s="41"/>
      <c r="O55" s="83"/>
      <c r="P55" s="35">
        <v>8</v>
      </c>
      <c r="Q55" s="36">
        <f t="shared" si="3"/>
        <v>7.8</v>
      </c>
      <c r="R55" s="37" t="str">
        <f t="shared" si="0"/>
        <v>B</v>
      </c>
      <c r="S55" s="38" t="str">
        <f t="shared" si="1"/>
        <v>Khá</v>
      </c>
      <c r="T55" s="39" t="str">
        <f t="shared" si="4"/>
        <v/>
      </c>
      <c r="U55" s="40"/>
      <c r="V55" s="3"/>
      <c r="W55" s="28"/>
      <c r="X55" s="76" t="str">
        <f t="shared" si="2"/>
        <v>Đạt</v>
      </c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2:39" ht="18.75" customHeight="1" x14ac:dyDescent="0.25">
      <c r="B56" s="29">
        <v>46</v>
      </c>
      <c r="C56" s="30" t="s">
        <v>417</v>
      </c>
      <c r="D56" s="99" t="s">
        <v>106</v>
      </c>
      <c r="E56" s="31" t="s">
        <v>418</v>
      </c>
      <c r="F56" s="32" t="s">
        <v>419</v>
      </c>
      <c r="G56" s="30" t="s">
        <v>84</v>
      </c>
      <c r="H56" s="33">
        <v>10</v>
      </c>
      <c r="I56" s="33">
        <v>7</v>
      </c>
      <c r="J56" s="33" t="s">
        <v>30</v>
      </c>
      <c r="K56" s="33">
        <v>7</v>
      </c>
      <c r="L56" s="41"/>
      <c r="M56" s="41"/>
      <c r="N56" s="41"/>
      <c r="O56" s="83"/>
      <c r="P56" s="35">
        <v>7.5</v>
      </c>
      <c r="Q56" s="36">
        <f t="shared" si="3"/>
        <v>7.6</v>
      </c>
      <c r="R56" s="37" t="str">
        <f t="shared" si="0"/>
        <v>B</v>
      </c>
      <c r="S56" s="38" t="str">
        <f t="shared" si="1"/>
        <v>Khá</v>
      </c>
      <c r="T56" s="39" t="str">
        <f t="shared" si="4"/>
        <v/>
      </c>
      <c r="U56" s="40"/>
      <c r="V56" s="3"/>
      <c r="W56" s="28"/>
      <c r="X56" s="76" t="str">
        <f t="shared" si="2"/>
        <v>Đạt</v>
      </c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2:39" ht="18.75" customHeight="1" x14ac:dyDescent="0.25">
      <c r="B57" s="29">
        <v>47</v>
      </c>
      <c r="C57" s="30" t="s">
        <v>420</v>
      </c>
      <c r="D57" s="99" t="s">
        <v>159</v>
      </c>
      <c r="E57" s="31" t="s">
        <v>421</v>
      </c>
      <c r="F57" s="32" t="s">
        <v>422</v>
      </c>
      <c r="G57" s="30" t="s">
        <v>70</v>
      </c>
      <c r="H57" s="33">
        <v>10</v>
      </c>
      <c r="I57" s="33">
        <v>7</v>
      </c>
      <c r="J57" s="33" t="s">
        <v>30</v>
      </c>
      <c r="K57" s="33">
        <v>7</v>
      </c>
      <c r="L57" s="41"/>
      <c r="M57" s="41"/>
      <c r="N57" s="41"/>
      <c r="O57" s="83"/>
      <c r="P57" s="35">
        <v>7</v>
      </c>
      <c r="Q57" s="36">
        <f t="shared" si="3"/>
        <v>7.3</v>
      </c>
      <c r="R57" s="37" t="str">
        <f t="shared" si="0"/>
        <v>B</v>
      </c>
      <c r="S57" s="38" t="str">
        <f t="shared" si="1"/>
        <v>Khá</v>
      </c>
      <c r="T57" s="39" t="str">
        <f t="shared" si="4"/>
        <v/>
      </c>
      <c r="U57" s="40"/>
      <c r="V57" s="3"/>
      <c r="W57" s="28"/>
      <c r="X57" s="76" t="str">
        <f t="shared" si="2"/>
        <v>Đạt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2:39" ht="18.75" customHeight="1" x14ac:dyDescent="0.25">
      <c r="B58" s="29">
        <v>48</v>
      </c>
      <c r="C58" s="30" t="s">
        <v>423</v>
      </c>
      <c r="D58" s="99" t="s">
        <v>424</v>
      </c>
      <c r="E58" s="31" t="s">
        <v>240</v>
      </c>
      <c r="F58" s="32" t="s">
        <v>425</v>
      </c>
      <c r="G58" s="30" t="s">
        <v>80</v>
      </c>
      <c r="H58" s="33">
        <v>10</v>
      </c>
      <c r="I58" s="33">
        <v>6.5</v>
      </c>
      <c r="J58" s="33" t="s">
        <v>30</v>
      </c>
      <c r="K58" s="33">
        <v>6.5</v>
      </c>
      <c r="L58" s="41"/>
      <c r="M58" s="41"/>
      <c r="N58" s="41"/>
      <c r="O58" s="83"/>
      <c r="P58" s="35">
        <v>7.5</v>
      </c>
      <c r="Q58" s="36">
        <f t="shared" si="3"/>
        <v>7.5</v>
      </c>
      <c r="R58" s="37" t="str">
        <f t="shared" si="0"/>
        <v>B</v>
      </c>
      <c r="S58" s="38" t="str">
        <f t="shared" si="1"/>
        <v>Khá</v>
      </c>
      <c r="T58" s="39" t="str">
        <f t="shared" si="4"/>
        <v/>
      </c>
      <c r="U58" s="40"/>
      <c r="V58" s="3"/>
      <c r="W58" s="28"/>
      <c r="X58" s="76" t="str">
        <f t="shared" si="2"/>
        <v>Đạt</v>
      </c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2:39" ht="18.75" customHeight="1" x14ac:dyDescent="0.25">
      <c r="B59" s="29">
        <v>49</v>
      </c>
      <c r="C59" s="30" t="s">
        <v>426</v>
      </c>
      <c r="D59" s="99" t="s">
        <v>356</v>
      </c>
      <c r="E59" s="31" t="s">
        <v>247</v>
      </c>
      <c r="F59" s="32" t="s">
        <v>427</v>
      </c>
      <c r="G59" s="30" t="s">
        <v>70</v>
      </c>
      <c r="H59" s="33">
        <v>9</v>
      </c>
      <c r="I59" s="33">
        <v>7</v>
      </c>
      <c r="J59" s="33" t="s">
        <v>30</v>
      </c>
      <c r="K59" s="33">
        <v>7</v>
      </c>
      <c r="L59" s="41"/>
      <c r="M59" s="41"/>
      <c r="N59" s="41"/>
      <c r="O59" s="83"/>
      <c r="P59" s="35">
        <v>8</v>
      </c>
      <c r="Q59" s="36">
        <f t="shared" si="3"/>
        <v>7.8</v>
      </c>
      <c r="R59" s="37" t="str">
        <f t="shared" si="0"/>
        <v>B</v>
      </c>
      <c r="S59" s="38" t="str">
        <f t="shared" si="1"/>
        <v>Khá</v>
      </c>
      <c r="T59" s="39" t="str">
        <f t="shared" si="4"/>
        <v/>
      </c>
      <c r="U59" s="40"/>
      <c r="V59" s="3"/>
      <c r="W59" s="28"/>
      <c r="X59" s="76" t="str">
        <f t="shared" si="2"/>
        <v>Đạt</v>
      </c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2:39" ht="18.75" customHeight="1" x14ac:dyDescent="0.25">
      <c r="B60" s="29">
        <v>50</v>
      </c>
      <c r="C60" s="30" t="s">
        <v>428</v>
      </c>
      <c r="D60" s="99" t="s">
        <v>250</v>
      </c>
      <c r="E60" s="31" t="s">
        <v>247</v>
      </c>
      <c r="F60" s="32" t="s">
        <v>429</v>
      </c>
      <c r="G60" s="30" t="s">
        <v>66</v>
      </c>
      <c r="H60" s="33">
        <v>10</v>
      </c>
      <c r="I60" s="33">
        <v>7</v>
      </c>
      <c r="J60" s="33" t="s">
        <v>30</v>
      </c>
      <c r="K60" s="33">
        <v>7</v>
      </c>
      <c r="L60" s="41"/>
      <c r="M60" s="41"/>
      <c r="N60" s="41"/>
      <c r="O60" s="83"/>
      <c r="P60" s="35">
        <v>8</v>
      </c>
      <c r="Q60" s="36">
        <f t="shared" si="3"/>
        <v>7.9</v>
      </c>
      <c r="R60" s="37" t="str">
        <f t="shared" si="0"/>
        <v>B</v>
      </c>
      <c r="S60" s="38" t="str">
        <f t="shared" si="1"/>
        <v>Khá</v>
      </c>
      <c r="T60" s="39" t="str">
        <f t="shared" si="4"/>
        <v/>
      </c>
      <c r="U60" s="40"/>
      <c r="V60" s="3"/>
      <c r="W60" s="28"/>
      <c r="X60" s="76" t="str">
        <f t="shared" si="2"/>
        <v>Đạt</v>
      </c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2:39" ht="18.75" customHeight="1" x14ac:dyDescent="0.25">
      <c r="B61" s="29">
        <v>51</v>
      </c>
      <c r="C61" s="30" t="s">
        <v>430</v>
      </c>
      <c r="D61" s="99" t="s">
        <v>431</v>
      </c>
      <c r="E61" s="31" t="s">
        <v>432</v>
      </c>
      <c r="F61" s="32" t="s">
        <v>433</v>
      </c>
      <c r="G61" s="30" t="s">
        <v>62</v>
      </c>
      <c r="H61" s="33">
        <v>10</v>
      </c>
      <c r="I61" s="33">
        <v>7.5</v>
      </c>
      <c r="J61" s="33" t="s">
        <v>30</v>
      </c>
      <c r="K61" s="33">
        <v>7.5</v>
      </c>
      <c r="L61" s="41"/>
      <c r="M61" s="41"/>
      <c r="N61" s="41"/>
      <c r="O61" s="83"/>
      <c r="P61" s="35">
        <v>7</v>
      </c>
      <c r="Q61" s="36">
        <f t="shared" si="3"/>
        <v>7.5</v>
      </c>
      <c r="R61" s="37" t="str">
        <f t="shared" si="0"/>
        <v>B</v>
      </c>
      <c r="S61" s="38" t="str">
        <f t="shared" si="1"/>
        <v>Khá</v>
      </c>
      <c r="T61" s="39" t="str">
        <f t="shared" si="4"/>
        <v/>
      </c>
      <c r="U61" s="40"/>
      <c r="V61" s="3"/>
      <c r="W61" s="28"/>
      <c r="X61" s="76" t="str">
        <f t="shared" si="2"/>
        <v>Đạt</v>
      </c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2:39" ht="18.75" customHeight="1" x14ac:dyDescent="0.25">
      <c r="B62" s="29">
        <v>52</v>
      </c>
      <c r="C62" s="30" t="s">
        <v>434</v>
      </c>
      <c r="D62" s="99" t="s">
        <v>435</v>
      </c>
      <c r="E62" s="31" t="s">
        <v>432</v>
      </c>
      <c r="F62" s="32" t="s">
        <v>436</v>
      </c>
      <c r="G62" s="30" t="s">
        <v>84</v>
      </c>
      <c r="H62" s="33">
        <v>10</v>
      </c>
      <c r="I62" s="33">
        <v>7</v>
      </c>
      <c r="J62" s="33" t="s">
        <v>30</v>
      </c>
      <c r="K62" s="33">
        <v>7</v>
      </c>
      <c r="L62" s="41"/>
      <c r="M62" s="41"/>
      <c r="N62" s="41"/>
      <c r="O62" s="83"/>
      <c r="P62" s="35">
        <v>7.5</v>
      </c>
      <c r="Q62" s="36">
        <f t="shared" si="3"/>
        <v>7.6</v>
      </c>
      <c r="R62" s="37" t="str">
        <f t="shared" si="0"/>
        <v>B</v>
      </c>
      <c r="S62" s="38" t="str">
        <f t="shared" si="1"/>
        <v>Khá</v>
      </c>
      <c r="T62" s="39" t="str">
        <f t="shared" si="4"/>
        <v/>
      </c>
      <c r="U62" s="40"/>
      <c r="V62" s="3"/>
      <c r="W62" s="28"/>
      <c r="X62" s="76" t="str">
        <f t="shared" si="2"/>
        <v>Đạt</v>
      </c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2:39" ht="18.75" customHeight="1" x14ac:dyDescent="0.25">
      <c r="B63" s="29">
        <v>53</v>
      </c>
      <c r="C63" s="30" t="s">
        <v>437</v>
      </c>
      <c r="D63" s="99" t="s">
        <v>438</v>
      </c>
      <c r="E63" s="31" t="s">
        <v>432</v>
      </c>
      <c r="F63" s="32">
        <v>35378</v>
      </c>
      <c r="G63" s="30" t="s">
        <v>70</v>
      </c>
      <c r="H63" s="33">
        <v>10</v>
      </c>
      <c r="I63" s="33">
        <v>8</v>
      </c>
      <c r="J63" s="33" t="s">
        <v>30</v>
      </c>
      <c r="K63" s="33">
        <v>8</v>
      </c>
      <c r="L63" s="41"/>
      <c r="M63" s="41"/>
      <c r="N63" s="41"/>
      <c r="O63" s="83"/>
      <c r="P63" s="35">
        <v>7.5</v>
      </c>
      <c r="Q63" s="36">
        <f t="shared" si="3"/>
        <v>7.9</v>
      </c>
      <c r="R63" s="37" t="str">
        <f t="shared" si="0"/>
        <v>B</v>
      </c>
      <c r="S63" s="38" t="str">
        <f t="shared" si="1"/>
        <v>Khá</v>
      </c>
      <c r="T63" s="39" t="str">
        <f t="shared" si="4"/>
        <v/>
      </c>
      <c r="U63" s="40"/>
      <c r="V63" s="3"/>
      <c r="W63" s="28"/>
      <c r="X63" s="76" t="str">
        <f t="shared" si="2"/>
        <v>Đạt</v>
      </c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2:39" ht="18.75" customHeight="1" x14ac:dyDescent="0.25">
      <c r="B64" s="29">
        <v>54</v>
      </c>
      <c r="C64" s="30" t="s">
        <v>439</v>
      </c>
      <c r="D64" s="99" t="s">
        <v>440</v>
      </c>
      <c r="E64" s="31" t="s">
        <v>261</v>
      </c>
      <c r="F64" s="32" t="s">
        <v>441</v>
      </c>
      <c r="G64" s="30" t="s">
        <v>84</v>
      </c>
      <c r="H64" s="33">
        <v>9</v>
      </c>
      <c r="I64" s="33">
        <v>7</v>
      </c>
      <c r="J64" s="33" t="s">
        <v>30</v>
      </c>
      <c r="K64" s="33">
        <v>7</v>
      </c>
      <c r="L64" s="41"/>
      <c r="M64" s="41"/>
      <c r="N64" s="41"/>
      <c r="O64" s="83"/>
      <c r="P64" s="35">
        <v>7.5</v>
      </c>
      <c r="Q64" s="36">
        <f t="shared" si="3"/>
        <v>7.5</v>
      </c>
      <c r="R64" s="37" t="str">
        <f t="shared" si="0"/>
        <v>B</v>
      </c>
      <c r="S64" s="38" t="str">
        <f t="shared" si="1"/>
        <v>Khá</v>
      </c>
      <c r="T64" s="39" t="str">
        <f t="shared" si="4"/>
        <v/>
      </c>
      <c r="U64" s="40"/>
      <c r="V64" s="3"/>
      <c r="W64" s="28"/>
      <c r="X64" s="76" t="str">
        <f t="shared" si="2"/>
        <v>Đạt</v>
      </c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ht="18.75" customHeight="1" x14ac:dyDescent="0.25">
      <c r="B65" s="29">
        <v>55</v>
      </c>
      <c r="C65" s="30" t="s">
        <v>442</v>
      </c>
      <c r="D65" s="99" t="s">
        <v>130</v>
      </c>
      <c r="E65" s="31" t="s">
        <v>261</v>
      </c>
      <c r="F65" s="32" t="s">
        <v>172</v>
      </c>
      <c r="G65" s="30" t="s">
        <v>80</v>
      </c>
      <c r="H65" s="33">
        <v>10</v>
      </c>
      <c r="I65" s="33">
        <v>6.5</v>
      </c>
      <c r="J65" s="33" t="s">
        <v>30</v>
      </c>
      <c r="K65" s="33">
        <v>6.5</v>
      </c>
      <c r="L65" s="41"/>
      <c r="M65" s="41"/>
      <c r="N65" s="41"/>
      <c r="O65" s="83"/>
      <c r="P65" s="35">
        <v>7.5</v>
      </c>
      <c r="Q65" s="36">
        <f t="shared" si="3"/>
        <v>7.5</v>
      </c>
      <c r="R65" s="37" t="str">
        <f t="shared" si="0"/>
        <v>B</v>
      </c>
      <c r="S65" s="38" t="str">
        <f t="shared" si="1"/>
        <v>Khá</v>
      </c>
      <c r="T65" s="39" t="str">
        <f t="shared" si="4"/>
        <v/>
      </c>
      <c r="U65" s="40"/>
      <c r="V65" s="3"/>
      <c r="W65" s="28"/>
      <c r="X65" s="76" t="str">
        <f t="shared" si="2"/>
        <v>Đạt</v>
      </c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ht="18.75" customHeight="1" x14ac:dyDescent="0.25">
      <c r="B66" s="29">
        <v>56</v>
      </c>
      <c r="C66" s="30" t="s">
        <v>443</v>
      </c>
      <c r="D66" s="99" t="s">
        <v>444</v>
      </c>
      <c r="E66" s="31" t="s">
        <v>445</v>
      </c>
      <c r="F66" s="32" t="s">
        <v>446</v>
      </c>
      <c r="G66" s="30" t="s">
        <v>62</v>
      </c>
      <c r="H66" s="33">
        <v>9</v>
      </c>
      <c r="I66" s="33">
        <v>7.5</v>
      </c>
      <c r="J66" s="33" t="s">
        <v>30</v>
      </c>
      <c r="K66" s="33">
        <v>7.5</v>
      </c>
      <c r="L66" s="41"/>
      <c r="M66" s="41"/>
      <c r="N66" s="41"/>
      <c r="O66" s="83"/>
      <c r="P66" s="35">
        <v>8.5</v>
      </c>
      <c r="Q66" s="36">
        <f t="shared" si="3"/>
        <v>8.3000000000000007</v>
      </c>
      <c r="R66" s="37" t="str">
        <f t="shared" si="0"/>
        <v>B+</v>
      </c>
      <c r="S66" s="38" t="str">
        <f t="shared" si="1"/>
        <v>Khá</v>
      </c>
      <c r="T66" s="39" t="str">
        <f t="shared" si="4"/>
        <v/>
      </c>
      <c r="U66" s="40"/>
      <c r="V66" s="3"/>
      <c r="W66" s="28"/>
      <c r="X66" s="76" t="str">
        <f t="shared" si="2"/>
        <v>Đạt</v>
      </c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39" ht="18.75" customHeight="1" x14ac:dyDescent="0.25">
      <c r="B67" s="29">
        <v>57</v>
      </c>
      <c r="C67" s="30" t="s">
        <v>447</v>
      </c>
      <c r="D67" s="99" t="s">
        <v>448</v>
      </c>
      <c r="E67" s="31" t="s">
        <v>449</v>
      </c>
      <c r="F67" s="32" t="s">
        <v>450</v>
      </c>
      <c r="G67" s="30" t="s">
        <v>80</v>
      </c>
      <c r="H67" s="33">
        <v>10</v>
      </c>
      <c r="I67" s="33">
        <v>7</v>
      </c>
      <c r="J67" s="33" t="s">
        <v>30</v>
      </c>
      <c r="K67" s="33">
        <v>7</v>
      </c>
      <c r="L67" s="41"/>
      <c r="M67" s="41"/>
      <c r="N67" s="41"/>
      <c r="O67" s="83"/>
      <c r="P67" s="35">
        <v>7.5</v>
      </c>
      <c r="Q67" s="36">
        <f t="shared" si="3"/>
        <v>7.6</v>
      </c>
      <c r="R67" s="37" t="str">
        <f t="shared" si="0"/>
        <v>B</v>
      </c>
      <c r="S67" s="38" t="str">
        <f t="shared" si="1"/>
        <v>Khá</v>
      </c>
      <c r="T67" s="39" t="str">
        <f t="shared" si="4"/>
        <v/>
      </c>
      <c r="U67" s="40"/>
      <c r="V67" s="3"/>
      <c r="W67" s="28"/>
      <c r="X67" s="76" t="str">
        <f t="shared" si="2"/>
        <v>Đạt</v>
      </c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</row>
    <row r="68" spans="1:39" ht="18.75" customHeight="1" x14ac:dyDescent="0.25">
      <c r="B68" s="29">
        <v>58</v>
      </c>
      <c r="C68" s="30" t="s">
        <v>451</v>
      </c>
      <c r="D68" s="99" t="s">
        <v>444</v>
      </c>
      <c r="E68" s="31" t="s">
        <v>452</v>
      </c>
      <c r="F68" s="32" t="s">
        <v>453</v>
      </c>
      <c r="G68" s="30" t="s">
        <v>84</v>
      </c>
      <c r="H68" s="33">
        <v>10</v>
      </c>
      <c r="I68" s="33">
        <v>7</v>
      </c>
      <c r="J68" s="33" t="s">
        <v>30</v>
      </c>
      <c r="K68" s="33">
        <v>7</v>
      </c>
      <c r="L68" s="41"/>
      <c r="M68" s="41"/>
      <c r="N68" s="41"/>
      <c r="O68" s="83"/>
      <c r="P68" s="35">
        <v>7.5</v>
      </c>
      <c r="Q68" s="36">
        <f t="shared" si="3"/>
        <v>7.6</v>
      </c>
      <c r="R68" s="37" t="str">
        <f t="shared" si="0"/>
        <v>B</v>
      </c>
      <c r="S68" s="38" t="str">
        <f t="shared" si="1"/>
        <v>Khá</v>
      </c>
      <c r="T68" s="39" t="str">
        <f t="shared" si="4"/>
        <v/>
      </c>
      <c r="U68" s="40"/>
      <c r="V68" s="3"/>
      <c r="W68" s="28"/>
      <c r="X68" s="76" t="str">
        <f t="shared" si="2"/>
        <v>Đạt</v>
      </c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ht="18.75" customHeight="1" x14ac:dyDescent="0.25">
      <c r="B69" s="29">
        <v>59</v>
      </c>
      <c r="C69" s="30" t="s">
        <v>454</v>
      </c>
      <c r="D69" s="99" t="s">
        <v>455</v>
      </c>
      <c r="E69" s="31" t="s">
        <v>456</v>
      </c>
      <c r="F69" s="32" t="s">
        <v>457</v>
      </c>
      <c r="G69" s="30" t="s">
        <v>84</v>
      </c>
      <c r="H69" s="33">
        <v>10</v>
      </c>
      <c r="I69" s="33">
        <v>8</v>
      </c>
      <c r="J69" s="33" t="s">
        <v>30</v>
      </c>
      <c r="K69" s="33">
        <v>8</v>
      </c>
      <c r="L69" s="41"/>
      <c r="M69" s="41"/>
      <c r="N69" s="41"/>
      <c r="O69" s="83"/>
      <c r="P69" s="35">
        <v>8.5</v>
      </c>
      <c r="Q69" s="36">
        <f t="shared" si="3"/>
        <v>8.5</v>
      </c>
      <c r="R69" s="37" t="str">
        <f t="shared" si="0"/>
        <v>A</v>
      </c>
      <c r="S69" s="38" t="str">
        <f t="shared" si="1"/>
        <v>Giỏi</v>
      </c>
      <c r="T69" s="39" t="str">
        <f t="shared" si="4"/>
        <v/>
      </c>
      <c r="U69" s="40"/>
      <c r="V69" s="3"/>
      <c r="W69" s="28"/>
      <c r="X69" s="76" t="str">
        <f t="shared" si="2"/>
        <v>Đạt</v>
      </c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</row>
    <row r="70" spans="1:39" ht="9" customHeight="1" x14ac:dyDescent="0.25">
      <c r="A70" s="2"/>
      <c r="B70" s="42"/>
      <c r="C70" s="43"/>
      <c r="D70" s="100"/>
      <c r="E70" s="44"/>
      <c r="F70" s="44"/>
      <c r="G70" s="44"/>
      <c r="H70" s="45"/>
      <c r="I70" s="46"/>
      <c r="J70" s="46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3"/>
    </row>
    <row r="71" spans="1:39" ht="16.5" x14ac:dyDescent="0.25">
      <c r="A71" s="2"/>
      <c r="B71" s="127" t="s">
        <v>31</v>
      </c>
      <c r="C71" s="127"/>
      <c r="D71" s="100"/>
      <c r="E71" s="44"/>
      <c r="F71" s="44"/>
      <c r="G71" s="44"/>
      <c r="H71" s="45"/>
      <c r="I71" s="46"/>
      <c r="J71" s="46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3"/>
    </row>
    <row r="72" spans="1:39" ht="16.5" customHeight="1" x14ac:dyDescent="0.25">
      <c r="A72" s="2"/>
      <c r="B72" s="48" t="s">
        <v>32</v>
      </c>
      <c r="C72" s="48"/>
      <c r="D72" s="101">
        <f>+$AA$9</f>
        <v>59</v>
      </c>
      <c r="E72" s="49" t="s">
        <v>33</v>
      </c>
      <c r="F72" s="116" t="s">
        <v>34</v>
      </c>
      <c r="G72" s="116"/>
      <c r="H72" s="116"/>
      <c r="I72" s="116"/>
      <c r="J72" s="116"/>
      <c r="K72" s="116"/>
      <c r="L72" s="116"/>
      <c r="M72" s="116"/>
      <c r="N72" s="116"/>
      <c r="O72" s="116"/>
      <c r="P72" s="50">
        <f>$AA$9 -COUNTIF($T$10:$T$258,"Vắng") -COUNTIF($T$10:$T$258,"Vắng có phép") - COUNTIF($T$10:$T$258,"Đình chỉ thi") - COUNTIF($T$10:$T$258,"Không đủ ĐKDT")</f>
        <v>56</v>
      </c>
      <c r="Q72" s="50"/>
      <c r="R72" s="50"/>
      <c r="S72" s="51"/>
      <c r="T72" s="52" t="s">
        <v>33</v>
      </c>
      <c r="U72" s="51"/>
      <c r="V72" s="3"/>
    </row>
    <row r="73" spans="1:39" ht="16.5" customHeight="1" x14ac:dyDescent="0.25">
      <c r="A73" s="2"/>
      <c r="B73" s="48" t="s">
        <v>35</v>
      </c>
      <c r="C73" s="48"/>
      <c r="D73" s="101">
        <f>+$AL$9</f>
        <v>56</v>
      </c>
      <c r="E73" s="49" t="s">
        <v>33</v>
      </c>
      <c r="F73" s="116" t="s">
        <v>36</v>
      </c>
      <c r="G73" s="116"/>
      <c r="H73" s="116"/>
      <c r="I73" s="116"/>
      <c r="J73" s="116"/>
      <c r="K73" s="116"/>
      <c r="L73" s="116"/>
      <c r="M73" s="116"/>
      <c r="N73" s="116"/>
      <c r="O73" s="116"/>
      <c r="P73" s="53">
        <f>COUNTIF($T$10:$T$134,"Vắng")</f>
        <v>1</v>
      </c>
      <c r="Q73" s="53"/>
      <c r="R73" s="53"/>
      <c r="S73" s="54"/>
      <c r="T73" s="52" t="s">
        <v>33</v>
      </c>
      <c r="U73" s="54"/>
      <c r="V73" s="3"/>
    </row>
    <row r="74" spans="1:39" ht="16.5" customHeight="1" x14ac:dyDescent="0.25">
      <c r="A74" s="2"/>
      <c r="B74" s="48" t="s">
        <v>51</v>
      </c>
      <c r="C74" s="48"/>
      <c r="D74" s="102">
        <f>COUNTIF(X11:X69,"Học lại")</f>
        <v>3</v>
      </c>
      <c r="E74" s="49" t="s">
        <v>33</v>
      </c>
      <c r="F74" s="116" t="s">
        <v>52</v>
      </c>
      <c r="G74" s="116"/>
      <c r="H74" s="116"/>
      <c r="I74" s="116"/>
      <c r="J74" s="116"/>
      <c r="K74" s="116"/>
      <c r="L74" s="116"/>
      <c r="M74" s="116"/>
      <c r="N74" s="116"/>
      <c r="O74" s="116"/>
      <c r="P74" s="50">
        <f>COUNTIF($T$10:$T$134,"Vắng có phép")</f>
        <v>0</v>
      </c>
      <c r="Q74" s="50"/>
      <c r="R74" s="50"/>
      <c r="S74" s="51"/>
      <c r="T74" s="52" t="s">
        <v>33</v>
      </c>
      <c r="U74" s="51"/>
      <c r="V74" s="3"/>
    </row>
    <row r="75" spans="1:39" ht="3" customHeight="1" x14ac:dyDescent="0.25">
      <c r="A75" s="2"/>
      <c r="B75" s="42"/>
      <c r="C75" s="43"/>
      <c r="D75" s="100"/>
      <c r="E75" s="44"/>
      <c r="F75" s="44"/>
      <c r="G75" s="44"/>
      <c r="H75" s="45"/>
      <c r="I75" s="46"/>
      <c r="J75" s="46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3"/>
    </row>
    <row r="76" spans="1:39" x14ac:dyDescent="0.25">
      <c r="B76" s="84" t="s">
        <v>53</v>
      </c>
      <c r="C76" s="84"/>
      <c r="D76" s="103">
        <f>COUNTIF(X11:X69,"Thi lại")</f>
        <v>0</v>
      </c>
      <c r="E76" s="85" t="s">
        <v>33</v>
      </c>
      <c r="F76" s="3"/>
      <c r="G76" s="3"/>
      <c r="H76" s="3"/>
      <c r="I76" s="3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3"/>
    </row>
    <row r="77" spans="1:39" ht="24.75" customHeight="1" x14ac:dyDescent="0.25">
      <c r="B77" s="84"/>
      <c r="C77" s="84"/>
      <c r="D77" s="106"/>
      <c r="E77" s="85"/>
      <c r="F77" s="3"/>
      <c r="G77" s="3"/>
      <c r="H77" s="3"/>
      <c r="I77" s="3"/>
      <c r="J77" s="126" t="s">
        <v>647</v>
      </c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3"/>
    </row>
    <row r="78" spans="1:39" x14ac:dyDescent="0.25">
      <c r="A78" s="55"/>
      <c r="B78" s="117" t="s">
        <v>37</v>
      </c>
      <c r="C78" s="117"/>
      <c r="D78" s="117"/>
      <c r="E78" s="117"/>
      <c r="F78" s="117"/>
      <c r="G78" s="117"/>
      <c r="H78" s="117"/>
      <c r="I78" s="56"/>
      <c r="J78" s="125" t="s">
        <v>38</v>
      </c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3"/>
    </row>
    <row r="79" spans="1:39" ht="4.5" customHeight="1" x14ac:dyDescent="0.25">
      <c r="A79" s="2"/>
      <c r="B79" s="42"/>
      <c r="C79" s="57"/>
      <c r="D79" s="107"/>
      <c r="E79" s="58"/>
      <c r="F79" s="58"/>
      <c r="G79" s="58"/>
      <c r="H79" s="59"/>
      <c r="I79" s="60"/>
      <c r="J79" s="6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39" s="2" customFormat="1" x14ac:dyDescent="0.25">
      <c r="B80" s="117" t="s">
        <v>39</v>
      </c>
      <c r="C80" s="117"/>
      <c r="D80" s="118" t="s">
        <v>648</v>
      </c>
      <c r="E80" s="118"/>
      <c r="F80" s="118"/>
      <c r="G80" s="118"/>
      <c r="H80" s="118"/>
      <c r="I80" s="60"/>
      <c r="J80" s="60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</row>
    <row r="81" spans="1:39" s="2" customFormat="1" x14ac:dyDescent="0.25">
      <c r="A81" s="1"/>
      <c r="B81" s="3"/>
      <c r="C81" s="3"/>
      <c r="D81" s="10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</row>
    <row r="82" spans="1:39" s="2" customFormat="1" x14ac:dyDescent="0.25">
      <c r="A82" s="1"/>
      <c r="B82" s="3"/>
      <c r="C82" s="3"/>
      <c r="D82" s="10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</row>
    <row r="83" spans="1:39" s="2" customFormat="1" x14ac:dyDescent="0.25">
      <c r="A83" s="1"/>
      <c r="B83" s="3"/>
      <c r="C83" s="3"/>
      <c r="D83" s="10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s="2" customFormat="1" ht="9.75" customHeight="1" x14ac:dyDescent="0.25">
      <c r="A84" s="1"/>
      <c r="B84" s="3"/>
      <c r="C84" s="3"/>
      <c r="D84" s="10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s="2" customFormat="1" ht="3.75" customHeight="1" x14ac:dyDescent="0.25">
      <c r="A85" s="1"/>
      <c r="B85" s="3"/>
      <c r="C85" s="3"/>
      <c r="D85" s="10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s="2" customFormat="1" ht="4.5" customHeight="1" x14ac:dyDescent="0.25">
      <c r="A86" s="1"/>
      <c r="B86" s="3"/>
      <c r="C86" s="3"/>
      <c r="D86" s="10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s="2" customFormat="1" ht="36.75" customHeight="1" x14ac:dyDescent="0.25">
      <c r="A87" s="1"/>
      <c r="B87" s="3"/>
      <c r="C87" s="3"/>
      <c r="D87" s="10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spans="1:39" s="2" customFormat="1" ht="21.75" hidden="1" customHeight="1" x14ac:dyDescent="0.25">
      <c r="A88" s="1"/>
      <c r="B88" s="117" t="s">
        <v>42</v>
      </c>
      <c r="C88" s="117"/>
      <c r="D88" s="117"/>
      <c r="E88" s="117"/>
      <c r="F88" s="117"/>
      <c r="G88" s="117"/>
      <c r="H88" s="117"/>
      <c r="I88" s="56"/>
      <c r="J88" s="125" t="s">
        <v>38</v>
      </c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</row>
    <row r="89" spans="1:39" s="2" customFormat="1" hidden="1" x14ac:dyDescent="0.25">
      <c r="A89" s="1"/>
      <c r="B89" s="42"/>
      <c r="C89" s="57"/>
      <c r="D89" s="104"/>
      <c r="E89" s="58"/>
      <c r="F89" s="58"/>
      <c r="G89" s="58"/>
      <c r="H89" s="59"/>
      <c r="I89" s="60"/>
      <c r="J89" s="6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1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</row>
    <row r="90" spans="1:39" s="2" customFormat="1" hidden="1" x14ac:dyDescent="0.25">
      <c r="A90" s="1"/>
      <c r="B90" s="117" t="s">
        <v>39</v>
      </c>
      <c r="C90" s="117"/>
      <c r="D90" s="118" t="s">
        <v>40</v>
      </c>
      <c r="E90" s="118"/>
      <c r="F90" s="118"/>
      <c r="G90" s="118"/>
      <c r="H90" s="118"/>
      <c r="I90" s="60"/>
      <c r="J90" s="60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1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</row>
    <row r="91" spans="1:39" s="2" customFormat="1" hidden="1" x14ac:dyDescent="0.25">
      <c r="A91" s="1"/>
      <c r="B91" s="3"/>
      <c r="C91" s="3"/>
      <c r="D91" s="10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1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</row>
    <row r="92" spans="1:39" hidden="1" x14ac:dyDescent="0.25"/>
    <row r="93" spans="1:39" hidden="1" x14ac:dyDescent="0.25"/>
    <row r="94" spans="1:39" hidden="1" x14ac:dyDescent="0.25"/>
    <row r="95" spans="1:39" hidden="1" x14ac:dyDescent="0.25">
      <c r="B95" s="119"/>
      <c r="C95" s="119"/>
      <c r="D95" s="119"/>
      <c r="E95" s="119"/>
      <c r="F95" s="119"/>
      <c r="G95" s="119"/>
      <c r="H95" s="119"/>
      <c r="I95" s="119"/>
      <c r="J95" s="119" t="s">
        <v>41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</row>
  </sheetData>
  <sheetProtection formatCells="0" formatColumns="0" formatRows="0" insertColumns="0" insertRows="0" insertHyperlinks="0" deleteColumns="0" deleteRows="0" sort="0" autoFilter="0" pivotTables="0"/>
  <autoFilter ref="A9:AM69">
    <filterColumn colId="3" showButton="0"/>
  </autoFilter>
  <mergeCells count="57">
    <mergeCell ref="B78:H78"/>
    <mergeCell ref="J78:U78"/>
    <mergeCell ref="F74:O74"/>
    <mergeCell ref="B95:C95"/>
    <mergeCell ref="D95:I95"/>
    <mergeCell ref="J95:U95"/>
    <mergeCell ref="B88:H88"/>
    <mergeCell ref="J88:U88"/>
    <mergeCell ref="B90:C90"/>
    <mergeCell ref="D90:H90"/>
    <mergeCell ref="J77:U77"/>
    <mergeCell ref="AB5:AE7"/>
    <mergeCell ref="B80:C80"/>
    <mergeCell ref="D80:H80"/>
    <mergeCell ref="S8:S9"/>
    <mergeCell ref="T8:T10"/>
    <mergeCell ref="U8:U10"/>
    <mergeCell ref="B10:G10"/>
    <mergeCell ref="B71:C71"/>
    <mergeCell ref="M8:M9"/>
    <mergeCell ref="N8:N9"/>
    <mergeCell ref="O8:O9"/>
    <mergeCell ref="P8:P9"/>
    <mergeCell ref="Q8:Q10"/>
    <mergeCell ref="R8:R9"/>
    <mergeCell ref="G8:G9"/>
    <mergeCell ref="J76:U76"/>
    <mergeCell ref="AF5:AG7"/>
    <mergeCell ref="AH5:AI7"/>
    <mergeCell ref="AJ5:AK7"/>
    <mergeCell ref="AL5:AM7"/>
    <mergeCell ref="B6:C6"/>
    <mergeCell ref="B5:C5"/>
    <mergeCell ref="Y5:Y8"/>
    <mergeCell ref="Z5:Z8"/>
    <mergeCell ref="AA5:AA8"/>
    <mergeCell ref="B8:B9"/>
    <mergeCell ref="C8:C9"/>
    <mergeCell ref="D8:E9"/>
    <mergeCell ref="F8:F9"/>
    <mergeCell ref="I8:I9"/>
    <mergeCell ref="J8:J9"/>
    <mergeCell ref="K8:K9"/>
    <mergeCell ref="P5:U5"/>
    <mergeCell ref="P6:U6"/>
    <mergeCell ref="H1:K1"/>
    <mergeCell ref="L1:U1"/>
    <mergeCell ref="B2:G2"/>
    <mergeCell ref="H2:U2"/>
    <mergeCell ref="B3:G3"/>
    <mergeCell ref="H3:U3"/>
    <mergeCell ref="F72:O72"/>
    <mergeCell ref="F73:O73"/>
    <mergeCell ref="L8:L9"/>
    <mergeCell ref="H8:H9"/>
    <mergeCell ref="D5:O5"/>
    <mergeCell ref="G6:O6"/>
  </mergeCells>
  <conditionalFormatting sqref="H11:N69 P11:P69">
    <cfRule type="cellIs" dxfId="5" priority="13" operator="greaterThan">
      <formula>10</formula>
    </cfRule>
  </conditionalFormatting>
  <conditionalFormatting sqref="O86:O1048576 O1 O3:O76">
    <cfRule type="duplicateValues" dxfId="4" priority="5"/>
  </conditionalFormatting>
  <conditionalFormatting sqref="C86:C1048576 C1:C76">
    <cfRule type="duplicateValues" dxfId="3" priority="4"/>
  </conditionalFormatting>
  <conditionalFormatting sqref="O2">
    <cfRule type="duplicateValues" dxfId="2" priority="3"/>
  </conditionalFormatting>
  <conditionalFormatting sqref="O77:O85">
    <cfRule type="duplicateValues" dxfId="1" priority="28"/>
  </conditionalFormatting>
  <conditionalFormatting sqref="C77:C85">
    <cfRule type="duplicateValues" dxfId="0" priority="29"/>
  </conditionalFormatting>
  <dataValidations count="1">
    <dataValidation allowBlank="1" showInputMessage="1" showErrorMessage="1" errorTitle="Không xóa dữ liệu" error="Không xóa dữ liệu" prompt="Không xóa dữ liệu" sqref="D74 X11:X69 Y3:AM9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Nhóm(1)</vt:lpstr>
      <vt:lpstr>Nhóm(2)</vt:lpstr>
      <vt:lpstr>Nhóm(3)</vt:lpstr>
      <vt:lpstr>Nhóm(4)</vt:lpstr>
      <vt:lpstr>'Nhóm(1)'!Print_Titles</vt:lpstr>
      <vt:lpstr>'Nhóm(2)'!Print_Titles</vt:lpstr>
      <vt:lpstr>'Nhóm(3)'!Print_Titles</vt:lpstr>
      <vt:lpstr>'Nhóm(4)'!Print_Titles</vt:lpstr>
    </vt:vector>
  </TitlesOfParts>
  <Company>Micrsoft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 Professional SP3</dc:creator>
  <cp:lastModifiedBy>My PC</cp:lastModifiedBy>
  <cp:lastPrinted>2016-07-14T09:39:53Z</cp:lastPrinted>
  <dcterms:created xsi:type="dcterms:W3CDTF">2015-04-17T02:48:53Z</dcterms:created>
  <dcterms:modified xsi:type="dcterms:W3CDTF">2016-08-23T02:10:27Z</dcterms:modified>
</cp:coreProperties>
</file>