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4940" windowHeight="7365" firstSheet="1" activeTab="6"/>
  </bookViews>
  <sheets>
    <sheet name="Truyền sóng và Anten" sheetId="1" r:id="rId1"/>
    <sheet name="Thông tin di động" sheetId="2" r:id="rId2"/>
    <sheet name="Thu phát vô tuyến" sheetId="3" r:id="rId3"/>
    <sheet name="Các mạng TTVT" sheetId="4" r:id="rId4"/>
    <sheet name="Tín hiệu và HT N1" sheetId="5" r:id="rId5"/>
    <sheet name="Cơ sở KT TTVT" sheetId="6" r:id="rId6"/>
    <sheet name="Tổng quan về VT" sheetId="7" r:id="rId7"/>
  </sheets>
  <definedNames>
    <definedName name="_xlnm._FilterDatabase" localSheetId="3" hidden="1">'Các mạng TTVT'!$A$9:$AM$12</definedName>
    <definedName name="_xlnm._FilterDatabase" localSheetId="5" hidden="1">'Cơ sở KT TTVT'!$A$9:$AM$11</definedName>
    <definedName name="_xlnm._FilterDatabase" localSheetId="1" hidden="1">'Thông tin di động'!$A$9:$AM$13</definedName>
    <definedName name="_xlnm._FilterDatabase" localSheetId="2" hidden="1">'Thu phát vô tuyến'!$A$9:$AM$12</definedName>
    <definedName name="_xlnm._FilterDatabase" localSheetId="4" hidden="1">'Tín hiệu và HT N1'!$A$9:$AM$12</definedName>
    <definedName name="_xlnm._FilterDatabase" localSheetId="6" hidden="1">'Tổng quan về VT'!$A$9:$AM$11</definedName>
    <definedName name="_xlnm._FilterDatabase" localSheetId="0" hidden="1">'Truyền sóng và Anten'!$A$9:$AM$12</definedName>
    <definedName name="_xlnm.Print_Titles" localSheetId="3">'Các mạng TTVT'!$5:$10</definedName>
    <definedName name="_xlnm.Print_Titles" localSheetId="5">'Cơ sở KT TTVT'!$5:$10</definedName>
    <definedName name="_xlnm.Print_Titles" localSheetId="1">'Thông tin di động'!$5:$10</definedName>
    <definedName name="_xlnm.Print_Titles" localSheetId="2">'Thu phát vô tuyến'!$5:$10</definedName>
    <definedName name="_xlnm.Print_Titles" localSheetId="4">'Tín hiệu và HT N1'!$5:$10</definedName>
    <definedName name="_xlnm.Print_Titles" localSheetId="6">'Tổng quan về VT'!$5:$10</definedName>
    <definedName name="_xlnm.Print_Titles" localSheetId="0">'Truyền sóng và Anten'!$5:$10</definedName>
  </definedNames>
  <calcPr calcId="124519"/>
</workbook>
</file>

<file path=xl/calcChain.xml><?xml version="1.0" encoding="utf-8"?>
<calcChain xmlns="http://schemas.openxmlformats.org/spreadsheetml/2006/main">
  <c r="Q12" i="1"/>
  <c r="Q11"/>
  <c r="Q11" i="6" l="1"/>
  <c r="P10" i="7"/>
  <c r="Q11" s="1"/>
  <c r="AF9"/>
  <c r="AD9"/>
  <c r="AC9"/>
  <c r="AB9"/>
  <c r="Z9"/>
  <c r="Y9"/>
  <c r="P10" i="6"/>
  <c r="AC9"/>
  <c r="Z9"/>
  <c r="Y9"/>
  <c r="T12" i="5"/>
  <c r="P10"/>
  <c r="Q11" s="1"/>
  <c r="R11" s="1"/>
  <c r="AC9"/>
  <c r="Z9"/>
  <c r="Y9"/>
  <c r="T12" i="4"/>
  <c r="AF9" s="1"/>
  <c r="T11"/>
  <c r="P10"/>
  <c r="Q11" s="1"/>
  <c r="AD9"/>
  <c r="AB9"/>
  <c r="Z9"/>
  <c r="Y9"/>
  <c r="T12" i="3"/>
  <c r="T11"/>
  <c r="P10"/>
  <c r="AF9"/>
  <c r="AC9"/>
  <c r="Z9"/>
  <c r="Y9"/>
  <c r="T12" i="2"/>
  <c r="T11"/>
  <c r="P10"/>
  <c r="AF9"/>
  <c r="AC9"/>
  <c r="Z9"/>
  <c r="Y9"/>
  <c r="Q12" i="4" l="1"/>
  <c r="Q11" i="2"/>
  <c r="Q13"/>
  <c r="R11" i="6"/>
  <c r="Q11" i="3"/>
  <c r="Q12"/>
  <c r="Q12" i="2"/>
  <c r="AC9" i="4"/>
  <c r="AB9" i="3"/>
  <c r="AD9"/>
  <c r="AB9" i="2"/>
  <c r="AD9"/>
  <c r="X11" i="7"/>
  <c r="S11" i="6"/>
  <c r="X11"/>
  <c r="AB9"/>
  <c r="AD9"/>
  <c r="AF9"/>
  <c r="S11" i="5"/>
  <c r="X11"/>
  <c r="AB9"/>
  <c r="AD9"/>
  <c r="AF9"/>
  <c r="Q12"/>
  <c r="X12" s="1"/>
  <c r="X11" i="4"/>
  <c r="X11" i="3"/>
  <c r="X11" i="2"/>
  <c r="R11" i="7" l="1"/>
  <c r="S11"/>
  <c r="AJ9"/>
  <c r="AJ9" i="6"/>
  <c r="AL9"/>
  <c r="S12" i="5"/>
  <c r="R12"/>
  <c r="AJ9"/>
  <c r="AL9"/>
  <c r="S12" i="4"/>
  <c r="R12"/>
  <c r="R11"/>
  <c r="S11"/>
  <c r="X12"/>
  <c r="AL9" s="1"/>
  <c r="S12" i="3"/>
  <c r="R12"/>
  <c r="R11"/>
  <c r="S11"/>
  <c r="X12"/>
  <c r="AJ9" s="1"/>
  <c r="S12" i="2"/>
  <c r="R12"/>
  <c r="R13"/>
  <c r="S13"/>
  <c r="R11"/>
  <c r="S11"/>
  <c r="X13"/>
  <c r="X12"/>
  <c r="AJ9" l="1"/>
  <c r="AH9" i="7"/>
  <c r="AL9"/>
  <c r="AH9" i="6"/>
  <c r="AH9" i="5"/>
  <c r="AJ9" i="4"/>
  <c r="AH9"/>
  <c r="AH9" i="3"/>
  <c r="AL9"/>
  <c r="AH9" i="2"/>
  <c r="AL9"/>
  <c r="AA9" i="7" l="1"/>
  <c r="AI9" s="1"/>
  <c r="AA9" i="6"/>
  <c r="AI9" s="1"/>
  <c r="AA9" i="5"/>
  <c r="AI9" s="1"/>
  <c r="AA9" i="4"/>
  <c r="AK9" s="1"/>
  <c r="AA9" i="3"/>
  <c r="AI9" s="1"/>
  <c r="AA9" i="2"/>
  <c r="AI9" s="1"/>
  <c r="AG9" i="7" l="1"/>
  <c r="AE9"/>
  <c r="AK9"/>
  <c r="AM9"/>
  <c r="AE9" i="6"/>
  <c r="AG9"/>
  <c r="AM9"/>
  <c r="AK9"/>
  <c r="AE9" i="5"/>
  <c r="AG9"/>
  <c r="AM9"/>
  <c r="AK9"/>
  <c r="AI9" i="4"/>
  <c r="AE9"/>
  <c r="AG9"/>
  <c r="AM9"/>
  <c r="AE9" i="3"/>
  <c r="AG9"/>
  <c r="AK9"/>
  <c r="AM9"/>
  <c r="AE9" i="2"/>
  <c r="AG9"/>
  <c r="AK9"/>
  <c r="AM9"/>
  <c r="P10" i="1" l="1"/>
  <c r="Z9" l="1"/>
  <c r="Y9"/>
  <c r="X11" l="1"/>
  <c r="R11"/>
  <c r="S11"/>
  <c r="X12"/>
  <c r="R12"/>
  <c r="S12"/>
  <c r="AF9"/>
  <c r="AD9"/>
  <c r="AB9"/>
  <c r="AC9"/>
  <c r="AL9" l="1"/>
  <c r="AJ9"/>
  <c r="AH9"/>
  <c r="AA9" l="1"/>
  <c r="AK9" l="1"/>
  <c r="AG9"/>
  <c r="AM9"/>
  <c r="AE9"/>
  <c r="AI9"/>
</calcChain>
</file>

<file path=xl/sharedStrings.xml><?xml version="1.0" encoding="utf-8"?>
<sst xmlns="http://schemas.openxmlformats.org/spreadsheetml/2006/main" count="457" uniqueCount="108">
  <si>
    <t>HỌC VIỆN CÔNG NGHỆ BƯU CHÍNH VIỄN THÔNG</t>
  </si>
  <si>
    <t>TRUNG TÂM KHẢO THÍ VÀ ĐẢM BẢO CHẤT LƯỢNG GIÁO DỤC</t>
  </si>
  <si>
    <t>Học phần:</t>
  </si>
  <si>
    <t>Số tín chỉ:</t>
  </si>
  <si>
    <t>Số
TT</t>
  </si>
  <si>
    <t>Mã SV</t>
  </si>
  <si>
    <t>Họ và tên</t>
  </si>
  <si>
    <t>Ngày sinh</t>
  </si>
  <si>
    <t>Lớp</t>
  </si>
  <si>
    <t>Điểm CC</t>
  </si>
  <si>
    <t>Điểm TBKT</t>
  </si>
  <si>
    <t>Điểm TN-TH</t>
  </si>
  <si>
    <t>Điểm BTTL</t>
  </si>
  <si>
    <t>Mã đề</t>
  </si>
  <si>
    <t>Số tờ</t>
  </si>
  <si>
    <t>Ký tên</t>
  </si>
  <si>
    <t>Số Phách</t>
  </si>
  <si>
    <t>Điểm
THI</t>
  </si>
  <si>
    <t>Điểm
KTHP</t>
  </si>
  <si>
    <t>Điểm hệ
chữ</t>
  </si>
  <si>
    <t>Xếp loại</t>
  </si>
  <si>
    <t>Ghi chú</t>
  </si>
  <si>
    <t>KT</t>
  </si>
  <si>
    <t>CC</t>
  </si>
  <si>
    <t>ĐCT</t>
  </si>
  <si>
    <t>Tỷ lệ</t>
  </si>
  <si>
    <t>SL</t>
  </si>
  <si>
    <t>Trọng số:</t>
  </si>
  <si>
    <t/>
  </si>
  <si>
    <t>TRƯỞNG TRUNG TÂM</t>
  </si>
  <si>
    <t>SỐ 1</t>
  </si>
  <si>
    <t>SỐ 2</t>
  </si>
  <si>
    <t>Nguyễn Xuân Trường</t>
  </si>
  <si>
    <t>CÁN BỘ COI THI</t>
  </si>
  <si>
    <t>Thi đạt</t>
  </si>
  <si>
    <t>Thi lại</t>
  </si>
  <si>
    <t>Học lại</t>
  </si>
  <si>
    <t>Vắng thi</t>
  </si>
  <si>
    <t>Vi phạm quy chế thi</t>
  </si>
  <si>
    <t>Sỹ số</t>
  </si>
  <si>
    <t>Học phần</t>
  </si>
  <si>
    <t>Nhóm</t>
  </si>
  <si>
    <t xml:space="preserve">Thi lần 2 học kỳ hè năm học 2015 - 2016 </t>
  </si>
  <si>
    <t>B112101246</t>
  </si>
  <si>
    <t>Hà Anh</t>
  </si>
  <si>
    <t>Tú</t>
  </si>
  <si>
    <t>D11VT5</t>
  </si>
  <si>
    <t>Truyền sóng và Anten</t>
  </si>
  <si>
    <t>B112101249</t>
  </si>
  <si>
    <t>Nguyễn Mạnh</t>
  </si>
  <si>
    <t>Tuấn</t>
  </si>
  <si>
    <t>Thông tin di động</t>
  </si>
  <si>
    <t>1021010029</t>
  </si>
  <si>
    <t>Nguyễn Đức</t>
  </si>
  <si>
    <t>Dũng</t>
  </si>
  <si>
    <t>D10VT1</t>
  </si>
  <si>
    <t>B112101379</t>
  </si>
  <si>
    <t>Đàm Quang</t>
  </si>
  <si>
    <t>Minh</t>
  </si>
  <si>
    <t>D11VT8</t>
  </si>
  <si>
    <t>B112101139</t>
  </si>
  <si>
    <t>Quách Văn</t>
  </si>
  <si>
    <t>Thanh</t>
  </si>
  <si>
    <t>D11VT3</t>
  </si>
  <si>
    <t>Thu phát vô tuyến</t>
  </si>
  <si>
    <t>1021010076</t>
  </si>
  <si>
    <t>Hà Văn</t>
  </si>
  <si>
    <t>Quân</t>
  </si>
  <si>
    <t>,</t>
  </si>
  <si>
    <t>1021010394</t>
  </si>
  <si>
    <t>Khà Trung</t>
  </si>
  <si>
    <t>Tín</t>
  </si>
  <si>
    <t>D10VT5</t>
  </si>
  <si>
    <t>1021010051</t>
  </si>
  <si>
    <t>Nguyễn Văn</t>
  </si>
  <si>
    <t>Huỳnh</t>
  </si>
  <si>
    <t>B112101429</t>
  </si>
  <si>
    <t>Phùng Văn</t>
  </si>
  <si>
    <t>Quyết</t>
  </si>
  <si>
    <t>Tín hiệu và hệ thống</t>
  </si>
  <si>
    <t>Các mạng thông tin vô tuyến</t>
  </si>
  <si>
    <t>B112101200</t>
  </si>
  <si>
    <t>Lê Tuấn</t>
  </si>
  <si>
    <t>Vũ</t>
  </si>
  <si>
    <t>D11VT4</t>
  </si>
  <si>
    <t>B13DCVT090</t>
  </si>
  <si>
    <t>Giáp Thị</t>
  </si>
  <si>
    <t>Yến</t>
  </si>
  <si>
    <t>D13CQVT02-B</t>
  </si>
  <si>
    <t>Cơ sở kỹ thuật thông tin vô tuyến</t>
  </si>
  <si>
    <t>Tổng quan về Viễn thông</t>
  </si>
  <si>
    <t>1021040422</t>
  </si>
  <si>
    <t>Nguyễn Đức</t>
  </si>
  <si>
    <t>Việt</t>
  </si>
  <si>
    <t>D10ATTTM</t>
  </si>
  <si>
    <t>Nhóm: 01</t>
  </si>
  <si>
    <t>Ngày thi: 17/9/2016</t>
  </si>
  <si>
    <t>Giờ thi: 10h00</t>
  </si>
  <si>
    <t>Giờ thi: 15h00</t>
  </si>
  <si>
    <t>Ngày thi: 20/9/2016</t>
  </si>
  <si>
    <t>Giờ thi: 18h00</t>
  </si>
  <si>
    <t>Ngày thi: 18/9/2016</t>
  </si>
  <si>
    <t>Giờ thi: 08h00</t>
  </si>
  <si>
    <t>Giờ thi: 18 h00</t>
  </si>
  <si>
    <t>BẢNG ĐiỂM HỌC PHẦN</t>
  </si>
  <si>
    <t>Vắng</t>
  </si>
  <si>
    <t>Hà Nội, ngày 23 tháng 9 năm 2016</t>
  </si>
  <si>
    <t>Hà Nội, ngày 26 tháng 9 năm 2016</t>
  </si>
</sst>
</file>

<file path=xl/styles.xml><?xml version="1.0" encoding="utf-8"?>
<styleSheet xmlns="http://schemas.openxmlformats.org/spreadsheetml/2006/main">
  <numFmts count="2">
    <numFmt numFmtId="164" formatCode="0.0_);[Red]\(0.0\)"/>
    <numFmt numFmtId="165" formatCode="#,##0.0"/>
  </numFmts>
  <fonts count="23">
    <font>
      <sz val="12"/>
      <name val=".VnTime"/>
      <family val="2"/>
    </font>
    <font>
      <sz val="12"/>
      <name val="Times New Roman"/>
      <family val="1"/>
    </font>
    <font>
      <sz val="11"/>
      <name val=".VnTime"/>
      <family val="2"/>
    </font>
    <font>
      <sz val="10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u/>
      <sz val="8"/>
      <name val="Times New Roman"/>
      <family val="1"/>
    </font>
    <font>
      <sz val="8"/>
      <name val="Times New Roman"/>
      <family val="1"/>
    </font>
    <font>
      <b/>
      <u/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u/>
      <sz val="8.25"/>
      <color indexed="12"/>
      <name val=".VnTime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3"/>
      <name val="Times New Roman"/>
      <family val="1"/>
    </font>
    <font>
      <i/>
      <sz val="12"/>
      <name val="Times New Roman"/>
      <family val="1"/>
    </font>
    <font>
      <sz val="10"/>
      <name val="MS Sans Serif"/>
      <family val="2"/>
    </font>
    <font>
      <sz val="12"/>
      <color theme="0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2" fillId="0" borderId="0"/>
    <xf numFmtId="0" fontId="2" fillId="0" borderId="0"/>
    <xf numFmtId="0" fontId="18" fillId="0" borderId="0"/>
  </cellStyleXfs>
  <cellXfs count="147">
    <xf numFmtId="0" fontId="0" fillId="0" borderId="0" xfId="0"/>
    <xf numFmtId="0" fontId="1" fillId="0" borderId="0" xfId="0" applyFont="1" applyFill="1" applyProtection="1">
      <protection locked="0"/>
    </xf>
    <xf numFmtId="0" fontId="1" fillId="0" borderId="0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Alignment="1" applyProtection="1">
      <alignment horizontal="justify"/>
      <protection locked="0"/>
    </xf>
    <xf numFmtId="0" fontId="7" fillId="0" borderId="0" xfId="0" applyFont="1" applyBorder="1" applyAlignment="1" applyProtection="1">
      <alignment horizontal="justify"/>
      <protection locked="0"/>
    </xf>
    <xf numFmtId="0" fontId="8" fillId="0" borderId="0" xfId="1" applyFont="1" applyFill="1" applyAlignment="1" applyProtection="1">
      <alignment horizontal="center"/>
      <protection locked="0"/>
    </xf>
    <xf numFmtId="0" fontId="9" fillId="0" borderId="0" xfId="1" applyFont="1" applyFill="1" applyAlignment="1" applyProtection="1">
      <protection locked="0"/>
    </xf>
    <xf numFmtId="0" fontId="10" fillId="0" borderId="0" xfId="1" applyFont="1" applyFill="1" applyAlignment="1" applyProtection="1">
      <protection locked="0"/>
    </xf>
    <xf numFmtId="0" fontId="5" fillId="0" borderId="0" xfId="1" applyFont="1" applyFill="1" applyAlignment="1" applyProtection="1">
      <alignment horizontal="center" vertical="center"/>
      <protection locked="0"/>
    </xf>
    <xf numFmtId="0" fontId="5" fillId="0" borderId="0" xfId="1" applyFont="1" applyFill="1" applyProtection="1">
      <protection locked="0"/>
    </xf>
    <xf numFmtId="0" fontId="10" fillId="0" borderId="0" xfId="1" applyFont="1" applyFill="1" applyProtection="1"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0" borderId="9" xfId="0" applyFont="1" applyFill="1" applyBorder="1" applyAlignment="1" applyProtection="1">
      <alignment vertical="center" textRotation="90" wrapText="1"/>
      <protection locked="0"/>
    </xf>
    <xf numFmtId="0" fontId="10" fillId="0" borderId="10" xfId="0" applyFont="1" applyFill="1" applyBorder="1" applyAlignment="1" applyProtection="1">
      <alignment vertical="center" textRotation="90" wrapText="1"/>
      <protection locked="0"/>
    </xf>
    <xf numFmtId="0" fontId="10" fillId="0" borderId="11" xfId="0" applyFont="1" applyFill="1" applyBorder="1" applyAlignment="1" applyProtection="1">
      <alignment vertical="center" textRotation="90"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3" fillId="0" borderId="12" xfId="1" applyFont="1" applyFill="1" applyBorder="1" applyAlignment="1" applyProtection="1">
      <alignment horizontal="center" vertical="center"/>
      <protection locked="0"/>
    </xf>
    <xf numFmtId="14" fontId="3" fillId="0" borderId="12" xfId="0" applyNumberFormat="1" applyFont="1" applyFill="1" applyBorder="1" applyAlignment="1">
      <alignment horizontal="center" vertical="center"/>
    </xf>
    <xf numFmtId="0" fontId="3" fillId="0" borderId="13" xfId="4" quotePrefix="1" applyFont="1" applyBorder="1" applyAlignment="1" applyProtection="1">
      <alignment horizontal="center" vertical="center"/>
      <protection locked="0"/>
    </xf>
    <xf numFmtId="165" fontId="3" fillId="0" borderId="12" xfId="0" quotePrefix="1" applyNumberFormat="1" applyFont="1" applyFill="1" applyBorder="1" applyAlignment="1" applyProtection="1">
      <alignment horizontal="center" vertical="center"/>
      <protection locked="0"/>
    </xf>
    <xf numFmtId="165" fontId="15" fillId="0" borderId="12" xfId="0" applyNumberFormat="1" applyFont="1" applyFill="1" applyBorder="1" applyAlignment="1" applyProtection="1">
      <alignment horizontal="center" vertical="center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3" fillId="0" borderId="14" xfId="1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14" fontId="3" fillId="0" borderId="14" xfId="0" applyNumberFormat="1" applyFont="1" applyFill="1" applyBorder="1" applyAlignment="1">
      <alignment horizontal="center" vertical="center"/>
    </xf>
    <xf numFmtId="164" fontId="3" fillId="0" borderId="16" xfId="4" quotePrefix="1" applyNumberFormat="1" applyFont="1" applyBorder="1" applyAlignment="1" applyProtection="1">
      <alignment horizontal="center" vertical="center"/>
      <protection locked="0"/>
    </xf>
    <xf numFmtId="0" fontId="3" fillId="0" borderId="16" xfId="4" quotePrefix="1" applyFont="1" applyBorder="1" applyAlignment="1" applyProtection="1">
      <alignment horizontal="center" vertical="center"/>
      <protection locked="0"/>
    </xf>
    <xf numFmtId="165" fontId="3" fillId="0" borderId="14" xfId="0" applyNumberFormat="1" applyFont="1" applyFill="1" applyBorder="1" applyAlignment="1" applyProtection="1">
      <alignment horizontal="center" vertical="center"/>
      <protection locked="0"/>
    </xf>
    <xf numFmtId="165" fontId="15" fillId="0" borderId="14" xfId="0" applyNumberFormat="1" applyFont="1" applyFill="1" applyBorder="1" applyAlignment="1" applyProtection="1">
      <alignment horizontal="center" vertical="center"/>
      <protection hidden="1"/>
    </xf>
    <xf numFmtId="0" fontId="3" fillId="0" borderId="14" xfId="0" applyFont="1" applyFill="1" applyBorder="1" applyAlignment="1" applyProtection="1">
      <alignment horizontal="center"/>
      <protection hidden="1"/>
    </xf>
    <xf numFmtId="165" fontId="3" fillId="0" borderId="14" xfId="0" quotePrefix="1" applyNumberFormat="1" applyFont="1" applyFill="1" applyBorder="1" applyAlignment="1" applyProtection="1">
      <alignment horizontal="center"/>
      <protection hidden="1"/>
    </xf>
    <xf numFmtId="0" fontId="3" fillId="0" borderId="14" xfId="0" applyFont="1" applyFill="1" applyBorder="1" applyAlignment="1" applyProtection="1">
      <alignment horizontal="center" vertical="center"/>
      <protection hidden="1"/>
    </xf>
    <xf numFmtId="0" fontId="3" fillId="0" borderId="16" xfId="4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/>
      <protection locked="0"/>
    </xf>
    <xf numFmtId="0" fontId="5" fillId="0" borderId="0" xfId="5" applyFont="1" applyFill="1" applyBorder="1" applyAlignment="1" applyProtection="1">
      <alignment horizontal="left" vertical="center"/>
      <protection locked="0"/>
    </xf>
    <xf numFmtId="0" fontId="5" fillId="0" borderId="0" xfId="5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wrapText="1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0" fillId="0" borderId="0" xfId="6" applyFont="1" applyFill="1" applyBorder="1" applyAlignment="1" applyProtection="1">
      <alignment vertical="center"/>
      <protection locked="0"/>
    </xf>
    <xf numFmtId="0" fontId="5" fillId="0" borderId="0" xfId="6" applyFont="1" applyFill="1" applyBorder="1" applyAlignment="1" applyProtection="1">
      <alignment horizontal="left" vertical="center"/>
      <protection locked="0"/>
    </xf>
    <xf numFmtId="0" fontId="5" fillId="0" borderId="0" xfId="6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10" fillId="0" borderId="0" xfId="3" applyFont="1" applyFill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2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20" fillId="0" borderId="0" xfId="2" applyFont="1" applyFill="1" applyBorder="1" applyAlignment="1" applyProtection="1">
      <alignment horizontal="left" vertical="center" wrapText="1"/>
      <protection hidden="1"/>
    </xf>
    <xf numFmtId="0" fontId="20" fillId="0" borderId="0" xfId="2" applyFont="1" applyFill="1" applyBorder="1" applyAlignment="1" applyProtection="1">
      <alignment horizontal="left" vertical="center" wrapText="1"/>
    </xf>
    <xf numFmtId="0" fontId="20" fillId="0" borderId="0" xfId="2" applyFont="1" applyFill="1" applyBorder="1" applyAlignment="1" applyProtection="1">
      <alignment horizontal="center" vertical="center" wrapText="1"/>
      <protection hidden="1"/>
    </xf>
    <xf numFmtId="10" fontId="19" fillId="0" borderId="0" xfId="0" applyNumberFormat="1" applyFont="1" applyFill="1" applyBorder="1" applyAlignment="1" applyProtection="1">
      <alignment horizontal="center" vertical="center"/>
      <protection hidden="1"/>
    </xf>
    <xf numFmtId="10" fontId="21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Border="1" applyAlignment="1" applyProtection="1">
      <alignment horizontal="center" vertical="center"/>
      <protection hidden="1"/>
    </xf>
    <xf numFmtId="0" fontId="20" fillId="0" borderId="0" xfId="2" applyFont="1" applyFill="1" applyBorder="1" applyAlignment="1" applyProtection="1">
      <alignment vertical="center" wrapText="1"/>
      <protection locked="0"/>
    </xf>
    <xf numFmtId="0" fontId="19" fillId="0" borderId="0" xfId="0" applyFont="1" applyFill="1" applyBorder="1" applyProtection="1">
      <protection hidden="1"/>
    </xf>
    <xf numFmtId="0" fontId="20" fillId="0" borderId="0" xfId="2" applyFont="1" applyFill="1" applyBorder="1" applyAlignment="1" applyProtection="1">
      <alignment horizontal="left" vertical="center" wrapText="1"/>
      <protection locked="0"/>
    </xf>
    <xf numFmtId="10" fontId="19" fillId="0" borderId="0" xfId="0" applyNumberFormat="1" applyFont="1" applyFill="1" applyBorder="1" applyAlignment="1" applyProtection="1">
      <alignment horizontal="center" vertical="center"/>
      <protection locked="0"/>
    </xf>
    <xf numFmtId="10" fontId="21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9" fillId="0" borderId="0" xfId="5" quotePrefix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hidden="1"/>
    </xf>
    <xf numFmtId="1" fontId="14" fillId="0" borderId="14" xfId="0" applyNumberFormat="1" applyFont="1" applyFill="1" applyBorder="1" applyAlignment="1" applyProtection="1">
      <alignment horizontal="center" vertical="center"/>
      <protection hidden="1"/>
    </xf>
    <xf numFmtId="0" fontId="20" fillId="0" borderId="0" xfId="2" applyFont="1" applyFill="1" applyBorder="1" applyAlignment="1" applyProtection="1">
      <alignment horizontal="center" vertical="center" wrapText="1"/>
      <protection locked="0"/>
    </xf>
    <xf numFmtId="164" fontId="3" fillId="0" borderId="14" xfId="4" applyNumberFormat="1" applyFont="1" applyBorder="1" applyAlignment="1" applyProtection="1">
      <alignment horizontal="center" vertical="center"/>
      <protection locked="0"/>
    </xf>
    <xf numFmtId="0" fontId="3" fillId="3" borderId="16" xfId="4" applyFont="1" applyFill="1" applyBorder="1" applyAlignment="1" applyProtection="1">
      <alignment horizontal="center" vertical="center"/>
      <protection locked="0"/>
    </xf>
    <xf numFmtId="164" fontId="3" fillId="0" borderId="14" xfId="4" quotePrefix="1" applyNumberFormat="1" applyFont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14" fillId="0" borderId="20" xfId="0" applyFont="1" applyFill="1" applyBorder="1" applyAlignment="1">
      <alignment vertical="center"/>
    </xf>
    <xf numFmtId="0" fontId="3" fillId="0" borderId="20" xfId="4" applyFont="1" applyBorder="1" applyAlignment="1" applyProtection="1">
      <alignment horizontal="center" vertical="center"/>
      <protection locked="0"/>
    </xf>
    <xf numFmtId="164" fontId="3" fillId="0" borderId="20" xfId="4" quotePrefix="1" applyNumberFormat="1" applyFont="1" applyBorder="1" applyAlignment="1" applyProtection="1">
      <alignment horizontal="center" vertical="center"/>
      <protection locked="0"/>
    </xf>
    <xf numFmtId="164" fontId="3" fillId="0" borderId="18" xfId="4" quotePrefix="1" applyNumberFormat="1" applyFont="1" applyBorder="1" applyAlignment="1" applyProtection="1">
      <alignment horizontal="center" vertical="center"/>
      <protection locked="0"/>
    </xf>
    <xf numFmtId="0" fontId="3" fillId="0" borderId="20" xfId="4" quotePrefix="1" applyFont="1" applyBorder="1" applyAlignment="1" applyProtection="1">
      <alignment horizontal="center" vertical="center"/>
      <protection locked="0"/>
    </xf>
    <xf numFmtId="0" fontId="3" fillId="0" borderId="18" xfId="1" applyFont="1" applyFill="1" applyBorder="1" applyAlignment="1" applyProtection="1">
      <alignment horizontal="center" vertical="center"/>
      <protection locked="0"/>
    </xf>
    <xf numFmtId="14" fontId="3" fillId="0" borderId="18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165" fontId="3" fillId="0" borderId="18" xfId="0" applyNumberFormat="1" applyFont="1" applyFill="1" applyBorder="1" applyAlignment="1" applyProtection="1">
      <alignment horizontal="center" vertical="center"/>
      <protection locked="0"/>
    </xf>
    <xf numFmtId="165" fontId="15" fillId="0" borderId="18" xfId="0" applyNumberFormat="1" applyFont="1" applyFill="1" applyBorder="1" applyAlignment="1" applyProtection="1">
      <alignment horizontal="center" vertical="center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165" fontId="3" fillId="0" borderId="18" xfId="0" quotePrefix="1" applyNumberFormat="1" applyFont="1" applyFill="1" applyBorder="1" applyAlignment="1" applyProtection="1">
      <alignment horizontal="center"/>
      <protection hidden="1"/>
    </xf>
    <xf numFmtId="0" fontId="3" fillId="0" borderId="18" xfId="0" applyFont="1" applyFill="1" applyBorder="1" applyAlignment="1" applyProtection="1">
      <alignment horizontal="center" vertical="center"/>
      <protection hidden="1"/>
    </xf>
    <xf numFmtId="164" fontId="3" fillId="0" borderId="18" xfId="4" applyNumberFormat="1" applyFont="1" applyBorder="1" applyAlignment="1" applyProtection="1">
      <alignment horizontal="center" vertical="center"/>
      <protection locked="0"/>
    </xf>
    <xf numFmtId="0" fontId="3" fillId="3" borderId="20" xfId="4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11" xfId="4" applyFont="1" applyBorder="1" applyAlignment="1" applyProtection="1">
      <alignment horizontal="center" vertical="center"/>
      <protection locked="0"/>
    </xf>
    <xf numFmtId="164" fontId="3" fillId="0" borderId="11" xfId="4" quotePrefix="1" applyNumberFormat="1" applyFont="1" applyBorder="1" applyAlignment="1" applyProtection="1">
      <alignment horizontal="center" vertical="center"/>
      <protection locked="0"/>
    </xf>
    <xf numFmtId="164" fontId="3" fillId="0" borderId="11" xfId="4" applyNumberFormat="1" applyFont="1" applyBorder="1" applyAlignment="1" applyProtection="1">
      <alignment horizontal="center" vertical="center"/>
      <protection locked="0"/>
    </xf>
    <xf numFmtId="0" fontId="3" fillId="0" borderId="11" xfId="4" quotePrefix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165" fontId="3" fillId="0" borderId="4" xfId="0" quotePrefix="1" applyNumberFormat="1" applyFont="1" applyFill="1" applyBorder="1" applyAlignment="1" applyProtection="1">
      <alignment horizontal="center" vertical="center"/>
      <protection locked="0"/>
    </xf>
    <xf numFmtId="165" fontId="15" fillId="0" borderId="4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 vertical="center"/>
      <protection hidden="1"/>
    </xf>
    <xf numFmtId="0" fontId="3" fillId="0" borderId="21" xfId="4" quotePrefix="1" applyFont="1" applyBorder="1" applyAlignment="1" applyProtection="1">
      <alignment vertical="center"/>
      <protection locked="0"/>
    </xf>
    <xf numFmtId="0" fontId="14" fillId="0" borderId="11" xfId="4" applyFont="1" applyBorder="1" applyAlignment="1" applyProtection="1">
      <alignment vertical="center"/>
      <protection locked="0"/>
    </xf>
    <xf numFmtId="0" fontId="3" fillId="3" borderId="17" xfId="0" applyFont="1" applyFill="1" applyBorder="1" applyAlignment="1">
      <alignment horizontal="center" vertical="center"/>
    </xf>
    <xf numFmtId="165" fontId="3" fillId="3" borderId="12" xfId="0" quotePrefix="1" applyNumberFormat="1" applyFont="1" applyFill="1" applyBorder="1" applyAlignment="1" applyProtection="1">
      <alignment horizontal="center" vertical="center"/>
      <protection locked="0"/>
    </xf>
    <xf numFmtId="0" fontId="20" fillId="0" borderId="0" xfId="2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right" vertical="center"/>
      <protection locked="0"/>
    </xf>
    <xf numFmtId="0" fontId="10" fillId="0" borderId="0" xfId="1" applyFont="1" applyFill="1" applyAlignment="1" applyProtection="1">
      <alignment horizontal="right" vertical="center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textRotation="90" wrapText="1"/>
      <protection locked="0"/>
    </xf>
    <xf numFmtId="0" fontId="11" fillId="0" borderId="0" xfId="1" applyFont="1" applyFill="1" applyAlignment="1" applyProtection="1">
      <alignment horizontal="left" vertical="center"/>
      <protection locked="0"/>
    </xf>
    <xf numFmtId="0" fontId="10" fillId="0" borderId="0" xfId="1" applyFont="1" applyFill="1" applyAlignment="1" applyProtection="1">
      <alignment horizontal="left" vertical="center"/>
      <protection locked="0"/>
    </xf>
    <xf numFmtId="0" fontId="10" fillId="0" borderId="0" xfId="1" applyFont="1" applyFill="1" applyBorder="1" applyAlignment="1" applyProtection="1">
      <alignment horizontal="center"/>
      <protection locked="0"/>
    </xf>
    <xf numFmtId="0" fontId="10" fillId="0" borderId="0" xfId="6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4" xfId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9" fillId="0" borderId="0" xfId="1" applyFont="1" applyFill="1" applyAlignment="1" applyProtection="1">
      <alignment horizontal="left" vertical="center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4" fillId="0" borderId="0" xfId="1" applyFont="1" applyFill="1" applyAlignment="1" applyProtection="1">
      <alignment horizontal="center"/>
      <protection locked="0"/>
    </xf>
    <xf numFmtId="0" fontId="6" fillId="0" borderId="0" xfId="1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</cellXfs>
  <cellStyles count="8">
    <cellStyle name="Hyperlink" xfId="3" builtinId="8"/>
    <cellStyle name="Normal" xfId="0" builtinId="0"/>
    <cellStyle name="Normal_Bao cao tong hop ket qua thi ket thuc hoc phan_KT2" xfId="2"/>
    <cellStyle name="Normal_DS C07VT1" xfId="5"/>
    <cellStyle name="Normal_DS D07DT2" xfId="6"/>
    <cellStyle name="Normal_DS_lop khoa_2009 (kem theo cac QD thanh lap lop)" xfId="4"/>
    <cellStyle name="Normal_Sheet1" xfId="1"/>
    <cellStyle name="Style 1" xfId="7"/>
  </cellStyles>
  <dxfs count="34">
    <dxf>
      <font>
        <condense val="0"/>
        <extend val="0"/>
        <color rgb="FF9C0006"/>
      </font>
    </dxf>
    <dxf>
      <fill>
        <patternFill>
          <f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4"/>
  <sheetViews>
    <sheetView workbookViewId="0">
      <pane ySplit="4" topLeftCell="A5" activePane="bottomLeft" state="frozen"/>
      <selection activeCell="A6" sqref="A6:XFD6"/>
      <selection pane="bottomLeft" activeCell="Q13" sqref="Q13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4.25" style="1" customWidth="1"/>
    <col min="5" max="5" width="8.375" style="1" customWidth="1"/>
    <col min="6" max="6" width="9.375" style="1" hidden="1" customWidth="1"/>
    <col min="7" max="7" width="10.375" style="1" customWidth="1"/>
    <col min="8" max="11" width="4.375" style="1" customWidth="1"/>
    <col min="12" max="12" width="3.25" style="1" hidden="1" customWidth="1"/>
    <col min="13" max="13" width="3.5" style="1" hidden="1" customWidth="1"/>
    <col min="14" max="14" width="8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6.5" style="1" customWidth="1"/>
    <col min="21" max="21" width="6.5" style="1" hidden="1" customWidth="1"/>
    <col min="22" max="22" width="6.5" style="1" customWidth="1"/>
    <col min="23" max="23" width="6.5" style="2" customWidth="1"/>
    <col min="24" max="24" width="9" style="52"/>
    <col min="25" max="25" width="9.125" style="52" bestFit="1" customWidth="1"/>
    <col min="26" max="26" width="9" style="52"/>
    <col min="27" max="27" width="10.375" style="52" bestFit="1" customWidth="1"/>
    <col min="28" max="28" width="9.125" style="52" bestFit="1" customWidth="1"/>
    <col min="29" max="39" width="9" style="52"/>
    <col min="40" max="16384" width="9" style="1"/>
  </cols>
  <sheetData>
    <row r="1" spans="1:39" ht="25.5" customHeight="1"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</row>
    <row r="2" spans="1:39" ht="27.75" customHeight="1">
      <c r="B2" s="143" t="s">
        <v>0</v>
      </c>
      <c r="C2" s="143"/>
      <c r="D2" s="143"/>
      <c r="E2" s="143"/>
      <c r="F2" s="143"/>
      <c r="G2" s="143"/>
      <c r="H2" s="144" t="s">
        <v>104</v>
      </c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3"/>
    </row>
    <row r="3" spans="1:39" ht="25.5" customHeight="1">
      <c r="B3" s="145" t="s">
        <v>1</v>
      </c>
      <c r="C3" s="145"/>
      <c r="D3" s="145"/>
      <c r="E3" s="145"/>
      <c r="F3" s="145"/>
      <c r="G3" s="145"/>
      <c r="H3" s="146" t="s">
        <v>42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4"/>
      <c r="W3" s="5"/>
      <c r="AE3" s="53"/>
      <c r="AF3" s="54"/>
      <c r="AG3" s="53"/>
      <c r="AH3" s="53"/>
      <c r="AI3" s="53"/>
      <c r="AJ3" s="54"/>
      <c r="AK3" s="53"/>
    </row>
    <row r="4" spans="1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55"/>
      <c r="AJ4" s="55"/>
    </row>
    <row r="5" spans="1:39" ht="23.25" customHeight="1">
      <c r="B5" s="118" t="s">
        <v>2</v>
      </c>
      <c r="C5" s="118"/>
      <c r="D5" s="128" t="s">
        <v>47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42" t="s">
        <v>95</v>
      </c>
      <c r="Q5" s="142"/>
      <c r="R5" s="142"/>
      <c r="S5" s="142"/>
      <c r="T5" s="142"/>
      <c r="U5" s="142"/>
      <c r="X5" s="53"/>
      <c r="Y5" s="116" t="s">
        <v>40</v>
      </c>
      <c r="Z5" s="116" t="s">
        <v>8</v>
      </c>
      <c r="AA5" s="116" t="s">
        <v>39</v>
      </c>
      <c r="AB5" s="116" t="s">
        <v>38</v>
      </c>
      <c r="AC5" s="116"/>
      <c r="AD5" s="116"/>
      <c r="AE5" s="116"/>
      <c r="AF5" s="116" t="s">
        <v>37</v>
      </c>
      <c r="AG5" s="116"/>
      <c r="AH5" s="116" t="s">
        <v>35</v>
      </c>
      <c r="AI5" s="116"/>
      <c r="AJ5" s="116" t="s">
        <v>36</v>
      </c>
      <c r="AK5" s="116"/>
      <c r="AL5" s="116" t="s">
        <v>34</v>
      </c>
      <c r="AM5" s="116"/>
    </row>
    <row r="6" spans="1:39" ht="17.25" customHeight="1">
      <c r="B6" s="117" t="s">
        <v>3</v>
      </c>
      <c r="C6" s="117"/>
      <c r="D6" s="9"/>
      <c r="G6" s="129" t="s">
        <v>99</v>
      </c>
      <c r="H6" s="129"/>
      <c r="I6" s="129"/>
      <c r="J6" s="129"/>
      <c r="K6" s="129"/>
      <c r="L6" s="129"/>
      <c r="M6" s="129"/>
      <c r="N6" s="129"/>
      <c r="O6" s="129"/>
      <c r="P6" s="129" t="s">
        <v>103</v>
      </c>
      <c r="Q6" s="129"/>
      <c r="R6" s="129"/>
      <c r="S6" s="129"/>
      <c r="T6" s="129"/>
      <c r="U6" s="129"/>
      <c r="X6" s="53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</row>
    <row r="7" spans="1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0"/>
      <c r="Q7" s="3"/>
      <c r="R7" s="3"/>
      <c r="S7" s="3"/>
      <c r="T7" s="3"/>
      <c r="U7" s="3"/>
      <c r="X7" s="53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</row>
    <row r="8" spans="1:39" ht="44.25" customHeight="1">
      <c r="B8" s="119" t="s">
        <v>4</v>
      </c>
      <c r="C8" s="121" t="s">
        <v>5</v>
      </c>
      <c r="D8" s="123" t="s">
        <v>6</v>
      </c>
      <c r="E8" s="124"/>
      <c r="F8" s="119" t="s">
        <v>7</v>
      </c>
      <c r="G8" s="119" t="s">
        <v>8</v>
      </c>
      <c r="H8" s="127" t="s">
        <v>9</v>
      </c>
      <c r="I8" s="127" t="s">
        <v>10</v>
      </c>
      <c r="J8" s="127" t="s">
        <v>11</v>
      </c>
      <c r="K8" s="127" t="s">
        <v>12</v>
      </c>
      <c r="L8" s="136" t="s">
        <v>13</v>
      </c>
      <c r="M8" s="136" t="s">
        <v>14</v>
      </c>
      <c r="N8" s="136" t="s">
        <v>15</v>
      </c>
      <c r="O8" s="137" t="s">
        <v>16</v>
      </c>
      <c r="P8" s="136" t="s">
        <v>17</v>
      </c>
      <c r="Q8" s="119" t="s">
        <v>18</v>
      </c>
      <c r="R8" s="136" t="s">
        <v>19</v>
      </c>
      <c r="S8" s="119" t="s">
        <v>20</v>
      </c>
      <c r="T8" s="119" t="s">
        <v>21</v>
      </c>
      <c r="U8" s="119" t="s">
        <v>41</v>
      </c>
      <c r="X8" s="53"/>
      <c r="Y8" s="116"/>
      <c r="Z8" s="116"/>
      <c r="AA8" s="116"/>
      <c r="AB8" s="56" t="s">
        <v>22</v>
      </c>
      <c r="AC8" s="56" t="s">
        <v>23</v>
      </c>
      <c r="AD8" s="56" t="s">
        <v>24</v>
      </c>
      <c r="AE8" s="56" t="s">
        <v>25</v>
      </c>
      <c r="AF8" s="56" t="s">
        <v>26</v>
      </c>
      <c r="AG8" s="56" t="s">
        <v>25</v>
      </c>
      <c r="AH8" s="56" t="s">
        <v>26</v>
      </c>
      <c r="AI8" s="56" t="s">
        <v>25</v>
      </c>
      <c r="AJ8" s="56" t="s">
        <v>26</v>
      </c>
      <c r="AK8" s="56" t="s">
        <v>25</v>
      </c>
      <c r="AL8" s="56" t="s">
        <v>26</v>
      </c>
      <c r="AM8" s="57" t="s">
        <v>25</v>
      </c>
    </row>
    <row r="9" spans="1:39" ht="44.25" customHeight="1">
      <c r="B9" s="120"/>
      <c r="C9" s="122"/>
      <c r="D9" s="125"/>
      <c r="E9" s="126"/>
      <c r="F9" s="120"/>
      <c r="G9" s="120"/>
      <c r="H9" s="127"/>
      <c r="I9" s="127"/>
      <c r="J9" s="127"/>
      <c r="K9" s="127"/>
      <c r="L9" s="136"/>
      <c r="M9" s="136"/>
      <c r="N9" s="136"/>
      <c r="O9" s="137"/>
      <c r="P9" s="136"/>
      <c r="Q9" s="132"/>
      <c r="R9" s="136"/>
      <c r="S9" s="120"/>
      <c r="T9" s="132"/>
      <c r="U9" s="132"/>
      <c r="W9" s="12"/>
      <c r="X9" s="53"/>
      <c r="Y9" s="58" t="str">
        <f>+D5</f>
        <v>Truyền sóng và Anten</v>
      </c>
      <c r="Z9" s="59" t="str">
        <f>+P5</f>
        <v>Nhóm: 01</v>
      </c>
      <c r="AA9" s="60">
        <f>+$AJ$9+$AL$9+$AH$9</f>
        <v>2</v>
      </c>
      <c r="AB9" s="54">
        <f>COUNTIF($T$10:$T$57,"Khiển trách")</f>
        <v>0</v>
      </c>
      <c r="AC9" s="54">
        <f>COUNTIF($T$10:$T$57,"Cảnh cáo")</f>
        <v>0</v>
      </c>
      <c r="AD9" s="54">
        <f>COUNTIF($T$10:$T$57,"Đình chỉ thi")</f>
        <v>0</v>
      </c>
      <c r="AE9" s="61">
        <f>+($AB$9+$AC$9+$AD$9)/$AA$9*100%</f>
        <v>0</v>
      </c>
      <c r="AF9" s="54">
        <f>SUM(COUNTIF($T$10:$T$55,"Vắng"),COUNTIF($T$10:$T$55,"Vắng có phép"))</f>
        <v>2</v>
      </c>
      <c r="AG9" s="62">
        <f>+$AF$9/$AA$9</f>
        <v>1</v>
      </c>
      <c r="AH9" s="63">
        <f>COUNTIF($X$10:$X$55,"Thi lại")</f>
        <v>2</v>
      </c>
      <c r="AI9" s="62">
        <f>+$AH$9/$AA$9</f>
        <v>1</v>
      </c>
      <c r="AJ9" s="63">
        <f>COUNTIF($X$10:$X$56,"Học lại")</f>
        <v>0</v>
      </c>
      <c r="AK9" s="62">
        <f>+$AJ$9/$AA$9</f>
        <v>0</v>
      </c>
      <c r="AL9" s="54">
        <f>COUNTIF($X$11:$X$56,"Đạt")</f>
        <v>0</v>
      </c>
      <c r="AM9" s="61">
        <f>+$AL$9/$AA$9</f>
        <v>0</v>
      </c>
    </row>
    <row r="10" spans="1:39" ht="14.25" customHeight="1">
      <c r="B10" s="133" t="s">
        <v>27</v>
      </c>
      <c r="C10" s="134"/>
      <c r="D10" s="134"/>
      <c r="E10" s="134"/>
      <c r="F10" s="134"/>
      <c r="G10" s="135"/>
      <c r="H10" s="13">
        <v>10</v>
      </c>
      <c r="I10" s="13">
        <v>10</v>
      </c>
      <c r="J10" s="14">
        <v>10</v>
      </c>
      <c r="K10" s="13">
        <v>10</v>
      </c>
      <c r="L10" s="15"/>
      <c r="M10" s="16"/>
      <c r="N10" s="16"/>
      <c r="O10" s="17"/>
      <c r="P10" s="51">
        <f>100-(H10+I10+J10+K10)</f>
        <v>60</v>
      </c>
      <c r="Q10" s="120"/>
      <c r="R10" s="18"/>
      <c r="S10" s="18"/>
      <c r="T10" s="120"/>
      <c r="U10" s="120"/>
      <c r="X10" s="53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</row>
    <row r="11" spans="1:39" ht="27" customHeight="1">
      <c r="B11" s="19">
        <v>1</v>
      </c>
      <c r="C11" s="27" t="s">
        <v>43</v>
      </c>
      <c r="D11" s="28" t="s">
        <v>44</v>
      </c>
      <c r="E11" s="29" t="s">
        <v>45</v>
      </c>
      <c r="F11" s="20"/>
      <c r="G11" s="38" t="s">
        <v>46</v>
      </c>
      <c r="H11" s="31">
        <v>10</v>
      </c>
      <c r="I11" s="31">
        <v>7.5</v>
      </c>
      <c r="J11" s="31">
        <v>7.5</v>
      </c>
      <c r="K11" s="31">
        <v>6.5</v>
      </c>
      <c r="L11" s="21"/>
      <c r="M11" s="21"/>
      <c r="N11" s="21"/>
      <c r="O11" s="70"/>
      <c r="P11" s="22"/>
      <c r="Q11" s="23">
        <f>ROUND(SUMPRODUCT(H11:P11,$H$10:$P$10)/100,0)</f>
        <v>3</v>
      </c>
      <c r="R11" s="24" t="str">
        <f t="shared" ref="R11:R12" si="0">IF(AND($Q11&gt;=9,$Q11&lt;=10),"A+","")&amp;IF(AND($Q11&gt;=8.5,$Q11&lt;=8.9),"A","")&amp;IF(AND($Q11&gt;=8,$Q11&lt;=8.4),"B+","")&amp;IF(AND($Q11&gt;=7,$Q11&lt;=7.9),"B","")&amp;IF(AND($Q11&gt;=6.5,$Q11&lt;=6.9),"C+","")&amp;IF(AND($Q11&gt;=5.5,$Q11&lt;=6.4),"C","")&amp;IF(AND($Q11&gt;=5,$Q11&lt;=5.4),"D+","")&amp;IF(AND($Q11&gt;=4,$Q11&lt;=4.9),"D","")&amp;IF(AND($Q11&lt;4),"F","")</f>
        <v>F</v>
      </c>
      <c r="S11" s="24" t="str">
        <f t="shared" ref="S11:S12" si="1">IF($Q11&lt;4,"Kém",IF(AND($Q11&gt;=4,$Q11&lt;=5.4),"Trung bình yếu",IF(AND($Q11&gt;=5.5,$Q11&lt;=6.9),"Trung bình",IF(AND($Q11&gt;=7,$Q11&lt;=8.4),"Khá",IF(AND($Q11&gt;=8.5,$Q11&lt;=10),"Giỏi","")))))</f>
        <v>Kém</v>
      </c>
      <c r="T11" s="75" t="s">
        <v>105</v>
      </c>
      <c r="U11" s="76"/>
      <c r="V11" s="3"/>
      <c r="W11" s="25"/>
      <c r="X11" s="65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Thi lại</v>
      </c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</row>
    <row r="12" spans="1:39" ht="27" customHeight="1">
      <c r="B12" s="88">
        <v>2</v>
      </c>
      <c r="C12" s="81" t="s">
        <v>48</v>
      </c>
      <c r="D12" s="82" t="s">
        <v>49</v>
      </c>
      <c r="E12" s="83" t="s">
        <v>50</v>
      </c>
      <c r="F12" s="89"/>
      <c r="G12" s="84" t="s">
        <v>46</v>
      </c>
      <c r="H12" s="85">
        <v>4</v>
      </c>
      <c r="I12" s="85">
        <v>8.5</v>
      </c>
      <c r="J12" s="85">
        <v>7.5</v>
      </c>
      <c r="K12" s="85">
        <v>6</v>
      </c>
      <c r="L12" s="87"/>
      <c r="M12" s="87"/>
      <c r="N12" s="87"/>
      <c r="O12" s="90"/>
      <c r="P12" s="91"/>
      <c r="Q12" s="92">
        <f>ROUND(SUMPRODUCT(H12:P12,$H$10:$P$10)/100,0)</f>
        <v>3</v>
      </c>
      <c r="R12" s="93" t="str">
        <f t="shared" si="0"/>
        <v>F</v>
      </c>
      <c r="S12" s="94" t="str">
        <f t="shared" si="1"/>
        <v>Kém</v>
      </c>
      <c r="T12" s="95" t="s">
        <v>105</v>
      </c>
      <c r="U12" s="76"/>
      <c r="V12" s="3"/>
      <c r="W12" s="25"/>
      <c r="X12" s="65" t="str">
        <f t="shared" ref="X12" si="2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Thi lại</v>
      </c>
      <c r="Y12" s="64"/>
      <c r="Z12" s="64"/>
      <c r="AA12" s="64"/>
      <c r="AB12" s="56"/>
      <c r="AC12" s="56"/>
      <c r="AD12" s="56"/>
      <c r="AE12" s="56"/>
      <c r="AF12" s="55"/>
      <c r="AG12" s="56"/>
      <c r="AH12" s="56"/>
      <c r="AI12" s="56"/>
      <c r="AJ12" s="56"/>
      <c r="AK12" s="56"/>
      <c r="AL12" s="56"/>
      <c r="AM12" s="57"/>
    </row>
    <row r="13" spans="1:39" ht="9" customHeight="1">
      <c r="A13" s="2"/>
      <c r="B13" s="39"/>
      <c r="C13" s="40"/>
      <c r="D13" s="40"/>
      <c r="E13" s="41"/>
      <c r="F13" s="41"/>
      <c r="G13" s="41"/>
      <c r="H13" s="42"/>
      <c r="I13" s="43"/>
      <c r="J13" s="43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3"/>
    </row>
    <row r="14" spans="1:39" ht="24.75" customHeight="1">
      <c r="B14" s="72"/>
      <c r="C14" s="72"/>
      <c r="D14" s="73"/>
      <c r="E14" s="74"/>
      <c r="F14" s="3"/>
      <c r="G14" s="3"/>
      <c r="H14" s="3"/>
      <c r="I14" s="3"/>
      <c r="J14" s="138" t="s">
        <v>106</v>
      </c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3"/>
    </row>
    <row r="15" spans="1:39" s="2" customFormat="1" ht="4.5" customHeight="1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</row>
    <row r="16" spans="1:39" s="2" customFormat="1" ht="36.75" customHeight="1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</row>
    <row r="17" spans="1:39" s="2" customFormat="1" ht="21.75" hidden="1" customHeight="1">
      <c r="A17" s="1"/>
      <c r="B17" s="130" t="s">
        <v>33</v>
      </c>
      <c r="C17" s="130"/>
      <c r="D17" s="130"/>
      <c r="E17" s="130"/>
      <c r="F17" s="130"/>
      <c r="G17" s="130"/>
      <c r="H17" s="130"/>
      <c r="I17" s="45"/>
      <c r="J17" s="140" t="s">
        <v>29</v>
      </c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3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</row>
    <row r="18" spans="1:39" s="2" customFormat="1" hidden="1">
      <c r="A18" s="1"/>
      <c r="B18" s="39"/>
      <c r="C18" s="46"/>
      <c r="D18" s="46"/>
      <c r="E18" s="47"/>
      <c r="F18" s="47"/>
      <c r="G18" s="47"/>
      <c r="H18" s="48"/>
      <c r="I18" s="49"/>
      <c r="J18" s="4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1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</row>
    <row r="19" spans="1:39" s="2" customFormat="1" hidden="1">
      <c r="A19" s="1"/>
      <c r="B19" s="130" t="s">
        <v>30</v>
      </c>
      <c r="C19" s="130"/>
      <c r="D19" s="131" t="s">
        <v>31</v>
      </c>
      <c r="E19" s="131"/>
      <c r="F19" s="131"/>
      <c r="G19" s="131"/>
      <c r="H19" s="131"/>
      <c r="I19" s="49"/>
      <c r="J19" s="49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1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</row>
    <row r="20" spans="1:39" s="2" customFormat="1" hidden="1">
      <c r="A20" s="1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1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</row>
    <row r="21" spans="1:39" hidden="1"/>
    <row r="22" spans="1:39" hidden="1"/>
    <row r="23" spans="1:39" hidden="1"/>
    <row r="24" spans="1:39" hidden="1">
      <c r="B24" s="139"/>
      <c r="C24" s="139"/>
      <c r="D24" s="139"/>
      <c r="E24" s="139"/>
      <c r="F24" s="139"/>
      <c r="G24" s="139"/>
      <c r="H24" s="139"/>
      <c r="I24" s="139"/>
      <c r="J24" s="139" t="s">
        <v>32</v>
      </c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</row>
  </sheetData>
  <sheetProtection formatCells="0" formatColumns="0" formatRows="0" insertColumns="0" insertRows="0" insertHyperlinks="0" deleteColumns="0" deleteRows="0" sort="0" autoFilter="0" pivotTables="0"/>
  <autoFilter ref="A9:AM12">
    <filterColumn colId="3" showButton="0"/>
  </autoFilter>
  <mergeCells count="48">
    <mergeCell ref="H1:L1"/>
    <mergeCell ref="M1:U1"/>
    <mergeCell ref="J14:U14"/>
    <mergeCell ref="P5:U5"/>
    <mergeCell ref="P6:U6"/>
    <mergeCell ref="B2:G2"/>
    <mergeCell ref="H2:U2"/>
    <mergeCell ref="B3:G3"/>
    <mergeCell ref="H3:U3"/>
    <mergeCell ref="L8:L9"/>
    <mergeCell ref="H8:H9"/>
    <mergeCell ref="G8:G9"/>
    <mergeCell ref="B24:C24"/>
    <mergeCell ref="D24:I24"/>
    <mergeCell ref="J24:U24"/>
    <mergeCell ref="B17:H17"/>
    <mergeCell ref="J17:U17"/>
    <mergeCell ref="B19:C19"/>
    <mergeCell ref="D19:H19"/>
    <mergeCell ref="AB5:AE7"/>
    <mergeCell ref="D5:O5"/>
    <mergeCell ref="G6:O6"/>
    <mergeCell ref="S8:S9"/>
    <mergeCell ref="T8:T10"/>
    <mergeCell ref="U8:U10"/>
    <mergeCell ref="B10:G10"/>
    <mergeCell ref="M8:M9"/>
    <mergeCell ref="N8:N9"/>
    <mergeCell ref="O8:O9"/>
    <mergeCell ref="P8:P9"/>
    <mergeCell ref="Q8:Q10"/>
    <mergeCell ref="R8:R9"/>
    <mergeCell ref="AF5:AG7"/>
    <mergeCell ref="AH5:AI7"/>
    <mergeCell ref="AJ5:AK7"/>
    <mergeCell ref="AL5:AM7"/>
    <mergeCell ref="B6:C6"/>
    <mergeCell ref="B5:C5"/>
    <mergeCell ref="Y5:Y8"/>
    <mergeCell ref="Z5:Z8"/>
    <mergeCell ref="AA5:AA8"/>
    <mergeCell ref="B8:B9"/>
    <mergeCell ref="C8:C9"/>
    <mergeCell ref="D8:E9"/>
    <mergeCell ref="F8:F9"/>
    <mergeCell ref="I8:I9"/>
    <mergeCell ref="J8:J9"/>
    <mergeCell ref="K8:K9"/>
  </mergeCells>
  <conditionalFormatting sqref="P11:P12 H11:N12">
    <cfRule type="cellIs" dxfId="33" priority="13" operator="greaterThan">
      <formula>10</formula>
    </cfRule>
  </conditionalFormatting>
  <conditionalFormatting sqref="O2:O1048576">
    <cfRule type="duplicateValues" dxfId="32" priority="5"/>
  </conditionalFormatting>
  <conditionalFormatting sqref="C1:C1048576">
    <cfRule type="duplicateValues" dxfId="31" priority="4"/>
  </conditionalFormatting>
  <conditionalFormatting sqref="C11">
    <cfRule type="duplicateValues" dxfId="30" priority="3"/>
  </conditionalFormatting>
  <dataValidations count="1">
    <dataValidation allowBlank="1" showInputMessage="1" showErrorMessage="1" errorTitle="Không xóa dữ liệu" error="Không xóa dữ liệu" prompt="Không xóa dữ liệu" sqref="Y3:AM9 X11:X12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M25"/>
  <sheetViews>
    <sheetView workbookViewId="0">
      <pane ySplit="4" topLeftCell="A11" activePane="bottomLeft" state="frozen"/>
      <selection activeCell="H3" sqref="H3:U3"/>
      <selection pane="bottomLeft" activeCell="G17" sqref="G17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4.25" style="1" customWidth="1"/>
    <col min="5" max="5" width="8.375" style="1" customWidth="1"/>
    <col min="6" max="6" width="9.375" style="1" hidden="1" customWidth="1"/>
    <col min="7" max="7" width="10.375" style="1" customWidth="1"/>
    <col min="8" max="11" width="4.375" style="1" customWidth="1"/>
    <col min="12" max="12" width="3.25" style="1" hidden="1" customWidth="1"/>
    <col min="13" max="13" width="3.5" style="1" hidden="1" customWidth="1"/>
    <col min="14" max="14" width="8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6.125" style="1" customWidth="1"/>
    <col min="21" max="21" width="6.5" style="1" hidden="1" customWidth="1"/>
    <col min="22" max="22" width="6.5" style="1" customWidth="1"/>
    <col min="23" max="23" width="6.5" style="2" customWidth="1"/>
    <col min="24" max="24" width="9" style="52"/>
    <col min="25" max="25" width="9.125" style="52" bestFit="1" customWidth="1"/>
    <col min="26" max="26" width="9" style="52"/>
    <col min="27" max="27" width="10.375" style="52" bestFit="1" customWidth="1"/>
    <col min="28" max="28" width="9.125" style="52" bestFit="1" customWidth="1"/>
    <col min="29" max="39" width="9" style="52"/>
    <col min="40" max="16384" width="9" style="1"/>
  </cols>
  <sheetData>
    <row r="1" spans="1:39" ht="25.5" customHeight="1"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</row>
    <row r="2" spans="1:39" ht="27.75" customHeight="1">
      <c r="B2" s="143" t="s">
        <v>0</v>
      </c>
      <c r="C2" s="143"/>
      <c r="D2" s="143"/>
      <c r="E2" s="143"/>
      <c r="F2" s="143"/>
      <c r="G2" s="143"/>
      <c r="H2" s="144" t="s">
        <v>104</v>
      </c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3"/>
    </row>
    <row r="3" spans="1:39" ht="25.5" customHeight="1">
      <c r="B3" s="145" t="s">
        <v>1</v>
      </c>
      <c r="C3" s="145"/>
      <c r="D3" s="145"/>
      <c r="E3" s="145"/>
      <c r="F3" s="145"/>
      <c r="G3" s="145"/>
      <c r="H3" s="146" t="s">
        <v>42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4"/>
      <c r="W3" s="5"/>
      <c r="AE3" s="53"/>
      <c r="AF3" s="54"/>
      <c r="AG3" s="53"/>
      <c r="AH3" s="53"/>
      <c r="AI3" s="53"/>
      <c r="AJ3" s="54"/>
      <c r="AK3" s="53"/>
    </row>
    <row r="4" spans="1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55"/>
      <c r="AJ4" s="55"/>
    </row>
    <row r="5" spans="1:39" ht="23.25" customHeight="1">
      <c r="B5" s="118" t="s">
        <v>2</v>
      </c>
      <c r="C5" s="118"/>
      <c r="D5" s="128" t="s">
        <v>51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42" t="s">
        <v>95</v>
      </c>
      <c r="Q5" s="142"/>
      <c r="R5" s="142"/>
      <c r="S5" s="142"/>
      <c r="T5" s="142"/>
      <c r="U5" s="142"/>
      <c r="X5" s="53"/>
      <c r="Y5" s="116" t="s">
        <v>40</v>
      </c>
      <c r="Z5" s="116" t="s">
        <v>8</v>
      </c>
      <c r="AA5" s="116" t="s">
        <v>39</v>
      </c>
      <c r="AB5" s="116" t="s">
        <v>38</v>
      </c>
      <c r="AC5" s="116"/>
      <c r="AD5" s="116"/>
      <c r="AE5" s="116"/>
      <c r="AF5" s="116" t="s">
        <v>37</v>
      </c>
      <c r="AG5" s="116"/>
      <c r="AH5" s="116" t="s">
        <v>35</v>
      </c>
      <c r="AI5" s="116"/>
      <c r="AJ5" s="116" t="s">
        <v>36</v>
      </c>
      <c r="AK5" s="116"/>
      <c r="AL5" s="116" t="s">
        <v>34</v>
      </c>
      <c r="AM5" s="116"/>
    </row>
    <row r="6" spans="1:39" ht="17.25" customHeight="1">
      <c r="B6" s="117" t="s">
        <v>3</v>
      </c>
      <c r="C6" s="117"/>
      <c r="D6" s="9"/>
      <c r="G6" s="129" t="s">
        <v>96</v>
      </c>
      <c r="H6" s="129"/>
      <c r="I6" s="129"/>
      <c r="J6" s="129"/>
      <c r="K6" s="129"/>
      <c r="L6" s="129"/>
      <c r="M6" s="129"/>
      <c r="N6" s="129"/>
      <c r="O6" s="129"/>
      <c r="P6" s="129" t="s">
        <v>97</v>
      </c>
      <c r="Q6" s="129"/>
      <c r="R6" s="129"/>
      <c r="S6" s="129"/>
      <c r="T6" s="129"/>
      <c r="U6" s="129"/>
      <c r="X6" s="53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</row>
    <row r="7" spans="1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0"/>
      <c r="Q7" s="3"/>
      <c r="R7" s="3"/>
      <c r="S7" s="3"/>
      <c r="T7" s="3"/>
      <c r="U7" s="3"/>
      <c r="X7" s="53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</row>
    <row r="8" spans="1:39" ht="44.25" customHeight="1">
      <c r="B8" s="119" t="s">
        <v>4</v>
      </c>
      <c r="C8" s="121" t="s">
        <v>5</v>
      </c>
      <c r="D8" s="123" t="s">
        <v>6</v>
      </c>
      <c r="E8" s="124"/>
      <c r="F8" s="119" t="s">
        <v>7</v>
      </c>
      <c r="G8" s="119" t="s">
        <v>8</v>
      </c>
      <c r="H8" s="127" t="s">
        <v>9</v>
      </c>
      <c r="I8" s="127" t="s">
        <v>10</v>
      </c>
      <c r="J8" s="127" t="s">
        <v>11</v>
      </c>
      <c r="K8" s="127" t="s">
        <v>12</v>
      </c>
      <c r="L8" s="136" t="s">
        <v>13</v>
      </c>
      <c r="M8" s="136" t="s">
        <v>14</v>
      </c>
      <c r="N8" s="136" t="s">
        <v>15</v>
      </c>
      <c r="O8" s="137" t="s">
        <v>16</v>
      </c>
      <c r="P8" s="136" t="s">
        <v>17</v>
      </c>
      <c r="Q8" s="119" t="s">
        <v>18</v>
      </c>
      <c r="R8" s="136" t="s">
        <v>19</v>
      </c>
      <c r="S8" s="119" t="s">
        <v>20</v>
      </c>
      <c r="T8" s="119" t="s">
        <v>21</v>
      </c>
      <c r="U8" s="119" t="s">
        <v>41</v>
      </c>
      <c r="X8" s="53"/>
      <c r="Y8" s="116"/>
      <c r="Z8" s="116"/>
      <c r="AA8" s="116"/>
      <c r="AB8" s="56" t="s">
        <v>22</v>
      </c>
      <c r="AC8" s="56" t="s">
        <v>23</v>
      </c>
      <c r="AD8" s="56" t="s">
        <v>24</v>
      </c>
      <c r="AE8" s="56" t="s">
        <v>25</v>
      </c>
      <c r="AF8" s="56" t="s">
        <v>26</v>
      </c>
      <c r="AG8" s="56" t="s">
        <v>25</v>
      </c>
      <c r="AH8" s="56" t="s">
        <v>26</v>
      </c>
      <c r="AI8" s="56" t="s">
        <v>25</v>
      </c>
      <c r="AJ8" s="56" t="s">
        <v>26</v>
      </c>
      <c r="AK8" s="56" t="s">
        <v>25</v>
      </c>
      <c r="AL8" s="56" t="s">
        <v>26</v>
      </c>
      <c r="AM8" s="57" t="s">
        <v>25</v>
      </c>
    </row>
    <row r="9" spans="1:39" ht="44.25" customHeight="1">
      <c r="B9" s="120"/>
      <c r="C9" s="122"/>
      <c r="D9" s="125"/>
      <c r="E9" s="126"/>
      <c r="F9" s="120"/>
      <c r="G9" s="120"/>
      <c r="H9" s="127"/>
      <c r="I9" s="127"/>
      <c r="J9" s="127"/>
      <c r="K9" s="127"/>
      <c r="L9" s="136"/>
      <c r="M9" s="136"/>
      <c r="N9" s="136"/>
      <c r="O9" s="137"/>
      <c r="P9" s="136"/>
      <c r="Q9" s="132"/>
      <c r="R9" s="136"/>
      <c r="S9" s="120"/>
      <c r="T9" s="132"/>
      <c r="U9" s="132"/>
      <c r="W9" s="12"/>
      <c r="X9" s="53"/>
      <c r="Y9" s="58" t="str">
        <f>+D5</f>
        <v>Thông tin di động</v>
      </c>
      <c r="Z9" s="59" t="str">
        <f>+P5</f>
        <v>Nhóm: 01</v>
      </c>
      <c r="AA9" s="60">
        <f>+$AJ$9+$AL$9+$AH$9</f>
        <v>3</v>
      </c>
      <c r="AB9" s="54">
        <f>COUNTIF($T$10:$T$58,"Khiển trách")</f>
        <v>0</v>
      </c>
      <c r="AC9" s="54">
        <f>COUNTIF($T$10:$T$58,"Cảnh cáo")</f>
        <v>0</v>
      </c>
      <c r="AD9" s="54">
        <f>COUNTIF($T$10:$T$58,"Đình chỉ thi")</f>
        <v>0</v>
      </c>
      <c r="AE9" s="61">
        <f>+($AB$9+$AC$9+$AD$9)/$AA$9*100%</f>
        <v>0</v>
      </c>
      <c r="AF9" s="54">
        <f>SUM(COUNTIF($T$10:$T$56,"Vắng"),COUNTIF($T$10:$T$56,"Vắng có phép"))</f>
        <v>1</v>
      </c>
      <c r="AG9" s="62">
        <f>+$AF$9/$AA$9</f>
        <v>0.33333333333333331</v>
      </c>
      <c r="AH9" s="63">
        <f>COUNTIF($X$10:$X$56,"Thi lại")</f>
        <v>1</v>
      </c>
      <c r="AI9" s="62">
        <f>+$AH$9/$AA$9</f>
        <v>0.33333333333333331</v>
      </c>
      <c r="AJ9" s="63">
        <f>COUNTIF($X$10:$X$57,"Học lại")</f>
        <v>0</v>
      </c>
      <c r="AK9" s="62">
        <f>+$AJ$9/$AA$9</f>
        <v>0</v>
      </c>
      <c r="AL9" s="54">
        <f>COUNTIF($X$11:$X$57,"Đạt")</f>
        <v>2</v>
      </c>
      <c r="AM9" s="61">
        <f>+$AL$9/$AA$9</f>
        <v>0.66666666666666663</v>
      </c>
    </row>
    <row r="10" spans="1:39" ht="14.25" customHeight="1">
      <c r="B10" s="133" t="s">
        <v>27</v>
      </c>
      <c r="C10" s="134"/>
      <c r="D10" s="134"/>
      <c r="E10" s="134"/>
      <c r="F10" s="134"/>
      <c r="G10" s="135"/>
      <c r="H10" s="13">
        <v>10</v>
      </c>
      <c r="I10" s="13">
        <v>10</v>
      </c>
      <c r="J10" s="14">
        <v>10</v>
      </c>
      <c r="K10" s="13">
        <v>10</v>
      </c>
      <c r="L10" s="15"/>
      <c r="M10" s="16"/>
      <c r="N10" s="16"/>
      <c r="O10" s="17"/>
      <c r="P10" s="51">
        <f>100-(H10+I10+J10+K10)</f>
        <v>60</v>
      </c>
      <c r="Q10" s="120"/>
      <c r="R10" s="18"/>
      <c r="S10" s="18"/>
      <c r="T10" s="120"/>
      <c r="U10" s="120"/>
      <c r="X10" s="53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</row>
    <row r="11" spans="1:39" ht="27" customHeight="1">
      <c r="B11" s="19">
        <v>1</v>
      </c>
      <c r="C11" s="27" t="s">
        <v>52</v>
      </c>
      <c r="D11" s="28" t="s">
        <v>53</v>
      </c>
      <c r="E11" s="29" t="s">
        <v>54</v>
      </c>
      <c r="F11" s="20"/>
      <c r="G11" s="38" t="s">
        <v>55</v>
      </c>
      <c r="H11" s="31">
        <v>8</v>
      </c>
      <c r="I11" s="31">
        <v>4.5</v>
      </c>
      <c r="J11" s="31">
        <v>5.5</v>
      </c>
      <c r="K11" s="31">
        <v>8</v>
      </c>
      <c r="L11" s="21"/>
      <c r="M11" s="21"/>
      <c r="N11" s="21"/>
      <c r="O11" s="70">
        <v>1</v>
      </c>
      <c r="P11" s="22">
        <v>5</v>
      </c>
      <c r="Q11" s="23">
        <f>ROUND(SUMPRODUCT(H11:P11,$H$10:$P$10)/100,0)</f>
        <v>6</v>
      </c>
      <c r="R11" s="24" t="str">
        <f t="shared" ref="R11:R13" si="0">IF(AND($Q11&gt;=9,$Q11&lt;=10),"A+","")&amp;IF(AND($Q11&gt;=8.5,$Q11&lt;=8.9),"A","")&amp;IF(AND($Q11&gt;=8,$Q11&lt;=8.4),"B+","")&amp;IF(AND($Q11&gt;=7,$Q11&lt;=7.9),"B","")&amp;IF(AND($Q11&gt;=6.5,$Q11&lt;=6.9),"C+","")&amp;IF(AND($Q11&gt;=5.5,$Q11&lt;=6.4),"C","")&amp;IF(AND($Q11&gt;=5,$Q11&lt;=5.4),"D+","")&amp;IF(AND($Q11&gt;=4,$Q11&lt;=4.9),"D","")&amp;IF(AND($Q11&lt;4),"F","")</f>
        <v>C</v>
      </c>
      <c r="S11" s="24" t="str">
        <f t="shared" ref="S11:S13" si="1">IF($Q11&lt;4,"Kém",IF(AND($Q11&gt;=4,$Q11&lt;=5.4),"Trung bình yếu",IF(AND($Q11&gt;=5.5,$Q11&lt;=6.9),"Trung bình",IF(AND($Q11&gt;=7,$Q11&lt;=8.4),"Khá",IF(AND($Q11&gt;=8.5,$Q11&lt;=10),"Giỏi","")))))</f>
        <v>Trung bình</v>
      </c>
      <c r="T11" s="75" t="str">
        <f>+IF(OR($H11=0,$I11=0,$J11=0,$K11=0),"Không đủ ĐKDT","")</f>
        <v/>
      </c>
      <c r="U11" s="76"/>
      <c r="V11" s="3"/>
      <c r="W11" s="25"/>
      <c r="X11" s="65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Đạt</v>
      </c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</row>
    <row r="12" spans="1:39" ht="27" customHeight="1">
      <c r="B12" s="26">
        <v>2</v>
      </c>
      <c r="C12" s="27" t="s">
        <v>56</v>
      </c>
      <c r="D12" s="28" t="s">
        <v>57</v>
      </c>
      <c r="E12" s="29" t="s">
        <v>58</v>
      </c>
      <c r="F12" s="30"/>
      <c r="G12" s="38" t="s">
        <v>59</v>
      </c>
      <c r="H12" s="31">
        <v>4</v>
      </c>
      <c r="I12" s="31">
        <v>5.5</v>
      </c>
      <c r="J12" s="31">
        <v>7</v>
      </c>
      <c r="K12" s="31">
        <v>7</v>
      </c>
      <c r="L12" s="32"/>
      <c r="M12" s="32"/>
      <c r="N12" s="32"/>
      <c r="O12" s="71">
        <v>2</v>
      </c>
      <c r="P12" s="33">
        <v>4</v>
      </c>
      <c r="Q12" s="34">
        <f>ROUND(SUMPRODUCT(H12:P12,$H$10:$P$10)/100,0)</f>
        <v>5</v>
      </c>
      <c r="R12" s="35" t="str">
        <f t="shared" si="0"/>
        <v>D+</v>
      </c>
      <c r="S12" s="36" t="str">
        <f t="shared" si="1"/>
        <v>Trung bình yếu</v>
      </c>
      <c r="T12" s="37" t="str">
        <f>+IF(OR($H12=0,$I12=0,$J12=0,$K12=0),"Không đủ ĐKDT","")</f>
        <v/>
      </c>
      <c r="U12" s="76"/>
      <c r="V12" s="3"/>
      <c r="W12" s="25"/>
      <c r="X12" s="65" t="str">
        <f t="shared" ref="X12:X13" si="2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Đạt</v>
      </c>
      <c r="Y12" s="64"/>
      <c r="Z12" s="64"/>
      <c r="AA12" s="64"/>
      <c r="AB12" s="56"/>
      <c r="AC12" s="56"/>
      <c r="AD12" s="56"/>
      <c r="AE12" s="56"/>
      <c r="AF12" s="55"/>
      <c r="AG12" s="56"/>
      <c r="AH12" s="56"/>
      <c r="AI12" s="56"/>
      <c r="AJ12" s="56"/>
      <c r="AK12" s="56"/>
      <c r="AL12" s="56"/>
      <c r="AM12" s="57"/>
    </row>
    <row r="13" spans="1:39" ht="27" customHeight="1">
      <c r="B13" s="88">
        <v>3</v>
      </c>
      <c r="C13" s="81" t="s">
        <v>60</v>
      </c>
      <c r="D13" s="82" t="s">
        <v>61</v>
      </c>
      <c r="E13" s="83" t="s">
        <v>62</v>
      </c>
      <c r="F13" s="89"/>
      <c r="G13" s="84" t="s">
        <v>63</v>
      </c>
      <c r="H13" s="85">
        <v>2</v>
      </c>
      <c r="I13" s="85">
        <v>5.5</v>
      </c>
      <c r="J13" s="85">
        <v>4</v>
      </c>
      <c r="K13" s="85">
        <v>4.5</v>
      </c>
      <c r="L13" s="84"/>
      <c r="M13" s="84"/>
      <c r="N13" s="84"/>
      <c r="O13" s="90"/>
      <c r="P13" s="91"/>
      <c r="Q13" s="92">
        <f>ROUND(SUMPRODUCT(H13:P13,$H$10:$P$10)/100,0)</f>
        <v>2</v>
      </c>
      <c r="R13" s="93" t="str">
        <f t="shared" si="0"/>
        <v>F</v>
      </c>
      <c r="S13" s="94" t="str">
        <f t="shared" si="1"/>
        <v>Kém</v>
      </c>
      <c r="T13" s="95" t="s">
        <v>105</v>
      </c>
      <c r="U13" s="76"/>
      <c r="V13" s="3"/>
      <c r="W13" s="25"/>
      <c r="X13" s="65" t="str">
        <f t="shared" si="2"/>
        <v>Thi lại</v>
      </c>
      <c r="Y13" s="66"/>
      <c r="Z13" s="66"/>
      <c r="AA13" s="77"/>
      <c r="AB13" s="55"/>
      <c r="AC13" s="55"/>
      <c r="AD13" s="55"/>
      <c r="AE13" s="67"/>
      <c r="AF13" s="55"/>
      <c r="AG13" s="68"/>
      <c r="AH13" s="69"/>
      <c r="AI13" s="68"/>
      <c r="AJ13" s="69"/>
      <c r="AK13" s="68"/>
      <c r="AL13" s="55"/>
      <c r="AM13" s="67"/>
    </row>
    <row r="14" spans="1:39" ht="9" customHeight="1">
      <c r="A14" s="2"/>
      <c r="B14" s="39"/>
      <c r="C14" s="40"/>
      <c r="D14" s="40"/>
      <c r="E14" s="41"/>
      <c r="F14" s="41"/>
      <c r="G14" s="41"/>
      <c r="H14" s="42"/>
      <c r="I14" s="43"/>
      <c r="J14" s="43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3"/>
    </row>
    <row r="15" spans="1:39" ht="24.75" customHeight="1">
      <c r="B15" s="72"/>
      <c r="C15" s="72"/>
      <c r="D15" s="73"/>
      <c r="E15" s="74"/>
      <c r="F15" s="3"/>
      <c r="G15" s="3"/>
      <c r="H15" s="3"/>
      <c r="I15" s="3"/>
      <c r="J15" s="138" t="s">
        <v>106</v>
      </c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3"/>
    </row>
    <row r="16" spans="1:39" s="2" customFormat="1" ht="4.5" customHeight="1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</row>
    <row r="17" spans="1:39" s="2" customFormat="1" ht="36.75" customHeight="1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</row>
    <row r="18" spans="1:39" s="2" customFormat="1" ht="21.75" hidden="1" customHeight="1">
      <c r="A18" s="1"/>
      <c r="B18" s="130" t="s">
        <v>33</v>
      </c>
      <c r="C18" s="130"/>
      <c r="D18" s="130"/>
      <c r="E18" s="130"/>
      <c r="F18" s="130"/>
      <c r="G18" s="130"/>
      <c r="H18" s="130"/>
      <c r="I18" s="45"/>
      <c r="J18" s="140" t="s">
        <v>29</v>
      </c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3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</row>
    <row r="19" spans="1:39" s="2" customFormat="1" hidden="1">
      <c r="A19" s="1"/>
      <c r="B19" s="39"/>
      <c r="C19" s="46"/>
      <c r="D19" s="46"/>
      <c r="E19" s="47"/>
      <c r="F19" s="47"/>
      <c r="G19" s="47"/>
      <c r="H19" s="48"/>
      <c r="I19" s="49"/>
      <c r="J19" s="49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1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</row>
    <row r="20" spans="1:39" s="2" customFormat="1" hidden="1">
      <c r="A20" s="1"/>
      <c r="B20" s="130" t="s">
        <v>30</v>
      </c>
      <c r="C20" s="130"/>
      <c r="D20" s="131" t="s">
        <v>31</v>
      </c>
      <c r="E20" s="131"/>
      <c r="F20" s="131"/>
      <c r="G20" s="131"/>
      <c r="H20" s="131"/>
      <c r="I20" s="49"/>
      <c r="J20" s="49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1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</row>
    <row r="21" spans="1:39" s="2" customFormat="1" hidden="1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1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1:39" hidden="1"/>
    <row r="23" spans="1:39" hidden="1"/>
    <row r="24" spans="1:39" hidden="1"/>
    <row r="25" spans="1:39" hidden="1">
      <c r="B25" s="139"/>
      <c r="C25" s="139"/>
      <c r="D25" s="139"/>
      <c r="E25" s="139"/>
      <c r="F25" s="139"/>
      <c r="G25" s="139"/>
      <c r="H25" s="139"/>
      <c r="I25" s="139"/>
      <c r="J25" s="139" t="s">
        <v>32</v>
      </c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</row>
  </sheetData>
  <sheetProtection formatCells="0" formatColumns="0" formatRows="0" insertColumns="0" insertRows="0" insertHyperlinks="0" deleteColumns="0" deleteRows="0" sort="0" autoFilter="0" pivotTables="0"/>
  <autoFilter ref="A9:AM13">
    <filterColumn colId="3" showButton="0"/>
  </autoFilter>
  <mergeCells count="48">
    <mergeCell ref="B20:C20"/>
    <mergeCell ref="D20:H20"/>
    <mergeCell ref="B25:C25"/>
    <mergeCell ref="D25:I25"/>
    <mergeCell ref="J25:U25"/>
    <mergeCell ref="K8:K9"/>
    <mergeCell ref="L8:L9"/>
    <mergeCell ref="Q8:Q10"/>
    <mergeCell ref="R8:R9"/>
    <mergeCell ref="B18:H18"/>
    <mergeCell ref="J18:U18"/>
    <mergeCell ref="J15:U15"/>
    <mergeCell ref="AB5:AE7"/>
    <mergeCell ref="AF5:AG7"/>
    <mergeCell ref="AH5:AI7"/>
    <mergeCell ref="B8:B9"/>
    <mergeCell ref="C8:C9"/>
    <mergeCell ref="D8:E9"/>
    <mergeCell ref="F8:F9"/>
    <mergeCell ref="B6:C6"/>
    <mergeCell ref="G6:O6"/>
    <mergeCell ref="P6:U6"/>
    <mergeCell ref="B5:C5"/>
    <mergeCell ref="D5:O5"/>
    <mergeCell ref="P5:U5"/>
    <mergeCell ref="S8:S9"/>
    <mergeCell ref="M8:M9"/>
    <mergeCell ref="AJ5:AK7"/>
    <mergeCell ref="AL5:AM7"/>
    <mergeCell ref="Y5:Y8"/>
    <mergeCell ref="Z5:Z8"/>
    <mergeCell ref="AA5:AA8"/>
    <mergeCell ref="T8:T10"/>
    <mergeCell ref="U8:U10"/>
    <mergeCell ref="H1:L1"/>
    <mergeCell ref="M1:U1"/>
    <mergeCell ref="B2:G2"/>
    <mergeCell ref="H2:U2"/>
    <mergeCell ref="B3:G3"/>
    <mergeCell ref="H3:U3"/>
    <mergeCell ref="B10:G10"/>
    <mergeCell ref="N8:N9"/>
    <mergeCell ref="O8:O9"/>
    <mergeCell ref="P8:P9"/>
    <mergeCell ref="G8:G9"/>
    <mergeCell ref="H8:H9"/>
    <mergeCell ref="I8:I9"/>
    <mergeCell ref="J8:J9"/>
  </mergeCells>
  <conditionalFormatting sqref="P11:P13 H11:N13">
    <cfRule type="cellIs" dxfId="29" priority="9" operator="greaterThan">
      <formula>10</formula>
    </cfRule>
  </conditionalFormatting>
  <conditionalFormatting sqref="O2:O1048576">
    <cfRule type="duplicateValues" dxfId="28" priority="8"/>
  </conditionalFormatting>
  <conditionalFormatting sqref="C1:C1048576">
    <cfRule type="duplicateValues" dxfId="27" priority="7"/>
  </conditionalFormatting>
  <conditionalFormatting sqref="C11">
    <cfRule type="duplicateValues" dxfId="26" priority="6"/>
  </conditionalFormatting>
  <dataValidations count="1">
    <dataValidation allowBlank="1" showInputMessage="1" showErrorMessage="1" errorTitle="Không xóa dữ liệu" error="Không xóa dữ liệu" prompt="Không xóa dữ liệu" sqref="Y3:AM9 X11:X13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M24"/>
  <sheetViews>
    <sheetView workbookViewId="0">
      <pane ySplit="4" topLeftCell="A11" activePane="bottomLeft" state="frozen"/>
      <selection activeCell="H3" sqref="H3:U3"/>
      <selection pane="bottomLeft" activeCell="G29" sqref="G29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3" style="1" customWidth="1"/>
    <col min="5" max="5" width="7.625" style="1" customWidth="1"/>
    <col min="6" max="6" width="9.375" style="1" hidden="1" customWidth="1"/>
    <col min="7" max="7" width="10.375" style="1" customWidth="1"/>
    <col min="8" max="11" width="4.375" style="1" customWidth="1"/>
    <col min="12" max="12" width="3.25" style="1" hidden="1" customWidth="1"/>
    <col min="13" max="13" width="3.5" style="1" hidden="1" customWidth="1"/>
    <col min="14" max="14" width="8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6.75" style="1" customWidth="1"/>
    <col min="21" max="21" width="6.5" style="1" hidden="1" customWidth="1"/>
    <col min="22" max="22" width="6.5" style="1" customWidth="1"/>
    <col min="23" max="23" width="6.5" style="2" customWidth="1"/>
    <col min="24" max="24" width="9" style="52"/>
    <col min="25" max="25" width="9.125" style="52" bestFit="1" customWidth="1"/>
    <col min="26" max="26" width="9" style="52"/>
    <col min="27" max="27" width="10.375" style="52" bestFit="1" customWidth="1"/>
    <col min="28" max="28" width="9.125" style="52" bestFit="1" customWidth="1"/>
    <col min="29" max="39" width="9" style="52"/>
    <col min="40" max="16384" width="9" style="1"/>
  </cols>
  <sheetData>
    <row r="1" spans="1:39" ht="25.5" customHeight="1"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</row>
    <row r="2" spans="1:39" ht="27.75" customHeight="1">
      <c r="B2" s="143" t="s">
        <v>0</v>
      </c>
      <c r="C2" s="143"/>
      <c r="D2" s="143"/>
      <c r="E2" s="143"/>
      <c r="F2" s="143"/>
      <c r="G2" s="143"/>
      <c r="H2" s="144" t="s">
        <v>104</v>
      </c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3"/>
    </row>
    <row r="3" spans="1:39" ht="25.5" customHeight="1">
      <c r="B3" s="145" t="s">
        <v>1</v>
      </c>
      <c r="C3" s="145"/>
      <c r="D3" s="145"/>
      <c r="E3" s="145"/>
      <c r="F3" s="145"/>
      <c r="G3" s="145"/>
      <c r="H3" s="146" t="s">
        <v>42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4"/>
      <c r="W3" s="5"/>
      <c r="AE3" s="53"/>
      <c r="AF3" s="54"/>
      <c r="AG3" s="53"/>
      <c r="AH3" s="53"/>
      <c r="AI3" s="53"/>
      <c r="AJ3" s="54"/>
      <c r="AK3" s="53"/>
    </row>
    <row r="4" spans="1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55"/>
      <c r="AJ4" s="55"/>
    </row>
    <row r="5" spans="1:39" ht="23.25" customHeight="1">
      <c r="B5" s="118" t="s">
        <v>2</v>
      </c>
      <c r="C5" s="118"/>
      <c r="D5" s="128" t="s">
        <v>64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42" t="s">
        <v>95</v>
      </c>
      <c r="Q5" s="142"/>
      <c r="R5" s="142"/>
      <c r="S5" s="142"/>
      <c r="T5" s="142"/>
      <c r="U5" s="142"/>
      <c r="X5" s="53"/>
      <c r="Y5" s="116" t="s">
        <v>40</v>
      </c>
      <c r="Z5" s="116" t="s">
        <v>8</v>
      </c>
      <c r="AA5" s="116" t="s">
        <v>39</v>
      </c>
      <c r="AB5" s="116" t="s">
        <v>38</v>
      </c>
      <c r="AC5" s="116"/>
      <c r="AD5" s="116"/>
      <c r="AE5" s="116"/>
      <c r="AF5" s="116" t="s">
        <v>37</v>
      </c>
      <c r="AG5" s="116"/>
      <c r="AH5" s="116" t="s">
        <v>35</v>
      </c>
      <c r="AI5" s="116"/>
      <c r="AJ5" s="116" t="s">
        <v>36</v>
      </c>
      <c r="AK5" s="116"/>
      <c r="AL5" s="116" t="s">
        <v>34</v>
      </c>
      <c r="AM5" s="116"/>
    </row>
    <row r="6" spans="1:39" ht="17.25" customHeight="1">
      <c r="B6" s="117" t="s">
        <v>3</v>
      </c>
      <c r="C6" s="117"/>
      <c r="D6" s="9"/>
      <c r="G6" s="129" t="s">
        <v>96</v>
      </c>
      <c r="H6" s="129"/>
      <c r="I6" s="129"/>
      <c r="J6" s="129"/>
      <c r="K6" s="129"/>
      <c r="L6" s="129"/>
      <c r="M6" s="129"/>
      <c r="N6" s="129"/>
      <c r="O6" s="129"/>
      <c r="P6" s="129" t="s">
        <v>97</v>
      </c>
      <c r="Q6" s="129"/>
      <c r="R6" s="129"/>
      <c r="S6" s="129"/>
      <c r="T6" s="129"/>
      <c r="U6" s="129"/>
      <c r="X6" s="53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</row>
    <row r="7" spans="1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0"/>
      <c r="Q7" s="3"/>
      <c r="R7" s="3"/>
      <c r="S7" s="3"/>
      <c r="T7" s="3"/>
      <c r="U7" s="3"/>
      <c r="X7" s="53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</row>
    <row r="8" spans="1:39" ht="44.25" customHeight="1">
      <c r="B8" s="119" t="s">
        <v>4</v>
      </c>
      <c r="C8" s="121" t="s">
        <v>5</v>
      </c>
      <c r="D8" s="123" t="s">
        <v>6</v>
      </c>
      <c r="E8" s="124"/>
      <c r="F8" s="119" t="s">
        <v>7</v>
      </c>
      <c r="G8" s="119" t="s">
        <v>8</v>
      </c>
      <c r="H8" s="127" t="s">
        <v>9</v>
      </c>
      <c r="I8" s="127" t="s">
        <v>10</v>
      </c>
      <c r="J8" s="127" t="s">
        <v>11</v>
      </c>
      <c r="K8" s="127" t="s">
        <v>12</v>
      </c>
      <c r="L8" s="136" t="s">
        <v>13</v>
      </c>
      <c r="M8" s="136" t="s">
        <v>14</v>
      </c>
      <c r="N8" s="136" t="s">
        <v>15</v>
      </c>
      <c r="O8" s="137" t="s">
        <v>16</v>
      </c>
      <c r="P8" s="136" t="s">
        <v>17</v>
      </c>
      <c r="Q8" s="119" t="s">
        <v>18</v>
      </c>
      <c r="R8" s="136" t="s">
        <v>19</v>
      </c>
      <c r="S8" s="119" t="s">
        <v>20</v>
      </c>
      <c r="T8" s="119" t="s">
        <v>21</v>
      </c>
      <c r="U8" s="119" t="s">
        <v>41</v>
      </c>
      <c r="X8" s="53"/>
      <c r="Y8" s="116"/>
      <c r="Z8" s="116"/>
      <c r="AA8" s="116"/>
      <c r="AB8" s="56" t="s">
        <v>22</v>
      </c>
      <c r="AC8" s="56" t="s">
        <v>23</v>
      </c>
      <c r="AD8" s="56" t="s">
        <v>24</v>
      </c>
      <c r="AE8" s="56" t="s">
        <v>25</v>
      </c>
      <c r="AF8" s="56" t="s">
        <v>26</v>
      </c>
      <c r="AG8" s="56" t="s">
        <v>25</v>
      </c>
      <c r="AH8" s="56" t="s">
        <v>26</v>
      </c>
      <c r="AI8" s="56" t="s">
        <v>25</v>
      </c>
      <c r="AJ8" s="56" t="s">
        <v>26</v>
      </c>
      <c r="AK8" s="56" t="s">
        <v>25</v>
      </c>
      <c r="AL8" s="56" t="s">
        <v>26</v>
      </c>
      <c r="AM8" s="57" t="s">
        <v>25</v>
      </c>
    </row>
    <row r="9" spans="1:39" ht="44.25" customHeight="1">
      <c r="B9" s="120"/>
      <c r="C9" s="122"/>
      <c r="D9" s="125"/>
      <c r="E9" s="126"/>
      <c r="F9" s="120"/>
      <c r="G9" s="120"/>
      <c r="H9" s="127"/>
      <c r="I9" s="127"/>
      <c r="J9" s="127"/>
      <c r="K9" s="127"/>
      <c r="L9" s="136"/>
      <c r="M9" s="136"/>
      <c r="N9" s="136"/>
      <c r="O9" s="137"/>
      <c r="P9" s="136"/>
      <c r="Q9" s="132"/>
      <c r="R9" s="136"/>
      <c r="S9" s="120"/>
      <c r="T9" s="132"/>
      <c r="U9" s="132"/>
      <c r="W9" s="12"/>
      <c r="X9" s="53"/>
      <c r="Y9" s="58" t="str">
        <f>+D5</f>
        <v>Thu phát vô tuyến</v>
      </c>
      <c r="Z9" s="59" t="str">
        <f>+P5</f>
        <v>Nhóm: 01</v>
      </c>
      <c r="AA9" s="60">
        <f>+$AJ$9+$AL$9+$AH$9</f>
        <v>2</v>
      </c>
      <c r="AB9" s="54">
        <f>COUNTIF($T$10:$T$57,"Khiển trách")</f>
        <v>0</v>
      </c>
      <c r="AC9" s="54">
        <f>COUNTIF($T$10:$T$57,"Cảnh cáo")</f>
        <v>0</v>
      </c>
      <c r="AD9" s="54">
        <f>COUNTIF($T$10:$T$57,"Đình chỉ thi")</f>
        <v>0</v>
      </c>
      <c r="AE9" s="61">
        <f>+($AB$9+$AC$9+$AD$9)/$AA$9*100%</f>
        <v>0</v>
      </c>
      <c r="AF9" s="54">
        <f>SUM(COUNTIF($T$10:$T$55,"Vắng"),COUNTIF($T$10:$T$55,"Vắng có phép"))</f>
        <v>0</v>
      </c>
      <c r="AG9" s="62">
        <f>+$AF$9/$AA$9</f>
        <v>0</v>
      </c>
      <c r="AH9" s="63">
        <f>COUNTIF($X$10:$X$55,"Thi lại")</f>
        <v>1</v>
      </c>
      <c r="AI9" s="62">
        <f>+$AH$9/$AA$9</f>
        <v>0.5</v>
      </c>
      <c r="AJ9" s="63">
        <f>COUNTIF($X$10:$X$56,"Học lại")</f>
        <v>0</v>
      </c>
      <c r="AK9" s="62">
        <f>+$AJ$9/$AA$9</f>
        <v>0</v>
      </c>
      <c r="AL9" s="54">
        <f>COUNTIF($X$11:$X$56,"Đạt")</f>
        <v>1</v>
      </c>
      <c r="AM9" s="61">
        <f>+$AL$9/$AA$9</f>
        <v>0.5</v>
      </c>
    </row>
    <row r="10" spans="1:39" ht="14.25" customHeight="1">
      <c r="B10" s="133" t="s">
        <v>27</v>
      </c>
      <c r="C10" s="134"/>
      <c r="D10" s="134"/>
      <c r="E10" s="134"/>
      <c r="F10" s="134"/>
      <c r="G10" s="135"/>
      <c r="H10" s="13">
        <v>10</v>
      </c>
      <c r="I10" s="13">
        <v>10</v>
      </c>
      <c r="J10" s="14"/>
      <c r="K10" s="13">
        <v>20</v>
      </c>
      <c r="L10" s="15"/>
      <c r="M10" s="16"/>
      <c r="N10" s="16"/>
      <c r="O10" s="17"/>
      <c r="P10" s="51">
        <f>100-(H10+I10+J10+K10)</f>
        <v>60</v>
      </c>
      <c r="Q10" s="120"/>
      <c r="R10" s="18"/>
      <c r="S10" s="18"/>
      <c r="T10" s="120"/>
      <c r="U10" s="120"/>
      <c r="X10" s="53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</row>
    <row r="11" spans="1:39" ht="27" customHeight="1">
      <c r="B11" s="19">
        <v>1</v>
      </c>
      <c r="C11" s="27" t="s">
        <v>65</v>
      </c>
      <c r="D11" s="28" t="s">
        <v>66</v>
      </c>
      <c r="E11" s="29" t="s">
        <v>67</v>
      </c>
      <c r="F11" s="20"/>
      <c r="G11" s="114" t="s">
        <v>55</v>
      </c>
      <c r="H11" s="31">
        <v>6</v>
      </c>
      <c r="I11" s="31">
        <v>4</v>
      </c>
      <c r="J11" s="78" t="s">
        <v>68</v>
      </c>
      <c r="K11" s="31">
        <v>6</v>
      </c>
      <c r="L11" s="21"/>
      <c r="M11" s="21"/>
      <c r="N11" s="21"/>
      <c r="O11" s="70">
        <v>1</v>
      </c>
      <c r="P11" s="22">
        <v>6</v>
      </c>
      <c r="Q11" s="23">
        <f>ROUND(SUMPRODUCT(H11:P11,$H$10:$P$10)/100,0)</f>
        <v>6</v>
      </c>
      <c r="R11" s="24" t="str">
        <f t="shared" ref="R11:R12" si="0">IF(AND($Q11&gt;=9,$Q11&lt;=10),"A+","")&amp;IF(AND($Q11&gt;=8.5,$Q11&lt;=8.9),"A","")&amp;IF(AND($Q11&gt;=8,$Q11&lt;=8.4),"B+","")&amp;IF(AND($Q11&gt;=7,$Q11&lt;=7.9),"B","")&amp;IF(AND($Q11&gt;=6.5,$Q11&lt;=6.9),"C+","")&amp;IF(AND($Q11&gt;=5.5,$Q11&lt;=6.4),"C","")&amp;IF(AND($Q11&gt;=5,$Q11&lt;=5.4),"D+","")&amp;IF(AND($Q11&gt;=4,$Q11&lt;=4.9),"D","")&amp;IF(AND($Q11&lt;4),"F","")</f>
        <v>C</v>
      </c>
      <c r="S11" s="24" t="str">
        <f t="shared" ref="S11:S12" si="1">IF($Q11&lt;4,"Kém",IF(AND($Q11&gt;=4,$Q11&lt;=5.4),"Trung bình yếu",IF(AND($Q11&gt;=5.5,$Q11&lt;=6.9),"Trung bình",IF(AND($Q11&gt;=7,$Q11&lt;=8.4),"Khá",IF(AND($Q11&gt;=8.5,$Q11&lt;=10),"Giỏi","")))))</f>
        <v>Trung bình</v>
      </c>
      <c r="T11" s="75" t="str">
        <f>+IF(OR($H11=0,$I11=0,$J11=0,$K11=0),"Không đủ ĐKDT","")</f>
        <v/>
      </c>
      <c r="U11" s="76"/>
      <c r="V11" s="3"/>
      <c r="W11" s="25"/>
      <c r="X11" s="65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Đạt</v>
      </c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</row>
    <row r="12" spans="1:39" ht="27" customHeight="1">
      <c r="B12" s="88">
        <v>2</v>
      </c>
      <c r="C12" s="81" t="s">
        <v>69</v>
      </c>
      <c r="D12" s="82" t="s">
        <v>70</v>
      </c>
      <c r="E12" s="83" t="s">
        <v>71</v>
      </c>
      <c r="F12" s="89"/>
      <c r="G12" s="81" t="s">
        <v>72</v>
      </c>
      <c r="H12" s="85">
        <v>1</v>
      </c>
      <c r="I12" s="85">
        <v>1</v>
      </c>
      <c r="J12" s="96" t="s">
        <v>68</v>
      </c>
      <c r="K12" s="85">
        <v>5</v>
      </c>
      <c r="L12" s="87"/>
      <c r="M12" s="87"/>
      <c r="N12" s="87"/>
      <c r="O12" s="90">
        <v>2</v>
      </c>
      <c r="P12" s="91">
        <v>0</v>
      </c>
      <c r="Q12" s="92">
        <f>ROUND(SUMPRODUCT(H12:P12,$H$10:$P$10)/100,0)</f>
        <v>1</v>
      </c>
      <c r="R12" s="93" t="str">
        <f t="shared" si="0"/>
        <v>F</v>
      </c>
      <c r="S12" s="94" t="str">
        <f t="shared" si="1"/>
        <v>Kém</v>
      </c>
      <c r="T12" s="95" t="str">
        <f>+IF(OR($H12=0,$I12=0,$J12=0,$K12=0),"Không đủ ĐKDT","")</f>
        <v/>
      </c>
      <c r="U12" s="76"/>
      <c r="V12" s="3"/>
      <c r="W12" s="25"/>
      <c r="X12" s="65" t="str">
        <f t="shared" ref="X12" si="2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Thi lại</v>
      </c>
      <c r="Y12" s="64"/>
      <c r="Z12" s="64"/>
      <c r="AA12" s="64"/>
      <c r="AB12" s="56"/>
      <c r="AC12" s="56"/>
      <c r="AD12" s="56"/>
      <c r="AE12" s="56"/>
      <c r="AF12" s="55"/>
      <c r="AG12" s="56"/>
      <c r="AH12" s="56"/>
      <c r="AI12" s="56"/>
      <c r="AJ12" s="56"/>
      <c r="AK12" s="56"/>
      <c r="AL12" s="56"/>
      <c r="AM12" s="57"/>
    </row>
    <row r="13" spans="1:39" ht="9" customHeight="1">
      <c r="A13" s="2"/>
      <c r="B13" s="39"/>
      <c r="C13" s="40"/>
      <c r="D13" s="40"/>
      <c r="E13" s="41"/>
      <c r="F13" s="41"/>
      <c r="G13" s="41"/>
      <c r="H13" s="42"/>
      <c r="I13" s="43"/>
      <c r="J13" s="43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3"/>
    </row>
    <row r="14" spans="1:39" ht="24.75" customHeight="1">
      <c r="B14" s="72"/>
      <c r="C14" s="72"/>
      <c r="D14" s="73"/>
      <c r="E14" s="74"/>
      <c r="F14" s="3"/>
      <c r="G14" s="3"/>
      <c r="H14" s="3"/>
      <c r="I14" s="3"/>
      <c r="J14" s="138" t="s">
        <v>106</v>
      </c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3"/>
    </row>
    <row r="15" spans="1:39" s="2" customFormat="1" ht="4.5" customHeight="1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</row>
    <row r="16" spans="1:39" s="2" customFormat="1" ht="36.75" customHeight="1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</row>
    <row r="17" spans="1:39" s="2" customFormat="1" ht="21.75" hidden="1" customHeight="1">
      <c r="A17" s="1"/>
      <c r="B17" s="130" t="s">
        <v>33</v>
      </c>
      <c r="C17" s="130"/>
      <c r="D17" s="130"/>
      <c r="E17" s="130"/>
      <c r="F17" s="130"/>
      <c r="G17" s="130"/>
      <c r="H17" s="130"/>
      <c r="I17" s="45"/>
      <c r="J17" s="140" t="s">
        <v>29</v>
      </c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3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</row>
    <row r="18" spans="1:39" s="2" customFormat="1" hidden="1">
      <c r="A18" s="1"/>
      <c r="B18" s="39"/>
      <c r="C18" s="46"/>
      <c r="D18" s="46"/>
      <c r="E18" s="47"/>
      <c r="F18" s="47"/>
      <c r="G18" s="47"/>
      <c r="H18" s="48"/>
      <c r="I18" s="49"/>
      <c r="J18" s="4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1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</row>
    <row r="19" spans="1:39" s="2" customFormat="1" hidden="1">
      <c r="A19" s="1"/>
      <c r="B19" s="130" t="s">
        <v>30</v>
      </c>
      <c r="C19" s="130"/>
      <c r="D19" s="131" t="s">
        <v>31</v>
      </c>
      <c r="E19" s="131"/>
      <c r="F19" s="131"/>
      <c r="G19" s="131"/>
      <c r="H19" s="131"/>
      <c r="I19" s="49"/>
      <c r="J19" s="49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1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</row>
    <row r="20" spans="1:39" s="2" customFormat="1" hidden="1">
      <c r="A20" s="1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1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</row>
    <row r="21" spans="1:39" hidden="1"/>
    <row r="22" spans="1:39" hidden="1"/>
    <row r="23" spans="1:39" hidden="1"/>
    <row r="24" spans="1:39" hidden="1">
      <c r="B24" s="139"/>
      <c r="C24" s="139"/>
      <c r="D24" s="139"/>
      <c r="E24" s="139"/>
      <c r="F24" s="139"/>
      <c r="G24" s="139"/>
      <c r="H24" s="139"/>
      <c r="I24" s="139"/>
      <c r="J24" s="139" t="s">
        <v>32</v>
      </c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</row>
  </sheetData>
  <sheetProtection formatCells="0" formatColumns="0" formatRows="0" insertColumns="0" insertRows="0" insertHyperlinks="0" deleteColumns="0" deleteRows="0" sort="0" autoFilter="0" pivotTables="0"/>
  <autoFilter ref="A9:AM12">
    <filterColumn colId="3" showButton="0"/>
  </autoFilter>
  <mergeCells count="48">
    <mergeCell ref="B19:C19"/>
    <mergeCell ref="D19:H19"/>
    <mergeCell ref="B24:C24"/>
    <mergeCell ref="D24:I24"/>
    <mergeCell ref="J24:U24"/>
    <mergeCell ref="K8:K9"/>
    <mergeCell ref="L8:L9"/>
    <mergeCell ref="Q8:Q10"/>
    <mergeCell ref="R8:R9"/>
    <mergeCell ref="B17:H17"/>
    <mergeCell ref="J17:U17"/>
    <mergeCell ref="J14:U14"/>
    <mergeCell ref="AB5:AE7"/>
    <mergeCell ref="AF5:AG7"/>
    <mergeCell ref="AH5:AI7"/>
    <mergeCell ref="B8:B9"/>
    <mergeCell ref="C8:C9"/>
    <mergeCell ref="D8:E9"/>
    <mergeCell ref="F8:F9"/>
    <mergeCell ref="B6:C6"/>
    <mergeCell ref="G6:O6"/>
    <mergeCell ref="P6:U6"/>
    <mergeCell ref="B5:C5"/>
    <mergeCell ref="D5:O5"/>
    <mergeCell ref="P5:U5"/>
    <mergeCell ref="S8:S9"/>
    <mergeCell ref="M8:M9"/>
    <mergeCell ref="AJ5:AK7"/>
    <mergeCell ref="AL5:AM7"/>
    <mergeCell ref="Y5:Y8"/>
    <mergeCell ref="Z5:Z8"/>
    <mergeCell ref="AA5:AA8"/>
    <mergeCell ref="T8:T10"/>
    <mergeCell ref="U8:U10"/>
    <mergeCell ref="H1:L1"/>
    <mergeCell ref="M1:U1"/>
    <mergeCell ref="B2:G2"/>
    <mergeCell ref="H2:U2"/>
    <mergeCell ref="B3:G3"/>
    <mergeCell ref="H3:U3"/>
    <mergeCell ref="B10:G10"/>
    <mergeCell ref="N8:N9"/>
    <mergeCell ref="O8:O9"/>
    <mergeCell ref="P8:P9"/>
    <mergeCell ref="G8:G9"/>
    <mergeCell ref="H8:H9"/>
    <mergeCell ref="I8:I9"/>
    <mergeCell ref="J8:J9"/>
  </mergeCells>
  <conditionalFormatting sqref="P11:P12 H11:N12">
    <cfRule type="cellIs" dxfId="25" priority="13" operator="greaterThan">
      <formula>10</formula>
    </cfRule>
  </conditionalFormatting>
  <conditionalFormatting sqref="O2:O1048576">
    <cfRule type="duplicateValues" dxfId="24" priority="12"/>
  </conditionalFormatting>
  <conditionalFormatting sqref="C1:C1048576">
    <cfRule type="duplicateValues" dxfId="23" priority="11"/>
  </conditionalFormatting>
  <conditionalFormatting sqref="C11">
    <cfRule type="duplicateValues" dxfId="22" priority="10"/>
  </conditionalFormatting>
  <conditionalFormatting sqref="C12">
    <cfRule type="duplicateValues" dxfId="21" priority="2"/>
  </conditionalFormatting>
  <dataValidations count="1">
    <dataValidation allowBlank="1" showInputMessage="1" showErrorMessage="1" errorTitle="Không xóa dữ liệu" error="Không xóa dữ liệu" prompt="Không xóa dữ liệu" sqref="Y3:AM9 X11:X12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M24"/>
  <sheetViews>
    <sheetView workbookViewId="0">
      <pane ySplit="4" topLeftCell="A11" activePane="bottomLeft" state="frozen"/>
      <selection activeCell="H3" sqref="H3:U3"/>
      <selection pane="bottomLeft" activeCell="H27" sqref="H27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4.25" style="1" customWidth="1"/>
    <col min="5" max="5" width="8.375" style="1" customWidth="1"/>
    <col min="6" max="6" width="9.375" style="1" hidden="1" customWidth="1"/>
    <col min="7" max="7" width="10.375" style="1" customWidth="1"/>
    <col min="8" max="11" width="4.375" style="1" customWidth="1"/>
    <col min="12" max="12" width="3.25" style="1" hidden="1" customWidth="1"/>
    <col min="13" max="13" width="3.5" style="1" hidden="1" customWidth="1"/>
    <col min="14" max="14" width="8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6.25" style="1" customWidth="1"/>
    <col min="21" max="21" width="6.5" style="1" hidden="1" customWidth="1"/>
    <col min="22" max="22" width="6.5" style="1" customWidth="1"/>
    <col min="23" max="23" width="6.5" style="2" customWidth="1"/>
    <col min="24" max="24" width="9" style="52"/>
    <col min="25" max="25" width="9.125" style="52" bestFit="1" customWidth="1"/>
    <col min="26" max="26" width="9" style="52"/>
    <col min="27" max="27" width="10.375" style="52" bestFit="1" customWidth="1"/>
    <col min="28" max="28" width="9.125" style="52" bestFit="1" customWidth="1"/>
    <col min="29" max="39" width="9" style="52"/>
    <col min="40" max="16384" width="9" style="1"/>
  </cols>
  <sheetData>
    <row r="1" spans="1:39" ht="25.5" customHeight="1"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</row>
    <row r="2" spans="1:39" ht="27.75" customHeight="1">
      <c r="B2" s="143" t="s">
        <v>0</v>
      </c>
      <c r="C2" s="143"/>
      <c r="D2" s="143"/>
      <c r="E2" s="143"/>
      <c r="F2" s="143"/>
      <c r="G2" s="143"/>
      <c r="H2" s="144" t="s">
        <v>104</v>
      </c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3"/>
    </row>
    <row r="3" spans="1:39" ht="25.5" customHeight="1">
      <c r="B3" s="145" t="s">
        <v>1</v>
      </c>
      <c r="C3" s="145"/>
      <c r="D3" s="145"/>
      <c r="E3" s="145"/>
      <c r="F3" s="145"/>
      <c r="G3" s="145"/>
      <c r="H3" s="146" t="s">
        <v>42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4"/>
      <c r="W3" s="5"/>
      <c r="AE3" s="53"/>
      <c r="AF3" s="54"/>
      <c r="AG3" s="53"/>
      <c r="AH3" s="53"/>
      <c r="AI3" s="53"/>
      <c r="AJ3" s="54"/>
      <c r="AK3" s="53"/>
    </row>
    <row r="4" spans="1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55"/>
      <c r="AJ4" s="55"/>
    </row>
    <row r="5" spans="1:39" ht="23.25" customHeight="1">
      <c r="B5" s="118" t="s">
        <v>2</v>
      </c>
      <c r="C5" s="118"/>
      <c r="D5" s="128" t="s">
        <v>80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42" t="s">
        <v>95</v>
      </c>
      <c r="Q5" s="142"/>
      <c r="R5" s="142"/>
      <c r="S5" s="142"/>
      <c r="T5" s="142"/>
      <c r="U5" s="142"/>
      <c r="X5" s="53"/>
      <c r="Y5" s="116" t="s">
        <v>40</v>
      </c>
      <c r="Z5" s="116" t="s">
        <v>8</v>
      </c>
      <c r="AA5" s="116" t="s">
        <v>39</v>
      </c>
      <c r="AB5" s="116" t="s">
        <v>38</v>
      </c>
      <c r="AC5" s="116"/>
      <c r="AD5" s="116"/>
      <c r="AE5" s="116"/>
      <c r="AF5" s="116" t="s">
        <v>37</v>
      </c>
      <c r="AG5" s="116"/>
      <c r="AH5" s="116" t="s">
        <v>35</v>
      </c>
      <c r="AI5" s="116"/>
      <c r="AJ5" s="116" t="s">
        <v>36</v>
      </c>
      <c r="AK5" s="116"/>
      <c r="AL5" s="116" t="s">
        <v>34</v>
      </c>
      <c r="AM5" s="116"/>
    </row>
    <row r="6" spans="1:39" ht="17.25" customHeight="1">
      <c r="B6" s="117" t="s">
        <v>3</v>
      </c>
      <c r="C6" s="117"/>
      <c r="D6" s="9"/>
      <c r="G6" s="129" t="s">
        <v>96</v>
      </c>
      <c r="H6" s="129"/>
      <c r="I6" s="129"/>
      <c r="J6" s="129"/>
      <c r="K6" s="129"/>
      <c r="L6" s="129"/>
      <c r="M6" s="129"/>
      <c r="N6" s="129"/>
      <c r="O6" s="129"/>
      <c r="P6" s="129" t="s">
        <v>98</v>
      </c>
      <c r="Q6" s="129"/>
      <c r="R6" s="129"/>
      <c r="S6" s="129"/>
      <c r="T6" s="129"/>
      <c r="U6" s="129"/>
      <c r="X6" s="53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</row>
    <row r="7" spans="1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0"/>
      <c r="Q7" s="3"/>
      <c r="R7" s="3"/>
      <c r="S7" s="3"/>
      <c r="T7" s="3"/>
      <c r="U7" s="3"/>
      <c r="X7" s="53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</row>
    <row r="8" spans="1:39" ht="44.25" customHeight="1">
      <c r="B8" s="119" t="s">
        <v>4</v>
      </c>
      <c r="C8" s="121" t="s">
        <v>5</v>
      </c>
      <c r="D8" s="123" t="s">
        <v>6</v>
      </c>
      <c r="E8" s="124"/>
      <c r="F8" s="119" t="s">
        <v>7</v>
      </c>
      <c r="G8" s="119" t="s">
        <v>8</v>
      </c>
      <c r="H8" s="127" t="s">
        <v>9</v>
      </c>
      <c r="I8" s="127" t="s">
        <v>10</v>
      </c>
      <c r="J8" s="127" t="s">
        <v>11</v>
      </c>
      <c r="K8" s="127" t="s">
        <v>12</v>
      </c>
      <c r="L8" s="136" t="s">
        <v>13</v>
      </c>
      <c r="M8" s="136" t="s">
        <v>14</v>
      </c>
      <c r="N8" s="136" t="s">
        <v>15</v>
      </c>
      <c r="O8" s="137" t="s">
        <v>16</v>
      </c>
      <c r="P8" s="136" t="s">
        <v>17</v>
      </c>
      <c r="Q8" s="119" t="s">
        <v>18</v>
      </c>
      <c r="R8" s="136" t="s">
        <v>19</v>
      </c>
      <c r="S8" s="119" t="s">
        <v>20</v>
      </c>
      <c r="T8" s="119" t="s">
        <v>21</v>
      </c>
      <c r="U8" s="119" t="s">
        <v>41</v>
      </c>
      <c r="X8" s="53"/>
      <c r="Y8" s="116"/>
      <c r="Z8" s="116"/>
      <c r="AA8" s="116"/>
      <c r="AB8" s="56" t="s">
        <v>22</v>
      </c>
      <c r="AC8" s="56" t="s">
        <v>23</v>
      </c>
      <c r="AD8" s="56" t="s">
        <v>24</v>
      </c>
      <c r="AE8" s="56" t="s">
        <v>25</v>
      </c>
      <c r="AF8" s="56" t="s">
        <v>26</v>
      </c>
      <c r="AG8" s="56" t="s">
        <v>25</v>
      </c>
      <c r="AH8" s="56" t="s">
        <v>26</v>
      </c>
      <c r="AI8" s="56" t="s">
        <v>25</v>
      </c>
      <c r="AJ8" s="56" t="s">
        <v>26</v>
      </c>
      <c r="AK8" s="56" t="s">
        <v>25</v>
      </c>
      <c r="AL8" s="56" t="s">
        <v>26</v>
      </c>
      <c r="AM8" s="57" t="s">
        <v>25</v>
      </c>
    </row>
    <row r="9" spans="1:39" ht="44.25" customHeight="1">
      <c r="B9" s="120"/>
      <c r="C9" s="122"/>
      <c r="D9" s="125"/>
      <c r="E9" s="126"/>
      <c r="F9" s="120"/>
      <c r="G9" s="120"/>
      <c r="H9" s="127"/>
      <c r="I9" s="127"/>
      <c r="J9" s="127"/>
      <c r="K9" s="127"/>
      <c r="L9" s="136"/>
      <c r="M9" s="136"/>
      <c r="N9" s="136"/>
      <c r="O9" s="137"/>
      <c r="P9" s="136"/>
      <c r="Q9" s="132"/>
      <c r="R9" s="136"/>
      <c r="S9" s="120"/>
      <c r="T9" s="132"/>
      <c r="U9" s="132"/>
      <c r="W9" s="12"/>
      <c r="X9" s="53"/>
      <c r="Y9" s="58" t="str">
        <f>+D5</f>
        <v>Các mạng thông tin vô tuyến</v>
      </c>
      <c r="Z9" s="59" t="str">
        <f>+P5</f>
        <v>Nhóm: 01</v>
      </c>
      <c r="AA9" s="60">
        <f>+$AJ$9+$AL$9+$AH$9</f>
        <v>2</v>
      </c>
      <c r="AB9" s="54">
        <f>COUNTIF($T$10:$T$57,"Khiển trách")</f>
        <v>0</v>
      </c>
      <c r="AC9" s="54">
        <f>COUNTIF($T$10:$T$57,"Cảnh cáo")</f>
        <v>0</v>
      </c>
      <c r="AD9" s="54">
        <f>COUNTIF($T$10:$T$57,"Đình chỉ thi")</f>
        <v>0</v>
      </c>
      <c r="AE9" s="61">
        <f>+($AB$9+$AC$9+$AD$9)/$AA$9*100%</f>
        <v>0</v>
      </c>
      <c r="AF9" s="54">
        <f>SUM(COUNTIF($T$10:$T$55,"Vắng"),COUNTIF($T$10:$T$55,"Vắng có phép"))</f>
        <v>0</v>
      </c>
      <c r="AG9" s="62">
        <f>+$AF$9/$AA$9</f>
        <v>0</v>
      </c>
      <c r="AH9" s="63">
        <f>COUNTIF($X$10:$X$55,"Thi lại")</f>
        <v>1</v>
      </c>
      <c r="AI9" s="62">
        <f>+$AH$9/$AA$9</f>
        <v>0.5</v>
      </c>
      <c r="AJ9" s="63">
        <f>COUNTIF($X$10:$X$56,"Học lại")</f>
        <v>0</v>
      </c>
      <c r="AK9" s="62">
        <f>+$AJ$9/$AA$9</f>
        <v>0</v>
      </c>
      <c r="AL9" s="54">
        <f>COUNTIF($X$11:$X$56,"Đạt")</f>
        <v>1</v>
      </c>
      <c r="AM9" s="61">
        <f>+$AL$9/$AA$9</f>
        <v>0.5</v>
      </c>
    </row>
    <row r="10" spans="1:39" ht="14.25" customHeight="1">
      <c r="B10" s="133" t="s">
        <v>27</v>
      </c>
      <c r="C10" s="134"/>
      <c r="D10" s="134"/>
      <c r="E10" s="134"/>
      <c r="F10" s="134"/>
      <c r="G10" s="135"/>
      <c r="H10" s="13">
        <v>10</v>
      </c>
      <c r="I10" s="13">
        <v>20</v>
      </c>
      <c r="J10" s="14"/>
      <c r="K10" s="13">
        <v>10</v>
      </c>
      <c r="L10" s="15"/>
      <c r="M10" s="16"/>
      <c r="N10" s="16"/>
      <c r="O10" s="17"/>
      <c r="P10" s="51">
        <f>100-(H10+I10+J10+K10)</f>
        <v>60</v>
      </c>
      <c r="Q10" s="120"/>
      <c r="R10" s="18"/>
      <c r="S10" s="18"/>
      <c r="T10" s="120"/>
      <c r="U10" s="120"/>
      <c r="X10" s="53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</row>
    <row r="11" spans="1:39" ht="27" customHeight="1">
      <c r="B11" s="19">
        <v>1</v>
      </c>
      <c r="C11" s="27" t="s">
        <v>73</v>
      </c>
      <c r="D11" s="28" t="s">
        <v>74</v>
      </c>
      <c r="E11" s="29" t="s">
        <v>75</v>
      </c>
      <c r="F11" s="20"/>
      <c r="G11" s="79" t="s">
        <v>55</v>
      </c>
      <c r="H11" s="31">
        <v>5</v>
      </c>
      <c r="I11" s="31">
        <v>7</v>
      </c>
      <c r="J11" s="78" t="s">
        <v>68</v>
      </c>
      <c r="K11" s="31">
        <v>4</v>
      </c>
      <c r="L11" s="21"/>
      <c r="M11" s="21"/>
      <c r="N11" s="21"/>
      <c r="O11" s="70">
        <v>2</v>
      </c>
      <c r="P11" s="115">
        <v>4</v>
      </c>
      <c r="Q11" s="23">
        <f>ROUND(SUMPRODUCT(H11:P11,$H$10:$P$10)/100,0)</f>
        <v>5</v>
      </c>
      <c r="R11" s="24" t="str">
        <f t="shared" ref="R11:R12" si="0">IF(AND($Q11&gt;=9,$Q11&lt;=10),"A+","")&amp;IF(AND($Q11&gt;=8.5,$Q11&lt;=8.9),"A","")&amp;IF(AND($Q11&gt;=8,$Q11&lt;=8.4),"B+","")&amp;IF(AND($Q11&gt;=7,$Q11&lt;=7.9),"B","")&amp;IF(AND($Q11&gt;=6.5,$Q11&lt;=6.9),"C+","")&amp;IF(AND($Q11&gt;=5.5,$Q11&lt;=6.4),"C","")&amp;IF(AND($Q11&gt;=5,$Q11&lt;=5.4),"D+","")&amp;IF(AND($Q11&gt;=4,$Q11&lt;=4.9),"D","")&amp;IF(AND($Q11&lt;4),"F","")</f>
        <v>D+</v>
      </c>
      <c r="S11" s="24" t="str">
        <f t="shared" ref="S11:S12" si="1">IF($Q11&lt;4,"Kém",IF(AND($Q11&gt;=4,$Q11&lt;=5.4),"Trung bình yếu",IF(AND($Q11&gt;=5.5,$Q11&lt;=6.9),"Trung bình",IF(AND($Q11&gt;=7,$Q11&lt;=8.4),"Khá",IF(AND($Q11&gt;=8.5,$Q11&lt;=10),"Giỏi","")))))</f>
        <v>Trung bình yếu</v>
      </c>
      <c r="T11" s="75" t="str">
        <f>+IF(OR($H11=0,$I11=0,$J11=0,$K11=0),"Không đủ ĐKDT","")</f>
        <v/>
      </c>
      <c r="U11" s="76"/>
      <c r="V11" s="3"/>
      <c r="W11" s="25"/>
      <c r="X11" s="65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Đạt</v>
      </c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</row>
    <row r="12" spans="1:39" ht="27" customHeight="1">
      <c r="B12" s="88">
        <v>2</v>
      </c>
      <c r="C12" s="81" t="s">
        <v>76</v>
      </c>
      <c r="D12" s="82" t="s">
        <v>77</v>
      </c>
      <c r="E12" s="83" t="s">
        <v>78</v>
      </c>
      <c r="F12" s="89"/>
      <c r="G12" s="97" t="s">
        <v>59</v>
      </c>
      <c r="H12" s="85">
        <v>6</v>
      </c>
      <c r="I12" s="85">
        <v>7</v>
      </c>
      <c r="J12" s="96" t="s">
        <v>68</v>
      </c>
      <c r="K12" s="85">
        <v>6</v>
      </c>
      <c r="L12" s="87"/>
      <c r="M12" s="87"/>
      <c r="N12" s="87"/>
      <c r="O12" s="90">
        <v>3</v>
      </c>
      <c r="P12" s="91">
        <v>3</v>
      </c>
      <c r="Q12" s="92">
        <f>ROUND(SUMPRODUCT(H12:P12,$H$10:$P$10)/100,0)</f>
        <v>4</v>
      </c>
      <c r="R12" s="93" t="str">
        <f t="shared" si="0"/>
        <v>D</v>
      </c>
      <c r="S12" s="94" t="str">
        <f t="shared" si="1"/>
        <v>Trung bình yếu</v>
      </c>
      <c r="T12" s="95" t="str">
        <f>+IF(OR($H12=0,$I12=0,$J12=0,$K12=0),"Không đủ ĐKDT","")</f>
        <v/>
      </c>
      <c r="U12" s="76"/>
      <c r="V12" s="3"/>
      <c r="W12" s="25"/>
      <c r="X12" s="65" t="str">
        <f t="shared" ref="X12" si="2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Thi lại</v>
      </c>
      <c r="Y12" s="64"/>
      <c r="Z12" s="64"/>
      <c r="AA12" s="64"/>
      <c r="AB12" s="56"/>
      <c r="AC12" s="56"/>
      <c r="AD12" s="56"/>
      <c r="AE12" s="56"/>
      <c r="AF12" s="55"/>
      <c r="AG12" s="56"/>
      <c r="AH12" s="56"/>
      <c r="AI12" s="56"/>
      <c r="AJ12" s="56"/>
      <c r="AK12" s="56"/>
      <c r="AL12" s="56"/>
      <c r="AM12" s="57"/>
    </row>
    <row r="13" spans="1:39" ht="9" customHeight="1">
      <c r="A13" s="2"/>
      <c r="B13" s="39"/>
      <c r="C13" s="40"/>
      <c r="D13" s="40"/>
      <c r="E13" s="41"/>
      <c r="F13" s="41"/>
      <c r="G13" s="41"/>
      <c r="H13" s="42"/>
      <c r="I13" s="43"/>
      <c r="J13" s="43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3"/>
    </row>
    <row r="14" spans="1:39" ht="24.75" customHeight="1">
      <c r="B14" s="72"/>
      <c r="C14" s="72"/>
      <c r="D14" s="73"/>
      <c r="E14" s="74"/>
      <c r="F14" s="3"/>
      <c r="G14" s="3"/>
      <c r="H14" s="3"/>
      <c r="I14" s="3"/>
      <c r="J14" s="138" t="s">
        <v>106</v>
      </c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3"/>
    </row>
    <row r="15" spans="1:39" s="2" customFormat="1" ht="4.5" customHeight="1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</row>
    <row r="16" spans="1:39" s="2" customFormat="1" ht="36.75" customHeight="1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</row>
    <row r="17" spans="1:39" s="2" customFormat="1" ht="21.75" hidden="1" customHeight="1">
      <c r="A17" s="1"/>
      <c r="B17" s="130" t="s">
        <v>33</v>
      </c>
      <c r="C17" s="130"/>
      <c r="D17" s="130"/>
      <c r="E17" s="130"/>
      <c r="F17" s="130"/>
      <c r="G17" s="130"/>
      <c r="H17" s="130"/>
      <c r="I17" s="45"/>
      <c r="J17" s="140" t="s">
        <v>29</v>
      </c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3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</row>
    <row r="18" spans="1:39" s="2" customFormat="1" hidden="1">
      <c r="A18" s="1"/>
      <c r="B18" s="39"/>
      <c r="C18" s="46"/>
      <c r="D18" s="46"/>
      <c r="E18" s="47"/>
      <c r="F18" s="47"/>
      <c r="G18" s="47"/>
      <c r="H18" s="48"/>
      <c r="I18" s="49"/>
      <c r="J18" s="4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1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</row>
    <row r="19" spans="1:39" s="2" customFormat="1" hidden="1">
      <c r="A19" s="1"/>
      <c r="B19" s="130" t="s">
        <v>30</v>
      </c>
      <c r="C19" s="130"/>
      <c r="D19" s="131" t="s">
        <v>31</v>
      </c>
      <c r="E19" s="131"/>
      <c r="F19" s="131"/>
      <c r="G19" s="131"/>
      <c r="H19" s="131"/>
      <c r="I19" s="49"/>
      <c r="J19" s="49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1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</row>
    <row r="20" spans="1:39" s="2" customFormat="1" hidden="1">
      <c r="A20" s="1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1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</row>
    <row r="21" spans="1:39" hidden="1"/>
    <row r="22" spans="1:39" hidden="1"/>
    <row r="23" spans="1:39" hidden="1"/>
    <row r="24" spans="1:39" hidden="1">
      <c r="B24" s="139"/>
      <c r="C24" s="139"/>
      <c r="D24" s="139"/>
      <c r="E24" s="139"/>
      <c r="F24" s="139"/>
      <c r="G24" s="139"/>
      <c r="H24" s="139"/>
      <c r="I24" s="139"/>
      <c r="J24" s="139" t="s">
        <v>32</v>
      </c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</row>
  </sheetData>
  <sheetProtection formatCells="0" formatColumns="0" formatRows="0" insertColumns="0" insertRows="0" insertHyperlinks="0" deleteColumns="0" deleteRows="0" sort="0" autoFilter="0" pivotTables="0"/>
  <autoFilter ref="A9:AM12">
    <filterColumn colId="3" showButton="0"/>
  </autoFilter>
  <mergeCells count="48">
    <mergeCell ref="B19:C19"/>
    <mergeCell ref="D19:H19"/>
    <mergeCell ref="B24:C24"/>
    <mergeCell ref="D24:I24"/>
    <mergeCell ref="J24:U24"/>
    <mergeCell ref="K8:K9"/>
    <mergeCell ref="L8:L9"/>
    <mergeCell ref="Q8:Q10"/>
    <mergeCell ref="R8:R9"/>
    <mergeCell ref="B17:H17"/>
    <mergeCell ref="J17:U17"/>
    <mergeCell ref="J14:U14"/>
    <mergeCell ref="AB5:AE7"/>
    <mergeCell ref="AF5:AG7"/>
    <mergeCell ref="AH5:AI7"/>
    <mergeCell ref="B8:B9"/>
    <mergeCell ref="C8:C9"/>
    <mergeCell ref="D8:E9"/>
    <mergeCell ref="F8:F9"/>
    <mergeCell ref="B6:C6"/>
    <mergeCell ref="G6:O6"/>
    <mergeCell ref="P6:U6"/>
    <mergeCell ref="B5:C5"/>
    <mergeCell ref="D5:O5"/>
    <mergeCell ref="P5:U5"/>
    <mergeCell ref="S8:S9"/>
    <mergeCell ref="M8:M9"/>
    <mergeCell ref="AJ5:AK7"/>
    <mergeCell ref="AL5:AM7"/>
    <mergeCell ref="Y5:Y8"/>
    <mergeCell ref="Z5:Z8"/>
    <mergeCell ref="AA5:AA8"/>
    <mergeCell ref="T8:T10"/>
    <mergeCell ref="U8:U10"/>
    <mergeCell ref="H1:L1"/>
    <mergeCell ref="M1:U1"/>
    <mergeCell ref="B2:G2"/>
    <mergeCell ref="H2:U2"/>
    <mergeCell ref="B3:G3"/>
    <mergeCell ref="H3:U3"/>
    <mergeCell ref="B10:G10"/>
    <mergeCell ref="N8:N9"/>
    <mergeCell ref="O8:O9"/>
    <mergeCell ref="P8:P9"/>
    <mergeCell ref="G8:G9"/>
    <mergeCell ref="H8:H9"/>
    <mergeCell ref="I8:I9"/>
    <mergeCell ref="J8:J9"/>
  </mergeCells>
  <conditionalFormatting sqref="P11:P12 H11:N12">
    <cfRule type="cellIs" dxfId="20" priority="17" operator="greaterThan">
      <formula>10</formula>
    </cfRule>
  </conditionalFormatting>
  <conditionalFormatting sqref="O2:O1048576">
    <cfRule type="duplicateValues" dxfId="19" priority="16"/>
  </conditionalFormatting>
  <conditionalFormatting sqref="C1:C1048576">
    <cfRule type="duplicateValues" dxfId="18" priority="15"/>
  </conditionalFormatting>
  <conditionalFormatting sqref="C11">
    <cfRule type="duplicateValues" dxfId="17" priority="14"/>
  </conditionalFormatting>
  <conditionalFormatting sqref="C12">
    <cfRule type="duplicateValues" dxfId="16" priority="6"/>
  </conditionalFormatting>
  <dataValidations count="1">
    <dataValidation allowBlank="1" showInputMessage="1" showErrorMessage="1" errorTitle="Không xóa dữ liệu" error="Không xóa dữ liệu" prompt="Không xóa dữ liệu" sqref="Y3:AM9 X11:X12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M24"/>
  <sheetViews>
    <sheetView workbookViewId="0">
      <pane ySplit="4" topLeftCell="A5" activePane="bottomLeft" state="frozen"/>
      <selection activeCell="H3" sqref="H3:U3"/>
      <selection pane="bottomLeft" activeCell="G28" sqref="G28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2.75" style="1" customWidth="1"/>
    <col min="5" max="5" width="7.375" style="1" customWidth="1"/>
    <col min="6" max="6" width="9.375" style="1" hidden="1" customWidth="1"/>
    <col min="7" max="7" width="12.5" style="1" customWidth="1"/>
    <col min="8" max="11" width="4.375" style="1" customWidth="1"/>
    <col min="12" max="12" width="3.25" style="1" hidden="1" customWidth="1"/>
    <col min="13" max="13" width="3.5" style="1" hidden="1" customWidth="1"/>
    <col min="14" max="14" width="8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6.75" style="1" customWidth="1"/>
    <col min="21" max="21" width="6.5" style="1" hidden="1" customWidth="1"/>
    <col min="22" max="22" width="6.5" style="1" customWidth="1"/>
    <col min="23" max="23" width="6.5" style="2" customWidth="1"/>
    <col min="24" max="24" width="9" style="52"/>
    <col min="25" max="25" width="9.125" style="52" bestFit="1" customWidth="1"/>
    <col min="26" max="26" width="9" style="52"/>
    <col min="27" max="27" width="10.375" style="52" bestFit="1" customWidth="1"/>
    <col min="28" max="28" width="9.125" style="52" bestFit="1" customWidth="1"/>
    <col min="29" max="39" width="9" style="52"/>
    <col min="40" max="16384" width="9" style="1"/>
  </cols>
  <sheetData>
    <row r="1" spans="1:39" ht="25.5" customHeight="1"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</row>
    <row r="2" spans="1:39" ht="27.75" customHeight="1">
      <c r="B2" s="143" t="s">
        <v>0</v>
      </c>
      <c r="C2" s="143"/>
      <c r="D2" s="143"/>
      <c r="E2" s="143"/>
      <c r="F2" s="143"/>
      <c r="G2" s="143"/>
      <c r="H2" s="144" t="s">
        <v>104</v>
      </c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3"/>
    </row>
    <row r="3" spans="1:39" ht="25.5" customHeight="1">
      <c r="B3" s="145" t="s">
        <v>1</v>
      </c>
      <c r="C3" s="145"/>
      <c r="D3" s="145"/>
      <c r="E3" s="145"/>
      <c r="F3" s="145"/>
      <c r="G3" s="145"/>
      <c r="H3" s="146" t="s">
        <v>42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4"/>
      <c r="W3" s="5"/>
      <c r="AE3" s="53"/>
      <c r="AF3" s="54"/>
      <c r="AG3" s="53"/>
      <c r="AH3" s="53"/>
      <c r="AI3" s="53"/>
      <c r="AJ3" s="54"/>
      <c r="AK3" s="53"/>
    </row>
    <row r="4" spans="1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55"/>
      <c r="AJ4" s="55"/>
    </row>
    <row r="5" spans="1:39" ht="23.25" customHeight="1">
      <c r="B5" s="118" t="s">
        <v>2</v>
      </c>
      <c r="C5" s="118"/>
      <c r="D5" s="128" t="s">
        <v>79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42" t="s">
        <v>95</v>
      </c>
      <c r="Q5" s="142"/>
      <c r="R5" s="142"/>
      <c r="S5" s="142"/>
      <c r="T5" s="142"/>
      <c r="U5" s="142"/>
      <c r="X5" s="53"/>
      <c r="Y5" s="116" t="s">
        <v>40</v>
      </c>
      <c r="Z5" s="116" t="s">
        <v>8</v>
      </c>
      <c r="AA5" s="116" t="s">
        <v>39</v>
      </c>
      <c r="AB5" s="116" t="s">
        <v>38</v>
      </c>
      <c r="AC5" s="116"/>
      <c r="AD5" s="116"/>
      <c r="AE5" s="116"/>
      <c r="AF5" s="116" t="s">
        <v>37</v>
      </c>
      <c r="AG5" s="116"/>
      <c r="AH5" s="116" t="s">
        <v>35</v>
      </c>
      <c r="AI5" s="116"/>
      <c r="AJ5" s="116" t="s">
        <v>36</v>
      </c>
      <c r="AK5" s="116"/>
      <c r="AL5" s="116" t="s">
        <v>34</v>
      </c>
      <c r="AM5" s="116"/>
    </row>
    <row r="6" spans="1:39" ht="17.25" customHeight="1">
      <c r="B6" s="117" t="s">
        <v>3</v>
      </c>
      <c r="C6" s="117"/>
      <c r="D6" s="9"/>
      <c r="G6" s="129" t="s">
        <v>99</v>
      </c>
      <c r="H6" s="129"/>
      <c r="I6" s="129"/>
      <c r="J6" s="129"/>
      <c r="K6" s="129"/>
      <c r="L6" s="129"/>
      <c r="M6" s="129"/>
      <c r="N6" s="129"/>
      <c r="O6" s="129"/>
      <c r="P6" s="129" t="s">
        <v>100</v>
      </c>
      <c r="Q6" s="129"/>
      <c r="R6" s="129"/>
      <c r="S6" s="129"/>
      <c r="T6" s="129"/>
      <c r="U6" s="129"/>
      <c r="X6" s="53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</row>
    <row r="7" spans="1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0"/>
      <c r="Q7" s="3"/>
      <c r="R7" s="3"/>
      <c r="S7" s="3"/>
      <c r="T7" s="3"/>
      <c r="U7" s="3"/>
      <c r="X7" s="53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</row>
    <row r="8" spans="1:39" ht="44.25" customHeight="1">
      <c r="B8" s="119" t="s">
        <v>4</v>
      </c>
      <c r="C8" s="121" t="s">
        <v>5</v>
      </c>
      <c r="D8" s="123" t="s">
        <v>6</v>
      </c>
      <c r="E8" s="124"/>
      <c r="F8" s="119" t="s">
        <v>7</v>
      </c>
      <c r="G8" s="119" t="s">
        <v>8</v>
      </c>
      <c r="H8" s="127" t="s">
        <v>9</v>
      </c>
      <c r="I8" s="127" t="s">
        <v>10</v>
      </c>
      <c r="J8" s="127" t="s">
        <v>11</v>
      </c>
      <c r="K8" s="127" t="s">
        <v>12</v>
      </c>
      <c r="L8" s="136" t="s">
        <v>13</v>
      </c>
      <c r="M8" s="136" t="s">
        <v>14</v>
      </c>
      <c r="N8" s="136" t="s">
        <v>15</v>
      </c>
      <c r="O8" s="137" t="s">
        <v>16</v>
      </c>
      <c r="P8" s="136" t="s">
        <v>17</v>
      </c>
      <c r="Q8" s="119" t="s">
        <v>18</v>
      </c>
      <c r="R8" s="136" t="s">
        <v>19</v>
      </c>
      <c r="S8" s="119" t="s">
        <v>20</v>
      </c>
      <c r="T8" s="119" t="s">
        <v>21</v>
      </c>
      <c r="U8" s="119" t="s">
        <v>41</v>
      </c>
      <c r="X8" s="53"/>
      <c r="Y8" s="116"/>
      <c r="Z8" s="116"/>
      <c r="AA8" s="116"/>
      <c r="AB8" s="56" t="s">
        <v>22</v>
      </c>
      <c r="AC8" s="56" t="s">
        <v>23</v>
      </c>
      <c r="AD8" s="56" t="s">
        <v>24</v>
      </c>
      <c r="AE8" s="56" t="s">
        <v>25</v>
      </c>
      <c r="AF8" s="56" t="s">
        <v>26</v>
      </c>
      <c r="AG8" s="56" t="s">
        <v>25</v>
      </c>
      <c r="AH8" s="56" t="s">
        <v>26</v>
      </c>
      <c r="AI8" s="56" t="s">
        <v>25</v>
      </c>
      <c r="AJ8" s="56" t="s">
        <v>26</v>
      </c>
      <c r="AK8" s="56" t="s">
        <v>25</v>
      </c>
      <c r="AL8" s="56" t="s">
        <v>26</v>
      </c>
      <c r="AM8" s="57" t="s">
        <v>25</v>
      </c>
    </row>
    <row r="9" spans="1:39" ht="44.25" customHeight="1">
      <c r="B9" s="120"/>
      <c r="C9" s="122"/>
      <c r="D9" s="125"/>
      <c r="E9" s="126"/>
      <c r="F9" s="120"/>
      <c r="G9" s="120"/>
      <c r="H9" s="127"/>
      <c r="I9" s="127"/>
      <c r="J9" s="127"/>
      <c r="K9" s="127"/>
      <c r="L9" s="136"/>
      <c r="M9" s="136"/>
      <c r="N9" s="136"/>
      <c r="O9" s="137"/>
      <c r="P9" s="136"/>
      <c r="Q9" s="132"/>
      <c r="R9" s="136"/>
      <c r="S9" s="120"/>
      <c r="T9" s="132"/>
      <c r="U9" s="132"/>
      <c r="W9" s="12"/>
      <c r="X9" s="53"/>
      <c r="Y9" s="58" t="str">
        <f>+D5</f>
        <v>Tín hiệu và hệ thống</v>
      </c>
      <c r="Z9" s="59" t="str">
        <f>+P5</f>
        <v>Nhóm: 01</v>
      </c>
      <c r="AA9" s="60">
        <f>+$AJ$9+$AL$9+$AH$9</f>
        <v>2</v>
      </c>
      <c r="AB9" s="54">
        <f>COUNTIF($T$10:$T$57,"Khiển trách")</f>
        <v>0</v>
      </c>
      <c r="AC9" s="54">
        <f>COUNTIF($T$10:$T$57,"Cảnh cáo")</f>
        <v>0</v>
      </c>
      <c r="AD9" s="54">
        <f>COUNTIF($T$10:$T$57,"Đình chỉ thi")</f>
        <v>0</v>
      </c>
      <c r="AE9" s="61">
        <f>+($AB$9+$AC$9+$AD$9)/$AA$9*100%</f>
        <v>0</v>
      </c>
      <c r="AF9" s="54">
        <f>SUM(COUNTIF($T$10:$T$55,"Vắng"),COUNTIF($T$10:$T$55,"Vắng có phép"))</f>
        <v>1</v>
      </c>
      <c r="AG9" s="62">
        <f>+$AF$9/$AA$9</f>
        <v>0.5</v>
      </c>
      <c r="AH9" s="63">
        <f>COUNTIF($X$10:$X$55,"Thi lại")</f>
        <v>1</v>
      </c>
      <c r="AI9" s="62">
        <f>+$AH$9/$AA$9</f>
        <v>0.5</v>
      </c>
      <c r="AJ9" s="63">
        <f>COUNTIF($X$10:$X$56,"Học lại")</f>
        <v>0</v>
      </c>
      <c r="AK9" s="62">
        <f>+$AJ$9/$AA$9</f>
        <v>0</v>
      </c>
      <c r="AL9" s="54">
        <f>COUNTIF($X$11:$X$56,"Đạt")</f>
        <v>1</v>
      </c>
      <c r="AM9" s="61">
        <f>+$AL$9/$AA$9</f>
        <v>0.5</v>
      </c>
    </row>
    <row r="10" spans="1:39" ht="14.25" customHeight="1">
      <c r="B10" s="133" t="s">
        <v>27</v>
      </c>
      <c r="C10" s="134"/>
      <c r="D10" s="134"/>
      <c r="E10" s="134"/>
      <c r="F10" s="134"/>
      <c r="G10" s="135"/>
      <c r="H10" s="13">
        <v>10</v>
      </c>
      <c r="I10" s="13">
        <v>20</v>
      </c>
      <c r="J10" s="14"/>
      <c r="K10" s="13">
        <v>10</v>
      </c>
      <c r="L10" s="15"/>
      <c r="M10" s="16"/>
      <c r="N10" s="16"/>
      <c r="O10" s="17"/>
      <c r="P10" s="51">
        <f>100-(H10+I10+J10+K10)</f>
        <v>60</v>
      </c>
      <c r="Q10" s="120"/>
      <c r="R10" s="18"/>
      <c r="S10" s="18"/>
      <c r="T10" s="120"/>
      <c r="U10" s="120"/>
      <c r="X10" s="53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</row>
    <row r="11" spans="1:39" ht="27" customHeight="1">
      <c r="B11" s="19">
        <v>1</v>
      </c>
      <c r="C11" s="27" t="s">
        <v>81</v>
      </c>
      <c r="D11" s="28" t="s">
        <v>82</v>
      </c>
      <c r="E11" s="29" t="s">
        <v>83</v>
      </c>
      <c r="F11" s="20"/>
      <c r="G11" s="38" t="s">
        <v>84</v>
      </c>
      <c r="H11" s="31">
        <v>10</v>
      </c>
      <c r="I11" s="31">
        <v>8</v>
      </c>
      <c r="J11" s="80" t="s">
        <v>28</v>
      </c>
      <c r="K11" s="31">
        <v>7</v>
      </c>
      <c r="L11" s="21"/>
      <c r="M11" s="21"/>
      <c r="N11" s="21"/>
      <c r="O11" s="70"/>
      <c r="P11" s="22"/>
      <c r="Q11" s="23">
        <f>ROUND(SUMPRODUCT(H11:P11,$H$10:$P$10)/100,0)</f>
        <v>3</v>
      </c>
      <c r="R11" s="24" t="str">
        <f t="shared" ref="R11:R12" si="0">IF(AND($Q11&gt;=9,$Q11&lt;=10),"A+","")&amp;IF(AND($Q11&gt;=8.5,$Q11&lt;=8.9),"A","")&amp;IF(AND($Q11&gt;=8,$Q11&lt;=8.4),"B+","")&amp;IF(AND($Q11&gt;=7,$Q11&lt;=7.9),"B","")&amp;IF(AND($Q11&gt;=6.5,$Q11&lt;=6.9),"C+","")&amp;IF(AND($Q11&gt;=5.5,$Q11&lt;=6.4),"C","")&amp;IF(AND($Q11&gt;=5,$Q11&lt;=5.4),"D+","")&amp;IF(AND($Q11&gt;=4,$Q11&lt;=4.9),"D","")&amp;IF(AND($Q11&lt;4),"F","")</f>
        <v>F</v>
      </c>
      <c r="S11" s="24" t="str">
        <f t="shared" ref="S11:S12" si="1">IF($Q11&lt;4,"Kém",IF(AND($Q11&gt;=4,$Q11&lt;=5.4),"Trung bình yếu",IF(AND($Q11&gt;=5.5,$Q11&lt;=6.9),"Trung bình",IF(AND($Q11&gt;=7,$Q11&lt;=8.4),"Khá",IF(AND($Q11&gt;=8.5,$Q11&lt;=10),"Giỏi","")))))</f>
        <v>Kém</v>
      </c>
      <c r="T11" s="75" t="s">
        <v>105</v>
      </c>
      <c r="U11" s="76"/>
      <c r="V11" s="3"/>
      <c r="W11" s="25"/>
      <c r="X11" s="65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Thi lại</v>
      </c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</row>
    <row r="12" spans="1:39" ht="27" customHeight="1">
      <c r="B12" s="88">
        <v>2</v>
      </c>
      <c r="C12" s="81" t="s">
        <v>85</v>
      </c>
      <c r="D12" s="82" t="s">
        <v>86</v>
      </c>
      <c r="E12" s="83" t="s">
        <v>87</v>
      </c>
      <c r="F12" s="89"/>
      <c r="G12" s="84" t="s">
        <v>88</v>
      </c>
      <c r="H12" s="85">
        <v>10</v>
      </c>
      <c r="I12" s="85">
        <v>7</v>
      </c>
      <c r="J12" s="86" t="s">
        <v>28</v>
      </c>
      <c r="K12" s="85">
        <v>7</v>
      </c>
      <c r="L12" s="87"/>
      <c r="M12" s="87"/>
      <c r="N12" s="87"/>
      <c r="O12" s="90">
        <v>1</v>
      </c>
      <c r="P12" s="91">
        <v>4</v>
      </c>
      <c r="Q12" s="92">
        <f>ROUND(SUMPRODUCT(H12:P12,$H$10:$P$10)/100,1)</f>
        <v>5.5</v>
      </c>
      <c r="R12" s="93" t="str">
        <f t="shared" si="0"/>
        <v>C</v>
      </c>
      <c r="S12" s="94" t="str">
        <f t="shared" si="1"/>
        <v>Trung bình</v>
      </c>
      <c r="T12" s="95" t="str">
        <f>+IF(OR($H12=0,$I12=0,$J12=0,$K12=0),"Không đủ ĐKDT","")</f>
        <v/>
      </c>
      <c r="U12" s="76"/>
      <c r="V12" s="3"/>
      <c r="W12" s="25"/>
      <c r="X12" s="65" t="str">
        <f t="shared" ref="X12" si="2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Đạt</v>
      </c>
      <c r="Y12" s="64"/>
      <c r="Z12" s="64"/>
      <c r="AA12" s="64"/>
      <c r="AB12" s="56"/>
      <c r="AC12" s="56"/>
      <c r="AD12" s="56"/>
      <c r="AE12" s="56"/>
      <c r="AF12" s="55"/>
      <c r="AG12" s="56"/>
      <c r="AH12" s="56"/>
      <c r="AI12" s="56"/>
      <c r="AJ12" s="56"/>
      <c r="AK12" s="56"/>
      <c r="AL12" s="56"/>
      <c r="AM12" s="57"/>
    </row>
    <row r="13" spans="1:39" ht="9" customHeight="1">
      <c r="A13" s="2"/>
      <c r="B13" s="39"/>
      <c r="C13" s="40"/>
      <c r="D13" s="40"/>
      <c r="E13" s="41"/>
      <c r="F13" s="41"/>
      <c r="G13" s="41"/>
      <c r="H13" s="42"/>
      <c r="I13" s="43"/>
      <c r="J13" s="43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3"/>
    </row>
    <row r="14" spans="1:39" ht="24.75" customHeight="1">
      <c r="B14" s="72"/>
      <c r="C14" s="72"/>
      <c r="D14" s="73"/>
      <c r="E14" s="74"/>
      <c r="F14" s="3"/>
      <c r="G14" s="3"/>
      <c r="H14" s="3"/>
      <c r="I14" s="3"/>
      <c r="J14" s="138" t="s">
        <v>107</v>
      </c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3"/>
    </row>
    <row r="15" spans="1:39" s="2" customFormat="1" ht="4.5" customHeight="1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</row>
    <row r="16" spans="1:39" s="2" customFormat="1" ht="36.75" customHeight="1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</row>
    <row r="17" spans="1:39" s="2" customFormat="1" ht="21.75" hidden="1" customHeight="1">
      <c r="A17" s="1"/>
      <c r="B17" s="130" t="s">
        <v>33</v>
      </c>
      <c r="C17" s="130"/>
      <c r="D17" s="130"/>
      <c r="E17" s="130"/>
      <c r="F17" s="130"/>
      <c r="G17" s="130"/>
      <c r="H17" s="130"/>
      <c r="I17" s="45"/>
      <c r="J17" s="140" t="s">
        <v>29</v>
      </c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3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</row>
    <row r="18" spans="1:39" s="2" customFormat="1" hidden="1">
      <c r="A18" s="1"/>
      <c r="B18" s="39"/>
      <c r="C18" s="46"/>
      <c r="D18" s="46"/>
      <c r="E18" s="47"/>
      <c r="F18" s="47"/>
      <c r="G18" s="47"/>
      <c r="H18" s="48"/>
      <c r="I18" s="49"/>
      <c r="J18" s="49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1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</row>
    <row r="19" spans="1:39" s="2" customFormat="1" hidden="1">
      <c r="A19" s="1"/>
      <c r="B19" s="130" t="s">
        <v>30</v>
      </c>
      <c r="C19" s="130"/>
      <c r="D19" s="131" t="s">
        <v>31</v>
      </c>
      <c r="E19" s="131"/>
      <c r="F19" s="131"/>
      <c r="G19" s="131"/>
      <c r="H19" s="131"/>
      <c r="I19" s="49"/>
      <c r="J19" s="49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1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</row>
    <row r="20" spans="1:39" s="2" customFormat="1" hidden="1">
      <c r="A20" s="1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1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</row>
    <row r="21" spans="1:39" hidden="1"/>
    <row r="22" spans="1:39" hidden="1"/>
    <row r="23" spans="1:39" hidden="1"/>
    <row r="24" spans="1:39" hidden="1">
      <c r="B24" s="139"/>
      <c r="C24" s="139"/>
      <c r="D24" s="139"/>
      <c r="E24" s="139"/>
      <c r="F24" s="139"/>
      <c r="G24" s="139"/>
      <c r="H24" s="139"/>
      <c r="I24" s="139"/>
      <c r="J24" s="139" t="s">
        <v>32</v>
      </c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</row>
  </sheetData>
  <sheetProtection formatCells="0" formatColumns="0" formatRows="0" insertColumns="0" insertRows="0" insertHyperlinks="0" deleteColumns="0" deleteRows="0" sort="0" autoFilter="0" pivotTables="0"/>
  <autoFilter ref="A9:AM12">
    <filterColumn colId="3" showButton="0"/>
  </autoFilter>
  <mergeCells count="48">
    <mergeCell ref="B19:C19"/>
    <mergeCell ref="D19:H19"/>
    <mergeCell ref="B24:C24"/>
    <mergeCell ref="D24:I24"/>
    <mergeCell ref="J24:U24"/>
    <mergeCell ref="K8:K9"/>
    <mergeCell ref="L8:L9"/>
    <mergeCell ref="Q8:Q10"/>
    <mergeCell ref="R8:R9"/>
    <mergeCell ref="B17:H17"/>
    <mergeCell ref="J17:U17"/>
    <mergeCell ref="J14:U14"/>
    <mergeCell ref="AB5:AE7"/>
    <mergeCell ref="AF5:AG7"/>
    <mergeCell ref="AH5:AI7"/>
    <mergeCell ref="B8:B9"/>
    <mergeCell ref="C8:C9"/>
    <mergeCell ref="D8:E9"/>
    <mergeCell ref="F8:F9"/>
    <mergeCell ref="B6:C6"/>
    <mergeCell ref="G6:O6"/>
    <mergeCell ref="P6:U6"/>
    <mergeCell ref="B5:C5"/>
    <mergeCell ref="D5:O5"/>
    <mergeCell ref="P5:U5"/>
    <mergeCell ref="S8:S9"/>
    <mergeCell ref="M8:M9"/>
    <mergeCell ref="AJ5:AK7"/>
    <mergeCell ref="AL5:AM7"/>
    <mergeCell ref="Y5:Y8"/>
    <mergeCell ref="Z5:Z8"/>
    <mergeCell ref="AA5:AA8"/>
    <mergeCell ref="T8:T10"/>
    <mergeCell ref="U8:U10"/>
    <mergeCell ref="H1:L1"/>
    <mergeCell ref="M1:U1"/>
    <mergeCell ref="B2:G2"/>
    <mergeCell ref="H2:U2"/>
    <mergeCell ref="B3:G3"/>
    <mergeCell ref="H3:U3"/>
    <mergeCell ref="B10:G10"/>
    <mergeCell ref="N8:N9"/>
    <mergeCell ref="O8:O9"/>
    <mergeCell ref="P8:P9"/>
    <mergeCell ref="G8:G9"/>
    <mergeCell ref="H8:H9"/>
    <mergeCell ref="I8:I9"/>
    <mergeCell ref="J8:J9"/>
  </mergeCells>
  <conditionalFormatting sqref="P11:P12 H11:N12">
    <cfRule type="cellIs" dxfId="15" priority="21" operator="greaterThan">
      <formula>10</formula>
    </cfRule>
  </conditionalFormatting>
  <conditionalFormatting sqref="O2:O1048576">
    <cfRule type="duplicateValues" dxfId="14" priority="20"/>
  </conditionalFormatting>
  <conditionalFormatting sqref="C1:C1048576">
    <cfRule type="duplicateValues" dxfId="13" priority="19"/>
  </conditionalFormatting>
  <conditionalFormatting sqref="C11">
    <cfRule type="duplicateValues" dxfId="12" priority="18"/>
  </conditionalFormatting>
  <conditionalFormatting sqref="C12">
    <cfRule type="duplicateValues" dxfId="11" priority="10"/>
  </conditionalFormatting>
  <dataValidations count="1">
    <dataValidation allowBlank="1" showInputMessage="1" showErrorMessage="1" errorTitle="Không xóa dữ liệu" error="Không xóa dữ liệu" prompt="Không xóa dữ liệu" sqref="Y3:AM9 X11:X12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M23"/>
  <sheetViews>
    <sheetView workbookViewId="0">
      <pane ySplit="4" topLeftCell="A8" activePane="bottomLeft" state="frozen"/>
      <selection activeCell="H3" sqref="H3:U3"/>
      <selection pane="bottomLeft" activeCell="Q11" sqref="Q11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4.25" style="1" customWidth="1"/>
    <col min="5" max="5" width="8.375" style="1" customWidth="1"/>
    <col min="6" max="6" width="9.375" style="1" hidden="1" customWidth="1"/>
    <col min="7" max="7" width="10.375" style="1" customWidth="1"/>
    <col min="8" max="11" width="4.375" style="1" customWidth="1"/>
    <col min="12" max="12" width="3.25" style="1" hidden="1" customWidth="1"/>
    <col min="13" max="13" width="3.5" style="1" hidden="1" customWidth="1"/>
    <col min="14" max="14" width="8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6.25" style="1" customWidth="1"/>
    <col min="21" max="21" width="6.5" style="1" hidden="1" customWidth="1"/>
    <col min="22" max="22" width="6.5" style="1" customWidth="1"/>
    <col min="23" max="23" width="6.5" style="2" customWidth="1"/>
    <col min="24" max="24" width="9" style="52"/>
    <col min="25" max="25" width="9.125" style="52" bestFit="1" customWidth="1"/>
    <col min="26" max="26" width="9" style="52"/>
    <col min="27" max="27" width="10.375" style="52" bestFit="1" customWidth="1"/>
    <col min="28" max="28" width="9.125" style="52" bestFit="1" customWidth="1"/>
    <col min="29" max="39" width="9" style="52"/>
    <col min="40" max="16384" width="9" style="1"/>
  </cols>
  <sheetData>
    <row r="1" spans="1:39" ht="25.5" customHeight="1"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</row>
    <row r="2" spans="1:39" ht="27.75" customHeight="1">
      <c r="B2" s="143" t="s">
        <v>0</v>
      </c>
      <c r="C2" s="143"/>
      <c r="D2" s="143"/>
      <c r="E2" s="143"/>
      <c r="F2" s="143"/>
      <c r="G2" s="143"/>
      <c r="H2" s="144" t="s">
        <v>104</v>
      </c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3"/>
    </row>
    <row r="3" spans="1:39" ht="25.5" customHeight="1">
      <c r="B3" s="145" t="s">
        <v>1</v>
      </c>
      <c r="C3" s="145"/>
      <c r="D3" s="145"/>
      <c r="E3" s="145"/>
      <c r="F3" s="145"/>
      <c r="G3" s="145"/>
      <c r="H3" s="146" t="s">
        <v>42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4"/>
      <c r="W3" s="5"/>
      <c r="AE3" s="53"/>
      <c r="AF3" s="54"/>
      <c r="AG3" s="53"/>
      <c r="AH3" s="53"/>
      <c r="AI3" s="53"/>
      <c r="AJ3" s="54"/>
      <c r="AK3" s="53"/>
    </row>
    <row r="4" spans="1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55"/>
      <c r="AJ4" s="55"/>
    </row>
    <row r="5" spans="1:39" ht="23.25" customHeight="1">
      <c r="B5" s="118" t="s">
        <v>2</v>
      </c>
      <c r="C5" s="118"/>
      <c r="D5" s="128" t="s">
        <v>89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42" t="s">
        <v>95</v>
      </c>
      <c r="Q5" s="142"/>
      <c r="R5" s="142"/>
      <c r="S5" s="142"/>
      <c r="T5" s="142"/>
      <c r="U5" s="142"/>
      <c r="X5" s="53"/>
      <c r="Y5" s="116" t="s">
        <v>40</v>
      </c>
      <c r="Z5" s="116" t="s">
        <v>8</v>
      </c>
      <c r="AA5" s="116" t="s">
        <v>39</v>
      </c>
      <c r="AB5" s="116" t="s">
        <v>38</v>
      </c>
      <c r="AC5" s="116"/>
      <c r="AD5" s="116"/>
      <c r="AE5" s="116"/>
      <c r="AF5" s="116" t="s">
        <v>37</v>
      </c>
      <c r="AG5" s="116"/>
      <c r="AH5" s="116" t="s">
        <v>35</v>
      </c>
      <c r="AI5" s="116"/>
      <c r="AJ5" s="116" t="s">
        <v>36</v>
      </c>
      <c r="AK5" s="116"/>
      <c r="AL5" s="116" t="s">
        <v>34</v>
      </c>
      <c r="AM5" s="116"/>
    </row>
    <row r="6" spans="1:39" ht="17.25" customHeight="1">
      <c r="B6" s="117" t="s">
        <v>3</v>
      </c>
      <c r="C6" s="117"/>
      <c r="D6" s="9"/>
      <c r="G6" s="129" t="s">
        <v>101</v>
      </c>
      <c r="H6" s="129"/>
      <c r="I6" s="129"/>
      <c r="J6" s="129"/>
      <c r="K6" s="129"/>
      <c r="L6" s="129"/>
      <c r="M6" s="129"/>
      <c r="N6" s="129"/>
      <c r="O6" s="129"/>
      <c r="P6" s="129" t="s">
        <v>102</v>
      </c>
      <c r="Q6" s="129"/>
      <c r="R6" s="129"/>
      <c r="S6" s="129"/>
      <c r="T6" s="129"/>
      <c r="U6" s="129"/>
      <c r="X6" s="53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</row>
    <row r="7" spans="1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0"/>
      <c r="Q7" s="3"/>
      <c r="R7" s="3"/>
      <c r="S7" s="3"/>
      <c r="T7" s="3"/>
      <c r="U7" s="3"/>
      <c r="X7" s="53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</row>
    <row r="8" spans="1:39" ht="44.25" customHeight="1">
      <c r="B8" s="119" t="s">
        <v>4</v>
      </c>
      <c r="C8" s="121" t="s">
        <v>5</v>
      </c>
      <c r="D8" s="123" t="s">
        <v>6</v>
      </c>
      <c r="E8" s="124"/>
      <c r="F8" s="119" t="s">
        <v>7</v>
      </c>
      <c r="G8" s="119" t="s">
        <v>8</v>
      </c>
      <c r="H8" s="127" t="s">
        <v>9</v>
      </c>
      <c r="I8" s="127" t="s">
        <v>10</v>
      </c>
      <c r="J8" s="127" t="s">
        <v>11</v>
      </c>
      <c r="K8" s="127" t="s">
        <v>12</v>
      </c>
      <c r="L8" s="136" t="s">
        <v>13</v>
      </c>
      <c r="M8" s="136" t="s">
        <v>14</v>
      </c>
      <c r="N8" s="136" t="s">
        <v>15</v>
      </c>
      <c r="O8" s="137" t="s">
        <v>16</v>
      </c>
      <c r="P8" s="136" t="s">
        <v>17</v>
      </c>
      <c r="Q8" s="119" t="s">
        <v>18</v>
      </c>
      <c r="R8" s="136" t="s">
        <v>19</v>
      </c>
      <c r="S8" s="119" t="s">
        <v>20</v>
      </c>
      <c r="T8" s="119" t="s">
        <v>21</v>
      </c>
      <c r="U8" s="119" t="s">
        <v>41</v>
      </c>
      <c r="X8" s="53"/>
      <c r="Y8" s="116"/>
      <c r="Z8" s="116"/>
      <c r="AA8" s="116"/>
      <c r="AB8" s="56" t="s">
        <v>22</v>
      </c>
      <c r="AC8" s="56" t="s">
        <v>23</v>
      </c>
      <c r="AD8" s="56" t="s">
        <v>24</v>
      </c>
      <c r="AE8" s="56" t="s">
        <v>25</v>
      </c>
      <c r="AF8" s="56" t="s">
        <v>26</v>
      </c>
      <c r="AG8" s="56" t="s">
        <v>25</v>
      </c>
      <c r="AH8" s="56" t="s">
        <v>26</v>
      </c>
      <c r="AI8" s="56" t="s">
        <v>25</v>
      </c>
      <c r="AJ8" s="56" t="s">
        <v>26</v>
      </c>
      <c r="AK8" s="56" t="s">
        <v>25</v>
      </c>
      <c r="AL8" s="56" t="s">
        <v>26</v>
      </c>
      <c r="AM8" s="57" t="s">
        <v>25</v>
      </c>
    </row>
    <row r="9" spans="1:39" ht="44.25" customHeight="1">
      <c r="B9" s="120"/>
      <c r="C9" s="122"/>
      <c r="D9" s="125"/>
      <c r="E9" s="126"/>
      <c r="F9" s="120"/>
      <c r="G9" s="120"/>
      <c r="H9" s="127"/>
      <c r="I9" s="127"/>
      <c r="J9" s="127"/>
      <c r="K9" s="127"/>
      <c r="L9" s="136"/>
      <c r="M9" s="136"/>
      <c r="N9" s="136"/>
      <c r="O9" s="137"/>
      <c r="P9" s="136"/>
      <c r="Q9" s="132"/>
      <c r="R9" s="136"/>
      <c r="S9" s="120"/>
      <c r="T9" s="132"/>
      <c r="U9" s="132"/>
      <c r="W9" s="12"/>
      <c r="X9" s="53"/>
      <c r="Y9" s="58" t="str">
        <f>+D5</f>
        <v>Cơ sở kỹ thuật thông tin vô tuyến</v>
      </c>
      <c r="Z9" s="59" t="str">
        <f>+P5</f>
        <v>Nhóm: 01</v>
      </c>
      <c r="AA9" s="60">
        <f>+$AJ$9+$AL$9+$AH$9</f>
        <v>1</v>
      </c>
      <c r="AB9" s="54">
        <f>COUNTIF($T$10:$T$56,"Khiển trách")</f>
        <v>0</v>
      </c>
      <c r="AC9" s="54">
        <f>COUNTIF($T$10:$T$56,"Cảnh cáo")</f>
        <v>0</v>
      </c>
      <c r="AD9" s="54">
        <f>COUNTIF($T$10:$T$56,"Đình chỉ thi")</f>
        <v>0</v>
      </c>
      <c r="AE9" s="61">
        <f>+($AB$9+$AC$9+$AD$9)/$AA$9*100%</f>
        <v>0</v>
      </c>
      <c r="AF9" s="54">
        <f>SUM(COUNTIF($T$10:$T$54,"Vắng"),COUNTIF($T$10:$T$54,"Vắng có phép"))</f>
        <v>1</v>
      </c>
      <c r="AG9" s="62">
        <f>+$AF$9/$AA$9</f>
        <v>1</v>
      </c>
      <c r="AH9" s="63">
        <f>COUNTIF($X$10:$X$54,"Thi lại")</f>
        <v>1</v>
      </c>
      <c r="AI9" s="62">
        <f>+$AH$9/$AA$9</f>
        <v>1</v>
      </c>
      <c r="AJ9" s="63">
        <f>COUNTIF($X$10:$X$55,"Học lại")</f>
        <v>0</v>
      </c>
      <c r="AK9" s="62">
        <f>+$AJ$9/$AA$9</f>
        <v>0</v>
      </c>
      <c r="AL9" s="54">
        <f>COUNTIF($X$11:$X$55,"Đạt")</f>
        <v>0</v>
      </c>
      <c r="AM9" s="61">
        <f>+$AL$9/$AA$9</f>
        <v>0</v>
      </c>
    </row>
    <row r="10" spans="1:39" ht="14.25" customHeight="1">
      <c r="B10" s="133" t="s">
        <v>27</v>
      </c>
      <c r="C10" s="134"/>
      <c r="D10" s="134"/>
      <c r="E10" s="134"/>
      <c r="F10" s="134"/>
      <c r="G10" s="135"/>
      <c r="H10" s="13">
        <v>10</v>
      </c>
      <c r="I10" s="13">
        <v>10</v>
      </c>
      <c r="J10" s="14">
        <v>10</v>
      </c>
      <c r="K10" s="13">
        <v>10</v>
      </c>
      <c r="L10" s="15"/>
      <c r="M10" s="16"/>
      <c r="N10" s="16"/>
      <c r="O10" s="17"/>
      <c r="P10" s="51">
        <f>100-(H10+I10+J10+K10)</f>
        <v>60</v>
      </c>
      <c r="Q10" s="120"/>
      <c r="R10" s="18"/>
      <c r="S10" s="18"/>
      <c r="T10" s="120"/>
      <c r="U10" s="120"/>
      <c r="X10" s="53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</row>
    <row r="11" spans="1:39" ht="27" customHeight="1">
      <c r="B11" s="98">
        <v>1</v>
      </c>
      <c r="C11" s="99" t="s">
        <v>43</v>
      </c>
      <c r="D11" s="100" t="s">
        <v>44</v>
      </c>
      <c r="E11" s="101" t="s">
        <v>45</v>
      </c>
      <c r="F11" s="102"/>
      <c r="G11" s="103" t="s">
        <v>46</v>
      </c>
      <c r="H11" s="104">
        <v>7</v>
      </c>
      <c r="I11" s="104">
        <v>5</v>
      </c>
      <c r="J11" s="105">
        <v>6</v>
      </c>
      <c r="K11" s="104">
        <v>5</v>
      </c>
      <c r="L11" s="106"/>
      <c r="M11" s="106"/>
      <c r="N11" s="106"/>
      <c r="O11" s="107"/>
      <c r="P11" s="108"/>
      <c r="Q11" s="109">
        <f>ROUND(SUMPRODUCT(H11:P11,$H$10:$P$10)/100,0)</f>
        <v>2</v>
      </c>
      <c r="R11" s="110" t="str">
        <f t="shared" ref="R11" si="0">IF(AND($Q11&gt;=9,$Q11&lt;=10),"A+","")&amp;IF(AND($Q11&gt;=8.5,$Q11&lt;=8.9),"A","")&amp;IF(AND($Q11&gt;=8,$Q11&lt;=8.4),"B+","")&amp;IF(AND($Q11&gt;=7,$Q11&lt;=7.9),"B","")&amp;IF(AND($Q11&gt;=6.5,$Q11&lt;=6.9),"C+","")&amp;IF(AND($Q11&gt;=5.5,$Q11&lt;=6.4),"C","")&amp;IF(AND($Q11&gt;=5,$Q11&lt;=5.4),"D+","")&amp;IF(AND($Q11&gt;=4,$Q11&lt;=4.9),"D","")&amp;IF(AND($Q11&lt;4),"F","")</f>
        <v>F</v>
      </c>
      <c r="S11" s="110" t="str">
        <f t="shared" ref="S11" si="1">IF($Q11&lt;4,"Kém",IF(AND($Q11&gt;=4,$Q11&lt;=5.4),"Trung bình yếu",IF(AND($Q11&gt;=5.5,$Q11&lt;=6.9),"Trung bình",IF(AND($Q11&gt;=7,$Q11&lt;=8.4),"Khá",IF(AND($Q11&gt;=8.5,$Q11&lt;=10),"Giỏi","")))))</f>
        <v>Kém</v>
      </c>
      <c r="T11" s="111" t="s">
        <v>105</v>
      </c>
      <c r="U11" s="76"/>
      <c r="V11" s="3"/>
      <c r="W11" s="25"/>
      <c r="X11" s="65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Thi lại</v>
      </c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</row>
    <row r="12" spans="1:39" ht="9" customHeight="1">
      <c r="A12" s="2"/>
      <c r="B12" s="39"/>
      <c r="C12" s="40"/>
      <c r="D12" s="40"/>
      <c r="E12" s="41"/>
      <c r="F12" s="41"/>
      <c r="G12" s="41"/>
      <c r="H12" s="42"/>
      <c r="I12" s="43"/>
      <c r="J12" s="43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3"/>
    </row>
    <row r="13" spans="1:39" ht="24.75" customHeight="1">
      <c r="B13" s="72"/>
      <c r="C13" s="72"/>
      <c r="D13" s="73"/>
      <c r="E13" s="74"/>
      <c r="F13" s="3"/>
      <c r="G13" s="3"/>
      <c r="H13" s="3"/>
      <c r="I13" s="3"/>
      <c r="J13" s="138" t="s">
        <v>106</v>
      </c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3"/>
    </row>
    <row r="14" spans="1:39" s="2" customFormat="1" ht="4.5" customHeight="1">
      <c r="A14" s="1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</row>
    <row r="15" spans="1:39" s="2" customFormat="1" ht="36.75" customHeight="1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</row>
    <row r="16" spans="1:39" s="2" customFormat="1" ht="21.75" hidden="1" customHeight="1">
      <c r="A16" s="1"/>
      <c r="B16" s="130" t="s">
        <v>33</v>
      </c>
      <c r="C16" s="130"/>
      <c r="D16" s="130"/>
      <c r="E16" s="130"/>
      <c r="F16" s="130"/>
      <c r="G16" s="130"/>
      <c r="H16" s="130"/>
      <c r="I16" s="45"/>
      <c r="J16" s="140" t="s">
        <v>29</v>
      </c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3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</row>
    <row r="17" spans="1:39" s="2" customFormat="1" hidden="1">
      <c r="A17" s="1"/>
      <c r="B17" s="39"/>
      <c r="C17" s="46"/>
      <c r="D17" s="46"/>
      <c r="E17" s="47"/>
      <c r="F17" s="47"/>
      <c r="G17" s="47"/>
      <c r="H17" s="48"/>
      <c r="I17" s="49"/>
      <c r="J17" s="49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1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</row>
    <row r="18" spans="1:39" s="2" customFormat="1" hidden="1">
      <c r="A18" s="1"/>
      <c r="B18" s="130" t="s">
        <v>30</v>
      </c>
      <c r="C18" s="130"/>
      <c r="D18" s="131" t="s">
        <v>31</v>
      </c>
      <c r="E18" s="131"/>
      <c r="F18" s="131"/>
      <c r="G18" s="131"/>
      <c r="H18" s="131"/>
      <c r="I18" s="49"/>
      <c r="J18" s="49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1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</row>
    <row r="19" spans="1:39" s="2" customFormat="1" hidden="1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1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</row>
    <row r="20" spans="1:39" hidden="1"/>
    <row r="21" spans="1:39" hidden="1"/>
    <row r="22" spans="1:39" hidden="1"/>
    <row r="23" spans="1:39" hidden="1">
      <c r="B23" s="139"/>
      <c r="C23" s="139"/>
      <c r="D23" s="139"/>
      <c r="E23" s="139"/>
      <c r="F23" s="139"/>
      <c r="G23" s="139"/>
      <c r="H23" s="139"/>
      <c r="I23" s="139"/>
      <c r="J23" s="139" t="s">
        <v>32</v>
      </c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</row>
  </sheetData>
  <sheetProtection formatCells="0" formatColumns="0" formatRows="0" insertColumns="0" insertRows="0" insertHyperlinks="0" deleteColumns="0" deleteRows="0" sort="0" autoFilter="0" pivotTables="0"/>
  <autoFilter ref="A9:AM11">
    <filterColumn colId="3" showButton="0"/>
  </autoFilter>
  <mergeCells count="48">
    <mergeCell ref="B18:C18"/>
    <mergeCell ref="D18:H18"/>
    <mergeCell ref="B23:C23"/>
    <mergeCell ref="D23:I23"/>
    <mergeCell ref="J23:U23"/>
    <mergeCell ref="K8:K9"/>
    <mergeCell ref="L8:L9"/>
    <mergeCell ref="Q8:Q10"/>
    <mergeCell ref="R8:R9"/>
    <mergeCell ref="B16:H16"/>
    <mergeCell ref="J16:U16"/>
    <mergeCell ref="J13:U13"/>
    <mergeCell ref="AB5:AE7"/>
    <mergeCell ref="AF5:AG7"/>
    <mergeCell ref="AH5:AI7"/>
    <mergeCell ref="B8:B9"/>
    <mergeCell ref="C8:C9"/>
    <mergeCell ref="D8:E9"/>
    <mergeCell ref="F8:F9"/>
    <mergeCell ref="B6:C6"/>
    <mergeCell ref="G6:O6"/>
    <mergeCell ref="P6:U6"/>
    <mergeCell ref="B5:C5"/>
    <mergeCell ref="D5:O5"/>
    <mergeCell ref="P5:U5"/>
    <mergeCell ref="S8:S9"/>
    <mergeCell ref="M8:M9"/>
    <mergeCell ref="AJ5:AK7"/>
    <mergeCell ref="AL5:AM7"/>
    <mergeCell ref="Y5:Y8"/>
    <mergeCell ref="Z5:Z8"/>
    <mergeCell ref="AA5:AA8"/>
    <mergeCell ref="T8:T10"/>
    <mergeCell ref="U8:U10"/>
    <mergeCell ref="H1:L1"/>
    <mergeCell ref="M1:U1"/>
    <mergeCell ref="B2:G2"/>
    <mergeCell ref="H2:U2"/>
    <mergeCell ref="B3:G3"/>
    <mergeCell ref="H3:U3"/>
    <mergeCell ref="B10:G10"/>
    <mergeCell ref="N8:N9"/>
    <mergeCell ref="O8:O9"/>
    <mergeCell ref="P8:P9"/>
    <mergeCell ref="G8:G9"/>
    <mergeCell ref="H8:H9"/>
    <mergeCell ref="I8:I9"/>
    <mergeCell ref="J8:J9"/>
  </mergeCells>
  <conditionalFormatting sqref="P11 H11:N11">
    <cfRule type="cellIs" dxfId="10" priority="23" operator="greaterThan">
      <formula>10</formula>
    </cfRule>
  </conditionalFormatting>
  <conditionalFormatting sqref="O2:O1048576">
    <cfRule type="duplicateValues" dxfId="9" priority="22"/>
  </conditionalFormatting>
  <conditionalFormatting sqref="C1:C1048576">
    <cfRule type="duplicateValues" dxfId="8" priority="21"/>
  </conditionalFormatting>
  <conditionalFormatting sqref="C11">
    <cfRule type="duplicateValues" dxfId="7" priority="20"/>
  </conditionalFormatting>
  <dataValidations count="1">
    <dataValidation allowBlank="1" showInputMessage="1" showErrorMessage="1" errorTitle="Không xóa dữ liệu" error="Không xóa dữ liệu" prompt="Không xóa dữ liệu" sqref="Y3:AM9 X11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M23"/>
  <sheetViews>
    <sheetView tabSelected="1" workbookViewId="0">
      <pane ySplit="4" topLeftCell="A5" activePane="bottomLeft" state="frozen"/>
      <selection activeCell="H3" sqref="H3:U3"/>
      <selection pane="bottomLeft" activeCell="G24" sqref="G24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4.25" style="1" customWidth="1"/>
    <col min="5" max="5" width="8.375" style="1" customWidth="1"/>
    <col min="6" max="6" width="9.375" style="1" hidden="1" customWidth="1"/>
    <col min="7" max="7" width="11.25" style="1" customWidth="1"/>
    <col min="8" max="11" width="4.375" style="1" customWidth="1"/>
    <col min="12" max="12" width="3.25" style="1" hidden="1" customWidth="1"/>
    <col min="13" max="13" width="3.5" style="1" hidden="1" customWidth="1"/>
    <col min="14" max="14" width="8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6" style="1" customWidth="1"/>
    <col min="21" max="21" width="6.5" style="1" hidden="1" customWidth="1"/>
    <col min="22" max="22" width="6.5" style="1" customWidth="1"/>
    <col min="23" max="23" width="6.5" style="2" customWidth="1"/>
    <col min="24" max="24" width="9" style="52"/>
    <col min="25" max="25" width="9.125" style="52" bestFit="1" customWidth="1"/>
    <col min="26" max="26" width="9" style="52"/>
    <col min="27" max="27" width="10.375" style="52" bestFit="1" customWidth="1"/>
    <col min="28" max="28" width="9.125" style="52" bestFit="1" customWidth="1"/>
    <col min="29" max="39" width="9" style="52"/>
    <col min="40" max="16384" width="9" style="1"/>
  </cols>
  <sheetData>
    <row r="1" spans="1:39" ht="25.5" customHeight="1"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</row>
    <row r="2" spans="1:39" ht="27.75" customHeight="1">
      <c r="B2" s="143" t="s">
        <v>0</v>
      </c>
      <c r="C2" s="143"/>
      <c r="D2" s="143"/>
      <c r="E2" s="143"/>
      <c r="F2" s="143"/>
      <c r="G2" s="143"/>
      <c r="H2" s="144" t="s">
        <v>104</v>
      </c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3"/>
    </row>
    <row r="3" spans="1:39" ht="25.5" customHeight="1">
      <c r="B3" s="145" t="s">
        <v>1</v>
      </c>
      <c r="C3" s="145"/>
      <c r="D3" s="145"/>
      <c r="E3" s="145"/>
      <c r="F3" s="145"/>
      <c r="G3" s="145"/>
      <c r="H3" s="146" t="s">
        <v>42</v>
      </c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4"/>
      <c r="W3" s="5"/>
      <c r="AE3" s="53"/>
      <c r="AF3" s="54"/>
      <c r="AG3" s="53"/>
      <c r="AH3" s="53"/>
      <c r="AI3" s="53"/>
      <c r="AJ3" s="54"/>
      <c r="AK3" s="53"/>
    </row>
    <row r="4" spans="1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55"/>
      <c r="AJ4" s="55"/>
    </row>
    <row r="5" spans="1:39" ht="23.25" customHeight="1">
      <c r="B5" s="118" t="s">
        <v>2</v>
      </c>
      <c r="C5" s="118"/>
      <c r="D5" s="128" t="s">
        <v>90</v>
      </c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42" t="s">
        <v>95</v>
      </c>
      <c r="Q5" s="142"/>
      <c r="R5" s="142"/>
      <c r="S5" s="142"/>
      <c r="T5" s="142"/>
      <c r="U5" s="142"/>
      <c r="X5" s="53"/>
      <c r="Y5" s="116" t="s">
        <v>40</v>
      </c>
      <c r="Z5" s="116" t="s">
        <v>8</v>
      </c>
      <c r="AA5" s="116" t="s">
        <v>39</v>
      </c>
      <c r="AB5" s="116" t="s">
        <v>38</v>
      </c>
      <c r="AC5" s="116"/>
      <c r="AD5" s="116"/>
      <c r="AE5" s="116"/>
      <c r="AF5" s="116" t="s">
        <v>37</v>
      </c>
      <c r="AG5" s="116"/>
      <c r="AH5" s="116" t="s">
        <v>35</v>
      </c>
      <c r="AI5" s="116"/>
      <c r="AJ5" s="116" t="s">
        <v>36</v>
      </c>
      <c r="AK5" s="116"/>
      <c r="AL5" s="116" t="s">
        <v>34</v>
      </c>
      <c r="AM5" s="116"/>
    </row>
    <row r="6" spans="1:39" ht="17.25" customHeight="1">
      <c r="B6" s="117" t="s">
        <v>3</v>
      </c>
      <c r="C6" s="117"/>
      <c r="D6" s="9"/>
      <c r="G6" s="129" t="s">
        <v>99</v>
      </c>
      <c r="H6" s="129"/>
      <c r="I6" s="129"/>
      <c r="J6" s="129"/>
      <c r="K6" s="129"/>
      <c r="L6" s="129"/>
      <c r="M6" s="129"/>
      <c r="N6" s="129"/>
      <c r="O6" s="129"/>
      <c r="P6" s="129" t="s">
        <v>100</v>
      </c>
      <c r="Q6" s="129"/>
      <c r="R6" s="129"/>
      <c r="S6" s="129"/>
      <c r="T6" s="129"/>
      <c r="U6" s="129"/>
      <c r="X6" s="53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</row>
    <row r="7" spans="1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0"/>
      <c r="Q7" s="3"/>
      <c r="R7" s="3"/>
      <c r="S7" s="3"/>
      <c r="T7" s="3"/>
      <c r="U7" s="3"/>
      <c r="X7" s="53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</row>
    <row r="8" spans="1:39" ht="44.25" customHeight="1">
      <c r="B8" s="119" t="s">
        <v>4</v>
      </c>
      <c r="C8" s="121" t="s">
        <v>5</v>
      </c>
      <c r="D8" s="123" t="s">
        <v>6</v>
      </c>
      <c r="E8" s="124"/>
      <c r="F8" s="119" t="s">
        <v>7</v>
      </c>
      <c r="G8" s="119" t="s">
        <v>8</v>
      </c>
      <c r="H8" s="127" t="s">
        <v>9</v>
      </c>
      <c r="I8" s="127" t="s">
        <v>10</v>
      </c>
      <c r="J8" s="127" t="s">
        <v>11</v>
      </c>
      <c r="K8" s="127" t="s">
        <v>12</v>
      </c>
      <c r="L8" s="136" t="s">
        <v>13</v>
      </c>
      <c r="M8" s="136" t="s">
        <v>14</v>
      </c>
      <c r="N8" s="136" t="s">
        <v>15</v>
      </c>
      <c r="O8" s="137" t="s">
        <v>16</v>
      </c>
      <c r="P8" s="136" t="s">
        <v>17</v>
      </c>
      <c r="Q8" s="119" t="s">
        <v>18</v>
      </c>
      <c r="R8" s="136" t="s">
        <v>19</v>
      </c>
      <c r="S8" s="119" t="s">
        <v>20</v>
      </c>
      <c r="T8" s="119" t="s">
        <v>21</v>
      </c>
      <c r="U8" s="119" t="s">
        <v>41</v>
      </c>
      <c r="X8" s="53"/>
      <c r="Y8" s="116"/>
      <c r="Z8" s="116"/>
      <c r="AA8" s="116"/>
      <c r="AB8" s="56" t="s">
        <v>22</v>
      </c>
      <c r="AC8" s="56" t="s">
        <v>23</v>
      </c>
      <c r="AD8" s="56" t="s">
        <v>24</v>
      </c>
      <c r="AE8" s="56" t="s">
        <v>25</v>
      </c>
      <c r="AF8" s="56" t="s">
        <v>26</v>
      </c>
      <c r="AG8" s="56" t="s">
        <v>25</v>
      </c>
      <c r="AH8" s="56" t="s">
        <v>26</v>
      </c>
      <c r="AI8" s="56" t="s">
        <v>25</v>
      </c>
      <c r="AJ8" s="56" t="s">
        <v>26</v>
      </c>
      <c r="AK8" s="56" t="s">
        <v>25</v>
      </c>
      <c r="AL8" s="56" t="s">
        <v>26</v>
      </c>
      <c r="AM8" s="57" t="s">
        <v>25</v>
      </c>
    </row>
    <row r="9" spans="1:39" ht="44.25" customHeight="1">
      <c r="B9" s="120"/>
      <c r="C9" s="122"/>
      <c r="D9" s="125"/>
      <c r="E9" s="126"/>
      <c r="F9" s="120"/>
      <c r="G9" s="120"/>
      <c r="H9" s="127"/>
      <c r="I9" s="127"/>
      <c r="J9" s="127"/>
      <c r="K9" s="127"/>
      <c r="L9" s="136"/>
      <c r="M9" s="136"/>
      <c r="N9" s="136"/>
      <c r="O9" s="137"/>
      <c r="P9" s="136"/>
      <c r="Q9" s="132"/>
      <c r="R9" s="136"/>
      <c r="S9" s="120"/>
      <c r="T9" s="132"/>
      <c r="U9" s="132"/>
      <c r="W9" s="12"/>
      <c r="X9" s="53"/>
      <c r="Y9" s="58" t="str">
        <f>+D5</f>
        <v>Tổng quan về Viễn thông</v>
      </c>
      <c r="Z9" s="59" t="str">
        <f>+P5</f>
        <v>Nhóm: 01</v>
      </c>
      <c r="AA9" s="60">
        <f>+$AJ$9+$AL$9+$AH$9</f>
        <v>1</v>
      </c>
      <c r="AB9" s="54">
        <f>COUNTIF($T$10:$T$56,"Khiển trách")</f>
        <v>0</v>
      </c>
      <c r="AC9" s="54">
        <f>COUNTIF($T$10:$T$56,"Cảnh cáo")</f>
        <v>0</v>
      </c>
      <c r="AD9" s="54">
        <f>COUNTIF($T$10:$T$56,"Đình chỉ thi")</f>
        <v>0</v>
      </c>
      <c r="AE9" s="61">
        <f>+($AB$9+$AC$9+$AD$9)/$AA$9*100%</f>
        <v>0</v>
      </c>
      <c r="AF9" s="54">
        <f>SUM(COUNTIF($T$10:$T$54,"Vắng"),COUNTIF($T$10:$T$54,"Vắng có phép"))</f>
        <v>1</v>
      </c>
      <c r="AG9" s="62">
        <f>+$AF$9/$AA$9</f>
        <v>1</v>
      </c>
      <c r="AH9" s="63">
        <f>COUNTIF($X$10:$X$54,"Thi lại")</f>
        <v>1</v>
      </c>
      <c r="AI9" s="62">
        <f>+$AH$9/$AA$9</f>
        <v>1</v>
      </c>
      <c r="AJ9" s="63">
        <f>COUNTIF($X$10:$X$55,"Học lại")</f>
        <v>0</v>
      </c>
      <c r="AK9" s="62">
        <f>+$AJ$9/$AA$9</f>
        <v>0</v>
      </c>
      <c r="AL9" s="54">
        <f>COUNTIF($X$11:$X$55,"Đạt")</f>
        <v>0</v>
      </c>
      <c r="AM9" s="61">
        <f>+$AL$9/$AA$9</f>
        <v>0</v>
      </c>
    </row>
    <row r="10" spans="1:39" ht="14.25" customHeight="1">
      <c r="B10" s="133" t="s">
        <v>27</v>
      </c>
      <c r="C10" s="134"/>
      <c r="D10" s="134"/>
      <c r="E10" s="134"/>
      <c r="F10" s="134"/>
      <c r="G10" s="135"/>
      <c r="H10" s="13">
        <v>10</v>
      </c>
      <c r="I10" s="13">
        <v>10</v>
      </c>
      <c r="J10" s="14"/>
      <c r="K10" s="13">
        <v>20</v>
      </c>
      <c r="L10" s="15"/>
      <c r="M10" s="16"/>
      <c r="N10" s="16"/>
      <c r="O10" s="17"/>
      <c r="P10" s="51">
        <f>100-(H10+I10+J10+K10)</f>
        <v>60</v>
      </c>
      <c r="Q10" s="120"/>
      <c r="R10" s="18"/>
      <c r="S10" s="18"/>
      <c r="T10" s="120"/>
      <c r="U10" s="120"/>
      <c r="X10" s="53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</row>
    <row r="11" spans="1:39" ht="27" customHeight="1">
      <c r="B11" s="98">
        <v>1</v>
      </c>
      <c r="C11" s="103" t="s">
        <v>91</v>
      </c>
      <c r="D11" s="112" t="s">
        <v>92</v>
      </c>
      <c r="E11" s="113" t="s">
        <v>93</v>
      </c>
      <c r="F11" s="102"/>
      <c r="G11" s="103" t="s">
        <v>94</v>
      </c>
      <c r="H11" s="104">
        <v>9</v>
      </c>
      <c r="I11" s="104">
        <v>8</v>
      </c>
      <c r="J11" s="104" t="s">
        <v>28</v>
      </c>
      <c r="K11" s="106">
        <v>8</v>
      </c>
      <c r="L11" s="106"/>
      <c r="M11" s="106"/>
      <c r="N11" s="106"/>
      <c r="O11" s="107"/>
      <c r="P11" s="108">
        <v>0</v>
      </c>
      <c r="Q11" s="109">
        <f>ROUND(SUMPRODUCT(H11:P11,$H$10:$P$10)/100,0)</f>
        <v>3</v>
      </c>
      <c r="R11" s="110" t="str">
        <f t="shared" ref="R11" si="0">IF(AND($Q11&gt;=9,$Q11&lt;=10),"A+","")&amp;IF(AND($Q11&gt;=8.5,$Q11&lt;=8.9),"A","")&amp;IF(AND($Q11&gt;=8,$Q11&lt;=8.4),"B+","")&amp;IF(AND($Q11&gt;=7,$Q11&lt;=7.9),"B","")&amp;IF(AND($Q11&gt;=6.5,$Q11&lt;=6.9),"C+","")&amp;IF(AND($Q11&gt;=5.5,$Q11&lt;=6.4),"C","")&amp;IF(AND($Q11&gt;=5,$Q11&lt;=5.4),"D+","")&amp;IF(AND($Q11&gt;=4,$Q11&lt;=4.9),"D","")&amp;IF(AND($Q11&lt;4),"F","")</f>
        <v>F</v>
      </c>
      <c r="S11" s="110" t="str">
        <f t="shared" ref="S11" si="1">IF($Q11&lt;4,"Kém",IF(AND($Q11&gt;=4,$Q11&lt;=5.4),"Trung bình yếu",IF(AND($Q11&gt;=5.5,$Q11&lt;=6.9),"Trung bình",IF(AND($Q11&gt;=7,$Q11&lt;=8.4),"Khá",IF(AND($Q11&gt;=8.5,$Q11&lt;=10),"Giỏi","")))))</f>
        <v>Kém</v>
      </c>
      <c r="T11" s="111" t="s">
        <v>105</v>
      </c>
      <c r="U11" s="76"/>
      <c r="V11" s="3"/>
      <c r="W11" s="25"/>
      <c r="X11" s="65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Thi lại</v>
      </c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</row>
    <row r="12" spans="1:39" ht="9" customHeight="1">
      <c r="A12" s="2"/>
      <c r="B12" s="39"/>
      <c r="C12" s="40"/>
      <c r="D12" s="40"/>
      <c r="E12" s="41"/>
      <c r="F12" s="41"/>
      <c r="G12" s="41"/>
      <c r="H12" s="42"/>
      <c r="I12" s="43"/>
      <c r="J12" s="43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3"/>
    </row>
    <row r="13" spans="1:39" ht="24.75" customHeight="1">
      <c r="B13" s="72"/>
      <c r="C13" s="72"/>
      <c r="D13" s="73"/>
      <c r="E13" s="74"/>
      <c r="F13" s="3"/>
      <c r="G13" s="3"/>
      <c r="H13" s="3"/>
      <c r="I13" s="3"/>
      <c r="J13" s="138" t="s">
        <v>106</v>
      </c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3"/>
    </row>
    <row r="14" spans="1:39" s="2" customFormat="1" ht="4.5" customHeight="1">
      <c r="A14" s="1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</row>
    <row r="15" spans="1:39" s="2" customFormat="1" ht="36.75" customHeight="1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</row>
    <row r="16" spans="1:39" s="2" customFormat="1" ht="21.75" hidden="1" customHeight="1">
      <c r="A16" s="1"/>
      <c r="B16" s="130" t="s">
        <v>33</v>
      </c>
      <c r="C16" s="130"/>
      <c r="D16" s="130"/>
      <c r="E16" s="130"/>
      <c r="F16" s="130"/>
      <c r="G16" s="130"/>
      <c r="H16" s="130"/>
      <c r="I16" s="45"/>
      <c r="J16" s="140" t="s">
        <v>29</v>
      </c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3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</row>
    <row r="17" spans="1:39" s="2" customFormat="1" hidden="1">
      <c r="A17" s="1"/>
      <c r="B17" s="39"/>
      <c r="C17" s="46"/>
      <c r="D17" s="46"/>
      <c r="E17" s="47"/>
      <c r="F17" s="47"/>
      <c r="G17" s="47"/>
      <c r="H17" s="48"/>
      <c r="I17" s="49"/>
      <c r="J17" s="49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1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</row>
    <row r="18" spans="1:39" s="2" customFormat="1" hidden="1">
      <c r="A18" s="1"/>
      <c r="B18" s="130" t="s">
        <v>30</v>
      </c>
      <c r="C18" s="130"/>
      <c r="D18" s="131" t="s">
        <v>31</v>
      </c>
      <c r="E18" s="131"/>
      <c r="F18" s="131"/>
      <c r="G18" s="131"/>
      <c r="H18" s="131"/>
      <c r="I18" s="49"/>
      <c r="J18" s="49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1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</row>
    <row r="19" spans="1:39" s="2" customFormat="1" hidden="1">
      <c r="A19" s="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1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</row>
    <row r="20" spans="1:39" hidden="1"/>
    <row r="21" spans="1:39" hidden="1"/>
    <row r="22" spans="1:39" hidden="1"/>
    <row r="23" spans="1:39" hidden="1">
      <c r="B23" s="139"/>
      <c r="C23" s="139"/>
      <c r="D23" s="139"/>
      <c r="E23" s="139"/>
      <c r="F23" s="139"/>
      <c r="G23" s="139"/>
      <c r="H23" s="139"/>
      <c r="I23" s="139"/>
      <c r="J23" s="139" t="s">
        <v>32</v>
      </c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</row>
  </sheetData>
  <sheetProtection formatCells="0" formatColumns="0" formatRows="0" insertColumns="0" insertRows="0" insertHyperlinks="0" deleteColumns="0" deleteRows="0" sort="0" autoFilter="0" pivotTables="0"/>
  <autoFilter ref="A9:AM11">
    <filterColumn colId="3" showButton="0"/>
  </autoFilter>
  <mergeCells count="48">
    <mergeCell ref="B18:C18"/>
    <mergeCell ref="D18:H18"/>
    <mergeCell ref="B23:C23"/>
    <mergeCell ref="D23:I23"/>
    <mergeCell ref="J23:U23"/>
    <mergeCell ref="K8:K9"/>
    <mergeCell ref="L8:L9"/>
    <mergeCell ref="Q8:Q10"/>
    <mergeCell ref="R8:R9"/>
    <mergeCell ref="B16:H16"/>
    <mergeCell ref="J16:U16"/>
    <mergeCell ref="J13:U13"/>
    <mergeCell ref="AB5:AE7"/>
    <mergeCell ref="AF5:AG7"/>
    <mergeCell ref="AH5:AI7"/>
    <mergeCell ref="B8:B9"/>
    <mergeCell ref="C8:C9"/>
    <mergeCell ref="D8:E9"/>
    <mergeCell ref="F8:F9"/>
    <mergeCell ref="B6:C6"/>
    <mergeCell ref="G6:O6"/>
    <mergeCell ref="P6:U6"/>
    <mergeCell ref="B5:C5"/>
    <mergeCell ref="D5:O5"/>
    <mergeCell ref="P5:U5"/>
    <mergeCell ref="S8:S9"/>
    <mergeCell ref="M8:M9"/>
    <mergeCell ref="AJ5:AK7"/>
    <mergeCell ref="AL5:AM7"/>
    <mergeCell ref="Y5:Y8"/>
    <mergeCell ref="Z5:Z8"/>
    <mergeCell ref="AA5:AA8"/>
    <mergeCell ref="T8:T10"/>
    <mergeCell ref="U8:U10"/>
    <mergeCell ref="H1:L1"/>
    <mergeCell ref="M1:U1"/>
    <mergeCell ref="B2:G2"/>
    <mergeCell ref="H2:U2"/>
    <mergeCell ref="B3:G3"/>
    <mergeCell ref="H3:U3"/>
    <mergeCell ref="B10:G10"/>
    <mergeCell ref="N8:N9"/>
    <mergeCell ref="O8:O9"/>
    <mergeCell ref="P8:P9"/>
    <mergeCell ref="G8:G9"/>
    <mergeCell ref="H8:H9"/>
    <mergeCell ref="I8:I9"/>
    <mergeCell ref="J8:J9"/>
  </mergeCells>
  <conditionalFormatting sqref="P11 H11:N11">
    <cfRule type="cellIs" dxfId="6" priority="29" operator="greaterThan">
      <formula>10</formula>
    </cfRule>
  </conditionalFormatting>
  <conditionalFormatting sqref="O2:O1048576">
    <cfRule type="duplicateValues" dxfId="5" priority="28"/>
  </conditionalFormatting>
  <conditionalFormatting sqref="C1:C1048576">
    <cfRule type="duplicateValues" dxfId="4" priority="27"/>
  </conditionalFormatting>
  <conditionalFormatting sqref="C11">
    <cfRule type="duplicateValues" dxfId="3" priority="26"/>
  </conditionalFormatting>
  <conditionalFormatting sqref="H11:K11">
    <cfRule type="cellIs" dxfId="2" priority="1" stopIfTrue="1" operator="greaterThan">
      <formula>10</formula>
    </cfRule>
    <cfRule type="cellIs" dxfId="1" priority="2" stopIfTrue="1" operator="greaterThan">
      <formula>10</formula>
    </cfRule>
    <cfRule type="cellIs" dxfId="0" priority="3" stopIfTrue="1" operator="greaterThan">
      <formula>10</formula>
    </cfRule>
  </conditionalFormatting>
  <dataValidations count="1">
    <dataValidation allowBlank="1" showInputMessage="1" showErrorMessage="1" errorTitle="Không xóa dữ liệu" error="Không xóa dữ liệu" prompt="Không xóa dữ liệu" sqref="Y3:AM9 X11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Truyền sóng và Anten</vt:lpstr>
      <vt:lpstr>Thông tin di động</vt:lpstr>
      <vt:lpstr>Thu phát vô tuyến</vt:lpstr>
      <vt:lpstr>Các mạng TTVT</vt:lpstr>
      <vt:lpstr>Tín hiệu và HT N1</vt:lpstr>
      <vt:lpstr>Cơ sở KT TTVT</vt:lpstr>
      <vt:lpstr>Tổng quan về VT</vt:lpstr>
      <vt:lpstr>'Các mạng TTVT'!Print_Titles</vt:lpstr>
      <vt:lpstr>'Cơ sở KT TTVT'!Print_Titles</vt:lpstr>
      <vt:lpstr>'Thông tin di động'!Print_Titles</vt:lpstr>
      <vt:lpstr>'Thu phát vô tuyến'!Print_Titles</vt:lpstr>
      <vt:lpstr>'Tín hiệu và HT N1'!Print_Titles</vt:lpstr>
      <vt:lpstr>'Tổng quan về VT'!Print_Titles</vt:lpstr>
      <vt:lpstr>'Truyền sóng và Anten'!Print_Titles</vt:lpstr>
    </vt:vector>
  </TitlesOfParts>
  <Company>Micrsoft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WindowsXP Professional SP3</dc:creator>
  <cp:lastModifiedBy>ADMIN</cp:lastModifiedBy>
  <cp:lastPrinted>2016-09-09T04:27:27Z</cp:lastPrinted>
  <dcterms:created xsi:type="dcterms:W3CDTF">2015-04-17T02:48:53Z</dcterms:created>
  <dcterms:modified xsi:type="dcterms:W3CDTF">2016-09-28T10:03:55Z</dcterms:modified>
</cp:coreProperties>
</file>