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60" windowWidth="14940" windowHeight="7365" firstSheet="12" activeTab="13"/>
  </bookViews>
  <sheets>
    <sheet name="Truyền sóng và Anten" sheetId="1" r:id="rId1"/>
    <sheet name="Thông tin DD" sheetId="2" r:id="rId2"/>
    <sheet name="Thu phát VT" sheetId="3" r:id="rId3"/>
    <sheet name="Cơ sở kT TTQ" sheetId="4" r:id="rId4"/>
    <sheet name="Các mạng TTVT" sheetId="5" r:id="rId5"/>
    <sheet name="Internet và GT" sheetId="6" r:id="rId6"/>
    <sheet name="Tín hiệu và HT N1" sheetId="8" r:id="rId7"/>
    <sheet name="Tín hiệu và HT N2" sheetId="7" r:id="rId8"/>
    <sheet name="BH &amp; ĐKKN" sheetId="9" r:id="rId9"/>
    <sheet name="Cơ sở KT mạng TT" sheetId="10" r:id="rId10"/>
    <sheet name="Đa truy nhập VT" sheetId="11" r:id="rId11"/>
    <sheet name="Cơ sở KT TTVT" sheetId="12" r:id="rId12"/>
    <sheet name="Quản lý mạng VT" sheetId="13" r:id="rId13"/>
    <sheet name="Tổng quan về VT" sheetId="14" r:id="rId14"/>
    <sheet name="An ninh mạng VT" sheetId="15" r:id="rId15"/>
    <sheet name="Truyền dẫn số" sheetId="16" r:id="rId16"/>
    <sheet name="Xử lý ATHA" sheetId="17" r:id="rId17"/>
    <sheet name="Thực hành ch. sâu" sheetId="18" r:id="rId18"/>
  </sheets>
  <definedNames>
    <definedName name="_xlnm._FilterDatabase" localSheetId="14" hidden="1">'An ninh mạng VT'!$A$9:$AM$17</definedName>
    <definedName name="_xlnm._FilterDatabase" localSheetId="8" hidden="1">'BH &amp; ĐKKN'!$A$9:$AM$47</definedName>
    <definedName name="_xlnm._FilterDatabase" localSheetId="4" hidden="1">'Các mạng TTVT'!$A$9:$AM$31</definedName>
    <definedName name="_xlnm._FilterDatabase" localSheetId="9" hidden="1">'Cơ sở KT mạng TT'!$A$9:$AM$27</definedName>
    <definedName name="_xlnm._FilterDatabase" localSheetId="3" hidden="1">'Cơ sở kT TTQ'!$A$9:$AM$32</definedName>
    <definedName name="_xlnm._FilterDatabase" localSheetId="11" hidden="1">'Cơ sở KT TTVT'!$A$9:$AM$30</definedName>
    <definedName name="_xlnm._FilterDatabase" localSheetId="10" hidden="1">'Đa truy nhập VT'!$A$9:$AM$30</definedName>
    <definedName name="_xlnm._FilterDatabase" localSheetId="5" hidden="1">'Internet và GT'!$A$9:$AM$39</definedName>
    <definedName name="_xlnm._FilterDatabase" localSheetId="12" hidden="1">'Quản lý mạng VT'!$A$9:$AM$14</definedName>
    <definedName name="_xlnm._FilterDatabase" localSheetId="1" hidden="1">'Thông tin DD'!$A$9:$AM$62</definedName>
    <definedName name="_xlnm._FilterDatabase" localSheetId="2" hidden="1">'Thu phát VT'!$A$9:$AM$44</definedName>
    <definedName name="_xlnm._FilterDatabase" localSheetId="17" hidden="1">'Thực hành ch. sâu'!$A$9:$AM$14</definedName>
    <definedName name="_xlnm._FilterDatabase" localSheetId="6" hidden="1">'Tín hiệu và HT N1'!$A$9:$AM$51</definedName>
    <definedName name="_xlnm._FilterDatabase" localSheetId="7" hidden="1">'Tín hiệu và HT N2'!$A$9:$AM$48</definedName>
    <definedName name="_xlnm._FilterDatabase" localSheetId="13" hidden="1">'Tổng quan về VT'!$A$9:$AM$16</definedName>
    <definedName name="_xlnm._FilterDatabase" localSheetId="15" hidden="1">'Truyền dẫn số'!$A$9:$AM$17</definedName>
    <definedName name="_xlnm._FilterDatabase" localSheetId="0" hidden="1">'Truyền sóng và Anten'!$A$9:$AM$58</definedName>
    <definedName name="_xlnm._FilterDatabase" localSheetId="16" hidden="1">'Xử lý ATHA'!$A$9:$AM$20</definedName>
    <definedName name="_xlnm.Print_Titles" localSheetId="14">'An ninh mạng VT'!$5:$10</definedName>
    <definedName name="_xlnm.Print_Titles" localSheetId="8">'BH &amp; ĐKKN'!$5:$10</definedName>
    <definedName name="_xlnm.Print_Titles" localSheetId="4">'Các mạng TTVT'!$5:$10</definedName>
    <definedName name="_xlnm.Print_Titles" localSheetId="9">'Cơ sở KT mạng TT'!$5:$10</definedName>
    <definedName name="_xlnm.Print_Titles" localSheetId="3">'Cơ sở kT TTQ'!$5:$10</definedName>
    <definedName name="_xlnm.Print_Titles" localSheetId="11">'Cơ sở KT TTVT'!$5:$10</definedName>
    <definedName name="_xlnm.Print_Titles" localSheetId="10">'Đa truy nhập VT'!$5:$10</definedName>
    <definedName name="_xlnm.Print_Titles" localSheetId="5">'Internet và GT'!$5:$10</definedName>
    <definedName name="_xlnm.Print_Titles" localSheetId="12">'Quản lý mạng VT'!$5:$10</definedName>
    <definedName name="_xlnm.Print_Titles" localSheetId="1">'Thông tin DD'!$5:$10</definedName>
    <definedName name="_xlnm.Print_Titles" localSheetId="2">'Thu phát VT'!$5:$10</definedName>
    <definedName name="_xlnm.Print_Titles" localSheetId="17">'Thực hành ch. sâu'!$5:$10</definedName>
    <definedName name="_xlnm.Print_Titles" localSheetId="6">'Tín hiệu và HT N1'!$5:$10</definedName>
    <definedName name="_xlnm.Print_Titles" localSheetId="7">'Tín hiệu và HT N2'!$5:$10</definedName>
    <definedName name="_xlnm.Print_Titles" localSheetId="13">'Tổng quan về VT'!$5:$10</definedName>
    <definedName name="_xlnm.Print_Titles" localSheetId="15">'Truyền dẫn số'!$5:$10</definedName>
    <definedName name="_xlnm.Print_Titles" localSheetId="0">'Truyền sóng và Anten'!$5:$10</definedName>
    <definedName name="_xlnm.Print_Titles" localSheetId="16">'Xử lý ATHA'!$5:$10</definedName>
  </definedNames>
  <calcPr calcId="124519"/>
</workbook>
</file>

<file path=xl/calcChain.xml><?xml version="1.0" encoding="utf-8"?>
<calcChain xmlns="http://schemas.openxmlformats.org/spreadsheetml/2006/main">
  <c r="T12" i="7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11"/>
  <c r="T14" i="18"/>
  <c r="T13"/>
  <c r="T12"/>
  <c r="AF9" s="1"/>
  <c r="T11"/>
  <c r="P10"/>
  <c r="AC9"/>
  <c r="Z9"/>
  <c r="Y9"/>
  <c r="T20" i="17"/>
  <c r="T19"/>
  <c r="T18"/>
  <c r="T17"/>
  <c r="T16"/>
  <c r="T15"/>
  <c r="T14"/>
  <c r="T13"/>
  <c r="T12"/>
  <c r="AC9" s="1"/>
  <c r="T11"/>
  <c r="P10"/>
  <c r="Z9"/>
  <c r="Y9"/>
  <c r="T17" i="16"/>
  <c r="T16"/>
  <c r="T15"/>
  <c r="T14"/>
  <c r="T13"/>
  <c r="T12"/>
  <c r="T11"/>
  <c r="P10"/>
  <c r="AF9"/>
  <c r="AD9"/>
  <c r="AC9"/>
  <c r="AB9"/>
  <c r="Z9"/>
  <c r="Y9"/>
  <c r="T17" i="15"/>
  <c r="T16"/>
  <c r="T15"/>
  <c r="T14"/>
  <c r="T13"/>
  <c r="T12"/>
  <c r="T11"/>
  <c r="X11" s="1"/>
  <c r="P10"/>
  <c r="AF9"/>
  <c r="AD9"/>
  <c r="AC9"/>
  <c r="AB9"/>
  <c r="Z9"/>
  <c r="Y9"/>
  <c r="T15" i="14"/>
  <c r="T14"/>
  <c r="T11"/>
  <c r="AF9" s="1"/>
  <c r="P10"/>
  <c r="AD9"/>
  <c r="Z9"/>
  <c r="Y9"/>
  <c r="T14" i="13"/>
  <c r="T13"/>
  <c r="P10"/>
  <c r="AF9"/>
  <c r="AD9"/>
  <c r="AC9"/>
  <c r="AB9"/>
  <c r="Z9"/>
  <c r="Y9"/>
  <c r="T30" i="12"/>
  <c r="T29"/>
  <c r="T27"/>
  <c r="T26"/>
  <c r="T25"/>
  <c r="T24"/>
  <c r="T23"/>
  <c r="T22"/>
  <c r="T21"/>
  <c r="T20"/>
  <c r="T19"/>
  <c r="T18"/>
  <c r="T17"/>
  <c r="X17" s="1"/>
  <c r="T16"/>
  <c r="X16" s="1"/>
  <c r="T15"/>
  <c r="T14"/>
  <c r="X14" s="1"/>
  <c r="T13"/>
  <c r="T12"/>
  <c r="AF9" s="1"/>
  <c r="T11"/>
  <c r="P10"/>
  <c r="AD9"/>
  <c r="Z9"/>
  <c r="Y9"/>
  <c r="T30" i="11"/>
  <c r="X30" s="1"/>
  <c r="T29"/>
  <c r="T28"/>
  <c r="T27"/>
  <c r="T26"/>
  <c r="X26" s="1"/>
  <c r="T25"/>
  <c r="T24"/>
  <c r="T23"/>
  <c r="T22"/>
  <c r="T21"/>
  <c r="X21" s="1"/>
  <c r="T20"/>
  <c r="X20" s="1"/>
  <c r="T19"/>
  <c r="T18"/>
  <c r="T17"/>
  <c r="T16"/>
  <c r="T15"/>
  <c r="T14"/>
  <c r="X14" s="1"/>
  <c r="T13"/>
  <c r="T12"/>
  <c r="T11"/>
  <c r="P10"/>
  <c r="Z9"/>
  <c r="Y9"/>
  <c r="T27" i="10"/>
  <c r="X27" s="1"/>
  <c r="T26"/>
  <c r="T25"/>
  <c r="T24"/>
  <c r="T23"/>
  <c r="T22"/>
  <c r="T21"/>
  <c r="T20"/>
  <c r="T19"/>
  <c r="T18"/>
  <c r="T17"/>
  <c r="T16"/>
  <c r="T15"/>
  <c r="T14"/>
  <c r="T13"/>
  <c r="T12"/>
  <c r="AF9" s="1"/>
  <c r="T11"/>
  <c r="P10"/>
  <c r="Z9"/>
  <c r="Y9"/>
  <c r="T47" i="9"/>
  <c r="X47" s="1"/>
  <c r="T46"/>
  <c r="X46" s="1"/>
  <c r="T44"/>
  <c r="T43"/>
  <c r="T42"/>
  <c r="T41"/>
  <c r="T40"/>
  <c r="T39"/>
  <c r="T38"/>
  <c r="T37"/>
  <c r="T36"/>
  <c r="T35"/>
  <c r="T34"/>
  <c r="T33"/>
  <c r="T32"/>
  <c r="T31"/>
  <c r="T29"/>
  <c r="T28"/>
  <c r="X28" s="1"/>
  <c r="T27"/>
  <c r="X27" s="1"/>
  <c r="T26"/>
  <c r="X26" s="1"/>
  <c r="T25"/>
  <c r="T24"/>
  <c r="T23"/>
  <c r="T22"/>
  <c r="T21"/>
  <c r="T20"/>
  <c r="T19"/>
  <c r="T18"/>
  <c r="T17"/>
  <c r="T16"/>
  <c r="T15"/>
  <c r="T14"/>
  <c r="T13"/>
  <c r="T12"/>
  <c r="X12" s="1"/>
  <c r="T11"/>
  <c r="AB9" s="1"/>
  <c r="P10"/>
  <c r="AD9"/>
  <c r="Z9"/>
  <c r="Y9"/>
  <c r="T50" i="8"/>
  <c r="T49"/>
  <c r="T48"/>
  <c r="T47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P10"/>
  <c r="AC9"/>
  <c r="Z9"/>
  <c r="Y9"/>
  <c r="AD9" i="10" l="1"/>
  <c r="AC9" i="11"/>
  <c r="AB9" i="12"/>
  <c r="AD9" i="18"/>
  <c r="AB9"/>
  <c r="AC9" i="10"/>
  <c r="AB9"/>
  <c r="AB9" i="14"/>
  <c r="X11" i="18"/>
  <c r="X14"/>
  <c r="AB9" i="17"/>
  <c r="AD9"/>
  <c r="AF9"/>
  <c r="X20"/>
  <c r="X11" i="16"/>
  <c r="X14"/>
  <c r="X13" i="15"/>
  <c r="X15"/>
  <c r="X17"/>
  <c r="X12"/>
  <c r="X14"/>
  <c r="X16"/>
  <c r="X11" i="13"/>
  <c r="AC9" i="14"/>
  <c r="X11"/>
  <c r="X13"/>
  <c r="X15"/>
  <c r="X16"/>
  <c r="X12" i="13"/>
  <c r="X14"/>
  <c r="X17" i="11"/>
  <c r="X23"/>
  <c r="X27"/>
  <c r="X11"/>
  <c r="AC9" i="12"/>
  <c r="X11"/>
  <c r="X13"/>
  <c r="X15"/>
  <c r="X19"/>
  <c r="X21"/>
  <c r="X23"/>
  <c r="X25"/>
  <c r="X27"/>
  <c r="X29"/>
  <c r="X12"/>
  <c r="X18"/>
  <c r="X20"/>
  <c r="X22"/>
  <c r="X24"/>
  <c r="X26"/>
  <c r="X28"/>
  <c r="X30"/>
  <c r="AB9" i="11"/>
  <c r="AD9"/>
  <c r="AF9"/>
  <c r="X12"/>
  <c r="X16"/>
  <c r="X18"/>
  <c r="X22"/>
  <c r="X24"/>
  <c r="X28"/>
  <c r="X11" i="10"/>
  <c r="X15"/>
  <c r="X19"/>
  <c r="X23"/>
  <c r="X12"/>
  <c r="X26"/>
  <c r="AC9" i="9"/>
  <c r="AF9"/>
  <c r="X33"/>
  <c r="X11"/>
  <c r="X13"/>
  <c r="X15"/>
  <c r="X17"/>
  <c r="X19"/>
  <c r="X21"/>
  <c r="X23"/>
  <c r="X25"/>
  <c r="X29"/>
  <c r="X31"/>
  <c r="X44"/>
  <c r="X42"/>
  <c r="X40"/>
  <c r="X38"/>
  <c r="X36"/>
  <c r="X45"/>
  <c r="X43"/>
  <c r="X41"/>
  <c r="X39"/>
  <c r="X37"/>
  <c r="X35"/>
  <c r="X14"/>
  <c r="X16"/>
  <c r="X18"/>
  <c r="X20"/>
  <c r="X22"/>
  <c r="X24"/>
  <c r="X30"/>
  <c r="X32"/>
  <c r="X34"/>
  <c r="X50" i="8"/>
  <c r="X33"/>
  <c r="X51"/>
  <c r="X47"/>
  <c r="X43"/>
  <c r="X37"/>
  <c r="X35"/>
  <c r="AB9"/>
  <c r="AD9"/>
  <c r="AF9"/>
  <c r="X14"/>
  <c r="X17"/>
  <c r="X30"/>
  <c r="X41"/>
  <c r="X45"/>
  <c r="X49"/>
  <c r="P10" i="7"/>
  <c r="Z9"/>
  <c r="Y9"/>
  <c r="T39" i="6"/>
  <c r="X39" s="1"/>
  <c r="T38"/>
  <c r="T37"/>
  <c r="X37" s="1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X11" s="1"/>
  <c r="P10"/>
  <c r="Z9"/>
  <c r="Y9"/>
  <c r="T31" i="5"/>
  <c r="T30"/>
  <c r="X30" s="1"/>
  <c r="T29"/>
  <c r="T28"/>
  <c r="T27"/>
  <c r="T26"/>
  <c r="T25"/>
  <c r="T24"/>
  <c r="T23"/>
  <c r="T22"/>
  <c r="T21"/>
  <c r="T20"/>
  <c r="T19"/>
  <c r="T17"/>
  <c r="T16"/>
  <c r="T15"/>
  <c r="T14"/>
  <c r="T13"/>
  <c r="T12"/>
  <c r="T11"/>
  <c r="AC9" s="1"/>
  <c r="P10"/>
  <c r="Z9"/>
  <c r="Y9"/>
  <c r="T32" i="4"/>
  <c r="T31"/>
  <c r="T30"/>
  <c r="T29"/>
  <c r="T28"/>
  <c r="T27"/>
  <c r="T26"/>
  <c r="T25"/>
  <c r="T24"/>
  <c r="T23"/>
  <c r="T22"/>
  <c r="T20"/>
  <c r="T19"/>
  <c r="T18"/>
  <c r="T17"/>
  <c r="T16"/>
  <c r="T15"/>
  <c r="T14"/>
  <c r="T13"/>
  <c r="T12"/>
  <c r="AC9" s="1"/>
  <c r="T11"/>
  <c r="P10"/>
  <c r="Z9"/>
  <c r="Y9"/>
  <c r="T44" i="3"/>
  <c r="T43"/>
  <c r="T42"/>
  <c r="T41"/>
  <c r="T39"/>
  <c r="T38"/>
  <c r="T37"/>
  <c r="T36"/>
  <c r="T35"/>
  <c r="T34"/>
  <c r="T33"/>
  <c r="T32"/>
  <c r="T31"/>
  <c r="T30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P10"/>
  <c r="AF9"/>
  <c r="Z9"/>
  <c r="Y9"/>
  <c r="T62" i="2"/>
  <c r="T61"/>
  <c r="T60"/>
  <c r="T59"/>
  <c r="T58"/>
  <c r="T57"/>
  <c r="T56"/>
  <c r="T55"/>
  <c r="T54"/>
  <c r="T53"/>
  <c r="T52"/>
  <c r="T51"/>
  <c r="T50"/>
  <c r="T49"/>
  <c r="T48"/>
  <c r="T46"/>
  <c r="T45"/>
  <c r="T44"/>
  <c r="T43"/>
  <c r="T42"/>
  <c r="T41"/>
  <c r="T40"/>
  <c r="T39"/>
  <c r="T38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P10"/>
  <c r="Z9"/>
  <c r="Y9"/>
  <c r="T13" i="1"/>
  <c r="T14"/>
  <c r="T16"/>
  <c r="T17"/>
  <c r="T18"/>
  <c r="T20"/>
  <c r="T22"/>
  <c r="T24"/>
  <c r="T25"/>
  <c r="T26"/>
  <c r="T27"/>
  <c r="T28"/>
  <c r="T29"/>
  <c r="T30"/>
  <c r="T32"/>
  <c r="T33"/>
  <c r="T34"/>
  <c r="T36"/>
  <c r="T37"/>
  <c r="T38"/>
  <c r="T39"/>
  <c r="T40"/>
  <c r="T42"/>
  <c r="T43"/>
  <c r="T44"/>
  <c r="T45"/>
  <c r="T46"/>
  <c r="T47"/>
  <c r="T49"/>
  <c r="T52"/>
  <c r="T53"/>
  <c r="T54"/>
  <c r="T55"/>
  <c r="T56"/>
  <c r="T57"/>
  <c r="T12"/>
  <c r="T11"/>
  <c r="X42" i="8" l="1"/>
  <c r="X39"/>
  <c r="X38"/>
  <c r="X26"/>
  <c r="X18"/>
  <c r="X46"/>
  <c r="X34"/>
  <c r="X22"/>
  <c r="X15"/>
  <c r="X18" i="17"/>
  <c r="X12"/>
  <c r="X14"/>
  <c r="X16"/>
  <c r="X13" i="13"/>
  <c r="AL9" s="1"/>
  <c r="X29" i="11"/>
  <c r="X15"/>
  <c r="X19"/>
  <c r="X15" i="17"/>
  <c r="X11"/>
  <c r="X13" i="18"/>
  <c r="X12"/>
  <c r="X19" i="17"/>
  <c r="X17"/>
  <c r="X13"/>
  <c r="X17" i="16"/>
  <c r="X13"/>
  <c r="X15"/>
  <c r="X16"/>
  <c r="X12"/>
  <c r="AL9" i="15"/>
  <c r="X12" i="14"/>
  <c r="X14"/>
  <c r="X25" i="11"/>
  <c r="X13"/>
  <c r="X24" i="10"/>
  <c r="X20"/>
  <c r="X16"/>
  <c r="X25"/>
  <c r="X21"/>
  <c r="X17"/>
  <c r="X13"/>
  <c r="X22"/>
  <c r="X18"/>
  <c r="X14"/>
  <c r="X13" i="8"/>
  <c r="X11"/>
  <c r="AJ9" i="9"/>
  <c r="AL9"/>
  <c r="X29" i="8"/>
  <c r="X25"/>
  <c r="X21"/>
  <c r="X16"/>
  <c r="X31"/>
  <c r="X27"/>
  <c r="X23"/>
  <c r="X19"/>
  <c r="X48"/>
  <c r="X44"/>
  <c r="X40"/>
  <c r="X36"/>
  <c r="X12"/>
  <c r="X32"/>
  <c r="X28"/>
  <c r="X24"/>
  <c r="X20"/>
  <c r="AC9" i="7"/>
  <c r="AC9" i="2"/>
  <c r="AC9" i="6"/>
  <c r="X21" i="7"/>
  <c r="X23"/>
  <c r="X48"/>
  <c r="X31"/>
  <c r="X25"/>
  <c r="AB9"/>
  <c r="AD9"/>
  <c r="AF9"/>
  <c r="X14"/>
  <c r="X27"/>
  <c r="X22"/>
  <c r="X34"/>
  <c r="X37"/>
  <c r="X39"/>
  <c r="X33" i="6"/>
  <c r="X17"/>
  <c r="X38"/>
  <c r="X36"/>
  <c r="X13"/>
  <c r="X25"/>
  <c r="AB9"/>
  <c r="AD9"/>
  <c r="AF9"/>
  <c r="X12"/>
  <c r="X14"/>
  <c r="X18"/>
  <c r="X20"/>
  <c r="X22"/>
  <c r="X24"/>
  <c r="X30"/>
  <c r="X32"/>
  <c r="X34"/>
  <c r="X35"/>
  <c r="AD9" i="3"/>
  <c r="AB9"/>
  <c r="X23" i="5"/>
  <c r="X29"/>
  <c r="X31"/>
  <c r="X11"/>
  <c r="AB9"/>
  <c r="AD9"/>
  <c r="AF9"/>
  <c r="X17"/>
  <c r="X25" i="4"/>
  <c r="AB9"/>
  <c r="AD9"/>
  <c r="AF9"/>
  <c r="X22"/>
  <c r="X30"/>
  <c r="X32"/>
  <c r="X43" i="3"/>
  <c r="X41"/>
  <c r="X35"/>
  <c r="X37"/>
  <c r="AC9"/>
  <c r="X33"/>
  <c r="X39"/>
  <c r="X11" i="2"/>
  <c r="X21"/>
  <c r="X62"/>
  <c r="X58"/>
  <c r="X46"/>
  <c r="X38"/>
  <c r="X13"/>
  <c r="AB9"/>
  <c r="AD9"/>
  <c r="AF9"/>
  <c r="X14"/>
  <c r="X22"/>
  <c r="X30"/>
  <c r="X31"/>
  <c r="P10" i="1"/>
  <c r="X19" i="7" l="1"/>
  <c r="X43"/>
  <c r="X41"/>
  <c r="X30"/>
  <c r="X42"/>
  <c r="X40"/>
  <c r="X44"/>
  <c r="X27" i="6"/>
  <c r="X21"/>
  <c r="X18" i="5"/>
  <c r="X15"/>
  <c r="X14"/>
  <c r="X19"/>
  <c r="X26" i="4"/>
  <c r="X18"/>
  <c r="X16"/>
  <c r="X29"/>
  <c r="X31"/>
  <c r="X11" i="3"/>
  <c r="X29"/>
  <c r="X25"/>
  <c r="X13"/>
  <c r="X50" i="2"/>
  <c r="X34"/>
  <c r="X23"/>
  <c r="X42"/>
  <c r="X54"/>
  <c r="X29" i="7"/>
  <c r="X13"/>
  <c r="X13" i="5"/>
  <c r="X25"/>
  <c r="X21"/>
  <c r="X27"/>
  <c r="AH9" i="18"/>
  <c r="AL9"/>
  <c r="AJ9"/>
  <c r="AH9" i="17"/>
  <c r="AL9"/>
  <c r="AJ9"/>
  <c r="AJ9" i="15"/>
  <c r="AJ9" i="16"/>
  <c r="AL9"/>
  <c r="AH9"/>
  <c r="AH9" i="15"/>
  <c r="AH9" i="14"/>
  <c r="AL9"/>
  <c r="AJ9"/>
  <c r="AJ9" i="12"/>
  <c r="AH9"/>
  <c r="AH9" i="13"/>
  <c r="AJ9"/>
  <c r="AL9" i="12"/>
  <c r="AJ9" i="11"/>
  <c r="AH9"/>
  <c r="AL9"/>
  <c r="AH9" i="10"/>
  <c r="AL9"/>
  <c r="AJ9"/>
  <c r="X27" i="4"/>
  <c r="X11"/>
  <c r="X15"/>
  <c r="X19"/>
  <c r="AH9" i="9"/>
  <c r="X15" i="7"/>
  <c r="X33"/>
  <c r="X17"/>
  <c r="X11"/>
  <c r="AJ9" i="8"/>
  <c r="AH9"/>
  <c r="AL9"/>
  <c r="X33" i="2"/>
  <c r="X27"/>
  <c r="X29"/>
  <c r="X15"/>
  <c r="X19"/>
  <c r="X25"/>
  <c r="X17"/>
  <c r="X35" i="7"/>
  <c r="X38"/>
  <c r="X28"/>
  <c r="X20"/>
  <c r="X12"/>
  <c r="X47"/>
  <c r="X45"/>
  <c r="X46"/>
  <c r="X36"/>
  <c r="X32"/>
  <c r="X24"/>
  <c r="X16"/>
  <c r="X26"/>
  <c r="X18"/>
  <c r="X29" i="6"/>
  <c r="X19"/>
  <c r="X31"/>
  <c r="X23"/>
  <c r="X15"/>
  <c r="X17" i="4"/>
  <c r="X21"/>
  <c r="X13"/>
  <c r="X23"/>
  <c r="X28" i="6"/>
  <c r="X16"/>
  <c r="X26"/>
  <c r="X28" i="5"/>
  <c r="X12"/>
  <c r="X24"/>
  <c r="X22"/>
  <c r="X16"/>
  <c r="X26"/>
  <c r="X20"/>
  <c r="X28" i="4"/>
  <c r="X12"/>
  <c r="X24"/>
  <c r="X14"/>
  <c r="X20"/>
  <c r="X30" i="3"/>
  <c r="X26"/>
  <c r="X18"/>
  <c r="X44"/>
  <c r="X40"/>
  <c r="X36"/>
  <c r="X32"/>
  <c r="X20"/>
  <c r="X12"/>
  <c r="X23"/>
  <c r="X19"/>
  <c r="X28"/>
  <c r="X22"/>
  <c r="X14"/>
  <c r="X42"/>
  <c r="X38"/>
  <c r="X34"/>
  <c r="X24"/>
  <c r="X16"/>
  <c r="X31"/>
  <c r="X27"/>
  <c r="X21"/>
  <c r="X15"/>
  <c r="X17"/>
  <c r="X61" i="2"/>
  <c r="X53"/>
  <c r="X45"/>
  <c r="X37"/>
  <c r="X59"/>
  <c r="X55"/>
  <c r="X51"/>
  <c r="X47"/>
  <c r="X43"/>
  <c r="X39"/>
  <c r="X35"/>
  <c r="X32"/>
  <c r="X24"/>
  <c r="X16"/>
  <c r="X57"/>
  <c r="X49"/>
  <c r="X41"/>
  <c r="X60"/>
  <c r="X56"/>
  <c r="X52"/>
  <c r="X48"/>
  <c r="X44"/>
  <c r="X40"/>
  <c r="X36"/>
  <c r="X28"/>
  <c r="X20"/>
  <c r="X12"/>
  <c r="X26"/>
  <c r="X18"/>
  <c r="Z9" i="1"/>
  <c r="Y9"/>
  <c r="AA9" i="18" l="1"/>
  <c r="AM9" s="1"/>
  <c r="AA9" i="17"/>
  <c r="AM9" s="1"/>
  <c r="AA9" i="16"/>
  <c r="AA9" i="15"/>
  <c r="AI9" s="1"/>
  <c r="AA9" i="14"/>
  <c r="AK9" s="1"/>
  <c r="AA9" i="13"/>
  <c r="AA9" i="12"/>
  <c r="AA9" i="11"/>
  <c r="AK9" s="1"/>
  <c r="AA9" i="10"/>
  <c r="AM9" s="1"/>
  <c r="AA9" i="9"/>
  <c r="AI9" s="1"/>
  <c r="AA9" i="8"/>
  <c r="AI9" s="1"/>
  <c r="AH9" i="7"/>
  <c r="AL9"/>
  <c r="AJ9"/>
  <c r="AL9" i="6"/>
  <c r="AJ9"/>
  <c r="AH9"/>
  <c r="AJ9" i="5"/>
  <c r="AH9"/>
  <c r="AL9"/>
  <c r="AH9" i="4"/>
  <c r="AL9"/>
  <c r="AJ9"/>
  <c r="AL9" i="3"/>
  <c r="AJ9"/>
  <c r="AH9"/>
  <c r="AJ9" i="2"/>
  <c r="AH9"/>
  <c r="AL9"/>
  <c r="X55" i="1"/>
  <c r="X51"/>
  <c r="X47"/>
  <c r="X43"/>
  <c r="X39"/>
  <c r="X35"/>
  <c r="X31"/>
  <c r="X27"/>
  <c r="X23"/>
  <c r="X19"/>
  <c r="X15"/>
  <c r="X11"/>
  <c r="X58"/>
  <c r="X54"/>
  <c r="X50"/>
  <c r="X46"/>
  <c r="X42"/>
  <c r="X38"/>
  <c r="X34"/>
  <c r="X30"/>
  <c r="X26"/>
  <c r="X22"/>
  <c r="X18"/>
  <c r="X14"/>
  <c r="X12"/>
  <c r="X57"/>
  <c r="X53"/>
  <c r="X49"/>
  <c r="X45"/>
  <c r="X41"/>
  <c r="X37"/>
  <c r="X33"/>
  <c r="X29"/>
  <c r="X25"/>
  <c r="X21"/>
  <c r="X17"/>
  <c r="X13"/>
  <c r="X56"/>
  <c r="X52"/>
  <c r="X48"/>
  <c r="X44"/>
  <c r="X40"/>
  <c r="X36"/>
  <c r="X32"/>
  <c r="X28"/>
  <c r="X24"/>
  <c r="X20"/>
  <c r="X16"/>
  <c r="AF9"/>
  <c r="AD9"/>
  <c r="AB9"/>
  <c r="AC9"/>
  <c r="AM9" i="14" l="1"/>
  <c r="AG9" i="18"/>
  <c r="AE9"/>
  <c r="AI9"/>
  <c r="AK9"/>
  <c r="AG9" i="17"/>
  <c r="AE9"/>
  <c r="AI9"/>
  <c r="AK9"/>
  <c r="AG9" i="16"/>
  <c r="AE9"/>
  <c r="AM9"/>
  <c r="AI9"/>
  <c r="AK9"/>
  <c r="AE9" i="15"/>
  <c r="AG9"/>
  <c r="AM9"/>
  <c r="AK9"/>
  <c r="AI9" i="14"/>
  <c r="AG9"/>
  <c r="AE9"/>
  <c r="AE9" i="13"/>
  <c r="AG9"/>
  <c r="AM9"/>
  <c r="AI9"/>
  <c r="AK9"/>
  <c r="AI9" i="11"/>
  <c r="AG9" i="12"/>
  <c r="AE9"/>
  <c r="AK9"/>
  <c r="AI9"/>
  <c r="AM9"/>
  <c r="AG9" i="11"/>
  <c r="AE9"/>
  <c r="AM9"/>
  <c r="AG9" i="10"/>
  <c r="AE9"/>
  <c r="AI9"/>
  <c r="AK9"/>
  <c r="AE9" i="9"/>
  <c r="AG9"/>
  <c r="AM9"/>
  <c r="AK9"/>
  <c r="AE9" i="8"/>
  <c r="AG9"/>
  <c r="AK9"/>
  <c r="AM9"/>
  <c r="AA9" i="7"/>
  <c r="AI9" s="1"/>
  <c r="AA9" i="6"/>
  <c r="AK9" s="1"/>
  <c r="AA9" i="5"/>
  <c r="AK9" s="1"/>
  <c r="AA9" i="4"/>
  <c r="AK9" s="1"/>
  <c r="AA9" i="3"/>
  <c r="AK9" s="1"/>
  <c r="AA9" i="2"/>
  <c r="AI9" s="1"/>
  <c r="AL9" i="1"/>
  <c r="AJ9"/>
  <c r="AH9"/>
  <c r="AM9" i="7" l="1"/>
  <c r="AG9"/>
  <c r="AE9"/>
  <c r="AK9"/>
  <c r="AI9" i="6"/>
  <c r="AE9"/>
  <c r="AG9"/>
  <c r="AM9"/>
  <c r="AM9" i="5"/>
  <c r="AI9"/>
  <c r="AG9"/>
  <c r="AE9"/>
  <c r="AM9" i="4"/>
  <c r="AI9"/>
  <c r="AG9"/>
  <c r="AE9"/>
  <c r="AI9" i="3"/>
  <c r="AG9"/>
  <c r="AE9"/>
  <c r="AM9"/>
  <c r="AG9" i="2"/>
  <c r="AE9"/>
  <c r="AK9"/>
  <c r="AM9"/>
  <c r="AA9" i="1"/>
  <c r="AK9" l="1"/>
  <c r="AG9"/>
  <c r="AM9"/>
  <c r="AE9"/>
  <c r="AI9"/>
</calcChain>
</file>

<file path=xl/sharedStrings.xml><?xml version="1.0" encoding="utf-8"?>
<sst xmlns="http://schemas.openxmlformats.org/spreadsheetml/2006/main" count="2874" uniqueCount="734">
  <si>
    <t>HỌC VIỆN CÔNG NGHỆ BƯU CHÍNH VIỄN THÔNG</t>
  </si>
  <si>
    <t>TRUNG TÂM KHẢO THÍ VÀ ĐẢM BẢO CHẤT LƯỢNG GIÁO DỤC</t>
  </si>
  <si>
    <t>Học phần:</t>
  </si>
  <si>
    <t>Số tín chỉ:</t>
  </si>
  <si>
    <t>Số
TT</t>
  </si>
  <si>
    <t>Mã SV</t>
  </si>
  <si>
    <t>Họ và tên</t>
  </si>
  <si>
    <t>Ngày sinh</t>
  </si>
  <si>
    <t>Lớp</t>
  </si>
  <si>
    <t>Điểm CC</t>
  </si>
  <si>
    <t>Điểm TBKT</t>
  </si>
  <si>
    <t>Điểm TN-TH</t>
  </si>
  <si>
    <t>Điểm BTTL</t>
  </si>
  <si>
    <t>Mã đề</t>
  </si>
  <si>
    <t>Số tờ</t>
  </si>
  <si>
    <t>Ký tên</t>
  </si>
  <si>
    <t>Số Phách</t>
  </si>
  <si>
    <t>Điểm
THI</t>
  </si>
  <si>
    <t>Điểm
KTHP</t>
  </si>
  <si>
    <t>Điểm hệ
chữ</t>
  </si>
  <si>
    <t>Xếp loại</t>
  </si>
  <si>
    <t>Ghi chú</t>
  </si>
  <si>
    <t>Phòng thi</t>
  </si>
  <si>
    <t>KT</t>
  </si>
  <si>
    <t>CC</t>
  </si>
  <si>
    <t>ĐCT</t>
  </si>
  <si>
    <t>Tỷ lệ</t>
  </si>
  <si>
    <t>SL</t>
  </si>
  <si>
    <t>Trọng số:</t>
  </si>
  <si>
    <t/>
  </si>
  <si>
    <t>TRƯỞNG TRUNG TÂM</t>
  </si>
  <si>
    <t>SỐ 1</t>
  </si>
  <si>
    <t>SỐ 2</t>
  </si>
  <si>
    <t>Nguyễn Xuân Trường</t>
  </si>
  <si>
    <t>CÁN BỘ COI THI</t>
  </si>
  <si>
    <t>Thi đạt</t>
  </si>
  <si>
    <t>Thi lại</t>
  </si>
  <si>
    <t>Học lại</t>
  </si>
  <si>
    <t>Vắng thi</t>
  </si>
  <si>
    <t>Vi phạm quy chế thi</t>
  </si>
  <si>
    <t>Sỹ số</t>
  </si>
  <si>
    <t>Học phần</t>
  </si>
  <si>
    <t>Nhóm:  01</t>
  </si>
  <si>
    <t xml:space="preserve">Thi lần 1 học kỳ hè năm học 2015 - 2016 </t>
  </si>
  <si>
    <t>Truyền sóng và Anten</t>
  </si>
  <si>
    <t>Ngày thi: 08/8/2016</t>
  </si>
  <si>
    <t>Giờ thi: 08h00</t>
  </si>
  <si>
    <t>Thông tin di động</t>
  </si>
  <si>
    <t>Giờ thi: 10h00</t>
  </si>
  <si>
    <t>Thu phát vô tuyến</t>
  </si>
  <si>
    <t>Giờ thi: 13h00</t>
  </si>
  <si>
    <t>B12DCVT095</t>
  </si>
  <si>
    <t>Đinh Hoàng</t>
  </si>
  <si>
    <t>An</t>
  </si>
  <si>
    <t>B12DCVT047</t>
  </si>
  <si>
    <t>Lê Tuấn</t>
  </si>
  <si>
    <t>Anh</t>
  </si>
  <si>
    <t>B12DCVT145</t>
  </si>
  <si>
    <t>Lê Văn</t>
  </si>
  <si>
    <t>1021010196</t>
  </si>
  <si>
    <t>Phạm Quang</t>
  </si>
  <si>
    <t>Ánh</t>
  </si>
  <si>
    <t>1021010197</t>
  </si>
  <si>
    <t>Hà Thanh</t>
  </si>
  <si>
    <t>Bình</t>
  </si>
  <si>
    <t>B14LDVT004</t>
  </si>
  <si>
    <t>Đào Thị</t>
  </si>
  <si>
    <t>Cẩm</t>
  </si>
  <si>
    <t>B14LDVT005</t>
  </si>
  <si>
    <t>Nguyễn Như</t>
  </si>
  <si>
    <t>Cương</t>
  </si>
  <si>
    <t>B112101361</t>
  </si>
  <si>
    <t>Trương Quang</t>
  </si>
  <si>
    <t>Đạt</t>
  </si>
  <si>
    <t>B12DCVT299</t>
  </si>
  <si>
    <t>Nguyễn Việt</t>
  </si>
  <si>
    <t>Đức</t>
  </si>
  <si>
    <t>B12DCVT250</t>
  </si>
  <si>
    <t>Phan Trọng</t>
  </si>
  <si>
    <t>B12DCVT198</t>
  </si>
  <si>
    <t>Hoàng Tiến</t>
  </si>
  <si>
    <t>Dũng</t>
  </si>
  <si>
    <t>B12DCVT199</t>
  </si>
  <si>
    <t>Ngô Tuấn</t>
  </si>
  <si>
    <t>B14LDVT011</t>
  </si>
  <si>
    <t>Nguyễn Anh</t>
  </si>
  <si>
    <t>B112101368</t>
  </si>
  <si>
    <t>Trần Quang</t>
  </si>
  <si>
    <t>Hiến</t>
  </si>
  <si>
    <t>B12DCVT114</t>
  </si>
  <si>
    <t>Nguyễn Minh</t>
  </si>
  <si>
    <t>Hùng</t>
  </si>
  <si>
    <t>B14LDVT026</t>
  </si>
  <si>
    <t>Đỗ Mạnh</t>
  </si>
  <si>
    <t>Hưng</t>
  </si>
  <si>
    <t>B14LDVT028</t>
  </si>
  <si>
    <t>1021010049</t>
  </si>
  <si>
    <t>Bùi Khắc</t>
  </si>
  <si>
    <t>Huy</t>
  </si>
  <si>
    <t>B12DCVT319</t>
  </si>
  <si>
    <t>Lê Đức</t>
  </si>
  <si>
    <t>Minh</t>
  </si>
  <si>
    <t>B12DCVT123</t>
  </si>
  <si>
    <t>Nam</t>
  </si>
  <si>
    <t>B14LDVT043</t>
  </si>
  <si>
    <t>Trần Thị Thúy</t>
  </si>
  <si>
    <t>Nga</t>
  </si>
  <si>
    <t>B12DCVT221</t>
  </si>
  <si>
    <t>Phú</t>
  </si>
  <si>
    <t>1021010076</t>
  </si>
  <si>
    <t>Hà Văn</t>
  </si>
  <si>
    <t>Quân</t>
  </si>
  <si>
    <t>1021010379</t>
  </si>
  <si>
    <t>Nguyễn Văn</t>
  </si>
  <si>
    <t>Quyết</t>
  </si>
  <si>
    <t>B12DCVT331</t>
  </si>
  <si>
    <t>Bùi Kim Thành</t>
  </si>
  <si>
    <t>Sơn</t>
  </si>
  <si>
    <t>B12DCVT278</t>
  </si>
  <si>
    <t>Nguyễn Đức</t>
  </si>
  <si>
    <t>Thắng</t>
  </si>
  <si>
    <t>B112101139</t>
  </si>
  <si>
    <t>Quách Văn</t>
  </si>
  <si>
    <t>Thanh</t>
  </si>
  <si>
    <t>B12DCVT337</t>
  </si>
  <si>
    <t>Nguyễn Công</t>
  </si>
  <si>
    <t>Tiến</t>
  </si>
  <si>
    <t>B14LDVT051</t>
  </si>
  <si>
    <t>Nguyễn Mạnh</t>
  </si>
  <si>
    <t>1021010394</t>
  </si>
  <si>
    <t>Khà Trung</t>
  </si>
  <si>
    <t>Tín</t>
  </si>
  <si>
    <t>B12DCVT087</t>
  </si>
  <si>
    <t>Nguyễn Thị Thúy</t>
  </si>
  <si>
    <t>Trang</t>
  </si>
  <si>
    <t>Hoàng Anh</t>
  </si>
  <si>
    <t>Tú</t>
  </si>
  <si>
    <t>B12DCVT341</t>
  </si>
  <si>
    <t>Lê Công</t>
  </si>
  <si>
    <t>Tuấn</t>
  </si>
  <si>
    <t>B112101301</t>
  </si>
  <si>
    <t>D12CQVT03-B</t>
  </si>
  <si>
    <t>D12CQVT02-B</t>
  </si>
  <si>
    <t>D12CQVT04-B</t>
  </si>
  <si>
    <t>D11VT3</t>
  </si>
  <si>
    <t>D10VT3</t>
  </si>
  <si>
    <t>L14CQVT01-B</t>
  </si>
  <si>
    <t>D11VT8</t>
  </si>
  <si>
    <t>D12CQVT07-B</t>
  </si>
  <si>
    <t>D12CQVT06-B</t>
  </si>
  <si>
    <t>D12CQVT05-B</t>
  </si>
  <si>
    <t>D10VT1</t>
  </si>
  <si>
    <t>D10VT5</t>
  </si>
  <si>
    <t>D11VT6</t>
  </si>
  <si>
    <t>,</t>
  </si>
  <si>
    <t>Cơ sở kỹ thuật thông tin quang</t>
  </si>
  <si>
    <t>B12DCVT099</t>
  </si>
  <si>
    <t>Trần Thị Ngọc</t>
  </si>
  <si>
    <t>ánh</t>
  </si>
  <si>
    <t>B15LDVT002</t>
  </si>
  <si>
    <t>Nguyễn Xuân</t>
  </si>
  <si>
    <t>B15LDVT004</t>
  </si>
  <si>
    <t>Trịnh Văn</t>
  </si>
  <si>
    <t>Duy</t>
  </si>
  <si>
    <t>B13DCVT015</t>
  </si>
  <si>
    <t>Nguyễn Thị</t>
  </si>
  <si>
    <t>Duyên</t>
  </si>
  <si>
    <t>B12DCVT109</t>
  </si>
  <si>
    <t>Nguyễn Đình</t>
  </si>
  <si>
    <t>Giáp</t>
  </si>
  <si>
    <t>B12DCVT010</t>
  </si>
  <si>
    <t>Nguyễn Nam</t>
  </si>
  <si>
    <t>Hải</t>
  </si>
  <si>
    <t>B12DCVT203</t>
  </si>
  <si>
    <t>Nguyễn Sơn</t>
  </si>
  <si>
    <t>B12DCVT206</t>
  </si>
  <si>
    <t>Phùng Mạnh Minh</t>
  </si>
  <si>
    <t>Hoàng</t>
  </si>
  <si>
    <t>B12DCVT212</t>
  </si>
  <si>
    <t>Vũ Trung</t>
  </si>
  <si>
    <t>Kiên</t>
  </si>
  <si>
    <t>B12DCVT317</t>
  </si>
  <si>
    <t>Nguyễn Hải</t>
  </si>
  <si>
    <t>Long</t>
  </si>
  <si>
    <t>B12CCVT184</t>
  </si>
  <si>
    <t>B12DCVT324</t>
  </si>
  <si>
    <t>Lê Hồng</t>
  </si>
  <si>
    <t>Nhung</t>
  </si>
  <si>
    <t>B12DCVT174</t>
  </si>
  <si>
    <t>Cù Lưu</t>
  </si>
  <si>
    <t>Phong</t>
  </si>
  <si>
    <t>B12DCVT128</t>
  </si>
  <si>
    <t>Nguyễn Duy</t>
  </si>
  <si>
    <t>Quang</t>
  </si>
  <si>
    <t>B12DCVT225</t>
  </si>
  <si>
    <t>Hà Anh</t>
  </si>
  <si>
    <t>1021010179</t>
  </si>
  <si>
    <t>Lý Phúc</t>
  </si>
  <si>
    <t>Tân</t>
  </si>
  <si>
    <t>B12DCVT036</t>
  </si>
  <si>
    <t>Nguyễn Thu</t>
  </si>
  <si>
    <t>Thủy</t>
  </si>
  <si>
    <t>B12DCVT286</t>
  </si>
  <si>
    <t>Phan Minh</t>
  </si>
  <si>
    <t>Trí</t>
  </si>
  <si>
    <t>B12CCVT141</t>
  </si>
  <si>
    <t>Lê Hữu</t>
  </si>
  <si>
    <t>Tư</t>
  </si>
  <si>
    <t>B12DCVT342</t>
  </si>
  <si>
    <t>Đào Hoàng</t>
  </si>
  <si>
    <t>Tùng</t>
  </si>
  <si>
    <t>B12CCVT144</t>
  </si>
  <si>
    <t>Đoàn Văn</t>
  </si>
  <si>
    <t>Tường</t>
  </si>
  <si>
    <t>B13DCVT387</t>
  </si>
  <si>
    <t>Đỗ Nam</t>
  </si>
  <si>
    <t>Vũ</t>
  </si>
  <si>
    <t>L15CQVT01-B</t>
  </si>
  <si>
    <t>D13CQVT01-B</t>
  </si>
  <si>
    <t>D12CQVT01-B</t>
  </si>
  <si>
    <t>C12CQVT03-B</t>
  </si>
  <si>
    <t>C12CQVT02-B</t>
  </si>
  <si>
    <t>D13CQVT08-B</t>
  </si>
  <si>
    <t>Các mạng thông tin vô tuyến</t>
  </si>
  <si>
    <t>Ngày thi: 09/8/2016</t>
  </si>
  <si>
    <t>B112101207</t>
  </si>
  <si>
    <t>Chiêm</t>
  </si>
  <si>
    <t>B12DCVT050</t>
  </si>
  <si>
    <t>Nguyễn Tiến</t>
  </si>
  <si>
    <t>Công</t>
  </si>
  <si>
    <t>B12DCVT101</t>
  </si>
  <si>
    <t>Nguyễn Trọng</t>
  </si>
  <si>
    <t>Duẩn</t>
  </si>
  <si>
    <t>B12DCVT105</t>
  </si>
  <si>
    <t>Vũ Tiến</t>
  </si>
  <si>
    <t>B112101119</t>
  </si>
  <si>
    <t>Bùi Quang</t>
  </si>
  <si>
    <t>1021010051</t>
  </si>
  <si>
    <t>Huỳnh</t>
  </si>
  <si>
    <t>B12DCVT120</t>
  </si>
  <si>
    <t>Nguyễn Tùng</t>
  </si>
  <si>
    <t>Lâm</t>
  </si>
  <si>
    <t>B12DCVT320</t>
  </si>
  <si>
    <t>Mai Xuân</t>
  </si>
  <si>
    <t>B112101231</t>
  </si>
  <si>
    <t>B112101079</t>
  </si>
  <si>
    <t>Nguyễn Giang</t>
  </si>
  <si>
    <t>B12DCVT025</t>
  </si>
  <si>
    <t>Phan Xuân</t>
  </si>
  <si>
    <t>Nguyên</t>
  </si>
  <si>
    <t>B13LDVT023</t>
  </si>
  <si>
    <t>B112101429</t>
  </si>
  <si>
    <t>Phùng Văn</t>
  </si>
  <si>
    <t>1021010292</t>
  </si>
  <si>
    <t>Ngô Hồng</t>
  </si>
  <si>
    <t>B112101387</t>
  </si>
  <si>
    <t>B12DCVT333</t>
  </si>
  <si>
    <t>Trần Phương</t>
  </si>
  <si>
    <t>Thảo</t>
  </si>
  <si>
    <t>D11VT5</t>
  </si>
  <si>
    <t>D12VT3</t>
  </si>
  <si>
    <t>D12VT7</t>
  </si>
  <si>
    <t>D11VT2</t>
  </si>
  <si>
    <t>D12VT1</t>
  </si>
  <si>
    <t>D12VT4</t>
  </si>
  <si>
    <t>L13CQVT01-B</t>
  </si>
  <si>
    <t>D10VT4</t>
  </si>
  <si>
    <t>Internet và giao thức</t>
  </si>
  <si>
    <t>B12DCVT294</t>
  </si>
  <si>
    <t>B13CCVT002</t>
  </si>
  <si>
    <t>B111C65058</t>
  </si>
  <si>
    <t>Hoàng Mạnh</t>
  </si>
  <si>
    <t>Cầm</t>
  </si>
  <si>
    <t>B12DCVT197</t>
  </si>
  <si>
    <t>Định</t>
  </si>
  <si>
    <t>B12DCVT302</t>
  </si>
  <si>
    <t>B12DCVT104</t>
  </si>
  <si>
    <t>Trần Mạnh</t>
  </si>
  <si>
    <t>B12DCVT200</t>
  </si>
  <si>
    <t>B12DCVT157</t>
  </si>
  <si>
    <t>Phạm Mạnh</t>
  </si>
  <si>
    <t>Hà</t>
  </si>
  <si>
    <t>B13CCVT053</t>
  </si>
  <si>
    <t>Dư Trung</t>
  </si>
  <si>
    <t>B12DCVT111</t>
  </si>
  <si>
    <t>Cao Thị Ngọc</t>
  </si>
  <si>
    <t>Hân</t>
  </si>
  <si>
    <t>B12CCVT092</t>
  </si>
  <si>
    <t>Hay</t>
  </si>
  <si>
    <t>B12DCVT060</t>
  </si>
  <si>
    <t>Trịnh Đức</t>
  </si>
  <si>
    <t>Hiếu</t>
  </si>
  <si>
    <t>B12DCVT018</t>
  </si>
  <si>
    <t>B12DCVT118</t>
  </si>
  <si>
    <t>Huyền</t>
  </si>
  <si>
    <t>B14LDVT031</t>
  </si>
  <si>
    <t>Lê Khắc</t>
  </si>
  <si>
    <t>Kỳ</t>
  </si>
  <si>
    <t>B12DCVT168</t>
  </si>
  <si>
    <t>Nguyễn Hoài</t>
  </si>
  <si>
    <t>Linh</t>
  </si>
  <si>
    <t>B13CCVT023</t>
  </si>
  <si>
    <t>B14LDVT039</t>
  </si>
  <si>
    <t>Lê Huy</t>
  </si>
  <si>
    <t>Mạnh</t>
  </si>
  <si>
    <t>B112101229</t>
  </si>
  <si>
    <t>B12DCVT073</t>
  </si>
  <si>
    <t>Đào Văn</t>
  </si>
  <si>
    <t>B12DCVT028</t>
  </si>
  <si>
    <t>Quý</t>
  </si>
  <si>
    <t>B15LDVT010</t>
  </si>
  <si>
    <t>Phạm Văn</t>
  </si>
  <si>
    <t>Trong</t>
  </si>
  <si>
    <t>B12DCVT089</t>
  </si>
  <si>
    <t>Trần Văn</t>
  </si>
  <si>
    <t>Trường</t>
  </si>
  <si>
    <t>B12DCVT041</t>
  </si>
  <si>
    <t>Nguyễn Ngọc</t>
  </si>
  <si>
    <t>B12CCVT209</t>
  </si>
  <si>
    <t>C13CQVT01-B</t>
  </si>
  <si>
    <t>C13CQVT02-B</t>
  </si>
  <si>
    <t>B13DCVT002</t>
  </si>
  <si>
    <t>Nguyễn Tuấn</t>
  </si>
  <si>
    <t>B12DCVT296</t>
  </si>
  <si>
    <t>Nguyễn Văn Mười</t>
  </si>
  <si>
    <t>Chín</t>
  </si>
  <si>
    <t>B12CCVT081</t>
  </si>
  <si>
    <t>Ngô Quang</t>
  </si>
  <si>
    <t>B13CCVT084</t>
  </si>
  <si>
    <t>Trần Hồng</t>
  </si>
  <si>
    <t>B13DCVT013</t>
  </si>
  <si>
    <t>Kim Anh</t>
  </si>
  <si>
    <t>B12CCVT084</t>
  </si>
  <si>
    <t>B12CCVT085</t>
  </si>
  <si>
    <t>Nguyễn Sỹ</t>
  </si>
  <si>
    <t>Được</t>
  </si>
  <si>
    <t>B13DCVT247</t>
  </si>
  <si>
    <t>Nguyễn Hữu</t>
  </si>
  <si>
    <t>Dương</t>
  </si>
  <si>
    <t>B13CCVT010</t>
  </si>
  <si>
    <t>Phan Thế</t>
  </si>
  <si>
    <t>B13DCVT057</t>
  </si>
  <si>
    <t>Bùi Đăng</t>
  </si>
  <si>
    <t>B12CCVT165</t>
  </si>
  <si>
    <t>Nguyễn Chí</t>
  </si>
  <si>
    <t>Giang</t>
  </si>
  <si>
    <t>B13CCVT015</t>
  </si>
  <si>
    <t>Tạ Xuân</t>
  </si>
  <si>
    <t>B13DCVT251</t>
  </si>
  <si>
    <t>Hồ Đăng</t>
  </si>
  <si>
    <t>Hạnh</t>
  </si>
  <si>
    <t>B13DCVT020</t>
  </si>
  <si>
    <t>Hoàn</t>
  </si>
  <si>
    <t>B12CCVT095</t>
  </si>
  <si>
    <t>Nhữ Anh</t>
  </si>
  <si>
    <t>B13CCVT021</t>
  </si>
  <si>
    <t>Nguyễn Quang</t>
  </si>
  <si>
    <t>B12CCVT026</t>
  </si>
  <si>
    <t>Khải</t>
  </si>
  <si>
    <t>B13DCVT092</t>
  </si>
  <si>
    <t>Phounmahaxay</t>
  </si>
  <si>
    <t>Khamlae</t>
  </si>
  <si>
    <t>B12CCVT104</t>
  </si>
  <si>
    <t>Tô Văn</t>
  </si>
  <si>
    <t>B12CCVT109</t>
  </si>
  <si>
    <t>B14LDVT036</t>
  </si>
  <si>
    <t>Nguyễn Thành</t>
  </si>
  <si>
    <t>Luân</t>
  </si>
  <si>
    <t>B112101379</t>
  </si>
  <si>
    <t>Đàm Quang</t>
  </si>
  <si>
    <t>B13DCVT130</t>
  </si>
  <si>
    <t>Lê Bỉnh</t>
  </si>
  <si>
    <t>B13DCVT034</t>
  </si>
  <si>
    <t>Ngô Trọng</t>
  </si>
  <si>
    <t>Nghĩa</t>
  </si>
  <si>
    <t>B12DCVT177</t>
  </si>
  <si>
    <t>B13CCVT028</t>
  </si>
  <si>
    <t>Đặng Văn</t>
  </si>
  <si>
    <t>B12DCVT276</t>
  </si>
  <si>
    <t>B12DCVT232</t>
  </si>
  <si>
    <t>Tô Tiến</t>
  </si>
  <si>
    <t>B12DCVT332</t>
  </si>
  <si>
    <t>Nguyễn Đại</t>
  </si>
  <si>
    <t>Thành</t>
  </si>
  <si>
    <t>B14LDVT056</t>
  </si>
  <si>
    <t>Thiều</t>
  </si>
  <si>
    <t>B12DCVT339</t>
  </si>
  <si>
    <t>Trung</t>
  </si>
  <si>
    <t>B13CCVT039</t>
  </si>
  <si>
    <t>Nguyễn Quốc</t>
  </si>
  <si>
    <t>B112101246</t>
  </si>
  <si>
    <t>B13CCVT041</t>
  </si>
  <si>
    <t>Hoàng Nghĩa</t>
  </si>
  <si>
    <t>B112101249</t>
  </si>
  <si>
    <t>B12DCVT186</t>
  </si>
  <si>
    <t>B13CCVT080</t>
  </si>
  <si>
    <t>Trịnh Quang</t>
  </si>
  <si>
    <t>B12DCVT139</t>
  </si>
  <si>
    <t>Văn Thanh</t>
  </si>
  <si>
    <t>B12DCVT344</t>
  </si>
  <si>
    <t>Uy</t>
  </si>
  <si>
    <t>B12CCVT207</t>
  </si>
  <si>
    <t>Vân</t>
  </si>
  <si>
    <t>B12DCVT143</t>
  </si>
  <si>
    <t>Lê Sỹ</t>
  </si>
  <si>
    <t>Việt</t>
  </si>
  <si>
    <t>D13CQVT06-B</t>
  </si>
  <si>
    <t>D13CQVT02-B</t>
  </si>
  <si>
    <t>C12CQVT01-B</t>
  </si>
  <si>
    <t>D13CQVT03-B</t>
  </si>
  <si>
    <t>B12DCVT003</t>
  </si>
  <si>
    <t>B12DCVT193</t>
  </si>
  <si>
    <t>B12DCVT005</t>
  </si>
  <si>
    <t>Nông Công</t>
  </si>
  <si>
    <t>Chính</t>
  </si>
  <si>
    <t>B12DCVT251</t>
  </si>
  <si>
    <t>Trần Trung</t>
  </si>
  <si>
    <t>1021010029</t>
  </si>
  <si>
    <t>B13CCVT018</t>
  </si>
  <si>
    <t>Hoan</t>
  </si>
  <si>
    <t>B12DCVT062</t>
  </si>
  <si>
    <t>Phạm Đình</t>
  </si>
  <si>
    <t>B12DCVT014</t>
  </si>
  <si>
    <t>Lê</t>
  </si>
  <si>
    <t>Hoạt</t>
  </si>
  <si>
    <t>B12DCVT015</t>
  </si>
  <si>
    <t>B12DCVT165</t>
  </si>
  <si>
    <t>Kiều Văn</t>
  </si>
  <si>
    <t>B12DCVT166</t>
  </si>
  <si>
    <t>Nguyễn Đăng</t>
  </si>
  <si>
    <t>B12DCVT167</t>
  </si>
  <si>
    <t>Phạm Quốc</t>
  </si>
  <si>
    <t>B12DCVT265</t>
  </si>
  <si>
    <t>Lợi</t>
  </si>
  <si>
    <t>B12DCVT070</t>
  </si>
  <si>
    <t>Nguyễn Bá</t>
  </si>
  <si>
    <t>Lượng</t>
  </si>
  <si>
    <t>B12DCVT122</t>
  </si>
  <si>
    <t>B12DCVT024</t>
  </si>
  <si>
    <t>Đỗ Xuân</t>
  </si>
  <si>
    <t>Mười</t>
  </si>
  <si>
    <t>B12DCVT328</t>
  </si>
  <si>
    <t>B12DCVT077</t>
  </si>
  <si>
    <t>Hoàng Thị Như</t>
  </si>
  <si>
    <t>Quỳnh</t>
  </si>
  <si>
    <t>0921010375</t>
  </si>
  <si>
    <t>Lô Văn</t>
  </si>
  <si>
    <t>B12DCVT033</t>
  </si>
  <si>
    <t>Cao Văn</t>
  </si>
  <si>
    <t>B12DCVT282</t>
  </si>
  <si>
    <t>B13CCVT071</t>
  </si>
  <si>
    <t>B12DCVT085</t>
  </si>
  <si>
    <t>Vũ Mạnh</t>
  </si>
  <si>
    <t>Thứ</t>
  </si>
  <si>
    <t>B12DCVT335</t>
  </si>
  <si>
    <t>Hoàng Hữu</t>
  </si>
  <si>
    <t>Thuân</t>
  </si>
  <si>
    <t>B12DCVT037</t>
  </si>
  <si>
    <t>B12DCVT338</t>
  </si>
  <si>
    <t>Lương Bảo</t>
  </si>
  <si>
    <t>Toàn</t>
  </si>
  <si>
    <t>B12DCVT237</t>
  </si>
  <si>
    <t>B12DCVT044</t>
  </si>
  <si>
    <t>Nguyễn Phước</t>
  </si>
  <si>
    <t>B12DCVT345</t>
  </si>
  <si>
    <t>Bùi Đức</t>
  </si>
  <si>
    <t>D12VT6</t>
  </si>
  <si>
    <t>D12VT5</t>
  </si>
  <si>
    <t>D12VT2</t>
  </si>
  <si>
    <t>Không đủ ĐKDT</t>
  </si>
  <si>
    <t>Tín hiệu và hệ thống</t>
  </si>
  <si>
    <t>B12DCVT048</t>
  </si>
  <si>
    <t>Lê Văn Tuấn</t>
  </si>
  <si>
    <t>B12DCVT148</t>
  </si>
  <si>
    <t>Hoàng Xuân</t>
  </si>
  <si>
    <t>Chương</t>
  </si>
  <si>
    <t>B14LDVT018</t>
  </si>
  <si>
    <t>Vũ Bá</t>
  </si>
  <si>
    <t>Đông</t>
  </si>
  <si>
    <t>B13DCVT195</t>
  </si>
  <si>
    <t>B14LDVT012</t>
  </si>
  <si>
    <t>B12DCVT108</t>
  </si>
  <si>
    <t>Nguyễn Thị Hà</t>
  </si>
  <si>
    <t>B12DCVT202</t>
  </si>
  <si>
    <t>Nguyễn Thị Thái</t>
  </si>
  <si>
    <t>B13DCVT114</t>
  </si>
  <si>
    <t>Đinh Quang</t>
  </si>
  <si>
    <t>B14LDVT021</t>
  </si>
  <si>
    <t>Phan Văn</t>
  </si>
  <si>
    <t>B14LDVT024</t>
  </si>
  <si>
    <t>Nguyễn Thanh</t>
  </si>
  <si>
    <t>B14LDVT027</t>
  </si>
  <si>
    <t>B13DCVT355</t>
  </si>
  <si>
    <t>Vũ Đức</t>
  </si>
  <si>
    <t>Hưởng</t>
  </si>
  <si>
    <t>B14LDVT025</t>
  </si>
  <si>
    <t>B13DCVT203</t>
  </si>
  <si>
    <t>Tạ Tương</t>
  </si>
  <si>
    <t>B12DCVT314</t>
  </si>
  <si>
    <t>Khôi</t>
  </si>
  <si>
    <t>B12DCVT315</t>
  </si>
  <si>
    <t>Liêm</t>
  </si>
  <si>
    <t>B14LDVT040</t>
  </si>
  <si>
    <t>Hoàng Thu</t>
  </si>
  <si>
    <t>B14LDVT041</t>
  </si>
  <si>
    <t>Hoàng Bảo</t>
  </si>
  <si>
    <t>B12DCVT322</t>
  </si>
  <si>
    <t>B14LDVT046</t>
  </si>
  <si>
    <t>Phương</t>
  </si>
  <si>
    <t>B14LDVT047</t>
  </si>
  <si>
    <t>Trần Đăng</t>
  </si>
  <si>
    <t>B13DCVT139</t>
  </si>
  <si>
    <t>Bùi Tùng</t>
  </si>
  <si>
    <t>B12DCVT132</t>
  </si>
  <si>
    <t>Nhữ Văn</t>
  </si>
  <si>
    <t>B13DCVT140</t>
  </si>
  <si>
    <t>Dương Duy</t>
  </si>
  <si>
    <t>Thái</t>
  </si>
  <si>
    <t>B12DCVT234</t>
  </si>
  <si>
    <t>B13DCVT330</t>
  </si>
  <si>
    <t>B12DCVT190</t>
  </si>
  <si>
    <t>Trần Hữu</t>
  </si>
  <si>
    <t>D13CQVT05-B</t>
  </si>
  <si>
    <t>D13CQVT07-B</t>
  </si>
  <si>
    <t>Nhóm:  02</t>
  </si>
  <si>
    <t>B13DCVT001</t>
  </si>
  <si>
    <t>Nguyễn Trường</t>
  </si>
  <si>
    <t>B13DCVT046</t>
  </si>
  <si>
    <t>Bùi Duy</t>
  </si>
  <si>
    <t>B13DCVT242</t>
  </si>
  <si>
    <t>Mai Văn</t>
  </si>
  <si>
    <t>ất</t>
  </si>
  <si>
    <t>B13DCVT007</t>
  </si>
  <si>
    <t>Dương Kim</t>
  </si>
  <si>
    <t>B12DCVT298</t>
  </si>
  <si>
    <t>B13DCVT107</t>
  </si>
  <si>
    <t>Điệp</t>
  </si>
  <si>
    <t>B13DCVT012</t>
  </si>
  <si>
    <t>B13DCVT116</t>
  </si>
  <si>
    <t>Đàm Xuân</t>
  </si>
  <si>
    <t>Hòa</t>
  </si>
  <si>
    <t>B12DCVT204</t>
  </si>
  <si>
    <t>Vũ Ngọc</t>
  </si>
  <si>
    <t>B12DCVT013</t>
  </si>
  <si>
    <t>Thân Đức</t>
  </si>
  <si>
    <t>B13DCVT022</t>
  </si>
  <si>
    <t>Hồng</t>
  </si>
  <si>
    <t>B13DCVT025</t>
  </si>
  <si>
    <t>B12DCVT208</t>
  </si>
  <si>
    <t>Trần Việt</t>
  </si>
  <si>
    <t>B13DCVT263</t>
  </si>
  <si>
    <t>Đặng Trúc</t>
  </si>
  <si>
    <t>Hương</t>
  </si>
  <si>
    <t>B12DCVT163</t>
  </si>
  <si>
    <t>Hà Thị</t>
  </si>
  <si>
    <t>B12DCVT261</t>
  </si>
  <si>
    <t>Khoa</t>
  </si>
  <si>
    <t>B13DCVT266</t>
  </si>
  <si>
    <t>Đỗ Thị Phương</t>
  </si>
  <si>
    <t>Lan</t>
  </si>
  <si>
    <t>B12DCVT346</t>
  </si>
  <si>
    <t>Trịnh Trọng</t>
  </si>
  <si>
    <t>B12DCVT224</t>
  </si>
  <si>
    <t>Sáng</t>
  </si>
  <si>
    <t>B13DCVT274</t>
  </si>
  <si>
    <t>B12DCVT230</t>
  </si>
  <si>
    <t>Thăng</t>
  </si>
  <si>
    <t>B112101341</t>
  </si>
  <si>
    <t>Hoàng Văn</t>
  </si>
  <si>
    <t>B12DCVT231</t>
  </si>
  <si>
    <t>B13DCVT219</t>
  </si>
  <si>
    <t>Thiện</t>
  </si>
  <si>
    <t>B13LDVT039</t>
  </si>
  <si>
    <t>Thính</t>
  </si>
  <si>
    <t>B13DCVT045</t>
  </si>
  <si>
    <t>B13DCVT379</t>
  </si>
  <si>
    <t>Đặng Tiến</t>
  </si>
  <si>
    <t>B112101148</t>
  </si>
  <si>
    <t>Tạ Hoàng</t>
  </si>
  <si>
    <t>B13DCVT337</t>
  </si>
  <si>
    <t>Nguyễn Thì</t>
  </si>
  <si>
    <t>Vinh</t>
  </si>
  <si>
    <t>B112101200</t>
  </si>
  <si>
    <t>B13DCVT338</t>
  </si>
  <si>
    <t>Nguyễn</t>
  </si>
  <si>
    <t>Xuyên</t>
  </si>
  <si>
    <t>B13DCVT090</t>
  </si>
  <si>
    <t>Giáp Thị</t>
  </si>
  <si>
    <t>Yến</t>
  </si>
  <si>
    <t>D11VT7</t>
  </si>
  <si>
    <t>D11VT4</t>
  </si>
  <si>
    <t>Vắng</t>
  </si>
  <si>
    <t>Báo hiệu và điều khiển kết nối</t>
  </si>
  <si>
    <t>Ngày thi: 12/8/2016</t>
  </si>
  <si>
    <t>B12DCVT049</t>
  </si>
  <si>
    <t>Lương Thế</t>
  </si>
  <si>
    <t>B13CCVT045</t>
  </si>
  <si>
    <t>Đinh Văn</t>
  </si>
  <si>
    <t>Bách</t>
  </si>
  <si>
    <t>B14LDVT008</t>
  </si>
  <si>
    <t>Khương Quý</t>
  </si>
  <si>
    <t>Cường</t>
  </si>
  <si>
    <t>B112101167</t>
  </si>
  <si>
    <t>Vũ Sỹ</t>
  </si>
  <si>
    <t>Hiệp</t>
  </si>
  <si>
    <t>B12DCVT209</t>
  </si>
  <si>
    <t>Nguyễn Thị Thu</t>
  </si>
  <si>
    <t>B12DCVT021</t>
  </si>
  <si>
    <t>B14LDVT035</t>
  </si>
  <si>
    <t>Phạm Thị</t>
  </si>
  <si>
    <t>B13CCVT024</t>
  </si>
  <si>
    <t>Lưu Hồng</t>
  </si>
  <si>
    <t>B12DCVT172</t>
  </si>
  <si>
    <t>Ngọc</t>
  </si>
  <si>
    <t>B12DCVT076</t>
  </si>
  <si>
    <t>Đỗ Đăng</t>
  </si>
  <si>
    <t>B14LDVT048</t>
  </si>
  <si>
    <t>Hoàng Ngọc</t>
  </si>
  <si>
    <t>B13CCVT030</t>
  </si>
  <si>
    <t>Tần</t>
  </si>
  <si>
    <t>B12DCVT277</t>
  </si>
  <si>
    <t>Đặng Đình</t>
  </si>
  <si>
    <t>B12DCVT082</t>
  </si>
  <si>
    <t>B13CCVT069</t>
  </si>
  <si>
    <t>Trần Xuân</t>
  </si>
  <si>
    <t>B12DCVT283</t>
  </si>
  <si>
    <t>Trương Tiến</t>
  </si>
  <si>
    <t>B14LDVT058</t>
  </si>
  <si>
    <t>Phạm Huyền</t>
  </si>
  <si>
    <t>Thương</t>
  </si>
  <si>
    <t>B12DCVT285</t>
  </si>
  <si>
    <t>Thúy</t>
  </si>
  <si>
    <t>B12DCVT039</t>
  </si>
  <si>
    <t>Đinh Bá</t>
  </si>
  <si>
    <t>Trúc</t>
  </si>
  <si>
    <t>B12DCVT188</t>
  </si>
  <si>
    <t>Nguyễn Huy</t>
  </si>
  <si>
    <t>B12DCVT092</t>
  </si>
  <si>
    <t>Trần Ngọc</t>
  </si>
  <si>
    <t>B13CCVT082</t>
  </si>
  <si>
    <t>Bùi Đình</t>
  </si>
  <si>
    <t>B13CCVT047</t>
  </si>
  <si>
    <t>C13CQVT2</t>
  </si>
  <si>
    <t>Đa truy nhập vô tuyến</t>
  </si>
  <si>
    <t>Cơ sở kỹ thuật thông tin vô tuyến</t>
  </si>
  <si>
    <t>Giờ thi: 15h00</t>
  </si>
  <si>
    <t>B112101420</t>
  </si>
  <si>
    <t>B13DCVT003</t>
  </si>
  <si>
    <t>Phí Công Đức</t>
  </si>
  <si>
    <t>B12CCVT082</t>
  </si>
  <si>
    <t>Nguyễn Trung</t>
  </si>
  <si>
    <t>B12CCVT181</t>
  </si>
  <si>
    <t>Lương</t>
  </si>
  <si>
    <t>B12CCVT123</t>
  </si>
  <si>
    <t>Quản lý mạng viễn thông</t>
  </si>
  <si>
    <t>Ngày thi: 13/8/2016</t>
  </si>
  <si>
    <t>B12CCVT160</t>
  </si>
  <si>
    <t>Lê Anh</t>
  </si>
  <si>
    <t>B13DCVT306</t>
  </si>
  <si>
    <t>Nguyễn Thị Thùy</t>
  </si>
  <si>
    <t>B13CCVT013</t>
  </si>
  <si>
    <t>B12CCVT170</t>
  </si>
  <si>
    <t>B13CCVT020</t>
  </si>
  <si>
    <t>B12DCVT218</t>
  </si>
  <si>
    <t>Phạm Văn Hồ</t>
  </si>
  <si>
    <t>B112101081</t>
  </si>
  <si>
    <t xml:space="preserve">Phương Minh </t>
  </si>
  <si>
    <t>B12CCVT201</t>
  </si>
  <si>
    <t>Nguyễn Thọ</t>
  </si>
  <si>
    <t>B12DCVT038</t>
  </si>
  <si>
    <t>Trần Đức</t>
  </si>
  <si>
    <t>Tính</t>
  </si>
  <si>
    <t>Cơ sở kỹ thuật mạng truyền thông</t>
  </si>
  <si>
    <t>B13LDVT011</t>
  </si>
  <si>
    <t>Tổng quan về viễn thông</t>
  </si>
  <si>
    <t>An ninh mạng viễn thông</t>
  </si>
  <si>
    <t>B12DCVT173</t>
  </si>
  <si>
    <t>Đào Thị Hồng</t>
  </si>
  <si>
    <t>B12DCVT040</t>
  </si>
  <si>
    <t>Vương Văn</t>
  </si>
  <si>
    <t>Truyền dẫn số</t>
  </si>
  <si>
    <t>Xử lý âm thanh hình ảnh</t>
  </si>
  <si>
    <t>Ngày thi: 14/8/2016</t>
  </si>
  <si>
    <t>B13LDVT003</t>
  </si>
  <si>
    <t>Chung</t>
  </si>
  <si>
    <t>B12DCVT303</t>
  </si>
  <si>
    <t>B13DCVT061</t>
  </si>
  <si>
    <t>Chu Văn</t>
  </si>
  <si>
    <t>B12DCVT189</t>
  </si>
  <si>
    <t>Thực hành chuyên sâu</t>
  </si>
  <si>
    <t>B13DCVT100</t>
  </si>
  <si>
    <t>B13DCVT005</t>
  </si>
  <si>
    <t>Cao</t>
  </si>
  <si>
    <t>B13DCVT021</t>
  </si>
  <si>
    <t>B14LDVT033</t>
  </si>
  <si>
    <t>B13DCVT095</t>
  </si>
  <si>
    <t>Onchanthavong</t>
  </si>
  <si>
    <t>Vilaithoune</t>
  </si>
  <si>
    <t>B12DCVT273</t>
  </si>
  <si>
    <t>Nguyễn Hồng</t>
  </si>
  <si>
    <t>B12DCVT176</t>
  </si>
  <si>
    <t>Nguyễn Hoàng</t>
  </si>
  <si>
    <t>Nguyễn Phúc</t>
  </si>
  <si>
    <t>B12DCVT046</t>
  </si>
  <si>
    <t>Vũ Quốc</t>
  </si>
  <si>
    <t>Vắng có phép</t>
  </si>
  <si>
    <t>B13DCDT052</t>
  </si>
  <si>
    <t>Đắc</t>
  </si>
  <si>
    <t>B12DCDT064</t>
  </si>
  <si>
    <t>Vũ Thanh</t>
  </si>
  <si>
    <t>B13DCDT098</t>
  </si>
  <si>
    <t>B12DCDT037</t>
  </si>
  <si>
    <t>Phạm Cao</t>
  </si>
  <si>
    <t>B13DCDT067</t>
  </si>
  <si>
    <t>Lê Việt</t>
  </si>
  <si>
    <t>1021040422</t>
  </si>
  <si>
    <t>Nguyễn Đức</t>
  </si>
  <si>
    <t>Việt</t>
  </si>
  <si>
    <t>D13CQDT02-B</t>
  </si>
  <si>
    <t>D12XLTH</t>
  </si>
  <si>
    <t>D13CQDT03-B</t>
  </si>
  <si>
    <t>D12DTMT</t>
  </si>
  <si>
    <t>D10ATTTM</t>
  </si>
  <si>
    <t>BẢNG ĐiỂM HỌC PHẦN</t>
  </si>
  <si>
    <t>Hà Nội, ngày 16 tháng 8 năm 2016</t>
  </si>
  <si>
    <t>Hà Nội, ngày 18 tháng 8 năm 2016</t>
  </si>
  <si>
    <t>B12DCVT102</t>
  </si>
  <si>
    <t>B112101011</t>
  </si>
  <si>
    <t>D11VT1</t>
  </si>
  <si>
    <t>Hà Nội, ngày 17 tháng 8 năm 2016</t>
  </si>
  <si>
    <t>Hà Nội, ngày 24 tháng 8 năm 2016</t>
  </si>
  <si>
    <t>Hà Nội, ngày 23 tháng 8 năm 2016</t>
  </si>
  <si>
    <t>Hà Nội, ngày 25 tháng 8 năm 2016</t>
  </si>
  <si>
    <t>Hà Nội, ngày 29 tháng 8 năm 2016</t>
  </si>
</sst>
</file>

<file path=xl/styles.xml><?xml version="1.0" encoding="utf-8"?>
<styleSheet xmlns="http://schemas.openxmlformats.org/spreadsheetml/2006/main">
  <numFmts count="2">
    <numFmt numFmtId="164" formatCode="0.0_);[Red]\(0.0\)"/>
    <numFmt numFmtId="165" formatCode="#,##0.0"/>
  </numFmts>
  <fonts count="24">
    <font>
      <sz val="12"/>
      <name val=".VnTime"/>
      <family val="2"/>
    </font>
    <font>
      <sz val="12"/>
      <name val="Times New Roman"/>
      <family val="1"/>
    </font>
    <font>
      <sz val="11"/>
      <name val=".VnTime"/>
      <family val="2"/>
    </font>
    <font>
      <sz val="10"/>
      <name val="Times New Roman"/>
      <family val="1"/>
    </font>
    <font>
      <b/>
      <sz val="16"/>
      <name val="Times New Roman"/>
      <family val="1"/>
    </font>
    <font>
      <sz val="11"/>
      <name val="Times New Roman"/>
      <family val="1"/>
    </font>
    <font>
      <b/>
      <u/>
      <sz val="8"/>
      <name val="Times New Roman"/>
      <family val="1"/>
    </font>
    <font>
      <sz val="8"/>
      <name val="Times New Roman"/>
      <family val="1"/>
    </font>
    <font>
      <b/>
      <u/>
      <sz val="9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u/>
      <sz val="8.25"/>
      <color indexed="12"/>
      <name val=".VnTime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3"/>
      <name val="Times New Roman"/>
      <family val="1"/>
    </font>
    <font>
      <i/>
      <sz val="12"/>
      <name val="Times New Roman"/>
      <family val="1"/>
    </font>
    <font>
      <sz val="10"/>
      <name val="MS Sans Serif"/>
      <family val="2"/>
    </font>
    <font>
      <sz val="12"/>
      <color theme="0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</borders>
  <cellStyleXfs count="8">
    <xf numFmtId="0" fontId="0" fillId="0" borderId="0"/>
    <xf numFmtId="0" fontId="2" fillId="0" borderId="0"/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2" fillId="0" borderId="0"/>
    <xf numFmtId="0" fontId="2" fillId="0" borderId="0"/>
    <xf numFmtId="0" fontId="18" fillId="0" borderId="0"/>
  </cellStyleXfs>
  <cellXfs count="180">
    <xf numFmtId="0" fontId="0" fillId="0" borderId="0" xfId="0"/>
    <xf numFmtId="0" fontId="1" fillId="0" borderId="0" xfId="0" applyFont="1" applyFill="1" applyProtection="1">
      <protection locked="0"/>
    </xf>
    <xf numFmtId="0" fontId="1" fillId="0" borderId="0" xfId="0" applyFont="1" applyFill="1" applyBorder="1" applyProtection="1"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Alignment="1" applyProtection="1">
      <alignment horizontal="justify"/>
      <protection locked="0"/>
    </xf>
    <xf numFmtId="0" fontId="7" fillId="0" borderId="0" xfId="0" applyFont="1" applyBorder="1" applyAlignment="1" applyProtection="1">
      <alignment horizontal="justify"/>
      <protection locked="0"/>
    </xf>
    <xf numFmtId="0" fontId="8" fillId="0" borderId="0" xfId="1" applyFont="1" applyFill="1" applyAlignment="1" applyProtection="1">
      <alignment horizontal="center"/>
      <protection locked="0"/>
    </xf>
    <xf numFmtId="0" fontId="9" fillId="0" borderId="0" xfId="1" applyFont="1" applyFill="1" applyAlignment="1" applyProtection="1">
      <protection locked="0"/>
    </xf>
    <xf numFmtId="0" fontId="10" fillId="0" borderId="0" xfId="1" applyFont="1" applyFill="1" applyAlignment="1" applyProtection="1">
      <protection locked="0"/>
    </xf>
    <xf numFmtId="0" fontId="5" fillId="0" borderId="0" xfId="1" applyFont="1" applyFill="1" applyAlignment="1" applyProtection="1">
      <alignment horizontal="center" vertical="center"/>
      <protection locked="0"/>
    </xf>
    <xf numFmtId="0" fontId="5" fillId="0" borderId="0" xfId="1" applyFont="1" applyFill="1" applyProtection="1">
      <protection locked="0"/>
    </xf>
    <xf numFmtId="0" fontId="10" fillId="0" borderId="0" xfId="1" applyFont="1" applyFill="1" applyProtection="1"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0" borderId="9" xfId="0" applyFont="1" applyFill="1" applyBorder="1" applyAlignment="1" applyProtection="1">
      <alignment vertical="center" textRotation="90" wrapText="1"/>
      <protection locked="0"/>
    </xf>
    <xf numFmtId="0" fontId="10" fillId="0" borderId="10" xfId="0" applyFont="1" applyFill="1" applyBorder="1" applyAlignment="1" applyProtection="1">
      <alignment vertical="center" textRotation="90" wrapText="1"/>
      <protection locked="0"/>
    </xf>
    <xf numFmtId="0" fontId="10" fillId="0" borderId="11" xfId="0" applyFont="1" applyFill="1" applyBorder="1" applyAlignment="1" applyProtection="1">
      <alignment vertical="center" textRotation="90" wrapText="1"/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0" fontId="3" fillId="0" borderId="12" xfId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14" fillId="0" borderId="14" xfId="0" applyFont="1" applyFill="1" applyBorder="1" applyAlignment="1">
      <alignment vertical="center"/>
    </xf>
    <xf numFmtId="14" fontId="3" fillId="0" borderId="12" xfId="0" applyNumberFormat="1" applyFont="1" applyFill="1" applyBorder="1" applyAlignment="1">
      <alignment horizontal="center" vertical="center"/>
    </xf>
    <xf numFmtId="164" fontId="3" fillId="0" borderId="14" xfId="4" quotePrefix="1" applyNumberFormat="1" applyFont="1" applyBorder="1" applyAlignment="1" applyProtection="1">
      <alignment horizontal="center" vertical="center"/>
      <protection locked="0"/>
    </xf>
    <xf numFmtId="0" fontId="3" fillId="0" borderId="14" xfId="4" quotePrefix="1" applyFont="1" applyBorder="1" applyAlignment="1" applyProtection="1">
      <alignment horizontal="center" vertical="center"/>
      <protection locked="0"/>
    </xf>
    <xf numFmtId="165" fontId="3" fillId="0" borderId="12" xfId="0" quotePrefix="1" applyNumberFormat="1" applyFont="1" applyFill="1" applyBorder="1" applyAlignment="1" applyProtection="1">
      <alignment horizontal="center" vertical="center"/>
      <protection locked="0"/>
    </xf>
    <xf numFmtId="165" fontId="15" fillId="0" borderId="12" xfId="0" applyNumberFormat="1" applyFont="1" applyFill="1" applyBorder="1" applyAlignment="1" applyProtection="1">
      <alignment horizontal="center" vertical="center"/>
      <protection hidden="1"/>
    </xf>
    <xf numFmtId="0" fontId="3" fillId="0" borderId="12" xfId="0" applyFont="1" applyFill="1" applyBorder="1" applyAlignment="1" applyProtection="1">
      <alignment horizontal="center"/>
      <protection hidden="1"/>
    </xf>
    <xf numFmtId="1" fontId="3" fillId="0" borderId="12" xfId="0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3" fillId="0" borderId="15" xfId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14" fontId="3" fillId="0" borderId="15" xfId="0" applyNumberFormat="1" applyFont="1" applyFill="1" applyBorder="1" applyAlignment="1">
      <alignment horizontal="center" vertical="center"/>
    </xf>
    <xf numFmtId="164" fontId="3" fillId="0" borderId="17" xfId="4" quotePrefix="1" applyNumberFormat="1" applyFont="1" applyBorder="1" applyAlignment="1" applyProtection="1">
      <alignment horizontal="center" vertical="center"/>
      <protection locked="0"/>
    </xf>
    <xf numFmtId="0" fontId="3" fillId="0" borderId="17" xfId="4" quotePrefix="1" applyFont="1" applyBorder="1" applyAlignment="1" applyProtection="1">
      <alignment horizontal="center" vertical="center"/>
      <protection locked="0"/>
    </xf>
    <xf numFmtId="165" fontId="3" fillId="0" borderId="15" xfId="0" applyNumberFormat="1" applyFont="1" applyFill="1" applyBorder="1" applyAlignment="1" applyProtection="1">
      <alignment horizontal="center" vertical="center"/>
      <protection locked="0"/>
    </xf>
    <xf numFmtId="165" fontId="15" fillId="0" borderId="15" xfId="0" applyNumberFormat="1" applyFont="1" applyFill="1" applyBorder="1" applyAlignment="1" applyProtection="1">
      <alignment horizontal="center" vertical="center"/>
      <protection hidden="1"/>
    </xf>
    <xf numFmtId="0" fontId="3" fillId="0" borderId="15" xfId="0" applyFont="1" applyFill="1" applyBorder="1" applyAlignment="1" applyProtection="1">
      <alignment horizontal="center"/>
      <protection hidden="1"/>
    </xf>
    <xf numFmtId="165" fontId="3" fillId="0" borderId="15" xfId="0" quotePrefix="1" applyNumberFormat="1" applyFont="1" applyFill="1" applyBorder="1" applyAlignment="1" applyProtection="1">
      <alignment horizontal="center"/>
      <protection hidden="1"/>
    </xf>
    <xf numFmtId="0" fontId="3" fillId="0" borderId="15" xfId="0" applyFont="1" applyFill="1" applyBorder="1" applyAlignment="1" applyProtection="1">
      <alignment horizontal="center" vertical="center"/>
      <protection hidden="1"/>
    </xf>
    <xf numFmtId="1" fontId="3" fillId="0" borderId="15" xfId="0" applyNumberFormat="1" applyFont="1" applyFill="1" applyBorder="1" applyAlignment="1" applyProtection="1">
      <alignment horizontal="center"/>
      <protection hidden="1"/>
    </xf>
    <xf numFmtId="0" fontId="3" fillId="0" borderId="17" xfId="4" applyFont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/>
      <protection locked="0"/>
    </xf>
    <xf numFmtId="0" fontId="5" fillId="0" borderId="0" xfId="5" applyFont="1" applyFill="1" applyBorder="1" applyAlignment="1" applyProtection="1">
      <alignment horizontal="left" vertical="center"/>
      <protection locked="0"/>
    </xf>
    <xf numFmtId="0" fontId="5" fillId="0" borderId="0" xfId="5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wrapText="1"/>
      <protection locked="0"/>
    </xf>
    <xf numFmtId="0" fontId="16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10" fillId="0" borderId="0" xfId="6" applyFont="1" applyFill="1" applyBorder="1" applyAlignment="1" applyProtection="1">
      <alignment vertical="center"/>
      <protection locked="0"/>
    </xf>
    <xf numFmtId="0" fontId="5" fillId="0" borderId="0" xfId="6" applyFont="1" applyFill="1" applyBorder="1" applyAlignment="1" applyProtection="1">
      <alignment horizontal="left" vertical="center"/>
      <protection locked="0"/>
    </xf>
    <xf numFmtId="0" fontId="5" fillId="0" borderId="0" xfId="6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10" fillId="0" borderId="0" xfId="3" applyFont="1" applyFill="1" applyAlignment="1" applyProtection="1">
      <alignment horizontal="center"/>
      <protection locked="0"/>
    </xf>
    <xf numFmtId="0" fontId="10" fillId="2" borderId="4" xfId="0" applyFont="1" applyFill="1" applyBorder="1" applyAlignment="1" applyProtection="1">
      <alignment horizontal="center" vertical="center" wrapText="1"/>
    </xf>
    <xf numFmtId="0" fontId="19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center" vertical="center"/>
      <protection hidden="1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1" fillId="0" borderId="0" xfId="2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20" fillId="0" borderId="0" xfId="2" applyFont="1" applyFill="1" applyBorder="1" applyAlignment="1" applyProtection="1">
      <alignment horizontal="left" vertical="center" wrapText="1"/>
      <protection hidden="1"/>
    </xf>
    <xf numFmtId="0" fontId="20" fillId="0" borderId="0" xfId="2" applyFont="1" applyFill="1" applyBorder="1" applyAlignment="1" applyProtection="1">
      <alignment horizontal="left" vertical="center" wrapText="1"/>
    </xf>
    <xf numFmtId="0" fontId="20" fillId="0" borderId="0" xfId="2" applyFont="1" applyFill="1" applyBorder="1" applyAlignment="1" applyProtection="1">
      <alignment horizontal="center" vertical="center" wrapText="1"/>
      <protection hidden="1"/>
    </xf>
    <xf numFmtId="10" fontId="19" fillId="0" borderId="0" xfId="0" applyNumberFormat="1" applyFont="1" applyFill="1" applyBorder="1" applyAlignment="1" applyProtection="1">
      <alignment horizontal="center" vertical="center"/>
      <protection hidden="1"/>
    </xf>
    <xf numFmtId="10" fontId="21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Border="1" applyAlignment="1" applyProtection="1">
      <alignment horizontal="center" vertical="center"/>
      <protection hidden="1"/>
    </xf>
    <xf numFmtId="0" fontId="20" fillId="0" borderId="0" xfId="2" applyFont="1" applyFill="1" applyBorder="1" applyAlignment="1" applyProtection="1">
      <alignment vertical="center" wrapText="1"/>
      <protection locked="0"/>
    </xf>
    <xf numFmtId="0" fontId="19" fillId="0" borderId="0" xfId="0" applyFont="1" applyFill="1" applyBorder="1" applyProtection="1">
      <protection hidden="1"/>
    </xf>
    <xf numFmtId="0" fontId="20" fillId="0" borderId="0" xfId="2" applyFont="1" applyFill="1" applyBorder="1" applyAlignment="1" applyProtection="1">
      <alignment horizontal="left" vertical="center" wrapText="1"/>
      <protection locked="0"/>
    </xf>
    <xf numFmtId="0" fontId="20" fillId="0" borderId="0" xfId="2" applyFont="1" applyFill="1" applyBorder="1" applyAlignment="1" applyProtection="1">
      <alignment horizontal="center" vertical="center" wrapText="1"/>
      <protection locked="0"/>
    </xf>
    <xf numFmtId="10" fontId="19" fillId="0" borderId="0" xfId="0" applyNumberFormat="1" applyFont="1" applyFill="1" applyBorder="1" applyAlignment="1" applyProtection="1">
      <alignment horizontal="center" vertical="center"/>
      <protection locked="0"/>
    </xf>
    <xf numFmtId="10" fontId="21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9" fillId="0" borderId="0" xfId="5" quotePrefix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hidden="1"/>
    </xf>
    <xf numFmtId="0" fontId="20" fillId="0" borderId="0" xfId="2" applyFont="1" applyFill="1" applyBorder="1" applyAlignment="1" applyProtection="1">
      <alignment horizontal="center" vertical="center" wrapText="1"/>
      <protection locked="0"/>
    </xf>
    <xf numFmtId="0" fontId="20" fillId="0" borderId="0" xfId="2" applyFont="1" applyFill="1" applyBorder="1" applyAlignment="1" applyProtection="1">
      <alignment horizontal="center" vertical="center" wrapText="1"/>
      <protection locked="0"/>
    </xf>
    <xf numFmtId="164" fontId="3" fillId="0" borderId="14" xfId="4" applyNumberFormat="1" applyFont="1" applyBorder="1" applyAlignment="1" applyProtection="1">
      <alignment horizontal="center" vertical="center"/>
      <protection locked="0"/>
    </xf>
    <xf numFmtId="164" fontId="3" fillId="0" borderId="17" xfId="4" applyNumberFormat="1" applyFont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0" borderId="19" xfId="1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14" fillId="0" borderId="21" xfId="0" applyFont="1" applyFill="1" applyBorder="1" applyAlignment="1">
      <alignment vertical="center"/>
    </xf>
    <xf numFmtId="14" fontId="3" fillId="0" borderId="19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/>
    </xf>
    <xf numFmtId="164" fontId="3" fillId="0" borderId="21" xfId="4" quotePrefix="1" applyNumberFormat="1" applyFont="1" applyBorder="1" applyAlignment="1" applyProtection="1">
      <alignment horizontal="center" vertical="center"/>
      <protection locked="0"/>
    </xf>
    <xf numFmtId="0" fontId="3" fillId="0" borderId="21" xfId="4" applyFont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165" fontId="3" fillId="0" borderId="19" xfId="0" applyNumberFormat="1" applyFont="1" applyFill="1" applyBorder="1" applyAlignment="1" applyProtection="1">
      <alignment horizontal="center" vertical="center"/>
      <protection locked="0"/>
    </xf>
    <xf numFmtId="165" fontId="15" fillId="0" borderId="19" xfId="0" applyNumberFormat="1" applyFont="1" applyFill="1" applyBorder="1" applyAlignment="1" applyProtection="1">
      <alignment horizontal="center" vertical="center"/>
      <protection hidden="1"/>
    </xf>
    <xf numFmtId="0" fontId="3" fillId="0" borderId="19" xfId="0" applyFont="1" applyFill="1" applyBorder="1" applyAlignment="1" applyProtection="1">
      <alignment horizontal="center"/>
      <protection hidden="1"/>
    </xf>
    <xf numFmtId="165" fontId="3" fillId="0" borderId="19" xfId="0" quotePrefix="1" applyNumberFormat="1" applyFont="1" applyFill="1" applyBorder="1" applyAlignment="1" applyProtection="1">
      <alignment horizontal="center"/>
      <protection hidden="1"/>
    </xf>
    <xf numFmtId="0" fontId="3" fillId="0" borderId="19" xfId="0" applyFont="1" applyFill="1" applyBorder="1" applyAlignment="1" applyProtection="1">
      <alignment horizontal="center" vertical="center"/>
      <protection hidden="1"/>
    </xf>
    <xf numFmtId="1" fontId="3" fillId="0" borderId="19" xfId="0" applyNumberFormat="1" applyFont="1" applyFill="1" applyBorder="1" applyAlignment="1" applyProtection="1">
      <alignment horizontal="center"/>
      <protection hidden="1"/>
    </xf>
    <xf numFmtId="164" fontId="3" fillId="0" borderId="12" xfId="4" applyNumberFormat="1" applyFont="1" applyBorder="1" applyAlignment="1" applyProtection="1">
      <alignment horizontal="center" vertical="center"/>
      <protection locked="0"/>
    </xf>
    <xf numFmtId="164" fontId="3" fillId="0" borderId="15" xfId="4" applyNumberFormat="1" applyFont="1" applyBorder="1" applyAlignment="1" applyProtection="1">
      <alignment horizontal="center" vertical="center"/>
      <protection locked="0"/>
    </xf>
    <xf numFmtId="164" fontId="3" fillId="0" borderId="19" xfId="4" applyNumberFormat="1" applyFont="1" applyBorder="1" applyAlignment="1" applyProtection="1">
      <alignment horizontal="center" vertical="center"/>
      <protection locked="0"/>
    </xf>
    <xf numFmtId="0" fontId="3" fillId="0" borderId="23" xfId="1" applyFont="1" applyFill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14" fillId="0" borderId="25" xfId="0" applyFont="1" applyFill="1" applyBorder="1" applyAlignment="1">
      <alignment vertical="center"/>
    </xf>
    <xf numFmtId="14" fontId="3" fillId="0" borderId="23" xfId="0" applyNumberFormat="1" applyFont="1" applyFill="1" applyBorder="1" applyAlignment="1">
      <alignment horizontal="center" vertical="center"/>
    </xf>
    <xf numFmtId="164" fontId="3" fillId="0" borderId="25" xfId="4" quotePrefix="1" applyNumberFormat="1" applyFont="1" applyBorder="1" applyAlignment="1" applyProtection="1">
      <alignment horizontal="center" vertical="center"/>
      <protection locked="0"/>
    </xf>
    <xf numFmtId="0" fontId="3" fillId="0" borderId="25" xfId="4" applyFont="1" applyBorder="1" applyAlignment="1" applyProtection="1">
      <alignment horizontal="center" vertical="center"/>
      <protection locked="0"/>
    </xf>
    <xf numFmtId="0" fontId="3" fillId="0" borderId="23" xfId="0" applyFont="1" applyFill="1" applyBorder="1" applyAlignment="1" applyProtection="1">
      <alignment horizontal="center" vertical="center"/>
      <protection locked="0"/>
    </xf>
    <xf numFmtId="165" fontId="3" fillId="0" borderId="23" xfId="0" applyNumberFormat="1" applyFont="1" applyFill="1" applyBorder="1" applyAlignment="1" applyProtection="1">
      <alignment horizontal="center" vertical="center"/>
      <protection locked="0"/>
    </xf>
    <xf numFmtId="165" fontId="15" fillId="0" borderId="23" xfId="0" applyNumberFormat="1" applyFont="1" applyFill="1" applyBorder="1" applyAlignment="1" applyProtection="1">
      <alignment horizontal="center" vertical="center"/>
      <protection hidden="1"/>
    </xf>
    <xf numFmtId="0" fontId="3" fillId="0" borderId="23" xfId="0" applyFont="1" applyFill="1" applyBorder="1" applyAlignment="1" applyProtection="1">
      <alignment horizontal="center"/>
      <protection hidden="1"/>
    </xf>
    <xf numFmtId="165" fontId="3" fillId="0" borderId="23" xfId="0" quotePrefix="1" applyNumberFormat="1" applyFont="1" applyFill="1" applyBorder="1" applyAlignment="1" applyProtection="1">
      <alignment horizontal="center"/>
      <protection hidden="1"/>
    </xf>
    <xf numFmtId="0" fontId="3" fillId="0" borderId="23" xfId="0" applyFont="1" applyFill="1" applyBorder="1" applyAlignment="1" applyProtection="1">
      <alignment horizontal="center" vertical="center"/>
      <protection hidden="1"/>
    </xf>
    <xf numFmtId="0" fontId="3" fillId="0" borderId="14" xfId="4" applyFont="1" applyBorder="1" applyAlignment="1" applyProtection="1">
      <alignment horizontal="center" vertical="center"/>
      <protection locked="0"/>
    </xf>
    <xf numFmtId="165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>
      <alignment horizontal="center"/>
    </xf>
    <xf numFmtId="0" fontId="3" fillId="3" borderId="14" xfId="4" applyFont="1" applyFill="1" applyBorder="1" applyAlignment="1" applyProtection="1">
      <alignment horizontal="center" vertical="center"/>
      <protection locked="0"/>
    </xf>
    <xf numFmtId="0" fontId="3" fillId="3" borderId="17" xfId="4" applyFont="1" applyFill="1" applyBorder="1" applyAlignment="1" applyProtection="1">
      <alignment horizontal="center" vertical="center"/>
      <protection locked="0"/>
    </xf>
    <xf numFmtId="0" fontId="3" fillId="3" borderId="21" xfId="4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1" fontId="3" fillId="0" borderId="23" xfId="0" applyNumberFormat="1" applyFont="1" applyFill="1" applyBorder="1" applyAlignment="1" applyProtection="1">
      <alignment horizontal="center"/>
      <protection hidden="1"/>
    </xf>
    <xf numFmtId="0" fontId="3" fillId="3" borderId="15" xfId="0" applyFont="1" applyFill="1" applyBorder="1" applyAlignment="1" applyProtection="1">
      <alignment horizontal="center" vertical="center"/>
      <protection hidden="1"/>
    </xf>
    <xf numFmtId="0" fontId="3" fillId="3" borderId="19" xfId="0" applyFont="1" applyFill="1" applyBorder="1" applyAlignment="1" applyProtection="1">
      <alignment horizontal="center" vertical="center"/>
      <protection hidden="1"/>
    </xf>
    <xf numFmtId="164" fontId="3" fillId="0" borderId="11" xfId="4" applyNumberFormat="1" applyFont="1" applyBorder="1" applyAlignment="1" applyProtection="1">
      <alignment horizontal="center" vertical="center"/>
      <protection locked="0"/>
    </xf>
    <xf numFmtId="1" fontId="3" fillId="0" borderId="4" xfId="0" applyNumberFormat="1" applyFont="1" applyFill="1" applyBorder="1" applyAlignment="1" applyProtection="1">
      <alignment horizontal="center"/>
      <protection hidden="1"/>
    </xf>
    <xf numFmtId="0" fontId="3" fillId="0" borderId="17" xfId="4" applyFont="1" applyFill="1" applyBorder="1" applyAlignment="1" applyProtection="1">
      <alignment horizontal="center" vertical="center"/>
      <protection locked="0"/>
    </xf>
    <xf numFmtId="164" fontId="3" fillId="0" borderId="15" xfId="4" quotePrefix="1" applyNumberFormat="1" applyFont="1" applyBorder="1" applyAlignment="1" applyProtection="1">
      <alignment horizontal="center" vertical="center"/>
      <protection locked="0"/>
    </xf>
    <xf numFmtId="164" fontId="3" fillId="0" borderId="19" xfId="4" quotePrefix="1" applyNumberFormat="1" applyFont="1" applyBorder="1" applyAlignment="1" applyProtection="1">
      <alignment horizontal="center" vertical="center"/>
      <protection locked="0"/>
    </xf>
    <xf numFmtId="0" fontId="20" fillId="0" borderId="0" xfId="2" applyFont="1" applyFill="1" applyBorder="1" applyAlignment="1" applyProtection="1">
      <alignment horizontal="center" vertical="center" wrapText="1"/>
      <protection locked="0"/>
    </xf>
    <xf numFmtId="164" fontId="3" fillId="0" borderId="21" xfId="4" applyNumberFormat="1" applyFont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7" xfId="4" quotePrefix="1" applyFont="1" applyBorder="1" applyAlignment="1" applyProtection="1">
      <alignment vertical="center"/>
      <protection locked="0"/>
    </xf>
    <xf numFmtId="0" fontId="14" fillId="0" borderId="14" xfId="4" applyFont="1" applyBorder="1" applyAlignment="1" applyProtection="1">
      <alignment vertical="center"/>
      <protection locked="0"/>
    </xf>
    <xf numFmtId="0" fontId="3" fillId="0" borderId="28" xfId="4" quotePrefix="1" applyFont="1" applyBorder="1" applyAlignment="1" applyProtection="1">
      <alignment vertical="center"/>
      <protection locked="0"/>
    </xf>
    <xf numFmtId="0" fontId="14" fillId="0" borderId="17" xfId="4" applyFont="1" applyBorder="1" applyAlignment="1" applyProtection="1">
      <alignment vertical="center"/>
      <protection locked="0"/>
    </xf>
    <xf numFmtId="0" fontId="3" fillId="0" borderId="29" xfId="4" quotePrefix="1" applyFont="1" applyBorder="1" applyAlignment="1" applyProtection="1">
      <alignment vertical="center"/>
      <protection locked="0"/>
    </xf>
    <xf numFmtId="0" fontId="14" fillId="0" borderId="21" xfId="4" applyFont="1" applyBorder="1" applyAlignment="1" applyProtection="1">
      <alignment vertical="center"/>
      <protection locked="0"/>
    </xf>
    <xf numFmtId="0" fontId="3" fillId="0" borderId="21" xfId="4" quotePrefix="1" applyFont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0" xfId="6" applyFont="1" applyFill="1" applyBorder="1" applyAlignment="1" applyProtection="1">
      <alignment horizontal="center" vertical="center"/>
      <protection locked="0"/>
    </xf>
    <xf numFmtId="0" fontId="20" fillId="0" borderId="0" xfId="2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14" fillId="0" borderId="10" xfId="0" applyFont="1" applyFill="1" applyBorder="1" applyAlignment="1" applyProtection="1">
      <alignment horizontal="center" vertical="center" wrapText="1"/>
      <protection locked="0"/>
    </xf>
    <xf numFmtId="0" fontId="14" fillId="0" borderId="11" xfId="0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4" xfId="1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 textRotation="90" wrapText="1"/>
      <protection locked="0"/>
    </xf>
    <xf numFmtId="0" fontId="11" fillId="0" borderId="0" xfId="1" applyFont="1" applyFill="1" applyAlignment="1" applyProtection="1">
      <alignment horizontal="left" vertical="center"/>
      <protection locked="0"/>
    </xf>
    <xf numFmtId="0" fontId="10" fillId="0" borderId="0" xfId="1" applyFont="1" applyFill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right" vertical="center"/>
      <protection locked="0"/>
    </xf>
    <xf numFmtId="0" fontId="10" fillId="0" borderId="0" xfId="1" applyFont="1" applyFill="1" applyAlignment="1" applyProtection="1">
      <alignment horizontal="right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5" xfId="0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3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Alignment="1" applyProtection="1">
      <alignment horizontal="left" vertical="center"/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3" fillId="0" borderId="0" xfId="1" applyFont="1" applyFill="1" applyAlignment="1" applyProtection="1">
      <alignment horizontal="center"/>
      <protection locked="0"/>
    </xf>
    <xf numFmtId="0" fontId="4" fillId="0" borderId="0" xfId="1" applyFont="1" applyFill="1" applyAlignment="1" applyProtection="1">
      <alignment horizontal="center"/>
      <protection locked="0"/>
    </xf>
    <xf numFmtId="0" fontId="6" fillId="0" borderId="0" xfId="1" applyFont="1" applyFill="1" applyAlignment="1" applyProtection="1">
      <alignment horizontal="center"/>
      <protection locked="0"/>
    </xf>
    <xf numFmtId="0" fontId="5" fillId="0" borderId="0" xfId="0" applyFont="1" applyFill="1" applyAlignment="1" applyProtection="1">
      <alignment horizontal="center"/>
      <protection locked="0"/>
    </xf>
    <xf numFmtId="0" fontId="3" fillId="3" borderId="30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</cellXfs>
  <cellStyles count="8">
    <cellStyle name="Hyperlink" xfId="3" builtinId="8"/>
    <cellStyle name="Normal" xfId="0" builtinId="0"/>
    <cellStyle name="Normal_Bao cao tong hop ket qua thi ket thuc hoc phan_KT2" xfId="2"/>
    <cellStyle name="Normal_DS C07VT1" xfId="5"/>
    <cellStyle name="Normal_DS D07DT2" xfId="6"/>
    <cellStyle name="Normal_DS_lop khoa_2009 (kem theo cac QD thanh lap lop)" xfId="4"/>
    <cellStyle name="Normal_Sheet1" xfId="1"/>
    <cellStyle name="Style 1" xfId="7"/>
  </cellStyles>
  <dxfs count="5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</dxf>
    <dxf>
      <fill>
        <patternFill>
          <f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70"/>
  <sheetViews>
    <sheetView workbookViewId="0">
      <pane ySplit="4" topLeftCell="A47" activePane="bottomLeft" state="frozen"/>
      <selection activeCell="E15" sqref="E15"/>
      <selection pane="bottomLeft" activeCell="G71" sqref="G71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5.125" style="1" customWidth="1"/>
    <col min="5" max="5" width="7.375" style="1" customWidth="1"/>
    <col min="6" max="6" width="9.375" style="1" hidden="1" customWidth="1"/>
    <col min="7" max="7" width="11.375" style="1" customWidth="1"/>
    <col min="8" max="11" width="4.2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3.625" style="1" customWidth="1"/>
    <col min="21" max="21" width="5.75" style="1" hidden="1" customWidth="1"/>
    <col min="22" max="22" width="6.5" style="1" customWidth="1"/>
    <col min="23" max="23" width="6.5" style="2" customWidth="1"/>
    <col min="24" max="24" width="9" style="58"/>
    <col min="25" max="25" width="9.125" style="58" bestFit="1" customWidth="1"/>
    <col min="26" max="26" width="9" style="58"/>
    <col min="27" max="27" width="10.375" style="58" bestFit="1" customWidth="1"/>
    <col min="28" max="28" width="9.125" style="58" bestFit="1" customWidth="1"/>
    <col min="29" max="39" width="9" style="58"/>
    <col min="40" max="16384" width="9" style="1"/>
  </cols>
  <sheetData>
    <row r="1" spans="2:39" ht="18.75"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2:39" ht="27.75" customHeight="1">
      <c r="B2" s="174" t="s">
        <v>0</v>
      </c>
      <c r="C2" s="174"/>
      <c r="D2" s="174"/>
      <c r="E2" s="174"/>
      <c r="F2" s="174"/>
      <c r="G2" s="174"/>
      <c r="H2" s="175" t="s">
        <v>723</v>
      </c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3"/>
    </row>
    <row r="3" spans="2:39" ht="25.5" customHeight="1">
      <c r="B3" s="176" t="s">
        <v>1</v>
      </c>
      <c r="C3" s="176"/>
      <c r="D3" s="176"/>
      <c r="E3" s="176"/>
      <c r="F3" s="176"/>
      <c r="G3" s="176"/>
      <c r="H3" s="177" t="s">
        <v>43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4"/>
      <c r="W3" s="5"/>
      <c r="AE3" s="59"/>
      <c r="AF3" s="60"/>
      <c r="AG3" s="59"/>
      <c r="AH3" s="59"/>
      <c r="AI3" s="59"/>
      <c r="AJ3" s="60"/>
      <c r="AK3" s="59"/>
    </row>
    <row r="4" spans="2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61"/>
      <c r="AJ4" s="61"/>
    </row>
    <row r="5" spans="2:39" ht="23.25" customHeight="1">
      <c r="B5" s="165" t="s">
        <v>2</v>
      </c>
      <c r="C5" s="165"/>
      <c r="D5" s="162" t="s">
        <v>44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72" t="s">
        <v>42</v>
      </c>
      <c r="Q5" s="172"/>
      <c r="R5" s="172"/>
      <c r="S5" s="172"/>
      <c r="T5" s="172"/>
      <c r="U5" s="172"/>
      <c r="X5" s="59"/>
      <c r="Y5" s="152" t="s">
        <v>41</v>
      </c>
      <c r="Z5" s="152" t="s">
        <v>8</v>
      </c>
      <c r="AA5" s="152" t="s">
        <v>40</v>
      </c>
      <c r="AB5" s="152" t="s">
        <v>39</v>
      </c>
      <c r="AC5" s="152"/>
      <c r="AD5" s="152"/>
      <c r="AE5" s="152"/>
      <c r="AF5" s="152" t="s">
        <v>38</v>
      </c>
      <c r="AG5" s="152"/>
      <c r="AH5" s="152" t="s">
        <v>36</v>
      </c>
      <c r="AI5" s="152"/>
      <c r="AJ5" s="152" t="s">
        <v>37</v>
      </c>
      <c r="AK5" s="152"/>
      <c r="AL5" s="152" t="s">
        <v>35</v>
      </c>
      <c r="AM5" s="152"/>
    </row>
    <row r="6" spans="2:39" ht="17.25" customHeight="1">
      <c r="B6" s="164" t="s">
        <v>3</v>
      </c>
      <c r="C6" s="164"/>
      <c r="D6" s="9"/>
      <c r="G6" s="163" t="s">
        <v>45</v>
      </c>
      <c r="H6" s="163"/>
      <c r="I6" s="163"/>
      <c r="J6" s="163"/>
      <c r="K6" s="163"/>
      <c r="L6" s="163"/>
      <c r="M6" s="163"/>
      <c r="N6" s="163"/>
      <c r="O6" s="163"/>
      <c r="P6" s="163" t="s">
        <v>46</v>
      </c>
      <c r="Q6" s="163"/>
      <c r="R6" s="163"/>
      <c r="S6" s="163"/>
      <c r="T6" s="163"/>
      <c r="U6" s="163"/>
      <c r="X6" s="59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</row>
    <row r="7" spans="2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6"/>
      <c r="Q7" s="3"/>
      <c r="R7" s="3"/>
      <c r="S7" s="3"/>
      <c r="T7" s="3"/>
      <c r="U7" s="3"/>
      <c r="X7" s="59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</row>
    <row r="8" spans="2:39" ht="44.25" customHeight="1">
      <c r="B8" s="153" t="s">
        <v>4</v>
      </c>
      <c r="C8" s="166" t="s">
        <v>5</v>
      </c>
      <c r="D8" s="168" t="s">
        <v>6</v>
      </c>
      <c r="E8" s="169"/>
      <c r="F8" s="153" t="s">
        <v>7</v>
      </c>
      <c r="G8" s="153" t="s">
        <v>8</v>
      </c>
      <c r="H8" s="161" t="s">
        <v>9</v>
      </c>
      <c r="I8" s="161" t="s">
        <v>10</v>
      </c>
      <c r="J8" s="161" t="s">
        <v>11</v>
      </c>
      <c r="K8" s="161" t="s">
        <v>12</v>
      </c>
      <c r="L8" s="159" t="s">
        <v>13</v>
      </c>
      <c r="M8" s="159" t="s">
        <v>14</v>
      </c>
      <c r="N8" s="159" t="s">
        <v>15</v>
      </c>
      <c r="O8" s="160" t="s">
        <v>16</v>
      </c>
      <c r="P8" s="159" t="s">
        <v>17</v>
      </c>
      <c r="Q8" s="153" t="s">
        <v>18</v>
      </c>
      <c r="R8" s="159" t="s">
        <v>19</v>
      </c>
      <c r="S8" s="153" t="s">
        <v>20</v>
      </c>
      <c r="T8" s="153" t="s">
        <v>21</v>
      </c>
      <c r="U8" s="153" t="s">
        <v>22</v>
      </c>
      <c r="X8" s="59"/>
      <c r="Y8" s="152"/>
      <c r="Z8" s="152"/>
      <c r="AA8" s="152"/>
      <c r="AB8" s="62" t="s">
        <v>23</v>
      </c>
      <c r="AC8" s="62" t="s">
        <v>24</v>
      </c>
      <c r="AD8" s="62" t="s">
        <v>25</v>
      </c>
      <c r="AE8" s="62" t="s">
        <v>26</v>
      </c>
      <c r="AF8" s="62" t="s">
        <v>27</v>
      </c>
      <c r="AG8" s="62" t="s">
        <v>26</v>
      </c>
      <c r="AH8" s="62" t="s">
        <v>27</v>
      </c>
      <c r="AI8" s="62" t="s">
        <v>26</v>
      </c>
      <c r="AJ8" s="62" t="s">
        <v>27</v>
      </c>
      <c r="AK8" s="62" t="s">
        <v>26</v>
      </c>
      <c r="AL8" s="62" t="s">
        <v>27</v>
      </c>
      <c r="AM8" s="63" t="s">
        <v>26</v>
      </c>
    </row>
    <row r="9" spans="2:39" ht="44.25" customHeight="1">
      <c r="B9" s="154"/>
      <c r="C9" s="167"/>
      <c r="D9" s="170"/>
      <c r="E9" s="171"/>
      <c r="F9" s="154"/>
      <c r="G9" s="154"/>
      <c r="H9" s="161"/>
      <c r="I9" s="161"/>
      <c r="J9" s="161"/>
      <c r="K9" s="161"/>
      <c r="L9" s="159"/>
      <c r="M9" s="159"/>
      <c r="N9" s="159"/>
      <c r="O9" s="160"/>
      <c r="P9" s="159"/>
      <c r="Q9" s="155"/>
      <c r="R9" s="159"/>
      <c r="S9" s="154"/>
      <c r="T9" s="154"/>
      <c r="U9" s="155"/>
      <c r="W9" s="12"/>
      <c r="X9" s="59"/>
      <c r="Y9" s="64" t="str">
        <f>+D5</f>
        <v>Truyền sóng và Anten</v>
      </c>
      <c r="Z9" s="65" t="str">
        <f>+P5</f>
        <v>Nhóm:  01</v>
      </c>
      <c r="AA9" s="66">
        <f>+$AJ$9+$AL$9+$AH$9</f>
        <v>48</v>
      </c>
      <c r="AB9" s="60">
        <f>COUNTIF($T$10:$T$103,"Khiển trách")</f>
        <v>0</v>
      </c>
      <c r="AC9" s="60">
        <f>COUNTIF($T$10:$T$103,"Cảnh cáo")</f>
        <v>0</v>
      </c>
      <c r="AD9" s="60">
        <f>COUNTIF($T$10:$T$103,"Đình chỉ thi")</f>
        <v>0</v>
      </c>
      <c r="AE9" s="67">
        <f>+($AB$9+$AC$9+$AD$9)/$AA$9*100%</f>
        <v>0</v>
      </c>
      <c r="AF9" s="60">
        <f>SUM(COUNTIF($T$10:$T$101,"Vắng"),COUNTIF($T$10:$T$101,"Vắng có phép"))</f>
        <v>2</v>
      </c>
      <c r="AG9" s="68">
        <f>+$AF$9/$AA$9</f>
        <v>4.1666666666666664E-2</v>
      </c>
      <c r="AH9" s="69">
        <f>COUNTIF($X$10:$X$101,"Thi lại")</f>
        <v>2</v>
      </c>
      <c r="AI9" s="68">
        <f>+$AH$9/$AA$9</f>
        <v>4.1666666666666664E-2</v>
      </c>
      <c r="AJ9" s="69">
        <f>COUNTIF($X$10:$X$102,"Học lại")</f>
        <v>10</v>
      </c>
      <c r="AK9" s="68">
        <f>+$AJ$9/$AA$9</f>
        <v>0.20833333333333334</v>
      </c>
      <c r="AL9" s="60">
        <f>COUNTIF($X$11:$X$102,"Đạt")</f>
        <v>36</v>
      </c>
      <c r="AM9" s="67">
        <f>+$AL$9/$AA$9</f>
        <v>0.75</v>
      </c>
    </row>
    <row r="10" spans="2:39" ht="14.25" customHeight="1">
      <c r="B10" s="156" t="s">
        <v>28</v>
      </c>
      <c r="C10" s="157"/>
      <c r="D10" s="157"/>
      <c r="E10" s="157"/>
      <c r="F10" s="157"/>
      <c r="G10" s="158"/>
      <c r="H10" s="13">
        <v>10</v>
      </c>
      <c r="I10" s="13">
        <v>10</v>
      </c>
      <c r="J10" s="14">
        <v>10</v>
      </c>
      <c r="K10" s="13">
        <v>10</v>
      </c>
      <c r="L10" s="15"/>
      <c r="M10" s="16"/>
      <c r="N10" s="16"/>
      <c r="O10" s="17"/>
      <c r="P10" s="57">
        <f>100-(H10+I10+J10+K10)</f>
        <v>60</v>
      </c>
      <c r="Q10" s="154"/>
      <c r="R10" s="18"/>
      <c r="S10" s="18"/>
      <c r="T10" s="154"/>
      <c r="U10" s="154"/>
      <c r="X10" s="59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</row>
    <row r="11" spans="2:39" ht="21" customHeight="1">
      <c r="B11" s="19">
        <v>1</v>
      </c>
      <c r="C11" s="20" t="s">
        <v>321</v>
      </c>
      <c r="D11" s="21" t="s">
        <v>322</v>
      </c>
      <c r="E11" s="22" t="s">
        <v>56</v>
      </c>
      <c r="F11" s="23"/>
      <c r="G11" s="120" t="s">
        <v>218</v>
      </c>
      <c r="H11" s="24">
        <v>10</v>
      </c>
      <c r="I11" s="24">
        <v>8</v>
      </c>
      <c r="J11" s="24">
        <v>8</v>
      </c>
      <c r="K11" s="24">
        <v>7.5</v>
      </c>
      <c r="L11" s="25"/>
      <c r="M11" s="25"/>
      <c r="N11" s="25"/>
      <c r="O11" s="77"/>
      <c r="P11" s="26">
        <v>6.5</v>
      </c>
      <c r="Q11" s="27">
        <v>7.3</v>
      </c>
      <c r="R11" s="28"/>
      <c r="S11" s="28"/>
      <c r="T11" s="82" t="str">
        <f>+IF(OR($H11=0,$I11=0,$J11=0,$K11=0),"Không đủ ĐKDT","")</f>
        <v/>
      </c>
      <c r="U11" s="29">
        <v>305</v>
      </c>
      <c r="V11" s="3"/>
      <c r="W11" s="30"/>
      <c r="X11" s="71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Đạt</v>
      </c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</row>
    <row r="12" spans="2:39" ht="21" customHeight="1">
      <c r="B12" s="31">
        <v>2</v>
      </c>
      <c r="C12" s="32" t="s">
        <v>323</v>
      </c>
      <c r="D12" s="33" t="s">
        <v>324</v>
      </c>
      <c r="E12" s="34" t="s">
        <v>325</v>
      </c>
      <c r="F12" s="35"/>
      <c r="G12" s="44" t="s">
        <v>148</v>
      </c>
      <c r="H12" s="36">
        <v>10</v>
      </c>
      <c r="I12" s="36">
        <v>6</v>
      </c>
      <c r="J12" s="36">
        <v>7.5</v>
      </c>
      <c r="K12" s="36">
        <v>6</v>
      </c>
      <c r="L12" s="37"/>
      <c r="M12" s="37"/>
      <c r="N12" s="37"/>
      <c r="O12" s="78"/>
      <c r="P12" s="38">
        <v>3.5</v>
      </c>
      <c r="Q12" s="39">
        <v>5.0999999999999996</v>
      </c>
      <c r="R12" s="40"/>
      <c r="S12" s="41"/>
      <c r="T12" s="42" t="str">
        <f>+IF(OR($H12=0,$I12=0,$J12=0,$K12=0),"Không đủ ĐKDT","")</f>
        <v/>
      </c>
      <c r="U12" s="43">
        <v>305</v>
      </c>
      <c r="V12" s="3"/>
      <c r="W12" s="30"/>
      <c r="X12" s="71" t="str">
        <f t="shared" ref="X12:X58" si="0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Đạt</v>
      </c>
      <c r="Y12" s="70"/>
      <c r="Z12" s="70"/>
      <c r="AA12" s="70"/>
      <c r="AB12" s="62"/>
      <c r="AC12" s="62"/>
      <c r="AD12" s="62"/>
      <c r="AE12" s="62"/>
      <c r="AF12" s="61"/>
      <c r="AG12" s="62"/>
      <c r="AH12" s="62"/>
      <c r="AI12" s="62"/>
      <c r="AJ12" s="62"/>
      <c r="AK12" s="62"/>
      <c r="AL12" s="62"/>
      <c r="AM12" s="63"/>
    </row>
    <row r="13" spans="2:39" ht="21" customHeight="1">
      <c r="B13" s="31">
        <v>3</v>
      </c>
      <c r="C13" s="32" t="s">
        <v>326</v>
      </c>
      <c r="D13" s="33" t="s">
        <v>327</v>
      </c>
      <c r="E13" s="34" t="s">
        <v>76</v>
      </c>
      <c r="F13" s="35"/>
      <c r="G13" s="44" t="s">
        <v>221</v>
      </c>
      <c r="H13" s="36">
        <v>7</v>
      </c>
      <c r="I13" s="36">
        <v>6</v>
      </c>
      <c r="J13" s="36">
        <v>7</v>
      </c>
      <c r="K13" s="36">
        <v>8</v>
      </c>
      <c r="L13" s="44"/>
      <c r="M13" s="44"/>
      <c r="N13" s="44"/>
      <c r="O13" s="78"/>
      <c r="P13" s="38">
        <v>6</v>
      </c>
      <c r="Q13" s="39">
        <v>6.4</v>
      </c>
      <c r="R13" s="40"/>
      <c r="S13" s="41"/>
      <c r="T13" s="42" t="str">
        <f>+IF(OR($H13=0,$I13=0,$J13=0,$K13=0),"Không đủ ĐKDT","")</f>
        <v/>
      </c>
      <c r="U13" s="43">
        <v>305</v>
      </c>
      <c r="V13" s="3"/>
      <c r="W13" s="30"/>
      <c r="X13" s="71" t="str">
        <f t="shared" si="0"/>
        <v>Đạt</v>
      </c>
      <c r="Y13" s="72"/>
      <c r="Z13" s="72"/>
      <c r="AA13" s="73"/>
      <c r="AB13" s="61"/>
      <c r="AC13" s="61"/>
      <c r="AD13" s="61"/>
      <c r="AE13" s="74"/>
      <c r="AF13" s="61"/>
      <c r="AG13" s="75"/>
      <c r="AH13" s="76"/>
      <c r="AI13" s="75"/>
      <c r="AJ13" s="76"/>
      <c r="AK13" s="75"/>
      <c r="AL13" s="61"/>
      <c r="AM13" s="74"/>
    </row>
    <row r="14" spans="2:39" ht="21" customHeight="1">
      <c r="B14" s="31">
        <v>4</v>
      </c>
      <c r="C14" s="32" t="s">
        <v>328</v>
      </c>
      <c r="D14" s="33" t="s">
        <v>329</v>
      </c>
      <c r="E14" s="34" t="s">
        <v>76</v>
      </c>
      <c r="F14" s="35"/>
      <c r="G14" s="44" t="s">
        <v>319</v>
      </c>
      <c r="H14" s="36">
        <v>10</v>
      </c>
      <c r="I14" s="36">
        <v>6</v>
      </c>
      <c r="J14" s="36">
        <v>6</v>
      </c>
      <c r="K14" s="36">
        <v>8</v>
      </c>
      <c r="L14" s="44"/>
      <c r="M14" s="44"/>
      <c r="N14" s="44"/>
      <c r="O14" s="78"/>
      <c r="P14" s="38">
        <v>7</v>
      </c>
      <c r="Q14" s="39">
        <v>7.2</v>
      </c>
      <c r="R14" s="40"/>
      <c r="S14" s="41"/>
      <c r="T14" s="42" t="str">
        <f>+IF(OR($H14=0,$I14=0,$J14=0,$K14=0),"Không đủ ĐKDT","")</f>
        <v/>
      </c>
      <c r="U14" s="43">
        <v>305</v>
      </c>
      <c r="V14" s="3"/>
      <c r="W14" s="30"/>
      <c r="X14" s="71" t="str">
        <f t="shared" si="0"/>
        <v>Đạt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</row>
    <row r="15" spans="2:39" ht="21" customHeight="1">
      <c r="B15" s="31">
        <v>5</v>
      </c>
      <c r="C15" s="32" t="s">
        <v>330</v>
      </c>
      <c r="D15" s="33" t="s">
        <v>331</v>
      </c>
      <c r="E15" s="34" t="s">
        <v>81</v>
      </c>
      <c r="F15" s="35"/>
      <c r="G15" s="44" t="s">
        <v>218</v>
      </c>
      <c r="H15" s="36">
        <v>1</v>
      </c>
      <c r="I15" s="36">
        <v>0</v>
      </c>
      <c r="J15" s="36">
        <v>0</v>
      </c>
      <c r="K15" s="36">
        <v>0</v>
      </c>
      <c r="L15" s="44"/>
      <c r="M15" s="44"/>
      <c r="N15" s="44"/>
      <c r="O15" s="78"/>
      <c r="P15" s="38"/>
      <c r="Q15" s="39">
        <v>0.1</v>
      </c>
      <c r="R15" s="40"/>
      <c r="S15" s="41"/>
      <c r="T15" s="129" t="s">
        <v>469</v>
      </c>
      <c r="U15" s="43">
        <v>305</v>
      </c>
      <c r="V15" s="3"/>
      <c r="W15" s="30"/>
      <c r="X15" s="71" t="str">
        <f t="shared" si="0"/>
        <v>Học lại</v>
      </c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</row>
    <row r="16" spans="2:39" ht="21" customHeight="1">
      <c r="B16" s="31">
        <v>6</v>
      </c>
      <c r="C16" s="32" t="s">
        <v>332</v>
      </c>
      <c r="D16" s="33" t="s">
        <v>206</v>
      </c>
      <c r="E16" s="34" t="s">
        <v>81</v>
      </c>
      <c r="F16" s="35"/>
      <c r="G16" s="44" t="s">
        <v>221</v>
      </c>
      <c r="H16" s="36">
        <v>7</v>
      </c>
      <c r="I16" s="36">
        <v>6</v>
      </c>
      <c r="J16" s="36">
        <v>7</v>
      </c>
      <c r="K16" s="36">
        <v>7</v>
      </c>
      <c r="L16" s="44"/>
      <c r="M16" s="44"/>
      <c r="N16" s="44"/>
      <c r="O16" s="78"/>
      <c r="P16" s="38">
        <v>3.5</v>
      </c>
      <c r="Q16" s="39">
        <v>4.8</v>
      </c>
      <c r="R16" s="40"/>
      <c r="S16" s="41"/>
      <c r="T16" s="42" t="str">
        <f>+IF(OR($H16=0,$I16=0,$J16=0,$K16=0),"Không đủ ĐKDT","")</f>
        <v/>
      </c>
      <c r="U16" s="43">
        <v>305</v>
      </c>
      <c r="V16" s="3"/>
      <c r="W16" s="30"/>
      <c r="X16" s="71" t="str">
        <f t="shared" si="0"/>
        <v>Đạt</v>
      </c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</row>
    <row r="17" spans="2:39" ht="21" customHeight="1">
      <c r="B17" s="31">
        <v>7</v>
      </c>
      <c r="C17" s="32" t="s">
        <v>275</v>
      </c>
      <c r="D17" s="33" t="s">
        <v>113</v>
      </c>
      <c r="E17" s="34" t="s">
        <v>81</v>
      </c>
      <c r="F17" s="35"/>
      <c r="G17" s="44" t="s">
        <v>148</v>
      </c>
      <c r="H17" s="36">
        <v>10</v>
      </c>
      <c r="I17" s="36">
        <v>6.5</v>
      </c>
      <c r="J17" s="36">
        <v>7.5</v>
      </c>
      <c r="K17" s="36">
        <v>7</v>
      </c>
      <c r="L17" s="44"/>
      <c r="M17" s="44"/>
      <c r="N17" s="44"/>
      <c r="O17" s="78"/>
      <c r="P17" s="38">
        <v>6.5</v>
      </c>
      <c r="Q17" s="39">
        <v>7</v>
      </c>
      <c r="R17" s="40"/>
      <c r="S17" s="41"/>
      <c r="T17" s="42" t="str">
        <f>+IF(OR($H17=0,$I17=0,$J17=0,$K17=0),"Không đủ ĐKDT","")</f>
        <v/>
      </c>
      <c r="U17" s="43">
        <v>305</v>
      </c>
      <c r="V17" s="3"/>
      <c r="W17" s="30"/>
      <c r="X17" s="71" t="str">
        <f t="shared" si="0"/>
        <v>Đạt</v>
      </c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</row>
    <row r="18" spans="2:39" ht="21" customHeight="1">
      <c r="B18" s="31">
        <v>8</v>
      </c>
      <c r="C18" s="32" t="s">
        <v>276</v>
      </c>
      <c r="D18" s="33" t="s">
        <v>277</v>
      </c>
      <c r="E18" s="34" t="s">
        <v>81</v>
      </c>
      <c r="F18" s="35"/>
      <c r="G18" s="44" t="s">
        <v>141</v>
      </c>
      <c r="H18" s="36">
        <v>7</v>
      </c>
      <c r="I18" s="36">
        <v>6.5</v>
      </c>
      <c r="J18" s="36">
        <v>8</v>
      </c>
      <c r="K18" s="36">
        <v>7.5</v>
      </c>
      <c r="L18" s="44"/>
      <c r="M18" s="44"/>
      <c r="N18" s="44"/>
      <c r="O18" s="78"/>
      <c r="P18" s="38">
        <v>3</v>
      </c>
      <c r="Q18" s="39">
        <v>4.7</v>
      </c>
      <c r="R18" s="40"/>
      <c r="S18" s="41"/>
      <c r="T18" s="42" t="str">
        <f>+IF(OR($H18=0,$I18=0,$J18=0,$K18=0),"Không đủ ĐKDT","")</f>
        <v/>
      </c>
      <c r="U18" s="43">
        <v>305</v>
      </c>
      <c r="V18" s="3"/>
      <c r="W18" s="30"/>
      <c r="X18" s="71" t="str">
        <f t="shared" si="0"/>
        <v>Đạt</v>
      </c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</row>
    <row r="19" spans="2:39" ht="21" customHeight="1">
      <c r="B19" s="31">
        <v>9</v>
      </c>
      <c r="C19" s="32" t="s">
        <v>333</v>
      </c>
      <c r="D19" s="33" t="s">
        <v>334</v>
      </c>
      <c r="E19" s="34" t="s">
        <v>335</v>
      </c>
      <c r="F19" s="35"/>
      <c r="G19" s="44" t="s">
        <v>221</v>
      </c>
      <c r="H19" s="36">
        <v>0</v>
      </c>
      <c r="I19" s="36">
        <v>0</v>
      </c>
      <c r="J19" s="36">
        <v>0</v>
      </c>
      <c r="K19" s="36">
        <v>0</v>
      </c>
      <c r="L19" s="44"/>
      <c r="M19" s="44"/>
      <c r="N19" s="44"/>
      <c r="O19" s="78"/>
      <c r="P19" s="38"/>
      <c r="Q19" s="39">
        <v>0</v>
      </c>
      <c r="R19" s="40"/>
      <c r="S19" s="41"/>
      <c r="T19" s="129" t="s">
        <v>469</v>
      </c>
      <c r="U19" s="43">
        <v>305</v>
      </c>
      <c r="V19" s="3"/>
      <c r="W19" s="30"/>
      <c r="X19" s="71" t="str">
        <f t="shared" si="0"/>
        <v>Học lại</v>
      </c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</row>
    <row r="20" spans="2:39" ht="21" customHeight="1">
      <c r="B20" s="31">
        <v>10</v>
      </c>
      <c r="C20" s="32" t="s">
        <v>336</v>
      </c>
      <c r="D20" s="33" t="s">
        <v>337</v>
      </c>
      <c r="E20" s="34" t="s">
        <v>338</v>
      </c>
      <c r="F20" s="35"/>
      <c r="G20" s="44" t="s">
        <v>406</v>
      </c>
      <c r="H20" s="36">
        <v>7</v>
      </c>
      <c r="I20" s="36">
        <v>7</v>
      </c>
      <c r="J20" s="36">
        <v>9</v>
      </c>
      <c r="K20" s="36">
        <v>7.5</v>
      </c>
      <c r="L20" s="44"/>
      <c r="M20" s="44"/>
      <c r="N20" s="44"/>
      <c r="O20" s="78"/>
      <c r="P20" s="38">
        <v>6.5</v>
      </c>
      <c r="Q20" s="39">
        <v>7</v>
      </c>
      <c r="R20" s="40"/>
      <c r="S20" s="41"/>
      <c r="T20" s="129" t="str">
        <f>+IF(OR($H20=0,$I20=0,$J20=0,$K20=0),"Không đủ ĐKDT","")</f>
        <v/>
      </c>
      <c r="U20" s="43">
        <v>305</v>
      </c>
      <c r="V20" s="3"/>
      <c r="W20" s="30"/>
      <c r="X20" s="71" t="str">
        <f t="shared" si="0"/>
        <v>Đạt</v>
      </c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</row>
    <row r="21" spans="2:39" ht="21" customHeight="1">
      <c r="B21" s="31">
        <v>11</v>
      </c>
      <c r="C21" s="32" t="s">
        <v>339</v>
      </c>
      <c r="D21" s="33" t="s">
        <v>340</v>
      </c>
      <c r="E21" s="34" t="s">
        <v>338</v>
      </c>
      <c r="F21" s="35"/>
      <c r="G21" s="44" t="s">
        <v>319</v>
      </c>
      <c r="H21" s="36">
        <v>0</v>
      </c>
      <c r="I21" s="36">
        <v>0</v>
      </c>
      <c r="J21" s="36">
        <v>0</v>
      </c>
      <c r="K21" s="36">
        <v>0</v>
      </c>
      <c r="L21" s="44"/>
      <c r="M21" s="44"/>
      <c r="N21" s="44"/>
      <c r="O21" s="78"/>
      <c r="P21" s="38"/>
      <c r="Q21" s="39">
        <v>0</v>
      </c>
      <c r="R21" s="40"/>
      <c r="S21" s="41"/>
      <c r="T21" s="129" t="s">
        <v>469</v>
      </c>
      <c r="U21" s="43">
        <v>305</v>
      </c>
      <c r="V21" s="3"/>
      <c r="W21" s="30"/>
      <c r="X21" s="71" t="str">
        <f t="shared" si="0"/>
        <v>Học lại</v>
      </c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</row>
    <row r="22" spans="2:39" ht="21" customHeight="1">
      <c r="B22" s="31">
        <v>12</v>
      </c>
      <c r="C22" s="32" t="s">
        <v>341</v>
      </c>
      <c r="D22" s="33" t="s">
        <v>342</v>
      </c>
      <c r="E22" s="34" t="s">
        <v>163</v>
      </c>
      <c r="F22" s="35"/>
      <c r="G22" s="44" t="s">
        <v>407</v>
      </c>
      <c r="H22" s="36">
        <v>7</v>
      </c>
      <c r="I22" s="36">
        <v>5</v>
      </c>
      <c r="J22" s="36">
        <v>9</v>
      </c>
      <c r="K22" s="36">
        <v>8</v>
      </c>
      <c r="L22" s="44"/>
      <c r="M22" s="44"/>
      <c r="N22" s="44"/>
      <c r="O22" s="78"/>
      <c r="P22" s="38">
        <v>7</v>
      </c>
      <c r="Q22" s="39">
        <v>7.1</v>
      </c>
      <c r="R22" s="40"/>
      <c r="S22" s="41"/>
      <c r="T22" s="129" t="str">
        <f>+IF(OR($H22=0,$I22=0,$J22=0,$K22=0),"Không đủ ĐKDT","")</f>
        <v/>
      </c>
      <c r="U22" s="43">
        <v>305</v>
      </c>
      <c r="V22" s="3"/>
      <c r="W22" s="30"/>
      <c r="X22" s="71" t="str">
        <f t="shared" si="0"/>
        <v>Đạt</v>
      </c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</row>
    <row r="23" spans="2:39" ht="21" customHeight="1">
      <c r="B23" s="31">
        <v>13</v>
      </c>
      <c r="C23" s="32" t="s">
        <v>343</v>
      </c>
      <c r="D23" s="33" t="s">
        <v>344</v>
      </c>
      <c r="E23" s="34" t="s">
        <v>345</v>
      </c>
      <c r="F23" s="35"/>
      <c r="G23" s="44" t="s">
        <v>220</v>
      </c>
      <c r="H23" s="36">
        <v>0</v>
      </c>
      <c r="I23" s="36">
        <v>0</v>
      </c>
      <c r="J23" s="36">
        <v>0</v>
      </c>
      <c r="K23" s="36">
        <v>0</v>
      </c>
      <c r="L23" s="44"/>
      <c r="M23" s="44"/>
      <c r="N23" s="44"/>
      <c r="O23" s="78"/>
      <c r="P23" s="38"/>
      <c r="Q23" s="39">
        <v>0</v>
      </c>
      <c r="R23" s="40"/>
      <c r="S23" s="41"/>
      <c r="T23" s="129" t="s">
        <v>469</v>
      </c>
      <c r="U23" s="43">
        <v>305</v>
      </c>
      <c r="V23" s="3"/>
      <c r="W23" s="30"/>
      <c r="X23" s="71" t="str">
        <f t="shared" si="0"/>
        <v>Học lại</v>
      </c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</row>
    <row r="24" spans="2:39" ht="21" customHeight="1">
      <c r="B24" s="31">
        <v>14</v>
      </c>
      <c r="C24" s="32" t="s">
        <v>346</v>
      </c>
      <c r="D24" s="33" t="s">
        <v>347</v>
      </c>
      <c r="E24" s="34" t="s">
        <v>172</v>
      </c>
      <c r="F24" s="35"/>
      <c r="G24" s="44" t="s">
        <v>319</v>
      </c>
      <c r="H24" s="36">
        <v>10</v>
      </c>
      <c r="I24" s="36">
        <v>5.5</v>
      </c>
      <c r="J24" s="36">
        <v>7.5</v>
      </c>
      <c r="K24" s="36">
        <v>6.5</v>
      </c>
      <c r="L24" s="44"/>
      <c r="M24" s="44"/>
      <c r="N24" s="44"/>
      <c r="O24" s="78"/>
      <c r="P24" s="38">
        <v>4</v>
      </c>
      <c r="Q24" s="39">
        <v>5.4</v>
      </c>
      <c r="R24" s="40"/>
      <c r="S24" s="41"/>
      <c r="T24" s="129" t="str">
        <f t="shared" ref="T24:T30" si="1">+IF(OR($H24=0,$I24=0,$J24=0,$K24=0),"Không đủ ĐKDT","")</f>
        <v/>
      </c>
      <c r="U24" s="43">
        <v>305</v>
      </c>
      <c r="V24" s="3"/>
      <c r="W24" s="30"/>
      <c r="X24" s="71" t="str">
        <f t="shared" si="0"/>
        <v>Đạt</v>
      </c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</row>
    <row r="25" spans="2:39" ht="21" customHeight="1">
      <c r="B25" s="31">
        <v>15</v>
      </c>
      <c r="C25" s="32" t="s">
        <v>348</v>
      </c>
      <c r="D25" s="33" t="s">
        <v>349</v>
      </c>
      <c r="E25" s="34" t="s">
        <v>350</v>
      </c>
      <c r="F25" s="35"/>
      <c r="G25" s="44" t="s">
        <v>406</v>
      </c>
      <c r="H25" s="36">
        <v>7</v>
      </c>
      <c r="I25" s="36">
        <v>8</v>
      </c>
      <c r="J25" s="36">
        <v>9</v>
      </c>
      <c r="K25" s="36">
        <v>9</v>
      </c>
      <c r="L25" s="44"/>
      <c r="M25" s="44"/>
      <c r="N25" s="44"/>
      <c r="O25" s="78"/>
      <c r="P25" s="38">
        <v>6.5</v>
      </c>
      <c r="Q25" s="39">
        <v>7.2</v>
      </c>
      <c r="R25" s="40"/>
      <c r="S25" s="41"/>
      <c r="T25" s="129" t="str">
        <f t="shared" si="1"/>
        <v/>
      </c>
      <c r="U25" s="43">
        <v>305</v>
      </c>
      <c r="V25" s="3"/>
      <c r="W25" s="30"/>
      <c r="X25" s="71" t="str">
        <f t="shared" si="0"/>
        <v>Đạt</v>
      </c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</row>
    <row r="26" spans="2:39" ht="21" customHeight="1">
      <c r="B26" s="31">
        <v>16</v>
      </c>
      <c r="C26" s="32" t="s">
        <v>289</v>
      </c>
      <c r="D26" s="33" t="s">
        <v>290</v>
      </c>
      <c r="E26" s="34" t="s">
        <v>291</v>
      </c>
      <c r="F26" s="35"/>
      <c r="G26" s="44" t="s">
        <v>142</v>
      </c>
      <c r="H26" s="36">
        <v>10</v>
      </c>
      <c r="I26" s="36">
        <v>6</v>
      </c>
      <c r="J26" s="36">
        <v>2</v>
      </c>
      <c r="K26" s="36">
        <v>7</v>
      </c>
      <c r="L26" s="44"/>
      <c r="M26" s="44"/>
      <c r="N26" s="44"/>
      <c r="O26" s="78"/>
      <c r="P26" s="38">
        <v>8</v>
      </c>
      <c r="Q26" s="39">
        <v>7.3</v>
      </c>
      <c r="R26" s="40"/>
      <c r="S26" s="41"/>
      <c r="T26" s="129" t="str">
        <f t="shared" si="1"/>
        <v/>
      </c>
      <c r="U26" s="43">
        <v>305</v>
      </c>
      <c r="V26" s="3"/>
      <c r="W26" s="30"/>
      <c r="X26" s="71" t="str">
        <f t="shared" si="0"/>
        <v>Đạt</v>
      </c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</row>
    <row r="27" spans="2:39" ht="21" customHeight="1">
      <c r="B27" s="31">
        <v>17</v>
      </c>
      <c r="C27" s="32" t="s">
        <v>351</v>
      </c>
      <c r="D27" s="33" t="s">
        <v>113</v>
      </c>
      <c r="E27" s="34" t="s">
        <v>352</v>
      </c>
      <c r="F27" s="35"/>
      <c r="G27" s="44" t="s">
        <v>218</v>
      </c>
      <c r="H27" s="36">
        <v>10</v>
      </c>
      <c r="I27" s="36">
        <v>9</v>
      </c>
      <c r="J27" s="36">
        <v>5</v>
      </c>
      <c r="K27" s="36">
        <v>8</v>
      </c>
      <c r="L27" s="44"/>
      <c r="M27" s="44"/>
      <c r="N27" s="44"/>
      <c r="O27" s="78"/>
      <c r="P27" s="38">
        <v>3.5</v>
      </c>
      <c r="Q27" s="39">
        <v>5.3</v>
      </c>
      <c r="R27" s="40"/>
      <c r="S27" s="41"/>
      <c r="T27" s="129" t="str">
        <f t="shared" si="1"/>
        <v/>
      </c>
      <c r="U27" s="43">
        <v>305</v>
      </c>
      <c r="V27" s="3"/>
      <c r="W27" s="30"/>
      <c r="X27" s="71" t="str">
        <f t="shared" si="0"/>
        <v>Đạt</v>
      </c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</row>
    <row r="28" spans="2:39" ht="21" customHeight="1">
      <c r="B28" s="31">
        <v>18</v>
      </c>
      <c r="C28" s="32" t="s">
        <v>353</v>
      </c>
      <c r="D28" s="33" t="s">
        <v>354</v>
      </c>
      <c r="E28" s="34" t="s">
        <v>91</v>
      </c>
      <c r="F28" s="35"/>
      <c r="G28" s="44" t="s">
        <v>221</v>
      </c>
      <c r="H28" s="36">
        <v>10</v>
      </c>
      <c r="I28" s="36">
        <v>6</v>
      </c>
      <c r="J28" s="36">
        <v>7.5</v>
      </c>
      <c r="K28" s="36">
        <v>8</v>
      </c>
      <c r="L28" s="44"/>
      <c r="M28" s="44"/>
      <c r="N28" s="44"/>
      <c r="O28" s="78"/>
      <c r="P28" s="38">
        <v>5</v>
      </c>
      <c r="Q28" s="39">
        <v>6.2</v>
      </c>
      <c r="R28" s="40"/>
      <c r="S28" s="41"/>
      <c r="T28" s="129" t="str">
        <f t="shared" si="1"/>
        <v/>
      </c>
      <c r="U28" s="43">
        <v>305</v>
      </c>
      <c r="V28" s="3"/>
      <c r="W28" s="30"/>
      <c r="X28" s="71" t="str">
        <f t="shared" si="0"/>
        <v>Đạt</v>
      </c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</row>
    <row r="29" spans="2:39" ht="21" customHeight="1">
      <c r="B29" s="31">
        <v>19</v>
      </c>
      <c r="C29" s="32" t="s">
        <v>292</v>
      </c>
      <c r="D29" s="33" t="s">
        <v>192</v>
      </c>
      <c r="E29" s="34" t="s">
        <v>98</v>
      </c>
      <c r="F29" s="35"/>
      <c r="G29" s="44" t="s">
        <v>219</v>
      </c>
      <c r="H29" s="36">
        <v>10</v>
      </c>
      <c r="I29" s="36">
        <v>6</v>
      </c>
      <c r="J29" s="36">
        <v>6</v>
      </c>
      <c r="K29" s="36">
        <v>8</v>
      </c>
      <c r="L29" s="44"/>
      <c r="M29" s="44"/>
      <c r="N29" s="44"/>
      <c r="O29" s="78"/>
      <c r="P29" s="38">
        <v>5</v>
      </c>
      <c r="Q29" s="39">
        <v>6</v>
      </c>
      <c r="R29" s="40"/>
      <c r="S29" s="41"/>
      <c r="T29" s="129" t="str">
        <f t="shared" si="1"/>
        <v/>
      </c>
      <c r="U29" s="43">
        <v>305</v>
      </c>
      <c r="V29" s="3"/>
      <c r="W29" s="30"/>
      <c r="X29" s="71" t="str">
        <f t="shared" si="0"/>
        <v>Đạt</v>
      </c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</row>
    <row r="30" spans="2:39" ht="21" customHeight="1">
      <c r="B30" s="31">
        <v>20</v>
      </c>
      <c r="C30" s="32" t="s">
        <v>355</v>
      </c>
      <c r="D30" s="33" t="s">
        <v>356</v>
      </c>
      <c r="E30" s="34" t="s">
        <v>98</v>
      </c>
      <c r="F30" s="35"/>
      <c r="G30" s="44" t="s">
        <v>319</v>
      </c>
      <c r="H30" s="36">
        <v>10</v>
      </c>
      <c r="I30" s="36">
        <v>6.5</v>
      </c>
      <c r="J30" s="36">
        <v>9</v>
      </c>
      <c r="K30" s="36">
        <v>8</v>
      </c>
      <c r="L30" s="44"/>
      <c r="M30" s="44"/>
      <c r="N30" s="44"/>
      <c r="O30" s="78"/>
      <c r="P30" s="38">
        <v>5</v>
      </c>
      <c r="Q30" s="39">
        <v>6.4</v>
      </c>
      <c r="R30" s="40"/>
      <c r="S30" s="41"/>
      <c r="T30" s="129" t="str">
        <f t="shared" si="1"/>
        <v/>
      </c>
      <c r="U30" s="43">
        <v>305</v>
      </c>
      <c r="V30" s="3"/>
      <c r="W30" s="30"/>
      <c r="X30" s="71" t="str">
        <f t="shared" si="0"/>
        <v>Đạt</v>
      </c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</row>
    <row r="31" spans="2:39" ht="21" customHeight="1">
      <c r="B31" s="31">
        <v>21</v>
      </c>
      <c r="C31" s="32" t="s">
        <v>357</v>
      </c>
      <c r="D31" s="33" t="s">
        <v>168</v>
      </c>
      <c r="E31" s="34" t="s">
        <v>358</v>
      </c>
      <c r="F31" s="35"/>
      <c r="G31" s="44" t="s">
        <v>408</v>
      </c>
      <c r="H31" s="36">
        <v>0</v>
      </c>
      <c r="I31" s="36">
        <v>0</v>
      </c>
      <c r="J31" s="36">
        <v>0</v>
      </c>
      <c r="K31" s="36">
        <v>0</v>
      </c>
      <c r="L31" s="44"/>
      <c r="M31" s="44"/>
      <c r="N31" s="44"/>
      <c r="O31" s="78"/>
      <c r="P31" s="38"/>
      <c r="Q31" s="39">
        <v>0</v>
      </c>
      <c r="R31" s="40"/>
      <c r="S31" s="41"/>
      <c r="T31" s="129" t="s">
        <v>469</v>
      </c>
      <c r="U31" s="43">
        <v>305</v>
      </c>
      <c r="V31" s="3"/>
      <c r="W31" s="30"/>
      <c r="X31" s="71" t="str">
        <f t="shared" si="0"/>
        <v>Học lại</v>
      </c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</row>
    <row r="32" spans="2:39" ht="21" customHeight="1">
      <c r="B32" s="31">
        <v>22</v>
      </c>
      <c r="C32" s="32" t="s">
        <v>359</v>
      </c>
      <c r="D32" s="33" t="s">
        <v>360</v>
      </c>
      <c r="E32" s="34" t="s">
        <v>361</v>
      </c>
      <c r="F32" s="35"/>
      <c r="G32" s="44" t="s">
        <v>407</v>
      </c>
      <c r="H32" s="36">
        <v>7</v>
      </c>
      <c r="I32" s="36">
        <v>7.5</v>
      </c>
      <c r="J32" s="36">
        <v>6</v>
      </c>
      <c r="K32" s="36">
        <v>7</v>
      </c>
      <c r="L32" s="44"/>
      <c r="M32" s="44"/>
      <c r="N32" s="44"/>
      <c r="O32" s="78"/>
      <c r="P32" s="38">
        <v>4</v>
      </c>
      <c r="Q32" s="39">
        <v>5.2</v>
      </c>
      <c r="R32" s="40"/>
      <c r="S32" s="41"/>
      <c r="T32" s="129" t="str">
        <f>+IF(OR($H32=0,$I32=0,$J32=0,$K32=0),"Không đủ ĐKDT","")</f>
        <v/>
      </c>
      <c r="U32" s="43">
        <v>305</v>
      </c>
      <c r="V32" s="3"/>
      <c r="W32" s="30"/>
      <c r="X32" s="71" t="str">
        <f t="shared" si="0"/>
        <v>Đạt</v>
      </c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</row>
    <row r="33" spans="2:39" ht="21" customHeight="1">
      <c r="B33" s="31">
        <v>23</v>
      </c>
      <c r="C33" s="32" t="s">
        <v>295</v>
      </c>
      <c r="D33" s="33" t="s">
        <v>296</v>
      </c>
      <c r="E33" s="34" t="s">
        <v>297</v>
      </c>
      <c r="F33" s="35"/>
      <c r="G33" s="44" t="s">
        <v>146</v>
      </c>
      <c r="H33" s="36">
        <v>7</v>
      </c>
      <c r="I33" s="36">
        <v>7.5</v>
      </c>
      <c r="J33" s="36">
        <v>6</v>
      </c>
      <c r="K33" s="36">
        <v>8</v>
      </c>
      <c r="L33" s="44"/>
      <c r="M33" s="44"/>
      <c r="N33" s="44"/>
      <c r="O33" s="78"/>
      <c r="P33" s="38">
        <v>4.5</v>
      </c>
      <c r="Q33" s="39">
        <v>5.6</v>
      </c>
      <c r="R33" s="40"/>
      <c r="S33" s="41"/>
      <c r="T33" s="129" t="str">
        <f>+IF(OR($H33=0,$I33=0,$J33=0,$K33=0),"Không đủ ĐKDT","")</f>
        <v/>
      </c>
      <c r="U33" s="43">
        <v>305</v>
      </c>
      <c r="V33" s="3"/>
      <c r="W33" s="30"/>
      <c r="X33" s="71" t="str">
        <f t="shared" si="0"/>
        <v>Đạt</v>
      </c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</row>
    <row r="34" spans="2:39" ht="21" customHeight="1">
      <c r="B34" s="31">
        <v>24</v>
      </c>
      <c r="C34" s="32" t="s">
        <v>362</v>
      </c>
      <c r="D34" s="33" t="s">
        <v>363</v>
      </c>
      <c r="E34" s="34" t="s">
        <v>241</v>
      </c>
      <c r="F34" s="35"/>
      <c r="G34" s="44" t="s">
        <v>221</v>
      </c>
      <c r="H34" s="36">
        <v>10</v>
      </c>
      <c r="I34" s="36">
        <v>6</v>
      </c>
      <c r="J34" s="36">
        <v>6.5</v>
      </c>
      <c r="K34" s="36">
        <v>9</v>
      </c>
      <c r="L34" s="44"/>
      <c r="M34" s="44"/>
      <c r="N34" s="44"/>
      <c r="O34" s="78"/>
      <c r="P34" s="38">
        <v>6</v>
      </c>
      <c r="Q34" s="39">
        <v>6.8</v>
      </c>
      <c r="R34" s="40"/>
      <c r="S34" s="41"/>
      <c r="T34" s="129" t="str">
        <f>+IF(OR($H34=0,$I34=0,$J34=0,$K34=0),"Không đủ ĐKDT","")</f>
        <v/>
      </c>
      <c r="U34" s="103">
        <v>305</v>
      </c>
      <c r="V34" s="3"/>
      <c r="W34" s="30"/>
      <c r="X34" s="71" t="str">
        <f t="shared" si="0"/>
        <v>Đạt</v>
      </c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</row>
    <row r="35" spans="2:39" ht="21" customHeight="1">
      <c r="B35" s="31">
        <v>25</v>
      </c>
      <c r="C35" s="32" t="s">
        <v>364</v>
      </c>
      <c r="D35" s="33" t="s">
        <v>58</v>
      </c>
      <c r="E35" s="34" t="s">
        <v>183</v>
      </c>
      <c r="F35" s="35"/>
      <c r="G35" s="44" t="s">
        <v>221</v>
      </c>
      <c r="H35" s="36">
        <v>0</v>
      </c>
      <c r="I35" s="36">
        <v>0</v>
      </c>
      <c r="J35" s="36">
        <v>0</v>
      </c>
      <c r="K35" s="36">
        <v>0</v>
      </c>
      <c r="L35" s="44"/>
      <c r="M35" s="44"/>
      <c r="N35" s="44"/>
      <c r="O35" s="78"/>
      <c r="P35" s="38"/>
      <c r="Q35" s="39">
        <v>0</v>
      </c>
      <c r="R35" s="40"/>
      <c r="S35" s="41"/>
      <c r="T35" s="129" t="s">
        <v>469</v>
      </c>
      <c r="U35" s="128">
        <v>306</v>
      </c>
      <c r="V35" s="3"/>
      <c r="W35" s="30"/>
      <c r="X35" s="71" t="str">
        <f t="shared" si="0"/>
        <v>Học lại</v>
      </c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</row>
    <row r="36" spans="2:39" ht="21" customHeight="1">
      <c r="B36" s="31">
        <v>26</v>
      </c>
      <c r="C36" s="32" t="s">
        <v>365</v>
      </c>
      <c r="D36" s="33" t="s">
        <v>366</v>
      </c>
      <c r="E36" s="34" t="s">
        <v>367</v>
      </c>
      <c r="F36" s="35"/>
      <c r="G36" s="44" t="s">
        <v>146</v>
      </c>
      <c r="H36" s="36">
        <v>7</v>
      </c>
      <c r="I36" s="36">
        <v>7.5</v>
      </c>
      <c r="J36" s="36">
        <v>6</v>
      </c>
      <c r="K36" s="36">
        <v>7</v>
      </c>
      <c r="L36" s="44"/>
      <c r="M36" s="44"/>
      <c r="N36" s="44"/>
      <c r="O36" s="78"/>
      <c r="P36" s="38">
        <v>2</v>
      </c>
      <c r="Q36" s="39">
        <v>4</v>
      </c>
      <c r="R36" s="40"/>
      <c r="S36" s="41"/>
      <c r="T36" s="42" t="str">
        <f>+IF(OR($H36=0,$I36=0,$J36=0,$K36=0),"Không đủ ĐKDT","")</f>
        <v/>
      </c>
      <c r="U36" s="43">
        <v>306</v>
      </c>
      <c r="V36" s="3"/>
      <c r="W36" s="30"/>
      <c r="X36" s="71" t="str">
        <f t="shared" si="0"/>
        <v>Đạt</v>
      </c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</row>
    <row r="37" spans="2:39" ht="21" customHeight="1">
      <c r="B37" s="31">
        <v>27</v>
      </c>
      <c r="C37" s="32" t="s">
        <v>302</v>
      </c>
      <c r="D37" s="33" t="s">
        <v>303</v>
      </c>
      <c r="E37" s="34" t="s">
        <v>304</v>
      </c>
      <c r="F37" s="35"/>
      <c r="G37" s="44" t="s">
        <v>146</v>
      </c>
      <c r="H37" s="36">
        <v>10</v>
      </c>
      <c r="I37" s="36">
        <v>5.5</v>
      </c>
      <c r="J37" s="36">
        <v>7.5</v>
      </c>
      <c r="K37" s="36">
        <v>8</v>
      </c>
      <c r="L37" s="44"/>
      <c r="M37" s="44"/>
      <c r="N37" s="44"/>
      <c r="O37" s="78"/>
      <c r="P37" s="38">
        <v>3.5</v>
      </c>
      <c r="Q37" s="39">
        <v>5.2</v>
      </c>
      <c r="R37" s="40"/>
      <c r="S37" s="41"/>
      <c r="T37" s="42" t="str">
        <f>+IF(OR($H37=0,$I37=0,$J37=0,$K37=0),"Không đủ ĐKDT","")</f>
        <v/>
      </c>
      <c r="U37" s="43">
        <v>306</v>
      </c>
      <c r="V37" s="3"/>
      <c r="W37" s="30"/>
      <c r="X37" s="71" t="str">
        <f t="shared" si="0"/>
        <v>Đạt</v>
      </c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</row>
    <row r="38" spans="2:39" ht="21" customHeight="1">
      <c r="B38" s="31">
        <v>28</v>
      </c>
      <c r="C38" s="32" t="s">
        <v>368</v>
      </c>
      <c r="D38" s="33" t="s">
        <v>369</v>
      </c>
      <c r="E38" s="34" t="s">
        <v>101</v>
      </c>
      <c r="F38" s="35"/>
      <c r="G38" s="44" t="s">
        <v>147</v>
      </c>
      <c r="H38" s="36">
        <v>7</v>
      </c>
      <c r="I38" s="36">
        <v>7.5</v>
      </c>
      <c r="J38" s="36">
        <v>7</v>
      </c>
      <c r="K38" s="36">
        <v>7</v>
      </c>
      <c r="L38" s="44"/>
      <c r="M38" s="44"/>
      <c r="N38" s="44"/>
      <c r="O38" s="78"/>
      <c r="P38" s="38">
        <v>6</v>
      </c>
      <c r="Q38" s="39">
        <v>6</v>
      </c>
      <c r="R38" s="40"/>
      <c r="S38" s="41"/>
      <c r="T38" s="42" t="str">
        <f>+IF(OR($H38=0,$I38=0,$J38=0,$K38=0),"Không đủ ĐKDT","")</f>
        <v/>
      </c>
      <c r="U38" s="43">
        <v>306</v>
      </c>
      <c r="V38" s="3"/>
      <c r="W38" s="30"/>
      <c r="X38" s="71" t="str">
        <f t="shared" si="0"/>
        <v>Đạt</v>
      </c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21" customHeight="1">
      <c r="B39" s="31">
        <v>29</v>
      </c>
      <c r="C39" s="32" t="s">
        <v>370</v>
      </c>
      <c r="D39" s="33" t="s">
        <v>371</v>
      </c>
      <c r="E39" s="34" t="s">
        <v>101</v>
      </c>
      <c r="F39" s="35"/>
      <c r="G39" s="44" t="s">
        <v>409</v>
      </c>
      <c r="H39" s="36">
        <v>10</v>
      </c>
      <c r="I39" s="36">
        <v>8</v>
      </c>
      <c r="J39" s="36">
        <v>8</v>
      </c>
      <c r="K39" s="36">
        <v>9</v>
      </c>
      <c r="L39" s="44"/>
      <c r="M39" s="44"/>
      <c r="N39" s="44"/>
      <c r="O39" s="78"/>
      <c r="P39" s="38">
        <v>7</v>
      </c>
      <c r="Q39" s="39">
        <v>7.7</v>
      </c>
      <c r="R39" s="40"/>
      <c r="S39" s="41"/>
      <c r="T39" s="42" t="str">
        <f>+IF(OR($H39=0,$I39=0,$J39=0,$K39=0),"Không đủ ĐKDT","")</f>
        <v/>
      </c>
      <c r="U39" s="43">
        <v>306</v>
      </c>
      <c r="V39" s="3"/>
      <c r="W39" s="30"/>
      <c r="X39" s="71" t="str">
        <f t="shared" si="0"/>
        <v>Đạt</v>
      </c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21" customHeight="1">
      <c r="B40" s="31">
        <v>30</v>
      </c>
      <c r="C40" s="32" t="s">
        <v>372</v>
      </c>
      <c r="D40" s="33" t="s">
        <v>373</v>
      </c>
      <c r="E40" s="34" t="s">
        <v>374</v>
      </c>
      <c r="F40" s="35"/>
      <c r="G40" s="44" t="s">
        <v>218</v>
      </c>
      <c r="H40" s="36">
        <v>10</v>
      </c>
      <c r="I40" s="36">
        <v>6</v>
      </c>
      <c r="J40" s="36">
        <v>5</v>
      </c>
      <c r="K40" s="36">
        <v>9</v>
      </c>
      <c r="L40" s="44"/>
      <c r="M40" s="44"/>
      <c r="N40" s="44"/>
      <c r="O40" s="78"/>
      <c r="P40" s="38">
        <v>6.5</v>
      </c>
      <c r="Q40" s="39">
        <v>6.9</v>
      </c>
      <c r="R40" s="40"/>
      <c r="S40" s="41"/>
      <c r="T40" s="42" t="str">
        <f>+IF(OR($H40=0,$I40=0,$J40=0,$K40=0),"Không đủ ĐKDT","")</f>
        <v/>
      </c>
      <c r="U40" s="43">
        <v>306</v>
      </c>
      <c r="V40" s="3"/>
      <c r="W40" s="30"/>
      <c r="X40" s="71" t="str">
        <f t="shared" si="0"/>
        <v>Đạt</v>
      </c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21" customHeight="1">
      <c r="B41" s="89">
        <v>31</v>
      </c>
      <c r="C41" s="90" t="s">
        <v>107</v>
      </c>
      <c r="D41" s="91" t="s">
        <v>75</v>
      </c>
      <c r="E41" s="92" t="s">
        <v>108</v>
      </c>
      <c r="F41" s="93"/>
      <c r="G41" s="96" t="s">
        <v>150</v>
      </c>
      <c r="H41" s="95">
        <v>0</v>
      </c>
      <c r="I41" s="95">
        <v>0</v>
      </c>
      <c r="J41" s="95">
        <v>0</v>
      </c>
      <c r="K41" s="95">
        <v>0</v>
      </c>
      <c r="L41" s="96"/>
      <c r="M41" s="96"/>
      <c r="N41" s="96"/>
      <c r="O41" s="97"/>
      <c r="P41" s="98"/>
      <c r="Q41" s="99">
        <v>0</v>
      </c>
      <c r="R41" s="100"/>
      <c r="S41" s="101"/>
      <c r="T41" s="130" t="s">
        <v>469</v>
      </c>
      <c r="U41" s="43">
        <v>306</v>
      </c>
      <c r="V41" s="3"/>
      <c r="W41" s="30"/>
      <c r="X41" s="71" t="str">
        <f t="shared" si="0"/>
        <v>Học lại</v>
      </c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21" customHeight="1">
      <c r="B42" s="107">
        <v>32</v>
      </c>
      <c r="C42" s="108" t="s">
        <v>375</v>
      </c>
      <c r="D42" s="109" t="s">
        <v>311</v>
      </c>
      <c r="E42" s="110" t="s">
        <v>309</v>
      </c>
      <c r="F42" s="111"/>
      <c r="G42" s="113" t="s">
        <v>143</v>
      </c>
      <c r="H42" s="112">
        <v>10</v>
      </c>
      <c r="I42" s="112">
        <v>6</v>
      </c>
      <c r="J42" s="112">
        <v>8</v>
      </c>
      <c r="K42" s="112">
        <v>8</v>
      </c>
      <c r="L42" s="113"/>
      <c r="M42" s="113"/>
      <c r="N42" s="113"/>
      <c r="O42" s="114"/>
      <c r="P42" s="115">
        <v>8</v>
      </c>
      <c r="Q42" s="116">
        <v>8</v>
      </c>
      <c r="R42" s="117"/>
      <c r="S42" s="118"/>
      <c r="T42" s="119" t="str">
        <f t="shared" ref="T42:T47" si="2">+IF(OR($H42=0,$I42=0,$J42=0,$K42=0),"Không đủ ĐKDT","")</f>
        <v/>
      </c>
      <c r="U42" s="43">
        <v>306</v>
      </c>
      <c r="V42" s="3"/>
      <c r="W42" s="30"/>
      <c r="X42" s="71" t="str">
        <f t="shared" si="0"/>
        <v>Đạt</v>
      </c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21" customHeight="1">
      <c r="B43" s="31">
        <v>33</v>
      </c>
      <c r="C43" s="32" t="s">
        <v>376</v>
      </c>
      <c r="D43" s="33" t="s">
        <v>377</v>
      </c>
      <c r="E43" s="34" t="s">
        <v>114</v>
      </c>
      <c r="F43" s="35"/>
      <c r="G43" s="44" t="s">
        <v>319</v>
      </c>
      <c r="H43" s="36">
        <v>4</v>
      </c>
      <c r="I43" s="36">
        <v>5</v>
      </c>
      <c r="J43" s="36">
        <v>9</v>
      </c>
      <c r="K43" s="36">
        <v>8</v>
      </c>
      <c r="L43" s="44"/>
      <c r="M43" s="44"/>
      <c r="N43" s="44"/>
      <c r="O43" s="78"/>
      <c r="P43" s="38">
        <v>3</v>
      </c>
      <c r="Q43" s="39">
        <v>4.4000000000000004</v>
      </c>
      <c r="R43" s="40"/>
      <c r="S43" s="41"/>
      <c r="T43" s="42" t="str">
        <f t="shared" si="2"/>
        <v/>
      </c>
      <c r="U43" s="43">
        <v>306</v>
      </c>
      <c r="V43" s="3"/>
      <c r="W43" s="30"/>
      <c r="X43" s="71" t="str">
        <f t="shared" si="0"/>
        <v>Đạt</v>
      </c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  <row r="44" spans="2:39" ht="21" customHeight="1">
      <c r="B44" s="31">
        <v>34</v>
      </c>
      <c r="C44" s="32" t="s">
        <v>378</v>
      </c>
      <c r="D44" s="33" t="s">
        <v>160</v>
      </c>
      <c r="E44" s="34" t="s">
        <v>117</v>
      </c>
      <c r="F44" s="35"/>
      <c r="G44" s="44" t="s">
        <v>149</v>
      </c>
      <c r="H44" s="36">
        <v>10</v>
      </c>
      <c r="I44" s="36">
        <v>7.5</v>
      </c>
      <c r="J44" s="36">
        <v>8</v>
      </c>
      <c r="K44" s="36">
        <v>9</v>
      </c>
      <c r="L44" s="44"/>
      <c r="M44" s="44"/>
      <c r="N44" s="44"/>
      <c r="O44" s="78"/>
      <c r="P44" s="38">
        <v>7.5</v>
      </c>
      <c r="Q44" s="39">
        <v>8</v>
      </c>
      <c r="R44" s="40"/>
      <c r="S44" s="41"/>
      <c r="T44" s="42" t="str">
        <f t="shared" si="2"/>
        <v/>
      </c>
      <c r="U44" s="43">
        <v>306</v>
      </c>
      <c r="V44" s="3"/>
      <c r="W44" s="30"/>
      <c r="X44" s="71" t="str">
        <f t="shared" si="0"/>
        <v>Đạt</v>
      </c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</row>
    <row r="45" spans="2:39" ht="21" customHeight="1">
      <c r="B45" s="31">
        <v>35</v>
      </c>
      <c r="C45" s="32" t="s">
        <v>379</v>
      </c>
      <c r="D45" s="33" t="s">
        <v>380</v>
      </c>
      <c r="E45" s="34" t="s">
        <v>120</v>
      </c>
      <c r="F45" s="35"/>
      <c r="G45" s="44" t="s">
        <v>150</v>
      </c>
      <c r="H45" s="36">
        <v>7</v>
      </c>
      <c r="I45" s="36">
        <v>7.5</v>
      </c>
      <c r="J45" s="36">
        <v>6</v>
      </c>
      <c r="K45" s="36">
        <v>7</v>
      </c>
      <c r="L45" s="44"/>
      <c r="M45" s="44"/>
      <c r="N45" s="44"/>
      <c r="O45" s="78"/>
      <c r="P45" s="38">
        <v>5</v>
      </c>
      <c r="Q45" s="39">
        <v>5.8</v>
      </c>
      <c r="R45" s="40"/>
      <c r="S45" s="41"/>
      <c r="T45" s="42" t="str">
        <f t="shared" si="2"/>
        <v/>
      </c>
      <c r="U45" s="43">
        <v>306</v>
      </c>
      <c r="V45" s="3"/>
      <c r="W45" s="30"/>
      <c r="X45" s="71" t="str">
        <f t="shared" si="0"/>
        <v>Đạt</v>
      </c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</row>
    <row r="46" spans="2:39" ht="21" customHeight="1">
      <c r="B46" s="31">
        <v>36</v>
      </c>
      <c r="C46" s="32" t="s">
        <v>381</v>
      </c>
      <c r="D46" s="33" t="s">
        <v>382</v>
      </c>
      <c r="E46" s="34" t="s">
        <v>383</v>
      </c>
      <c r="F46" s="35"/>
      <c r="G46" s="44" t="s">
        <v>148</v>
      </c>
      <c r="H46" s="36">
        <v>7</v>
      </c>
      <c r="I46" s="36">
        <v>7</v>
      </c>
      <c r="J46" s="36">
        <v>2</v>
      </c>
      <c r="K46" s="36">
        <v>6</v>
      </c>
      <c r="L46" s="44"/>
      <c r="M46" s="44"/>
      <c r="N46" s="44"/>
      <c r="O46" s="78"/>
      <c r="P46" s="38">
        <v>5</v>
      </c>
      <c r="Q46" s="39">
        <v>5.2</v>
      </c>
      <c r="R46" s="40"/>
      <c r="S46" s="41"/>
      <c r="T46" s="42" t="str">
        <f t="shared" si="2"/>
        <v/>
      </c>
      <c r="U46" s="43">
        <v>306</v>
      </c>
      <c r="V46" s="3"/>
      <c r="W46" s="30"/>
      <c r="X46" s="71" t="str">
        <f t="shared" si="0"/>
        <v>Đạt</v>
      </c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</row>
    <row r="47" spans="2:39" ht="21" customHeight="1">
      <c r="B47" s="31">
        <v>37</v>
      </c>
      <c r="C47" s="32" t="s">
        <v>384</v>
      </c>
      <c r="D47" s="33" t="s">
        <v>212</v>
      </c>
      <c r="E47" s="34" t="s">
        <v>385</v>
      </c>
      <c r="F47" s="35"/>
      <c r="G47" s="44" t="s">
        <v>146</v>
      </c>
      <c r="H47" s="36">
        <v>10</v>
      </c>
      <c r="I47" s="36">
        <v>7.5</v>
      </c>
      <c r="J47" s="36">
        <v>7.5</v>
      </c>
      <c r="K47" s="36">
        <v>7</v>
      </c>
      <c r="L47" s="44"/>
      <c r="M47" s="44"/>
      <c r="N47" s="44"/>
      <c r="O47" s="78"/>
      <c r="P47" s="38">
        <v>2</v>
      </c>
      <c r="Q47" s="39">
        <v>4.4000000000000004</v>
      </c>
      <c r="R47" s="40"/>
      <c r="S47" s="41"/>
      <c r="T47" s="42" t="str">
        <f t="shared" si="2"/>
        <v/>
      </c>
      <c r="U47" s="43">
        <v>306</v>
      </c>
      <c r="V47" s="3"/>
      <c r="W47" s="30"/>
      <c r="X47" s="71" t="str">
        <f t="shared" si="0"/>
        <v>Đạt</v>
      </c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</row>
    <row r="48" spans="2:39" ht="21" customHeight="1">
      <c r="B48" s="31">
        <v>38</v>
      </c>
      <c r="C48" s="32" t="s">
        <v>386</v>
      </c>
      <c r="D48" s="33" t="s">
        <v>366</v>
      </c>
      <c r="E48" s="34" t="s">
        <v>387</v>
      </c>
      <c r="F48" s="35"/>
      <c r="G48" s="44" t="s">
        <v>148</v>
      </c>
      <c r="H48" s="36">
        <v>0</v>
      </c>
      <c r="I48" s="36">
        <v>0</v>
      </c>
      <c r="J48" s="36">
        <v>0</v>
      </c>
      <c r="K48" s="36">
        <v>0</v>
      </c>
      <c r="L48" s="44"/>
      <c r="M48" s="44"/>
      <c r="N48" s="44"/>
      <c r="O48" s="78"/>
      <c r="P48" s="38"/>
      <c r="Q48" s="39">
        <v>0</v>
      </c>
      <c r="R48" s="40"/>
      <c r="S48" s="41"/>
      <c r="T48" s="129" t="s">
        <v>469</v>
      </c>
      <c r="U48" s="43">
        <v>306</v>
      </c>
      <c r="V48" s="3"/>
      <c r="W48" s="30"/>
      <c r="X48" s="71" t="str">
        <f t="shared" si="0"/>
        <v>Học lại</v>
      </c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</row>
    <row r="49" spans="1:39" ht="21" customHeight="1">
      <c r="B49" s="31">
        <v>39</v>
      </c>
      <c r="C49" s="32" t="s">
        <v>388</v>
      </c>
      <c r="D49" s="33" t="s">
        <v>389</v>
      </c>
      <c r="E49" s="34" t="s">
        <v>315</v>
      </c>
      <c r="F49" s="35"/>
      <c r="G49" s="44" t="s">
        <v>319</v>
      </c>
      <c r="H49" s="36">
        <v>7</v>
      </c>
      <c r="I49" s="36">
        <v>6</v>
      </c>
      <c r="J49" s="36">
        <v>9</v>
      </c>
      <c r="K49" s="36">
        <v>6.5</v>
      </c>
      <c r="L49" s="44"/>
      <c r="M49" s="44"/>
      <c r="N49" s="44"/>
      <c r="O49" s="78"/>
      <c r="P49" s="38">
        <v>4.5</v>
      </c>
      <c r="Q49" s="39">
        <v>5.6</v>
      </c>
      <c r="R49" s="40"/>
      <c r="S49" s="41"/>
      <c r="T49" s="42" t="str">
        <f>+IF(OR($H49=0,$I49=0,$J49=0,$K49=0),"Không đủ ĐKDT","")</f>
        <v/>
      </c>
      <c r="U49" s="43">
        <v>306</v>
      </c>
      <c r="V49" s="3"/>
      <c r="W49" s="30"/>
      <c r="X49" s="71" t="str">
        <f t="shared" si="0"/>
        <v>Đạt</v>
      </c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</row>
    <row r="50" spans="1:39" ht="21" customHeight="1">
      <c r="B50" s="31">
        <v>40</v>
      </c>
      <c r="C50" s="32" t="s">
        <v>390</v>
      </c>
      <c r="D50" s="33" t="s">
        <v>195</v>
      </c>
      <c r="E50" s="34" t="s">
        <v>136</v>
      </c>
      <c r="F50" s="35"/>
      <c r="G50" s="44" t="s">
        <v>259</v>
      </c>
      <c r="H50" s="36">
        <v>10</v>
      </c>
      <c r="I50" s="36">
        <v>7.5</v>
      </c>
      <c r="J50" s="36">
        <v>7.5</v>
      </c>
      <c r="K50" s="36">
        <v>6.5</v>
      </c>
      <c r="L50" s="44"/>
      <c r="M50" s="44"/>
      <c r="N50" s="44"/>
      <c r="O50" s="78"/>
      <c r="P50" s="38"/>
      <c r="Q50" s="39">
        <v>3</v>
      </c>
      <c r="R50" s="40"/>
      <c r="S50" s="41"/>
      <c r="T50" s="42" t="s">
        <v>591</v>
      </c>
      <c r="U50" s="43">
        <v>306</v>
      </c>
      <c r="V50" s="3"/>
      <c r="W50" s="30"/>
      <c r="X50" s="71" t="str">
        <f t="shared" si="0"/>
        <v>Thi lại</v>
      </c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</row>
    <row r="51" spans="1:39" ht="21" customHeight="1">
      <c r="B51" s="31">
        <v>41</v>
      </c>
      <c r="C51" s="32" t="s">
        <v>391</v>
      </c>
      <c r="D51" s="33" t="s">
        <v>392</v>
      </c>
      <c r="E51" s="34" t="s">
        <v>139</v>
      </c>
      <c r="F51" s="35"/>
      <c r="G51" s="44" t="s">
        <v>319</v>
      </c>
      <c r="H51" s="36">
        <v>1</v>
      </c>
      <c r="I51" s="36">
        <v>6.5</v>
      </c>
      <c r="J51" s="36">
        <v>7.5</v>
      </c>
      <c r="K51" s="36">
        <v>2</v>
      </c>
      <c r="L51" s="44"/>
      <c r="M51" s="44"/>
      <c r="N51" s="44"/>
      <c r="O51" s="78"/>
      <c r="P51" s="38"/>
      <c r="Q51" s="39">
        <v>1.7</v>
      </c>
      <c r="R51" s="40"/>
      <c r="S51" s="41"/>
      <c r="T51" s="42" t="s">
        <v>591</v>
      </c>
      <c r="U51" s="43">
        <v>306</v>
      </c>
      <c r="V51" s="3"/>
      <c r="W51" s="30"/>
      <c r="X51" s="71" t="str">
        <f t="shared" si="0"/>
        <v>Học lại</v>
      </c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</row>
    <row r="52" spans="1:39" ht="21" customHeight="1">
      <c r="B52" s="31">
        <v>42</v>
      </c>
      <c r="C52" s="32" t="s">
        <v>393</v>
      </c>
      <c r="D52" s="33" t="s">
        <v>128</v>
      </c>
      <c r="E52" s="34" t="s">
        <v>139</v>
      </c>
      <c r="F52" s="35"/>
      <c r="G52" s="44" t="s">
        <v>259</v>
      </c>
      <c r="H52" s="36">
        <v>4</v>
      </c>
      <c r="I52" s="36">
        <v>8.5</v>
      </c>
      <c r="J52" s="36">
        <v>7.5</v>
      </c>
      <c r="K52" s="36">
        <v>6</v>
      </c>
      <c r="L52" s="44"/>
      <c r="M52" s="44"/>
      <c r="N52" s="44"/>
      <c r="O52" s="78"/>
      <c r="P52" s="38">
        <v>3</v>
      </c>
      <c r="Q52" s="39">
        <v>4</v>
      </c>
      <c r="R52" s="40"/>
      <c r="S52" s="41"/>
      <c r="T52" s="42" t="str">
        <f t="shared" ref="T52:T57" si="3">+IF(OR($H52=0,$I52=0,$J52=0,$K52=0),"Không đủ ĐKDT","")</f>
        <v/>
      </c>
      <c r="U52" s="43">
        <v>306</v>
      </c>
      <c r="V52" s="3"/>
      <c r="W52" s="30"/>
      <c r="X52" s="71" t="str">
        <f t="shared" si="0"/>
        <v>Thi lại</v>
      </c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</row>
    <row r="53" spans="1:39" ht="21" customHeight="1">
      <c r="B53" s="31">
        <v>43</v>
      </c>
      <c r="C53" s="32" t="s">
        <v>394</v>
      </c>
      <c r="D53" s="33" t="s">
        <v>356</v>
      </c>
      <c r="E53" s="34" t="s">
        <v>139</v>
      </c>
      <c r="F53" s="35"/>
      <c r="G53" s="44" t="s">
        <v>143</v>
      </c>
      <c r="H53" s="36">
        <v>10</v>
      </c>
      <c r="I53" s="36">
        <v>8</v>
      </c>
      <c r="J53" s="36">
        <v>8</v>
      </c>
      <c r="K53" s="36">
        <v>9</v>
      </c>
      <c r="L53" s="44"/>
      <c r="M53" s="44"/>
      <c r="N53" s="44"/>
      <c r="O53" s="78"/>
      <c r="P53" s="38">
        <v>6.5</v>
      </c>
      <c r="Q53" s="39">
        <v>7.4</v>
      </c>
      <c r="R53" s="40"/>
      <c r="S53" s="41"/>
      <c r="T53" s="42" t="str">
        <f t="shared" si="3"/>
        <v/>
      </c>
      <c r="U53" s="43">
        <v>306</v>
      </c>
      <c r="V53" s="3"/>
      <c r="W53" s="30"/>
      <c r="X53" s="71" t="str">
        <f t="shared" si="0"/>
        <v>Đạt</v>
      </c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</row>
    <row r="54" spans="1:39" ht="21" customHeight="1">
      <c r="B54" s="31">
        <v>44</v>
      </c>
      <c r="C54" s="32" t="s">
        <v>395</v>
      </c>
      <c r="D54" s="33" t="s">
        <v>396</v>
      </c>
      <c r="E54" s="34" t="s">
        <v>139</v>
      </c>
      <c r="F54" s="35"/>
      <c r="G54" s="44" t="s">
        <v>320</v>
      </c>
      <c r="H54" s="36">
        <v>7</v>
      </c>
      <c r="I54" s="36">
        <v>6.5</v>
      </c>
      <c r="J54" s="36">
        <v>7</v>
      </c>
      <c r="K54" s="36">
        <v>8</v>
      </c>
      <c r="L54" s="44"/>
      <c r="M54" s="44"/>
      <c r="N54" s="44"/>
      <c r="O54" s="78"/>
      <c r="P54" s="38">
        <v>4</v>
      </c>
      <c r="Q54" s="39">
        <v>5.3</v>
      </c>
      <c r="R54" s="40"/>
      <c r="S54" s="41"/>
      <c r="T54" s="42" t="str">
        <f t="shared" si="3"/>
        <v/>
      </c>
      <c r="U54" s="43">
        <v>306</v>
      </c>
      <c r="V54" s="3"/>
      <c r="W54" s="30"/>
      <c r="X54" s="71" t="str">
        <f t="shared" si="0"/>
        <v>Đạt</v>
      </c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</row>
    <row r="55" spans="1:39" ht="21" customHeight="1">
      <c r="B55" s="31">
        <v>45</v>
      </c>
      <c r="C55" s="32" t="s">
        <v>397</v>
      </c>
      <c r="D55" s="33" t="s">
        <v>398</v>
      </c>
      <c r="E55" s="34" t="s">
        <v>210</v>
      </c>
      <c r="F55" s="35"/>
      <c r="G55" s="44" t="s">
        <v>141</v>
      </c>
      <c r="H55" s="36">
        <v>7</v>
      </c>
      <c r="I55" s="36">
        <v>6</v>
      </c>
      <c r="J55" s="36">
        <v>7</v>
      </c>
      <c r="K55" s="36">
        <v>9</v>
      </c>
      <c r="L55" s="44"/>
      <c r="M55" s="44"/>
      <c r="N55" s="44"/>
      <c r="O55" s="78"/>
      <c r="P55" s="38">
        <v>3.5</v>
      </c>
      <c r="Q55" s="39">
        <v>5</v>
      </c>
      <c r="R55" s="40"/>
      <c r="S55" s="41"/>
      <c r="T55" s="42" t="str">
        <f t="shared" si="3"/>
        <v/>
      </c>
      <c r="U55" s="43">
        <v>306</v>
      </c>
      <c r="V55" s="3"/>
      <c r="W55" s="30"/>
      <c r="X55" s="71" t="str">
        <f t="shared" si="0"/>
        <v>Đạt</v>
      </c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</row>
    <row r="56" spans="1:39" ht="21" customHeight="1">
      <c r="B56" s="31">
        <v>46</v>
      </c>
      <c r="C56" s="32" t="s">
        <v>399</v>
      </c>
      <c r="D56" s="33" t="s">
        <v>113</v>
      </c>
      <c r="E56" s="34" t="s">
        <v>400</v>
      </c>
      <c r="F56" s="35"/>
      <c r="G56" s="44" t="s">
        <v>148</v>
      </c>
      <c r="H56" s="36">
        <v>7</v>
      </c>
      <c r="I56" s="36">
        <v>6.5</v>
      </c>
      <c r="J56" s="36">
        <v>7.5</v>
      </c>
      <c r="K56" s="36">
        <v>8</v>
      </c>
      <c r="L56" s="44"/>
      <c r="M56" s="44"/>
      <c r="N56" s="44"/>
      <c r="O56" s="78"/>
      <c r="P56" s="38">
        <v>5</v>
      </c>
      <c r="Q56" s="39">
        <v>5.9</v>
      </c>
      <c r="R56" s="40"/>
      <c r="S56" s="41"/>
      <c r="T56" s="42" t="str">
        <f t="shared" si="3"/>
        <v/>
      </c>
      <c r="U56" s="43">
        <v>306</v>
      </c>
      <c r="V56" s="3"/>
      <c r="W56" s="30"/>
      <c r="X56" s="71" t="str">
        <f t="shared" si="0"/>
        <v>Đạt</v>
      </c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</row>
    <row r="57" spans="1:39" ht="21" customHeight="1">
      <c r="B57" s="31">
        <v>47</v>
      </c>
      <c r="C57" s="32" t="s">
        <v>401</v>
      </c>
      <c r="D57" s="33" t="s">
        <v>337</v>
      </c>
      <c r="E57" s="34" t="s">
        <v>402</v>
      </c>
      <c r="F57" s="35"/>
      <c r="G57" s="44" t="s">
        <v>220</v>
      </c>
      <c r="H57" s="36">
        <v>10</v>
      </c>
      <c r="I57" s="36">
        <v>6.5</v>
      </c>
      <c r="J57" s="36">
        <v>6</v>
      </c>
      <c r="K57" s="36">
        <v>9</v>
      </c>
      <c r="L57" s="44"/>
      <c r="M57" s="44"/>
      <c r="N57" s="44"/>
      <c r="O57" s="78"/>
      <c r="P57" s="38">
        <v>4.5</v>
      </c>
      <c r="Q57" s="39">
        <v>5.9</v>
      </c>
      <c r="R57" s="40"/>
      <c r="S57" s="41"/>
      <c r="T57" s="42" t="str">
        <f t="shared" si="3"/>
        <v/>
      </c>
      <c r="U57" s="43">
        <v>306</v>
      </c>
      <c r="V57" s="3"/>
      <c r="W57" s="30"/>
      <c r="X57" s="71" t="str">
        <f t="shared" si="0"/>
        <v>Đạt</v>
      </c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</row>
    <row r="58" spans="1:39" ht="21" customHeight="1">
      <c r="B58" s="89">
        <v>48</v>
      </c>
      <c r="C58" s="90" t="s">
        <v>403</v>
      </c>
      <c r="D58" s="91" t="s">
        <v>404</v>
      </c>
      <c r="E58" s="92" t="s">
        <v>405</v>
      </c>
      <c r="F58" s="93"/>
      <c r="G58" s="96" t="s">
        <v>141</v>
      </c>
      <c r="H58" s="95">
        <v>0</v>
      </c>
      <c r="I58" s="95">
        <v>0</v>
      </c>
      <c r="J58" s="95">
        <v>0</v>
      </c>
      <c r="K58" s="95">
        <v>0</v>
      </c>
      <c r="L58" s="96"/>
      <c r="M58" s="96"/>
      <c r="N58" s="96"/>
      <c r="O58" s="97"/>
      <c r="P58" s="98"/>
      <c r="Q58" s="99">
        <v>0</v>
      </c>
      <c r="R58" s="100"/>
      <c r="S58" s="101"/>
      <c r="T58" s="130" t="s">
        <v>469</v>
      </c>
      <c r="U58" s="103">
        <v>306</v>
      </c>
      <c r="V58" s="3"/>
      <c r="W58" s="30"/>
      <c r="X58" s="71" t="str">
        <f t="shared" si="0"/>
        <v>Học lại</v>
      </c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</row>
    <row r="59" spans="1:39" ht="9" customHeight="1">
      <c r="A59" s="2"/>
      <c r="B59" s="45"/>
      <c r="C59" s="46"/>
      <c r="D59" s="46"/>
      <c r="E59" s="47"/>
      <c r="F59" s="47"/>
      <c r="G59" s="47"/>
      <c r="H59" s="48"/>
      <c r="I59" s="49"/>
      <c r="J59" s="49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3"/>
    </row>
    <row r="60" spans="1:39" ht="24.75" customHeight="1">
      <c r="B60" s="79"/>
      <c r="C60" s="79"/>
      <c r="D60" s="80"/>
      <c r="E60" s="81"/>
      <c r="F60" s="3"/>
      <c r="G60" s="3"/>
      <c r="H60" s="3"/>
      <c r="I60" s="3"/>
      <c r="J60" s="147" t="s">
        <v>724</v>
      </c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3"/>
    </row>
    <row r="61" spans="1:39" s="2" customFormat="1" ht="4.5" customHeight="1">
      <c r="A61" s="1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</row>
    <row r="62" spans="1:39" s="2" customFormat="1" ht="36.75" customHeight="1">
      <c r="A62" s="1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</row>
    <row r="63" spans="1:39" s="2" customFormat="1" ht="21.75" hidden="1" customHeight="1">
      <c r="A63" s="1"/>
      <c r="B63" s="149" t="s">
        <v>34</v>
      </c>
      <c r="C63" s="149"/>
      <c r="D63" s="149"/>
      <c r="E63" s="149"/>
      <c r="F63" s="149"/>
      <c r="G63" s="149"/>
      <c r="H63" s="149"/>
      <c r="I63" s="51"/>
      <c r="J63" s="150" t="s">
        <v>30</v>
      </c>
      <c r="K63" s="150"/>
      <c r="L63" s="150"/>
      <c r="M63" s="150"/>
      <c r="N63" s="150"/>
      <c r="O63" s="150"/>
      <c r="P63" s="150"/>
      <c r="Q63" s="150"/>
      <c r="R63" s="150"/>
      <c r="S63" s="150"/>
      <c r="T63" s="150"/>
      <c r="U63" s="150"/>
      <c r="V63" s="3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</row>
    <row r="64" spans="1:39" s="2" customFormat="1" hidden="1">
      <c r="A64" s="1"/>
      <c r="B64" s="45"/>
      <c r="C64" s="52"/>
      <c r="D64" s="52"/>
      <c r="E64" s="53"/>
      <c r="F64" s="53"/>
      <c r="G64" s="53"/>
      <c r="H64" s="54"/>
      <c r="I64" s="55"/>
      <c r="J64" s="55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</row>
    <row r="65" spans="1:39" s="2" customFormat="1" hidden="1">
      <c r="A65" s="1"/>
      <c r="B65" s="149" t="s">
        <v>31</v>
      </c>
      <c r="C65" s="149"/>
      <c r="D65" s="151" t="s">
        <v>32</v>
      </c>
      <c r="E65" s="151"/>
      <c r="F65" s="151"/>
      <c r="G65" s="151"/>
      <c r="H65" s="151"/>
      <c r="I65" s="55"/>
      <c r="J65" s="55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1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</row>
    <row r="66" spans="1:39" s="2" customFormat="1" hidden="1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1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</row>
    <row r="67" spans="1:39" hidden="1"/>
    <row r="68" spans="1:39" hidden="1"/>
    <row r="69" spans="1:39" hidden="1"/>
    <row r="70" spans="1:39" hidden="1">
      <c r="B70" s="148"/>
      <c r="C70" s="148"/>
      <c r="D70" s="148"/>
      <c r="E70" s="148"/>
      <c r="F70" s="148"/>
      <c r="G70" s="148"/>
      <c r="H70" s="148"/>
      <c r="I70" s="148"/>
      <c r="J70" s="148" t="s">
        <v>33</v>
      </c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</row>
  </sheetData>
  <sheetProtection formatCells="0" formatColumns="0" formatRows="0" insertColumns="0" insertRows="0" insertHyperlinks="0" deleteColumns="0" deleteRows="0" sort="0" autoFilter="0" pivotTables="0"/>
  <autoFilter ref="A9:AM58">
    <filterColumn colId="3" showButton="0"/>
    <filterColumn colId="20"/>
  </autoFilter>
  <sortState ref="B11:U58">
    <sortCondition ref="B11:B58"/>
  </sortState>
  <mergeCells count="48">
    <mergeCell ref="P5:U5"/>
    <mergeCell ref="P6:U6"/>
    <mergeCell ref="H1:K1"/>
    <mergeCell ref="L1:U1"/>
    <mergeCell ref="B2:G2"/>
    <mergeCell ref="H2:U2"/>
    <mergeCell ref="B3:G3"/>
    <mergeCell ref="H3:U3"/>
    <mergeCell ref="AF5:AG7"/>
    <mergeCell ref="AH5:AI7"/>
    <mergeCell ref="AJ5:AK7"/>
    <mergeCell ref="AL5:AM7"/>
    <mergeCell ref="B6:C6"/>
    <mergeCell ref="B5:C5"/>
    <mergeCell ref="Y5:Y8"/>
    <mergeCell ref="Z5:Z8"/>
    <mergeCell ref="AA5:AA8"/>
    <mergeCell ref="B8:B9"/>
    <mergeCell ref="C8:C9"/>
    <mergeCell ref="D8:E9"/>
    <mergeCell ref="F8:F9"/>
    <mergeCell ref="I8:I9"/>
    <mergeCell ref="J8:J9"/>
    <mergeCell ref="K8:K9"/>
    <mergeCell ref="AB5:AE7"/>
    <mergeCell ref="S8:S9"/>
    <mergeCell ref="T8:T10"/>
    <mergeCell ref="U8:U10"/>
    <mergeCell ref="B10:G10"/>
    <mergeCell ref="M8:M9"/>
    <mergeCell ref="N8:N9"/>
    <mergeCell ref="O8:O9"/>
    <mergeCell ref="P8:P9"/>
    <mergeCell ref="Q8:Q10"/>
    <mergeCell ref="R8:R9"/>
    <mergeCell ref="G8:G9"/>
    <mergeCell ref="L8:L9"/>
    <mergeCell ref="H8:H9"/>
    <mergeCell ref="D5:O5"/>
    <mergeCell ref="G6:O6"/>
    <mergeCell ref="J60:U60"/>
    <mergeCell ref="B70:C70"/>
    <mergeCell ref="D70:I70"/>
    <mergeCell ref="J70:U70"/>
    <mergeCell ref="B63:H63"/>
    <mergeCell ref="J63:U63"/>
    <mergeCell ref="B65:C65"/>
    <mergeCell ref="D65:H65"/>
  </mergeCells>
  <conditionalFormatting sqref="H11:N58 P11:P58">
    <cfRule type="cellIs" dxfId="57" priority="10" operator="greaterThan">
      <formula>10</formula>
    </cfRule>
  </conditionalFormatting>
  <conditionalFormatting sqref="O1:O1048576">
    <cfRule type="duplicateValues" dxfId="56" priority="2"/>
  </conditionalFormatting>
  <conditionalFormatting sqref="C1:C1048576">
    <cfRule type="duplicateValues" dxfId="55" priority="1"/>
  </conditionalFormatting>
  <dataValidations count="1">
    <dataValidation allowBlank="1" showInputMessage="1" showErrorMessage="1" errorTitle="Không xóa dữ liệu" error="Không xóa dữ liệu" prompt="Không xóa dữ liệu" sqref="Y3:AM9 X11:X58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AM29"/>
  <sheetViews>
    <sheetView workbookViewId="0">
      <pane ySplit="4" topLeftCell="A17" activePane="bottomLeft" state="frozen"/>
      <selection activeCell="H2" sqref="H2:U2"/>
      <selection pane="bottomLeft" activeCell="I24" sqref="I24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5.125" style="1" customWidth="1"/>
    <col min="5" max="5" width="7.375" style="1" customWidth="1"/>
    <col min="6" max="6" width="9.375" style="1" hidden="1" customWidth="1"/>
    <col min="7" max="7" width="11" style="1" customWidth="1"/>
    <col min="8" max="11" width="4.2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3.625" style="1" customWidth="1"/>
    <col min="21" max="21" width="5.75" style="1" hidden="1" customWidth="1"/>
    <col min="22" max="22" width="6.5" style="1" customWidth="1"/>
    <col min="23" max="23" width="6.5" style="2" customWidth="1"/>
    <col min="24" max="24" width="9" style="58"/>
    <col min="25" max="25" width="9.125" style="58" bestFit="1" customWidth="1"/>
    <col min="26" max="26" width="9" style="58"/>
    <col min="27" max="27" width="10.375" style="58" bestFit="1" customWidth="1"/>
    <col min="28" max="28" width="9.125" style="58" bestFit="1" customWidth="1"/>
    <col min="29" max="39" width="9" style="58"/>
    <col min="40" max="16384" width="9" style="1"/>
  </cols>
  <sheetData>
    <row r="1" spans="2:39" ht="18.75"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2:39" ht="27.75" customHeight="1">
      <c r="B2" s="174" t="s">
        <v>0</v>
      </c>
      <c r="C2" s="174"/>
      <c r="D2" s="174"/>
      <c r="E2" s="174"/>
      <c r="F2" s="174"/>
      <c r="G2" s="174"/>
      <c r="H2" s="175" t="s">
        <v>723</v>
      </c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3"/>
    </row>
    <row r="3" spans="2:39" ht="25.5" customHeight="1">
      <c r="B3" s="176" t="s">
        <v>1</v>
      </c>
      <c r="C3" s="176"/>
      <c r="D3" s="176"/>
      <c r="E3" s="176"/>
      <c r="F3" s="176"/>
      <c r="G3" s="176"/>
      <c r="H3" s="177" t="s">
        <v>43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4"/>
      <c r="W3" s="5"/>
      <c r="AE3" s="59"/>
      <c r="AF3" s="60"/>
      <c r="AG3" s="59"/>
      <c r="AH3" s="59"/>
      <c r="AI3" s="59"/>
      <c r="AJ3" s="60"/>
      <c r="AK3" s="59"/>
    </row>
    <row r="4" spans="2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61"/>
      <c r="AJ4" s="61"/>
    </row>
    <row r="5" spans="2:39" ht="23.25" customHeight="1">
      <c r="B5" s="165" t="s">
        <v>2</v>
      </c>
      <c r="C5" s="165"/>
      <c r="D5" s="162" t="s">
        <v>672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72" t="s">
        <v>42</v>
      </c>
      <c r="Q5" s="172"/>
      <c r="R5" s="172"/>
      <c r="S5" s="172"/>
      <c r="T5" s="172"/>
      <c r="U5" s="172"/>
      <c r="X5" s="59"/>
      <c r="Y5" s="152" t="s">
        <v>41</v>
      </c>
      <c r="Z5" s="152" t="s">
        <v>8</v>
      </c>
      <c r="AA5" s="152" t="s">
        <v>40</v>
      </c>
      <c r="AB5" s="152" t="s">
        <v>39</v>
      </c>
      <c r="AC5" s="152"/>
      <c r="AD5" s="152"/>
      <c r="AE5" s="152"/>
      <c r="AF5" s="152" t="s">
        <v>38</v>
      </c>
      <c r="AG5" s="152"/>
      <c r="AH5" s="152" t="s">
        <v>36</v>
      </c>
      <c r="AI5" s="152"/>
      <c r="AJ5" s="152" t="s">
        <v>37</v>
      </c>
      <c r="AK5" s="152"/>
      <c r="AL5" s="152" t="s">
        <v>35</v>
      </c>
      <c r="AM5" s="152"/>
    </row>
    <row r="6" spans="2:39" ht="17.25" customHeight="1">
      <c r="B6" s="164" t="s">
        <v>3</v>
      </c>
      <c r="C6" s="164"/>
      <c r="D6" s="9"/>
      <c r="G6" s="163" t="s">
        <v>593</v>
      </c>
      <c r="H6" s="163"/>
      <c r="I6" s="163"/>
      <c r="J6" s="163"/>
      <c r="K6" s="163"/>
      <c r="L6" s="163"/>
      <c r="M6" s="163"/>
      <c r="N6" s="163"/>
      <c r="O6" s="163"/>
      <c r="P6" s="163" t="s">
        <v>48</v>
      </c>
      <c r="Q6" s="163"/>
      <c r="R6" s="163"/>
      <c r="S6" s="163"/>
      <c r="T6" s="163"/>
      <c r="U6" s="163"/>
      <c r="X6" s="59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</row>
    <row r="7" spans="2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6"/>
      <c r="Q7" s="3"/>
      <c r="R7" s="3"/>
      <c r="S7" s="3"/>
      <c r="T7" s="3"/>
      <c r="U7" s="3"/>
      <c r="X7" s="59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</row>
    <row r="8" spans="2:39" ht="44.25" customHeight="1">
      <c r="B8" s="153" t="s">
        <v>4</v>
      </c>
      <c r="C8" s="166" t="s">
        <v>5</v>
      </c>
      <c r="D8" s="168" t="s">
        <v>6</v>
      </c>
      <c r="E8" s="169"/>
      <c r="F8" s="153" t="s">
        <v>7</v>
      </c>
      <c r="G8" s="153" t="s">
        <v>8</v>
      </c>
      <c r="H8" s="161" t="s">
        <v>9</v>
      </c>
      <c r="I8" s="161" t="s">
        <v>10</v>
      </c>
      <c r="J8" s="161" t="s">
        <v>11</v>
      </c>
      <c r="K8" s="161" t="s">
        <v>12</v>
      </c>
      <c r="L8" s="159" t="s">
        <v>13</v>
      </c>
      <c r="M8" s="159" t="s">
        <v>14</v>
      </c>
      <c r="N8" s="159" t="s">
        <v>15</v>
      </c>
      <c r="O8" s="160" t="s">
        <v>16</v>
      </c>
      <c r="P8" s="159" t="s">
        <v>17</v>
      </c>
      <c r="Q8" s="153" t="s">
        <v>18</v>
      </c>
      <c r="R8" s="159" t="s">
        <v>19</v>
      </c>
      <c r="S8" s="153" t="s">
        <v>20</v>
      </c>
      <c r="T8" s="153" t="s">
        <v>21</v>
      </c>
      <c r="U8" s="153" t="s">
        <v>22</v>
      </c>
      <c r="X8" s="59"/>
      <c r="Y8" s="152"/>
      <c r="Z8" s="152"/>
      <c r="AA8" s="152"/>
      <c r="AB8" s="62" t="s">
        <v>23</v>
      </c>
      <c r="AC8" s="62" t="s">
        <v>24</v>
      </c>
      <c r="AD8" s="62" t="s">
        <v>25</v>
      </c>
      <c r="AE8" s="62" t="s">
        <v>26</v>
      </c>
      <c r="AF8" s="62" t="s">
        <v>27</v>
      </c>
      <c r="AG8" s="62" t="s">
        <v>26</v>
      </c>
      <c r="AH8" s="62" t="s">
        <v>27</v>
      </c>
      <c r="AI8" s="62" t="s">
        <v>26</v>
      </c>
      <c r="AJ8" s="62" t="s">
        <v>27</v>
      </c>
      <c r="AK8" s="62" t="s">
        <v>26</v>
      </c>
      <c r="AL8" s="62" t="s">
        <v>27</v>
      </c>
      <c r="AM8" s="63" t="s">
        <v>26</v>
      </c>
    </row>
    <row r="9" spans="2:39" ht="44.25" customHeight="1">
      <c r="B9" s="154"/>
      <c r="C9" s="167"/>
      <c r="D9" s="170"/>
      <c r="E9" s="171"/>
      <c r="F9" s="154"/>
      <c r="G9" s="154"/>
      <c r="H9" s="161"/>
      <c r="I9" s="161"/>
      <c r="J9" s="161"/>
      <c r="K9" s="161"/>
      <c r="L9" s="159"/>
      <c r="M9" s="159"/>
      <c r="N9" s="159"/>
      <c r="O9" s="160"/>
      <c r="P9" s="159"/>
      <c r="Q9" s="155"/>
      <c r="R9" s="159"/>
      <c r="S9" s="154"/>
      <c r="T9" s="155"/>
      <c r="U9" s="155"/>
      <c r="W9" s="12"/>
      <c r="X9" s="59"/>
      <c r="Y9" s="64" t="str">
        <f>+D5</f>
        <v>Cơ sở kỹ thuật mạng truyền thông</v>
      </c>
      <c r="Z9" s="65" t="str">
        <f>+P5</f>
        <v>Nhóm:  01</v>
      </c>
      <c r="AA9" s="66">
        <f>+$AJ$9+$AL$9+$AH$9</f>
        <v>17</v>
      </c>
      <c r="AB9" s="60">
        <f>COUNTIF($T$10:$T$62,"Khiển trách")</f>
        <v>0</v>
      </c>
      <c r="AC9" s="60">
        <f>COUNTIF($T$10:$T$62,"Cảnh cáo")</f>
        <v>0</v>
      </c>
      <c r="AD9" s="60">
        <f>COUNTIF($T$10:$T$62,"Đình chỉ thi")</f>
        <v>0</v>
      </c>
      <c r="AE9" s="67">
        <f>+($AB$9+$AC$9+$AD$9)/$AA$9*100%</f>
        <v>0</v>
      </c>
      <c r="AF9" s="60">
        <f>SUM(COUNTIF($T$10:$T$60,"Vắng"),COUNTIF($T$10:$T$60,"Vắng có phép"))</f>
        <v>0</v>
      </c>
      <c r="AG9" s="68">
        <f>+$AF$9/$AA$9</f>
        <v>0</v>
      </c>
      <c r="AH9" s="69">
        <f>COUNTIF($X$10:$X$60,"Thi lại")</f>
        <v>0</v>
      </c>
      <c r="AI9" s="68">
        <f>+$AH$9/$AA$9</f>
        <v>0</v>
      </c>
      <c r="AJ9" s="69">
        <f>COUNTIF($X$10:$X$61,"Học lại")</f>
        <v>3</v>
      </c>
      <c r="AK9" s="68">
        <f>+$AJ$9/$AA$9</f>
        <v>0.17647058823529413</v>
      </c>
      <c r="AL9" s="60">
        <f>COUNTIF($X$11:$X$61,"Đạt")</f>
        <v>14</v>
      </c>
      <c r="AM9" s="67">
        <f>+$AL$9/$AA$9</f>
        <v>0.82352941176470584</v>
      </c>
    </row>
    <row r="10" spans="2:39" ht="14.25" customHeight="1">
      <c r="B10" s="156" t="s">
        <v>28</v>
      </c>
      <c r="C10" s="157"/>
      <c r="D10" s="157"/>
      <c r="E10" s="157"/>
      <c r="F10" s="157"/>
      <c r="G10" s="158"/>
      <c r="H10" s="13">
        <v>10</v>
      </c>
      <c r="I10" s="13">
        <v>10</v>
      </c>
      <c r="J10" s="14">
        <v>10</v>
      </c>
      <c r="K10" s="13">
        <v>10</v>
      </c>
      <c r="L10" s="15"/>
      <c r="M10" s="16"/>
      <c r="N10" s="16"/>
      <c r="O10" s="17"/>
      <c r="P10" s="57">
        <f>100-(H10+I10+J10+K10)</f>
        <v>60</v>
      </c>
      <c r="Q10" s="154"/>
      <c r="R10" s="18"/>
      <c r="S10" s="18"/>
      <c r="T10" s="154"/>
      <c r="U10" s="154"/>
      <c r="X10" s="59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</row>
    <row r="11" spans="2:39" ht="23.1" customHeight="1">
      <c r="B11" s="19">
        <v>1</v>
      </c>
      <c r="C11" s="20" t="s">
        <v>225</v>
      </c>
      <c r="D11" s="21" t="s">
        <v>110</v>
      </c>
      <c r="E11" s="22" t="s">
        <v>226</v>
      </c>
      <c r="F11" s="23"/>
      <c r="G11" s="120" t="s">
        <v>259</v>
      </c>
      <c r="H11" s="24">
        <v>0</v>
      </c>
      <c r="I11" s="24">
        <v>0</v>
      </c>
      <c r="J11" s="104">
        <v>0</v>
      </c>
      <c r="K11" s="24">
        <v>0</v>
      </c>
      <c r="L11" s="25"/>
      <c r="M11" s="25"/>
      <c r="N11" s="25"/>
      <c r="O11" s="77"/>
      <c r="P11" s="26"/>
      <c r="Q11" s="27">
        <v>0</v>
      </c>
      <c r="R11" s="28"/>
      <c r="S11" s="28"/>
      <c r="T11" s="82" t="str">
        <f>+IF(OR($H11=0,$I11=0,$J11=0,$K11=0),"Không đủ ĐKDT","")</f>
        <v>Không đủ ĐKDT</v>
      </c>
      <c r="U11" s="29">
        <v>202</v>
      </c>
      <c r="V11" s="3"/>
      <c r="W11" s="30"/>
      <c r="X11" s="71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Học lại</v>
      </c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</row>
    <row r="12" spans="2:39" ht="23.1" customHeight="1">
      <c r="B12" s="31">
        <v>2</v>
      </c>
      <c r="C12" s="32" t="s">
        <v>534</v>
      </c>
      <c r="D12" s="33" t="s">
        <v>228</v>
      </c>
      <c r="E12" s="34" t="s">
        <v>73</v>
      </c>
      <c r="F12" s="35"/>
      <c r="G12" s="44" t="s">
        <v>148</v>
      </c>
      <c r="H12" s="36">
        <v>10</v>
      </c>
      <c r="I12" s="36">
        <v>7</v>
      </c>
      <c r="J12" s="105">
        <v>9</v>
      </c>
      <c r="K12" s="36">
        <v>6</v>
      </c>
      <c r="L12" s="37"/>
      <c r="M12" s="37"/>
      <c r="N12" s="37"/>
      <c r="O12" s="78"/>
      <c r="P12" s="38">
        <v>7</v>
      </c>
      <c r="Q12" s="39">
        <v>7.4</v>
      </c>
      <c r="R12" s="40"/>
      <c r="S12" s="41"/>
      <c r="T12" s="42" t="str">
        <f>+IF(OR($H12=0,$I12=0,$J12=0,$K12=0),"Không đủ ĐKDT","")</f>
        <v/>
      </c>
      <c r="U12" s="43">
        <v>202</v>
      </c>
      <c r="V12" s="3"/>
      <c r="W12" s="30"/>
      <c r="X12" s="71" t="str">
        <f t="shared" ref="X12:X27" si="0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Đạt</v>
      </c>
      <c r="Y12" s="70"/>
      <c r="Z12" s="70"/>
      <c r="AA12" s="70"/>
      <c r="AB12" s="62"/>
      <c r="AC12" s="62"/>
      <c r="AD12" s="62"/>
      <c r="AE12" s="62"/>
      <c r="AF12" s="61"/>
      <c r="AG12" s="62"/>
      <c r="AH12" s="62"/>
      <c r="AI12" s="62"/>
      <c r="AJ12" s="62"/>
      <c r="AK12" s="62"/>
      <c r="AL12" s="62"/>
      <c r="AM12" s="63"/>
    </row>
    <row r="13" spans="2:39" ht="23.1" customHeight="1">
      <c r="B13" s="31">
        <v>3</v>
      </c>
      <c r="C13" s="32" t="s">
        <v>548</v>
      </c>
      <c r="D13" s="33" t="s">
        <v>549</v>
      </c>
      <c r="E13" s="34" t="s">
        <v>94</v>
      </c>
      <c r="F13" s="35"/>
      <c r="G13" s="44" t="s">
        <v>150</v>
      </c>
      <c r="H13" s="36">
        <v>6</v>
      </c>
      <c r="I13" s="36">
        <v>4</v>
      </c>
      <c r="J13" s="105">
        <v>6.5</v>
      </c>
      <c r="K13" s="36">
        <v>6</v>
      </c>
      <c r="L13" s="44"/>
      <c r="M13" s="44"/>
      <c r="N13" s="44"/>
      <c r="O13" s="78"/>
      <c r="P13" s="38">
        <v>7</v>
      </c>
      <c r="Q13" s="39">
        <v>6.5</v>
      </c>
      <c r="R13" s="40"/>
      <c r="S13" s="41"/>
      <c r="T13" s="42" t="str">
        <f t="shared" ref="T13:T27" si="1">+IF(OR($H13=0,$I13=0,$J13=0,$K13=0),"Không đủ ĐKDT","")</f>
        <v/>
      </c>
      <c r="U13" s="29">
        <v>202</v>
      </c>
      <c r="V13" s="3"/>
      <c r="W13" s="30"/>
      <c r="X13" s="71" t="str">
        <f t="shared" si="0"/>
        <v>Đạt</v>
      </c>
      <c r="Y13" s="72"/>
      <c r="Z13" s="72"/>
      <c r="AA13" s="136"/>
      <c r="AB13" s="61"/>
      <c r="AC13" s="61"/>
      <c r="AD13" s="61"/>
      <c r="AE13" s="74"/>
      <c r="AF13" s="61"/>
      <c r="AG13" s="75"/>
      <c r="AH13" s="76"/>
      <c r="AI13" s="75"/>
      <c r="AJ13" s="76"/>
      <c r="AK13" s="75"/>
      <c r="AL13" s="61"/>
      <c r="AM13" s="74"/>
    </row>
    <row r="14" spans="2:39" ht="23.1" customHeight="1">
      <c r="B14" s="31">
        <v>4</v>
      </c>
      <c r="C14" s="32" t="s">
        <v>553</v>
      </c>
      <c r="D14" s="33" t="s">
        <v>554</v>
      </c>
      <c r="E14" s="34" t="s">
        <v>552</v>
      </c>
      <c r="F14" s="35"/>
      <c r="G14" s="44" t="s">
        <v>143</v>
      </c>
      <c r="H14" s="36">
        <v>10</v>
      </c>
      <c r="I14" s="36">
        <v>7</v>
      </c>
      <c r="J14" s="105">
        <v>9</v>
      </c>
      <c r="K14" s="36">
        <v>6</v>
      </c>
      <c r="L14" s="44"/>
      <c r="M14" s="44"/>
      <c r="N14" s="44"/>
      <c r="O14" s="78"/>
      <c r="P14" s="38">
        <v>8</v>
      </c>
      <c r="Q14" s="39">
        <v>8</v>
      </c>
      <c r="R14" s="40"/>
      <c r="S14" s="41"/>
      <c r="T14" s="42" t="str">
        <f t="shared" si="1"/>
        <v/>
      </c>
      <c r="U14" s="43">
        <v>202</v>
      </c>
      <c r="V14" s="3"/>
      <c r="W14" s="30"/>
      <c r="X14" s="71" t="str">
        <f t="shared" si="0"/>
        <v>Đạt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</row>
    <row r="15" spans="2:39" ht="23.1" customHeight="1">
      <c r="B15" s="31">
        <v>5</v>
      </c>
      <c r="C15" s="32" t="s">
        <v>426</v>
      </c>
      <c r="D15" s="33" t="s">
        <v>427</v>
      </c>
      <c r="E15" s="34" t="s">
        <v>98</v>
      </c>
      <c r="F15" s="35"/>
      <c r="G15" s="44" t="s">
        <v>143</v>
      </c>
      <c r="H15" s="36">
        <v>6</v>
      </c>
      <c r="I15" s="36">
        <v>7</v>
      </c>
      <c r="J15" s="105">
        <v>8</v>
      </c>
      <c r="K15" s="36">
        <v>6</v>
      </c>
      <c r="L15" s="44"/>
      <c r="M15" s="44"/>
      <c r="N15" s="44"/>
      <c r="O15" s="78"/>
      <c r="P15" s="38">
        <v>7</v>
      </c>
      <c r="Q15" s="39">
        <v>6.9</v>
      </c>
      <c r="R15" s="40"/>
      <c r="S15" s="41"/>
      <c r="T15" s="42" t="str">
        <f t="shared" si="1"/>
        <v/>
      </c>
      <c r="U15" s="29">
        <v>202</v>
      </c>
      <c r="V15" s="3"/>
      <c r="W15" s="30"/>
      <c r="X15" s="71" t="str">
        <f t="shared" si="0"/>
        <v>Đạt</v>
      </c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</row>
    <row r="16" spans="2:39" ht="23.1" customHeight="1">
      <c r="B16" s="31">
        <v>6</v>
      </c>
      <c r="C16" s="32" t="s">
        <v>663</v>
      </c>
      <c r="D16" s="33" t="s">
        <v>664</v>
      </c>
      <c r="E16" s="34" t="s">
        <v>103</v>
      </c>
      <c r="F16" s="35"/>
      <c r="G16" s="44" t="s">
        <v>150</v>
      </c>
      <c r="H16" s="36">
        <v>8</v>
      </c>
      <c r="I16" s="36">
        <v>7</v>
      </c>
      <c r="J16" s="105">
        <v>4</v>
      </c>
      <c r="K16" s="36">
        <v>6</v>
      </c>
      <c r="L16" s="44"/>
      <c r="M16" s="44"/>
      <c r="N16" s="44"/>
      <c r="O16" s="78"/>
      <c r="P16" s="38">
        <v>8</v>
      </c>
      <c r="Q16" s="39">
        <v>7.3</v>
      </c>
      <c r="R16" s="40"/>
      <c r="S16" s="41"/>
      <c r="T16" s="42" t="str">
        <f t="shared" si="1"/>
        <v/>
      </c>
      <c r="U16" s="43">
        <v>202</v>
      </c>
      <c r="V16" s="3"/>
      <c r="W16" s="30"/>
      <c r="X16" s="71" t="str">
        <f t="shared" si="0"/>
        <v>Đạt</v>
      </c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</row>
    <row r="17" spans="1:39" ht="23.1" customHeight="1">
      <c r="B17" s="31">
        <v>7</v>
      </c>
      <c r="C17" s="32" t="s">
        <v>698</v>
      </c>
      <c r="D17" s="33" t="s">
        <v>699</v>
      </c>
      <c r="E17" s="34" t="s">
        <v>508</v>
      </c>
      <c r="F17" s="35"/>
      <c r="G17" s="44" t="s">
        <v>149</v>
      </c>
      <c r="H17" s="36">
        <v>8</v>
      </c>
      <c r="I17" s="36">
        <v>7</v>
      </c>
      <c r="J17" s="105">
        <v>9.5</v>
      </c>
      <c r="K17" s="36">
        <v>6</v>
      </c>
      <c r="L17" s="44"/>
      <c r="M17" s="44"/>
      <c r="N17" s="44"/>
      <c r="O17" s="78"/>
      <c r="P17" s="38">
        <v>8</v>
      </c>
      <c r="Q17" s="39">
        <v>7.9</v>
      </c>
      <c r="R17" s="40"/>
      <c r="S17" s="41"/>
      <c r="T17" s="42" t="str">
        <f t="shared" si="1"/>
        <v/>
      </c>
      <c r="U17" s="29">
        <v>202</v>
      </c>
      <c r="V17" s="3"/>
      <c r="W17" s="30"/>
      <c r="X17" s="71" t="str">
        <f t="shared" si="0"/>
        <v>Đạt</v>
      </c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</row>
    <row r="18" spans="1:39" ht="23.1" customHeight="1">
      <c r="B18" s="31">
        <v>8</v>
      </c>
      <c r="C18" s="32" t="s">
        <v>700</v>
      </c>
      <c r="D18" s="33" t="s">
        <v>701</v>
      </c>
      <c r="E18" s="34" t="s">
        <v>309</v>
      </c>
      <c r="F18" s="35"/>
      <c r="G18" s="44" t="s">
        <v>143</v>
      </c>
      <c r="H18" s="36">
        <v>8</v>
      </c>
      <c r="I18" s="36">
        <v>6.5</v>
      </c>
      <c r="J18" s="105">
        <v>9</v>
      </c>
      <c r="K18" s="36">
        <v>6</v>
      </c>
      <c r="L18" s="44"/>
      <c r="M18" s="44"/>
      <c r="N18" s="44"/>
      <c r="O18" s="78"/>
      <c r="P18" s="38">
        <v>8</v>
      </c>
      <c r="Q18" s="39">
        <v>7.8</v>
      </c>
      <c r="R18" s="40"/>
      <c r="S18" s="41"/>
      <c r="T18" s="42" t="str">
        <f t="shared" si="1"/>
        <v/>
      </c>
      <c r="U18" s="43">
        <v>202</v>
      </c>
      <c r="V18" s="3"/>
      <c r="W18" s="30"/>
      <c r="X18" s="71" t="str">
        <f t="shared" si="0"/>
        <v>Đạt</v>
      </c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</row>
    <row r="19" spans="1:39" ht="23.1" customHeight="1">
      <c r="B19" s="31">
        <v>9</v>
      </c>
      <c r="C19" s="32" t="s">
        <v>565</v>
      </c>
      <c r="D19" s="33" t="s">
        <v>113</v>
      </c>
      <c r="E19" s="34" t="s">
        <v>566</v>
      </c>
      <c r="F19" s="35"/>
      <c r="G19" s="44" t="s">
        <v>150</v>
      </c>
      <c r="H19" s="36">
        <v>10</v>
      </c>
      <c r="I19" s="36">
        <v>7</v>
      </c>
      <c r="J19" s="105">
        <v>10</v>
      </c>
      <c r="K19" s="36">
        <v>6</v>
      </c>
      <c r="L19" s="44"/>
      <c r="M19" s="44"/>
      <c r="N19" s="44"/>
      <c r="O19" s="78"/>
      <c r="P19" s="38">
        <v>10</v>
      </c>
      <c r="Q19" s="39">
        <v>9.3000000000000007</v>
      </c>
      <c r="R19" s="40"/>
      <c r="S19" s="41"/>
      <c r="T19" s="42" t="str">
        <f t="shared" si="1"/>
        <v/>
      </c>
      <c r="U19" s="29">
        <v>202</v>
      </c>
      <c r="V19" s="3"/>
      <c r="W19" s="30"/>
      <c r="X19" s="71" t="str">
        <f t="shared" si="0"/>
        <v>Đạt</v>
      </c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</row>
    <row r="20" spans="1:39" ht="23.1" customHeight="1">
      <c r="B20" s="31">
        <v>10</v>
      </c>
      <c r="C20" s="32" t="s">
        <v>447</v>
      </c>
      <c r="D20" s="33" t="s">
        <v>448</v>
      </c>
      <c r="E20" s="34" t="s">
        <v>120</v>
      </c>
      <c r="F20" s="35"/>
      <c r="G20" s="44" t="s">
        <v>219</v>
      </c>
      <c r="H20" s="36">
        <v>8</v>
      </c>
      <c r="I20" s="36">
        <v>7</v>
      </c>
      <c r="J20" s="105">
        <v>7</v>
      </c>
      <c r="K20" s="36">
        <v>6</v>
      </c>
      <c r="L20" s="44"/>
      <c r="M20" s="44"/>
      <c r="N20" s="44"/>
      <c r="O20" s="78"/>
      <c r="P20" s="38">
        <v>8</v>
      </c>
      <c r="Q20" s="39">
        <v>7.6</v>
      </c>
      <c r="R20" s="40"/>
      <c r="S20" s="41"/>
      <c r="T20" s="42" t="str">
        <f t="shared" si="1"/>
        <v/>
      </c>
      <c r="U20" s="43">
        <v>202</v>
      </c>
      <c r="V20" s="3"/>
      <c r="W20" s="30"/>
      <c r="X20" s="71" t="str">
        <f t="shared" si="0"/>
        <v>Đạt</v>
      </c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</row>
    <row r="21" spans="1:39" ht="23.1" customHeight="1">
      <c r="B21" s="31">
        <v>11</v>
      </c>
      <c r="C21" s="32" t="s">
        <v>567</v>
      </c>
      <c r="D21" s="33" t="s">
        <v>568</v>
      </c>
      <c r="E21" s="34" t="s">
        <v>120</v>
      </c>
      <c r="F21" s="35"/>
      <c r="G21" s="44" t="s">
        <v>589</v>
      </c>
      <c r="H21" s="36">
        <v>10</v>
      </c>
      <c r="I21" s="36">
        <v>7</v>
      </c>
      <c r="J21" s="105">
        <v>10</v>
      </c>
      <c r="K21" s="36">
        <v>6</v>
      </c>
      <c r="L21" s="44"/>
      <c r="M21" s="44"/>
      <c r="N21" s="44"/>
      <c r="O21" s="78"/>
      <c r="P21" s="38">
        <v>5</v>
      </c>
      <c r="Q21" s="39">
        <v>6.3</v>
      </c>
      <c r="R21" s="40"/>
      <c r="S21" s="41"/>
      <c r="T21" s="42" t="str">
        <f t="shared" si="1"/>
        <v/>
      </c>
      <c r="U21" s="29">
        <v>202</v>
      </c>
      <c r="V21" s="3"/>
      <c r="W21" s="30"/>
      <c r="X21" s="71" t="str">
        <f t="shared" si="0"/>
        <v>Đạt</v>
      </c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</row>
    <row r="22" spans="1:39" ht="23.1" customHeight="1">
      <c r="B22" s="31">
        <v>12</v>
      </c>
      <c r="C22" s="32" t="s">
        <v>118</v>
      </c>
      <c r="D22" s="33" t="s">
        <v>119</v>
      </c>
      <c r="E22" s="34" t="s">
        <v>120</v>
      </c>
      <c r="F22" s="35"/>
      <c r="G22" s="44" t="s">
        <v>149</v>
      </c>
      <c r="H22" s="36">
        <v>8</v>
      </c>
      <c r="I22" s="36">
        <v>6.5</v>
      </c>
      <c r="J22" s="105">
        <v>7</v>
      </c>
      <c r="K22" s="36">
        <v>6</v>
      </c>
      <c r="L22" s="44"/>
      <c r="M22" s="44"/>
      <c r="N22" s="44"/>
      <c r="O22" s="78"/>
      <c r="P22" s="38">
        <v>5</v>
      </c>
      <c r="Q22" s="39">
        <v>5.8</v>
      </c>
      <c r="R22" s="40"/>
      <c r="S22" s="41"/>
      <c r="T22" s="42" t="str">
        <f t="shared" si="1"/>
        <v/>
      </c>
      <c r="U22" s="43">
        <v>202</v>
      </c>
      <c r="V22" s="3"/>
      <c r="W22" s="30"/>
      <c r="X22" s="71" t="str">
        <f t="shared" si="0"/>
        <v>Đạt</v>
      </c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</row>
    <row r="23" spans="1:39" ht="23.1" customHeight="1">
      <c r="B23" s="31">
        <v>13</v>
      </c>
      <c r="C23" s="32" t="s">
        <v>457</v>
      </c>
      <c r="D23" s="33" t="s">
        <v>119</v>
      </c>
      <c r="E23" s="34" t="s">
        <v>126</v>
      </c>
      <c r="F23" s="35"/>
      <c r="G23" s="44" t="s">
        <v>219</v>
      </c>
      <c r="H23" s="36">
        <v>10</v>
      </c>
      <c r="I23" s="36">
        <v>7</v>
      </c>
      <c r="J23" s="105">
        <v>8</v>
      </c>
      <c r="K23" s="36">
        <v>6</v>
      </c>
      <c r="L23" s="44"/>
      <c r="M23" s="44"/>
      <c r="N23" s="44"/>
      <c r="O23" s="78"/>
      <c r="P23" s="38">
        <v>8</v>
      </c>
      <c r="Q23" s="39">
        <v>7.9</v>
      </c>
      <c r="R23" s="40"/>
      <c r="S23" s="41"/>
      <c r="T23" s="42" t="str">
        <f t="shared" si="1"/>
        <v/>
      </c>
      <c r="U23" s="29">
        <v>202</v>
      </c>
      <c r="V23" s="3"/>
      <c r="W23" s="30"/>
      <c r="X23" s="71" t="str">
        <f t="shared" si="0"/>
        <v>Đạt</v>
      </c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</row>
    <row r="24" spans="1:39" ht="23.1" customHeight="1">
      <c r="B24" s="31">
        <v>14</v>
      </c>
      <c r="C24" s="32" t="s">
        <v>310</v>
      </c>
      <c r="D24" s="33" t="s">
        <v>311</v>
      </c>
      <c r="E24" s="34" t="s">
        <v>312</v>
      </c>
      <c r="F24" s="35"/>
      <c r="G24" s="44" t="s">
        <v>217</v>
      </c>
      <c r="H24" s="36">
        <v>10</v>
      </c>
      <c r="I24" s="36">
        <v>7</v>
      </c>
      <c r="J24" s="105">
        <v>2</v>
      </c>
      <c r="K24" s="36">
        <v>6</v>
      </c>
      <c r="L24" s="44"/>
      <c r="M24" s="44"/>
      <c r="N24" s="44"/>
      <c r="O24" s="78"/>
      <c r="P24" s="38">
        <v>5</v>
      </c>
      <c r="Q24" s="39">
        <v>5.5</v>
      </c>
      <c r="R24" s="40"/>
      <c r="S24" s="41"/>
      <c r="T24" s="42" t="str">
        <f t="shared" si="1"/>
        <v/>
      </c>
      <c r="U24" s="43">
        <v>202</v>
      </c>
      <c r="V24" s="3"/>
      <c r="W24" s="30"/>
      <c r="X24" s="71" t="str">
        <f t="shared" si="0"/>
        <v>Đạt</v>
      </c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</row>
    <row r="25" spans="1:39" ht="23.1" customHeight="1">
      <c r="B25" s="31">
        <v>15</v>
      </c>
      <c r="C25" s="32" t="s">
        <v>462</v>
      </c>
      <c r="D25" s="33" t="s">
        <v>702</v>
      </c>
      <c r="E25" s="34" t="s">
        <v>213</v>
      </c>
      <c r="F25" s="35"/>
      <c r="G25" s="44" t="s">
        <v>219</v>
      </c>
      <c r="H25" s="36">
        <v>0</v>
      </c>
      <c r="I25" s="36">
        <v>0</v>
      </c>
      <c r="J25" s="105">
        <v>0</v>
      </c>
      <c r="K25" s="36">
        <v>0</v>
      </c>
      <c r="L25" s="44"/>
      <c r="M25" s="44"/>
      <c r="N25" s="44"/>
      <c r="O25" s="78"/>
      <c r="P25" s="38"/>
      <c r="Q25" s="39">
        <v>0</v>
      </c>
      <c r="R25" s="40"/>
      <c r="S25" s="41"/>
      <c r="T25" s="42" t="str">
        <f t="shared" si="1"/>
        <v>Không đủ ĐKDT</v>
      </c>
      <c r="U25" s="29">
        <v>202</v>
      </c>
      <c r="V25" s="3"/>
      <c r="W25" s="30"/>
      <c r="X25" s="71" t="str">
        <f t="shared" si="0"/>
        <v>Học lại</v>
      </c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</row>
    <row r="26" spans="1:39" ht="23.1" customHeight="1">
      <c r="B26" s="31">
        <v>16</v>
      </c>
      <c r="C26" s="32" t="s">
        <v>703</v>
      </c>
      <c r="D26" s="33" t="s">
        <v>704</v>
      </c>
      <c r="E26" s="34" t="s">
        <v>405</v>
      </c>
      <c r="F26" s="35"/>
      <c r="G26" s="44" t="s">
        <v>219</v>
      </c>
      <c r="H26" s="36">
        <v>6</v>
      </c>
      <c r="I26" s="36">
        <v>4</v>
      </c>
      <c r="J26" s="105">
        <v>9.5</v>
      </c>
      <c r="K26" s="36">
        <v>6</v>
      </c>
      <c r="L26" s="44"/>
      <c r="M26" s="44"/>
      <c r="N26" s="44"/>
      <c r="O26" s="78"/>
      <c r="P26" s="38">
        <v>6</v>
      </c>
      <c r="Q26" s="39">
        <v>6.2</v>
      </c>
      <c r="R26" s="40"/>
      <c r="S26" s="41"/>
      <c r="T26" s="42" t="str">
        <f t="shared" si="1"/>
        <v/>
      </c>
      <c r="U26" s="43">
        <v>202</v>
      </c>
      <c r="V26" s="3"/>
      <c r="W26" s="30"/>
      <c r="X26" s="71" t="str">
        <f t="shared" si="0"/>
        <v>Đạt</v>
      </c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</row>
    <row r="27" spans="1:39" ht="23.1" customHeight="1">
      <c r="B27" s="89">
        <v>17</v>
      </c>
      <c r="C27" s="90" t="s">
        <v>318</v>
      </c>
      <c r="D27" s="91" t="s">
        <v>135</v>
      </c>
      <c r="E27" s="92" t="s">
        <v>216</v>
      </c>
      <c r="F27" s="93"/>
      <c r="G27" s="96" t="s">
        <v>220</v>
      </c>
      <c r="H27" s="95">
        <v>0</v>
      </c>
      <c r="I27" s="95">
        <v>0</v>
      </c>
      <c r="J27" s="106">
        <v>0</v>
      </c>
      <c r="K27" s="95">
        <v>0</v>
      </c>
      <c r="L27" s="96"/>
      <c r="M27" s="96"/>
      <c r="N27" s="96"/>
      <c r="O27" s="97"/>
      <c r="P27" s="98"/>
      <c r="Q27" s="99">
        <v>0</v>
      </c>
      <c r="R27" s="100"/>
      <c r="S27" s="101"/>
      <c r="T27" s="102" t="str">
        <f t="shared" si="1"/>
        <v>Không đủ ĐKDT</v>
      </c>
      <c r="U27" s="132">
        <v>202</v>
      </c>
      <c r="V27" s="3"/>
      <c r="W27" s="30"/>
      <c r="X27" s="71" t="str">
        <f t="shared" si="0"/>
        <v>Học lại</v>
      </c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</row>
    <row r="28" spans="1:39" ht="9" customHeight="1">
      <c r="A28" s="2"/>
      <c r="B28" s="45"/>
      <c r="C28" s="46"/>
      <c r="D28" s="46"/>
      <c r="E28" s="47"/>
      <c r="F28" s="47"/>
      <c r="G28" s="47"/>
      <c r="H28" s="48"/>
      <c r="I28" s="49"/>
      <c r="J28" s="49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3"/>
    </row>
    <row r="29" spans="1:39" ht="24.75" customHeight="1">
      <c r="B29" s="79"/>
      <c r="C29" s="79"/>
      <c r="D29" s="80"/>
      <c r="E29" s="81"/>
      <c r="F29" s="3"/>
      <c r="G29" s="3"/>
      <c r="H29" s="3"/>
      <c r="I29" s="3"/>
      <c r="J29" s="147" t="s">
        <v>732</v>
      </c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3"/>
    </row>
  </sheetData>
  <sheetProtection formatCells="0" formatColumns="0" formatRows="0" insertColumns="0" insertRows="0" insertHyperlinks="0" deleteColumns="0" deleteRows="0" sort="0" autoFilter="0" pivotTables="0"/>
  <autoFilter ref="A9:AM27">
    <filterColumn colId="3" showButton="0"/>
  </autoFilter>
  <mergeCells count="41">
    <mergeCell ref="J29:U29"/>
    <mergeCell ref="U8:U10"/>
    <mergeCell ref="S8:S9"/>
    <mergeCell ref="M8:M9"/>
    <mergeCell ref="T8:T10"/>
    <mergeCell ref="K8:K9"/>
    <mergeCell ref="L8:L9"/>
    <mergeCell ref="Q8:Q10"/>
    <mergeCell ref="R8:R9"/>
    <mergeCell ref="B6:C6"/>
    <mergeCell ref="G6:O6"/>
    <mergeCell ref="P6:U6"/>
    <mergeCell ref="B5:C5"/>
    <mergeCell ref="D5:O5"/>
    <mergeCell ref="P5:U5"/>
    <mergeCell ref="AJ5:AK7"/>
    <mergeCell ref="AL5:AM7"/>
    <mergeCell ref="Y5:Y8"/>
    <mergeCell ref="Z5:Z8"/>
    <mergeCell ref="AA5:AA8"/>
    <mergeCell ref="AB5:AE7"/>
    <mergeCell ref="AF5:AG7"/>
    <mergeCell ref="AH5:AI7"/>
    <mergeCell ref="H1:K1"/>
    <mergeCell ref="L1:U1"/>
    <mergeCell ref="B2:G2"/>
    <mergeCell ref="H2:U2"/>
    <mergeCell ref="B3:G3"/>
    <mergeCell ref="H3:U3"/>
    <mergeCell ref="B10:G10"/>
    <mergeCell ref="N8:N9"/>
    <mergeCell ref="O8:O9"/>
    <mergeCell ref="P8:P9"/>
    <mergeCell ref="G8:G9"/>
    <mergeCell ref="H8:H9"/>
    <mergeCell ref="I8:I9"/>
    <mergeCell ref="J8:J9"/>
    <mergeCell ref="B8:B9"/>
    <mergeCell ref="C8:C9"/>
    <mergeCell ref="D8:E9"/>
    <mergeCell ref="F8:F9"/>
  </mergeCells>
  <conditionalFormatting sqref="P11:P27 H11:N27">
    <cfRule type="cellIs" dxfId="30" priority="3" operator="greaterThan">
      <formula>10</formula>
    </cfRule>
  </conditionalFormatting>
  <conditionalFormatting sqref="O1:O1048576">
    <cfRule type="duplicateValues" dxfId="29" priority="2"/>
  </conditionalFormatting>
  <conditionalFormatting sqref="C1:C1048576">
    <cfRule type="duplicateValues" dxfId="28" priority="1"/>
  </conditionalFormatting>
  <dataValidations count="1">
    <dataValidation allowBlank="1" showInputMessage="1" showErrorMessage="1" errorTitle="Không xóa dữ liệu" error="Không xóa dữ liệu" prompt="Không xóa dữ liệu" sqref="Y3:AM9 X11:X27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1:AM34"/>
  <sheetViews>
    <sheetView workbookViewId="0">
      <pane ySplit="4" topLeftCell="A20" activePane="bottomLeft" state="frozen"/>
      <selection activeCell="H2" sqref="H2:U2"/>
      <selection pane="bottomLeft" activeCell="J33" sqref="J33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5.125" style="1" customWidth="1"/>
    <col min="5" max="5" width="7.375" style="1" customWidth="1"/>
    <col min="6" max="6" width="9.375" style="1" hidden="1" customWidth="1"/>
    <col min="7" max="7" width="11" style="1" customWidth="1"/>
    <col min="8" max="11" width="4.2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3.625" style="1" customWidth="1"/>
    <col min="21" max="21" width="5.75" style="1" hidden="1" customWidth="1"/>
    <col min="22" max="22" width="6.5" style="1" customWidth="1"/>
    <col min="23" max="23" width="6.5" style="2" customWidth="1"/>
    <col min="24" max="24" width="9" style="58"/>
    <col min="25" max="25" width="9.125" style="58" bestFit="1" customWidth="1"/>
    <col min="26" max="26" width="9" style="58"/>
    <col min="27" max="27" width="10.375" style="58" bestFit="1" customWidth="1"/>
    <col min="28" max="28" width="9.125" style="58" bestFit="1" customWidth="1"/>
    <col min="29" max="39" width="9" style="58"/>
    <col min="40" max="16384" width="9" style="1"/>
  </cols>
  <sheetData>
    <row r="1" spans="2:39" ht="18.75"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2:39" ht="27.75" customHeight="1">
      <c r="B2" s="174" t="s">
        <v>0</v>
      </c>
      <c r="C2" s="174"/>
      <c r="D2" s="174"/>
      <c r="E2" s="174"/>
      <c r="F2" s="174"/>
      <c r="G2" s="174"/>
      <c r="H2" s="175" t="s">
        <v>723</v>
      </c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3"/>
    </row>
    <row r="3" spans="2:39" ht="25.5" customHeight="1">
      <c r="B3" s="176" t="s">
        <v>1</v>
      </c>
      <c r="C3" s="176"/>
      <c r="D3" s="176"/>
      <c r="E3" s="176"/>
      <c r="F3" s="176"/>
      <c r="G3" s="176"/>
      <c r="H3" s="177" t="s">
        <v>43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4"/>
      <c r="W3" s="5"/>
      <c r="AE3" s="59"/>
      <c r="AF3" s="60"/>
      <c r="AG3" s="59"/>
      <c r="AH3" s="59"/>
      <c r="AI3" s="59"/>
      <c r="AJ3" s="60"/>
      <c r="AK3" s="59"/>
    </row>
    <row r="4" spans="2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61"/>
      <c r="AJ4" s="61"/>
    </row>
    <row r="5" spans="2:39" ht="23.25" customHeight="1">
      <c r="B5" s="165" t="s">
        <v>2</v>
      </c>
      <c r="C5" s="165"/>
      <c r="D5" s="162" t="s">
        <v>643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72" t="s">
        <v>42</v>
      </c>
      <c r="Q5" s="172"/>
      <c r="R5" s="172"/>
      <c r="S5" s="172"/>
      <c r="T5" s="172"/>
      <c r="U5" s="172"/>
      <c r="X5" s="59"/>
      <c r="Y5" s="152" t="s">
        <v>41</v>
      </c>
      <c r="Z5" s="152" t="s">
        <v>8</v>
      </c>
      <c r="AA5" s="152" t="s">
        <v>40</v>
      </c>
      <c r="AB5" s="152" t="s">
        <v>39</v>
      </c>
      <c r="AC5" s="152"/>
      <c r="AD5" s="152"/>
      <c r="AE5" s="152"/>
      <c r="AF5" s="152" t="s">
        <v>38</v>
      </c>
      <c r="AG5" s="152"/>
      <c r="AH5" s="152" t="s">
        <v>36</v>
      </c>
      <c r="AI5" s="152"/>
      <c r="AJ5" s="152" t="s">
        <v>37</v>
      </c>
      <c r="AK5" s="152"/>
      <c r="AL5" s="152" t="s">
        <v>35</v>
      </c>
      <c r="AM5" s="152"/>
    </row>
    <row r="6" spans="2:39" ht="17.25" customHeight="1">
      <c r="B6" s="164" t="s">
        <v>3</v>
      </c>
      <c r="C6" s="164"/>
      <c r="D6" s="9"/>
      <c r="G6" s="163" t="s">
        <v>593</v>
      </c>
      <c r="H6" s="163"/>
      <c r="I6" s="163"/>
      <c r="J6" s="163"/>
      <c r="K6" s="163"/>
      <c r="L6" s="163"/>
      <c r="M6" s="163"/>
      <c r="N6" s="163"/>
      <c r="O6" s="163"/>
      <c r="P6" s="163" t="s">
        <v>50</v>
      </c>
      <c r="Q6" s="163"/>
      <c r="R6" s="163"/>
      <c r="S6" s="163"/>
      <c r="T6" s="163"/>
      <c r="U6" s="163"/>
      <c r="X6" s="59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</row>
    <row r="7" spans="2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6"/>
      <c r="Q7" s="3"/>
      <c r="R7" s="3"/>
      <c r="S7" s="3"/>
      <c r="T7" s="3"/>
      <c r="U7" s="3"/>
      <c r="X7" s="59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</row>
    <row r="8" spans="2:39" ht="44.25" customHeight="1">
      <c r="B8" s="153" t="s">
        <v>4</v>
      </c>
      <c r="C8" s="166" t="s">
        <v>5</v>
      </c>
      <c r="D8" s="168" t="s">
        <v>6</v>
      </c>
      <c r="E8" s="169"/>
      <c r="F8" s="153" t="s">
        <v>7</v>
      </c>
      <c r="G8" s="153" t="s">
        <v>8</v>
      </c>
      <c r="H8" s="161" t="s">
        <v>9</v>
      </c>
      <c r="I8" s="161" t="s">
        <v>10</v>
      </c>
      <c r="J8" s="161" t="s">
        <v>11</v>
      </c>
      <c r="K8" s="161" t="s">
        <v>12</v>
      </c>
      <c r="L8" s="159" t="s">
        <v>13</v>
      </c>
      <c r="M8" s="159" t="s">
        <v>14</v>
      </c>
      <c r="N8" s="159" t="s">
        <v>15</v>
      </c>
      <c r="O8" s="160" t="s">
        <v>16</v>
      </c>
      <c r="P8" s="159" t="s">
        <v>17</v>
      </c>
      <c r="Q8" s="153" t="s">
        <v>18</v>
      </c>
      <c r="R8" s="159" t="s">
        <v>19</v>
      </c>
      <c r="S8" s="153" t="s">
        <v>20</v>
      </c>
      <c r="T8" s="153" t="s">
        <v>21</v>
      </c>
      <c r="U8" s="153" t="s">
        <v>22</v>
      </c>
      <c r="X8" s="59"/>
      <c r="Y8" s="152"/>
      <c r="Z8" s="152"/>
      <c r="AA8" s="152"/>
      <c r="AB8" s="62" t="s">
        <v>23</v>
      </c>
      <c r="AC8" s="62" t="s">
        <v>24</v>
      </c>
      <c r="AD8" s="62" t="s">
        <v>25</v>
      </c>
      <c r="AE8" s="62" t="s">
        <v>26</v>
      </c>
      <c r="AF8" s="62" t="s">
        <v>27</v>
      </c>
      <c r="AG8" s="62" t="s">
        <v>26</v>
      </c>
      <c r="AH8" s="62" t="s">
        <v>27</v>
      </c>
      <c r="AI8" s="62" t="s">
        <v>26</v>
      </c>
      <c r="AJ8" s="62" t="s">
        <v>27</v>
      </c>
      <c r="AK8" s="62" t="s">
        <v>26</v>
      </c>
      <c r="AL8" s="62" t="s">
        <v>27</v>
      </c>
      <c r="AM8" s="63" t="s">
        <v>26</v>
      </c>
    </row>
    <row r="9" spans="2:39" ht="44.25" customHeight="1">
      <c r="B9" s="154"/>
      <c r="C9" s="167"/>
      <c r="D9" s="170"/>
      <c r="E9" s="171"/>
      <c r="F9" s="154"/>
      <c r="G9" s="154"/>
      <c r="H9" s="161"/>
      <c r="I9" s="161"/>
      <c r="J9" s="161"/>
      <c r="K9" s="161"/>
      <c r="L9" s="159"/>
      <c r="M9" s="159"/>
      <c r="N9" s="159"/>
      <c r="O9" s="160"/>
      <c r="P9" s="159"/>
      <c r="Q9" s="155"/>
      <c r="R9" s="159"/>
      <c r="S9" s="154"/>
      <c r="T9" s="155"/>
      <c r="U9" s="155"/>
      <c r="W9" s="12"/>
      <c r="X9" s="59"/>
      <c r="Y9" s="64" t="str">
        <f>+D5</f>
        <v>Đa truy nhập vô tuyến</v>
      </c>
      <c r="Z9" s="65" t="str">
        <f>+P5</f>
        <v>Nhóm:  01</v>
      </c>
      <c r="AA9" s="66">
        <f>+$AJ$9+$AL$9+$AH$9</f>
        <v>20</v>
      </c>
      <c r="AB9" s="60">
        <f>COUNTIF($T$10:$T$67,"Khiển trách")</f>
        <v>0</v>
      </c>
      <c r="AC9" s="60">
        <f>COUNTIF($T$10:$T$67,"Cảnh cáo")</f>
        <v>0</v>
      </c>
      <c r="AD9" s="60">
        <f>COUNTIF($T$10:$T$67,"Đình chỉ thi")</f>
        <v>0</v>
      </c>
      <c r="AE9" s="67">
        <f>+($AB$9+$AC$9+$AD$9)/$AA$9*100%</f>
        <v>0</v>
      </c>
      <c r="AF9" s="60">
        <f>SUM(COUNTIF($T$10:$T$65,"Vắng"),COUNTIF($T$10:$T$65,"Vắng có phép"))</f>
        <v>0</v>
      </c>
      <c r="AG9" s="68">
        <f>+$AF$9/$AA$9</f>
        <v>0</v>
      </c>
      <c r="AH9" s="69">
        <f>COUNTIF($X$10:$X$65,"Thi lại")</f>
        <v>0</v>
      </c>
      <c r="AI9" s="68">
        <f>+$AH$9/$AA$9</f>
        <v>0</v>
      </c>
      <c r="AJ9" s="69">
        <f>COUNTIF($X$10:$X$66,"Học lại")</f>
        <v>5</v>
      </c>
      <c r="AK9" s="68">
        <f>+$AJ$9/$AA$9</f>
        <v>0.25</v>
      </c>
      <c r="AL9" s="60">
        <f>COUNTIF($X$11:$X$66,"Đạt")</f>
        <v>15</v>
      </c>
      <c r="AM9" s="67">
        <f>+$AL$9/$AA$9</f>
        <v>0.75</v>
      </c>
    </row>
    <row r="10" spans="2:39" ht="14.25" customHeight="1">
      <c r="B10" s="156" t="s">
        <v>28</v>
      </c>
      <c r="C10" s="157"/>
      <c r="D10" s="157"/>
      <c r="E10" s="157"/>
      <c r="F10" s="157"/>
      <c r="G10" s="158"/>
      <c r="H10" s="13">
        <v>10</v>
      </c>
      <c r="I10" s="13">
        <v>10</v>
      </c>
      <c r="J10" s="14">
        <v>10</v>
      </c>
      <c r="K10" s="13">
        <v>10</v>
      </c>
      <c r="L10" s="15"/>
      <c r="M10" s="16"/>
      <c r="N10" s="16"/>
      <c r="O10" s="17"/>
      <c r="P10" s="57">
        <f>100-(H10+I10+J10+K10)</f>
        <v>60</v>
      </c>
      <c r="Q10" s="154"/>
      <c r="R10" s="18"/>
      <c r="S10" s="18"/>
      <c r="T10" s="154"/>
      <c r="U10" s="154"/>
      <c r="X10" s="59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</row>
    <row r="11" spans="2:39" ht="23.1" customHeight="1">
      <c r="B11" s="19">
        <v>1</v>
      </c>
      <c r="C11" s="20" t="s">
        <v>646</v>
      </c>
      <c r="D11" s="21" t="s">
        <v>55</v>
      </c>
      <c r="E11" s="22" t="s">
        <v>56</v>
      </c>
      <c r="F11" s="23"/>
      <c r="G11" s="120" t="s">
        <v>147</v>
      </c>
      <c r="H11" s="24">
        <v>8</v>
      </c>
      <c r="I11" s="24">
        <v>7</v>
      </c>
      <c r="J11" s="85">
        <v>7</v>
      </c>
      <c r="K11" s="24">
        <v>8</v>
      </c>
      <c r="L11" s="25"/>
      <c r="M11" s="25"/>
      <c r="N11" s="25"/>
      <c r="O11" s="77"/>
      <c r="P11" s="26">
        <v>6</v>
      </c>
      <c r="Q11" s="27">
        <v>6.6</v>
      </c>
      <c r="R11" s="28"/>
      <c r="S11" s="28"/>
      <c r="T11" s="82" t="str">
        <f>+IF(OR($H11=0,$I11=0,$J11=0,$K11=0),"Không đủ ĐKDT","")</f>
        <v/>
      </c>
      <c r="U11" s="29">
        <v>202</v>
      </c>
      <c r="V11" s="3"/>
      <c r="W11" s="30"/>
      <c r="X11" s="71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Đạt</v>
      </c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</row>
    <row r="12" spans="2:39" ht="23.1" customHeight="1">
      <c r="B12" s="31">
        <v>2</v>
      </c>
      <c r="C12" s="32" t="s">
        <v>647</v>
      </c>
      <c r="D12" s="33" t="s">
        <v>648</v>
      </c>
      <c r="E12" s="34" t="s">
        <v>56</v>
      </c>
      <c r="F12" s="35"/>
      <c r="G12" s="44" t="s">
        <v>218</v>
      </c>
      <c r="H12" s="36">
        <v>9</v>
      </c>
      <c r="I12" s="36">
        <v>7</v>
      </c>
      <c r="J12" s="86">
        <v>8</v>
      </c>
      <c r="K12" s="36">
        <v>9</v>
      </c>
      <c r="L12" s="37"/>
      <c r="M12" s="37"/>
      <c r="N12" s="37"/>
      <c r="O12" s="78"/>
      <c r="P12" s="38">
        <v>4</v>
      </c>
      <c r="Q12" s="39">
        <v>5.7</v>
      </c>
      <c r="R12" s="40"/>
      <c r="S12" s="41"/>
      <c r="T12" s="42" t="str">
        <f>+IF(OR($H12=0,$I12=0,$J12=0,$K12=0),"Không đủ ĐKDT","")</f>
        <v/>
      </c>
      <c r="U12" s="43">
        <v>202</v>
      </c>
      <c r="V12" s="3"/>
      <c r="W12" s="30"/>
      <c r="X12" s="71" t="str">
        <f t="shared" ref="X12:X30" si="0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Đạt</v>
      </c>
      <c r="Y12" s="70"/>
      <c r="Z12" s="70"/>
      <c r="AA12" s="70"/>
      <c r="AB12" s="62"/>
      <c r="AC12" s="62"/>
      <c r="AD12" s="62"/>
      <c r="AE12" s="62"/>
      <c r="AF12" s="61"/>
      <c r="AG12" s="62"/>
      <c r="AH12" s="62"/>
      <c r="AI12" s="62"/>
      <c r="AJ12" s="62"/>
      <c r="AK12" s="62"/>
      <c r="AL12" s="62"/>
      <c r="AM12" s="63"/>
    </row>
    <row r="13" spans="2:39" ht="23.1" customHeight="1">
      <c r="B13" s="31">
        <v>3</v>
      </c>
      <c r="C13" s="32" t="s">
        <v>156</v>
      </c>
      <c r="D13" s="33" t="s">
        <v>157</v>
      </c>
      <c r="E13" s="34" t="s">
        <v>158</v>
      </c>
      <c r="F13" s="35"/>
      <c r="G13" s="44" t="s">
        <v>141</v>
      </c>
      <c r="H13" s="36">
        <v>9</v>
      </c>
      <c r="I13" s="36">
        <v>7</v>
      </c>
      <c r="J13" s="86">
        <v>8</v>
      </c>
      <c r="K13" s="36">
        <v>9</v>
      </c>
      <c r="L13" s="44"/>
      <c r="M13" s="44"/>
      <c r="N13" s="44"/>
      <c r="O13" s="78"/>
      <c r="P13" s="38">
        <v>8</v>
      </c>
      <c r="Q13" s="39">
        <v>8.1</v>
      </c>
      <c r="R13" s="40"/>
      <c r="S13" s="41"/>
      <c r="T13" s="42" t="str">
        <f t="shared" ref="T13:T30" si="1">+IF(OR($H13=0,$I13=0,$J13=0,$K13=0),"Không đủ ĐKDT","")</f>
        <v/>
      </c>
      <c r="U13" s="43">
        <v>202</v>
      </c>
      <c r="V13" s="3"/>
      <c r="W13" s="30"/>
      <c r="X13" s="71" t="str">
        <f t="shared" si="0"/>
        <v>Đạt</v>
      </c>
      <c r="Y13" s="72"/>
      <c r="Z13" s="72"/>
      <c r="AA13" s="136"/>
      <c r="AB13" s="61"/>
      <c r="AC13" s="61"/>
      <c r="AD13" s="61"/>
      <c r="AE13" s="74"/>
      <c r="AF13" s="61"/>
      <c r="AG13" s="75"/>
      <c r="AH13" s="76"/>
      <c r="AI13" s="75"/>
      <c r="AJ13" s="76"/>
      <c r="AK13" s="75"/>
      <c r="AL13" s="61"/>
      <c r="AM13" s="74"/>
    </row>
    <row r="14" spans="2:39" ht="23.1" customHeight="1">
      <c r="B14" s="31">
        <v>4</v>
      </c>
      <c r="C14" s="32" t="s">
        <v>71</v>
      </c>
      <c r="D14" s="33" t="s">
        <v>72</v>
      </c>
      <c r="E14" s="34" t="s">
        <v>73</v>
      </c>
      <c r="F14" s="35"/>
      <c r="G14" s="44" t="s">
        <v>147</v>
      </c>
      <c r="H14" s="36">
        <v>0</v>
      </c>
      <c r="I14" s="36">
        <v>0</v>
      </c>
      <c r="J14" s="86">
        <v>0</v>
      </c>
      <c r="K14" s="36">
        <v>0</v>
      </c>
      <c r="L14" s="44"/>
      <c r="M14" s="44"/>
      <c r="N14" s="44"/>
      <c r="O14" s="78"/>
      <c r="P14" s="38"/>
      <c r="Q14" s="39">
        <v>0</v>
      </c>
      <c r="R14" s="40"/>
      <c r="S14" s="41"/>
      <c r="T14" s="42" t="str">
        <f t="shared" si="1"/>
        <v>Không đủ ĐKDT</v>
      </c>
      <c r="U14" s="43">
        <v>202</v>
      </c>
      <c r="V14" s="3"/>
      <c r="W14" s="30"/>
      <c r="X14" s="71" t="str">
        <f t="shared" si="0"/>
        <v>Học lại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</row>
    <row r="15" spans="2:39" ht="23.1" customHeight="1">
      <c r="B15" s="31">
        <v>5</v>
      </c>
      <c r="C15" s="32" t="s">
        <v>649</v>
      </c>
      <c r="D15" s="33" t="s">
        <v>650</v>
      </c>
      <c r="E15" s="34" t="s">
        <v>76</v>
      </c>
      <c r="F15" s="35"/>
      <c r="G15" s="44" t="s">
        <v>221</v>
      </c>
      <c r="H15" s="36">
        <v>9</v>
      </c>
      <c r="I15" s="36">
        <v>6</v>
      </c>
      <c r="J15" s="86">
        <v>7</v>
      </c>
      <c r="K15" s="36">
        <v>9</v>
      </c>
      <c r="L15" s="44"/>
      <c r="M15" s="44"/>
      <c r="N15" s="44"/>
      <c r="O15" s="78"/>
      <c r="P15" s="38">
        <v>6</v>
      </c>
      <c r="Q15" s="39">
        <v>6.7</v>
      </c>
      <c r="R15" s="40"/>
      <c r="S15" s="41"/>
      <c r="T15" s="42" t="str">
        <f t="shared" si="1"/>
        <v/>
      </c>
      <c r="U15" s="43">
        <v>202</v>
      </c>
      <c r="V15" s="3"/>
      <c r="W15" s="30"/>
      <c r="X15" s="71" t="str">
        <f t="shared" si="0"/>
        <v>Đạt</v>
      </c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</row>
    <row r="16" spans="2:39" ht="23.1" customHeight="1">
      <c r="B16" s="31">
        <v>6</v>
      </c>
      <c r="C16" s="32" t="s">
        <v>159</v>
      </c>
      <c r="D16" s="33" t="s">
        <v>160</v>
      </c>
      <c r="E16" s="34" t="s">
        <v>76</v>
      </c>
      <c r="F16" s="35"/>
      <c r="G16" s="44" t="s">
        <v>217</v>
      </c>
      <c r="H16" s="36">
        <v>9</v>
      </c>
      <c r="I16" s="36">
        <v>9</v>
      </c>
      <c r="J16" s="86">
        <v>9</v>
      </c>
      <c r="K16" s="36">
        <v>9</v>
      </c>
      <c r="L16" s="44"/>
      <c r="M16" s="44"/>
      <c r="N16" s="44"/>
      <c r="O16" s="78"/>
      <c r="P16" s="38">
        <v>4</v>
      </c>
      <c r="Q16" s="39">
        <v>6</v>
      </c>
      <c r="R16" s="40"/>
      <c r="S16" s="41"/>
      <c r="T16" s="42" t="str">
        <f t="shared" si="1"/>
        <v/>
      </c>
      <c r="U16" s="43">
        <v>202</v>
      </c>
      <c r="V16" s="3"/>
      <c r="W16" s="30"/>
      <c r="X16" s="71" t="str">
        <f t="shared" si="0"/>
        <v>Đạt</v>
      </c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</row>
    <row r="17" spans="1:39" ht="23.1" customHeight="1">
      <c r="B17" s="31">
        <v>7</v>
      </c>
      <c r="C17" s="32" t="s">
        <v>278</v>
      </c>
      <c r="D17" s="33" t="s">
        <v>119</v>
      </c>
      <c r="E17" s="34" t="s">
        <v>163</v>
      </c>
      <c r="F17" s="35"/>
      <c r="G17" s="44" t="s">
        <v>150</v>
      </c>
      <c r="H17" s="36">
        <v>8</v>
      </c>
      <c r="I17" s="36">
        <v>5</v>
      </c>
      <c r="J17" s="86">
        <v>6</v>
      </c>
      <c r="K17" s="36">
        <v>8</v>
      </c>
      <c r="L17" s="44"/>
      <c r="M17" s="44"/>
      <c r="N17" s="44"/>
      <c r="O17" s="78"/>
      <c r="P17" s="38">
        <v>9</v>
      </c>
      <c r="Q17" s="39">
        <v>8.1</v>
      </c>
      <c r="R17" s="40"/>
      <c r="S17" s="41"/>
      <c r="T17" s="42" t="str">
        <f t="shared" si="1"/>
        <v/>
      </c>
      <c r="U17" s="43">
        <v>202</v>
      </c>
      <c r="V17" s="3"/>
      <c r="W17" s="30"/>
      <c r="X17" s="71" t="str">
        <f t="shared" si="0"/>
        <v>Đạt</v>
      </c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</row>
    <row r="18" spans="1:39" ht="23.1" customHeight="1">
      <c r="B18" s="31">
        <v>8</v>
      </c>
      <c r="C18" s="32" t="s">
        <v>161</v>
      </c>
      <c r="D18" s="33" t="s">
        <v>162</v>
      </c>
      <c r="E18" s="34" t="s">
        <v>163</v>
      </c>
      <c r="F18" s="35"/>
      <c r="G18" s="44" t="s">
        <v>217</v>
      </c>
      <c r="H18" s="36">
        <v>8</v>
      </c>
      <c r="I18" s="36">
        <v>8</v>
      </c>
      <c r="J18" s="86">
        <v>8</v>
      </c>
      <c r="K18" s="36">
        <v>8</v>
      </c>
      <c r="L18" s="44"/>
      <c r="M18" s="44"/>
      <c r="N18" s="44"/>
      <c r="O18" s="78"/>
      <c r="P18" s="38">
        <v>4</v>
      </c>
      <c r="Q18" s="39">
        <v>5.6</v>
      </c>
      <c r="R18" s="40"/>
      <c r="S18" s="41"/>
      <c r="T18" s="42" t="str">
        <f t="shared" si="1"/>
        <v/>
      </c>
      <c r="U18" s="43">
        <v>202</v>
      </c>
      <c r="V18" s="3"/>
      <c r="W18" s="30"/>
      <c r="X18" s="71" t="str">
        <f t="shared" si="0"/>
        <v>Đạt</v>
      </c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</row>
    <row r="19" spans="1:39" ht="23.1" customHeight="1">
      <c r="B19" s="31">
        <v>9</v>
      </c>
      <c r="C19" s="32" t="s">
        <v>287</v>
      </c>
      <c r="D19" s="33" t="s">
        <v>58</v>
      </c>
      <c r="E19" s="34" t="s">
        <v>288</v>
      </c>
      <c r="F19" s="35"/>
      <c r="G19" s="44" t="s">
        <v>221</v>
      </c>
      <c r="H19" s="36">
        <v>8</v>
      </c>
      <c r="I19" s="36">
        <v>6</v>
      </c>
      <c r="J19" s="86">
        <v>7</v>
      </c>
      <c r="K19" s="36">
        <v>8</v>
      </c>
      <c r="L19" s="44"/>
      <c r="M19" s="44"/>
      <c r="N19" s="44"/>
      <c r="O19" s="78"/>
      <c r="P19" s="38">
        <v>7</v>
      </c>
      <c r="Q19" s="39">
        <v>7.1</v>
      </c>
      <c r="R19" s="40"/>
      <c r="S19" s="41"/>
      <c r="T19" s="42" t="str">
        <f t="shared" si="1"/>
        <v/>
      </c>
      <c r="U19" s="43">
        <v>202</v>
      </c>
      <c r="V19" s="3"/>
      <c r="W19" s="30"/>
      <c r="X19" s="71" t="str">
        <f t="shared" si="0"/>
        <v>Đạt</v>
      </c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</row>
    <row r="20" spans="1:39" ht="23.1" customHeight="1">
      <c r="B20" s="31">
        <v>10</v>
      </c>
      <c r="C20" s="32" t="s">
        <v>92</v>
      </c>
      <c r="D20" s="33" t="s">
        <v>93</v>
      </c>
      <c r="E20" s="34" t="s">
        <v>94</v>
      </c>
      <c r="F20" s="35"/>
      <c r="G20" s="44" t="s">
        <v>146</v>
      </c>
      <c r="H20" s="36">
        <v>0</v>
      </c>
      <c r="I20" s="36">
        <v>0</v>
      </c>
      <c r="J20" s="86">
        <v>0</v>
      </c>
      <c r="K20" s="36">
        <v>0</v>
      </c>
      <c r="L20" s="44"/>
      <c r="M20" s="44"/>
      <c r="N20" s="44"/>
      <c r="O20" s="78"/>
      <c r="P20" s="38"/>
      <c r="Q20" s="39">
        <v>0</v>
      </c>
      <c r="R20" s="40"/>
      <c r="S20" s="41"/>
      <c r="T20" s="42" t="str">
        <f t="shared" si="1"/>
        <v>Không đủ ĐKDT</v>
      </c>
      <c r="U20" s="43">
        <v>202</v>
      </c>
      <c r="V20" s="3"/>
      <c r="W20" s="30"/>
      <c r="X20" s="71" t="str">
        <f t="shared" si="0"/>
        <v>Học lại</v>
      </c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</row>
    <row r="21" spans="1:39" ht="23.1" customHeight="1">
      <c r="B21" s="31">
        <v>11</v>
      </c>
      <c r="C21" s="32" t="s">
        <v>651</v>
      </c>
      <c r="D21" s="33" t="s">
        <v>58</v>
      </c>
      <c r="E21" s="34" t="s">
        <v>652</v>
      </c>
      <c r="F21" s="35"/>
      <c r="G21" s="44" t="s">
        <v>220</v>
      </c>
      <c r="H21" s="36">
        <v>0</v>
      </c>
      <c r="I21" s="36">
        <v>0</v>
      </c>
      <c r="J21" s="86">
        <v>0</v>
      </c>
      <c r="K21" s="36">
        <v>0</v>
      </c>
      <c r="L21" s="44"/>
      <c r="M21" s="44"/>
      <c r="N21" s="44"/>
      <c r="O21" s="78"/>
      <c r="P21" s="38"/>
      <c r="Q21" s="39">
        <v>0</v>
      </c>
      <c r="R21" s="40"/>
      <c r="S21" s="41"/>
      <c r="T21" s="42" t="str">
        <f t="shared" si="1"/>
        <v>Không đủ ĐKDT</v>
      </c>
      <c r="U21" s="43">
        <v>202</v>
      </c>
      <c r="V21" s="3"/>
      <c r="W21" s="30"/>
      <c r="X21" s="71" t="str">
        <f t="shared" si="0"/>
        <v>Học lại</v>
      </c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</row>
    <row r="22" spans="1:39" ht="23.1" customHeight="1">
      <c r="B22" s="31">
        <v>12</v>
      </c>
      <c r="C22" s="32" t="s">
        <v>368</v>
      </c>
      <c r="D22" s="33" t="s">
        <v>369</v>
      </c>
      <c r="E22" s="34" t="s">
        <v>101</v>
      </c>
      <c r="F22" s="35"/>
      <c r="G22" s="44" t="s">
        <v>147</v>
      </c>
      <c r="H22" s="36">
        <v>7</v>
      </c>
      <c r="I22" s="36">
        <v>8</v>
      </c>
      <c r="J22" s="86">
        <v>7</v>
      </c>
      <c r="K22" s="36">
        <v>8</v>
      </c>
      <c r="L22" s="44"/>
      <c r="M22" s="44"/>
      <c r="N22" s="44"/>
      <c r="O22" s="78"/>
      <c r="P22" s="38">
        <v>6</v>
      </c>
      <c r="Q22" s="39">
        <v>6.6</v>
      </c>
      <c r="R22" s="40"/>
      <c r="S22" s="41"/>
      <c r="T22" s="42" t="str">
        <f t="shared" si="1"/>
        <v/>
      </c>
      <c r="U22" s="43">
        <v>202</v>
      </c>
      <c r="V22" s="3"/>
      <c r="W22" s="30"/>
      <c r="X22" s="71" t="str">
        <f t="shared" si="0"/>
        <v>Đạt</v>
      </c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</row>
    <row r="23" spans="1:39" ht="23.1" customHeight="1">
      <c r="B23" s="31">
        <v>13</v>
      </c>
      <c r="C23" s="32" t="s">
        <v>102</v>
      </c>
      <c r="D23" s="33" t="s">
        <v>58</v>
      </c>
      <c r="E23" s="34" t="s">
        <v>103</v>
      </c>
      <c r="F23" s="35"/>
      <c r="G23" s="44" t="s">
        <v>141</v>
      </c>
      <c r="H23" s="36">
        <v>9</v>
      </c>
      <c r="I23" s="36">
        <v>8</v>
      </c>
      <c r="J23" s="86">
        <v>8</v>
      </c>
      <c r="K23" s="36">
        <v>9</v>
      </c>
      <c r="L23" s="44"/>
      <c r="M23" s="44"/>
      <c r="N23" s="44"/>
      <c r="O23" s="78"/>
      <c r="P23" s="38">
        <v>8</v>
      </c>
      <c r="Q23" s="39">
        <v>8.1999999999999993</v>
      </c>
      <c r="R23" s="40"/>
      <c r="S23" s="41"/>
      <c r="T23" s="42" t="str">
        <f t="shared" si="1"/>
        <v/>
      </c>
      <c r="U23" s="43">
        <v>202</v>
      </c>
      <c r="V23" s="3"/>
      <c r="W23" s="30"/>
      <c r="X23" s="71" t="str">
        <f t="shared" si="0"/>
        <v>Đạt</v>
      </c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</row>
    <row r="24" spans="1:39" ht="23.1" customHeight="1">
      <c r="B24" s="31">
        <v>14</v>
      </c>
      <c r="C24" s="32" t="s">
        <v>188</v>
      </c>
      <c r="D24" s="33" t="s">
        <v>189</v>
      </c>
      <c r="E24" s="34" t="s">
        <v>190</v>
      </c>
      <c r="F24" s="35"/>
      <c r="G24" s="44" t="s">
        <v>143</v>
      </c>
      <c r="H24" s="36">
        <v>8</v>
      </c>
      <c r="I24" s="36">
        <v>7</v>
      </c>
      <c r="J24" s="86">
        <v>7</v>
      </c>
      <c r="K24" s="36">
        <v>8</v>
      </c>
      <c r="L24" s="44"/>
      <c r="M24" s="44"/>
      <c r="N24" s="44"/>
      <c r="O24" s="78"/>
      <c r="P24" s="38">
        <v>7</v>
      </c>
      <c r="Q24" s="39">
        <v>7.2</v>
      </c>
      <c r="R24" s="40"/>
      <c r="S24" s="41"/>
      <c r="T24" s="42" t="str">
        <f t="shared" si="1"/>
        <v/>
      </c>
      <c r="U24" s="43">
        <v>202</v>
      </c>
      <c r="V24" s="3"/>
      <c r="W24" s="30"/>
      <c r="X24" s="71" t="str">
        <f t="shared" si="0"/>
        <v>Đạt</v>
      </c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</row>
    <row r="25" spans="1:39" ht="23.1" customHeight="1">
      <c r="B25" s="31">
        <v>15</v>
      </c>
      <c r="C25" s="32" t="s">
        <v>653</v>
      </c>
      <c r="D25" s="33" t="s">
        <v>119</v>
      </c>
      <c r="E25" s="34" t="s">
        <v>120</v>
      </c>
      <c r="F25" s="35"/>
      <c r="G25" s="44" t="s">
        <v>221</v>
      </c>
      <c r="H25" s="36">
        <v>9</v>
      </c>
      <c r="I25" s="36">
        <v>6</v>
      </c>
      <c r="J25" s="86">
        <v>7</v>
      </c>
      <c r="K25" s="36">
        <v>9</v>
      </c>
      <c r="L25" s="44"/>
      <c r="M25" s="44"/>
      <c r="N25" s="44"/>
      <c r="O25" s="78"/>
      <c r="P25" s="38">
        <v>9</v>
      </c>
      <c r="Q25" s="39">
        <v>8.5</v>
      </c>
      <c r="R25" s="40"/>
      <c r="S25" s="41"/>
      <c r="T25" s="42" t="str">
        <f t="shared" si="1"/>
        <v/>
      </c>
      <c r="U25" s="43">
        <v>202</v>
      </c>
      <c r="V25" s="3"/>
      <c r="W25" s="30"/>
      <c r="X25" s="71" t="str">
        <f t="shared" si="0"/>
        <v>Đạt</v>
      </c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</row>
    <row r="26" spans="1:39" ht="23.1" customHeight="1">
      <c r="B26" s="31">
        <v>16</v>
      </c>
      <c r="C26" s="32" t="s">
        <v>313</v>
      </c>
      <c r="D26" s="33" t="s">
        <v>314</v>
      </c>
      <c r="E26" s="34" t="s">
        <v>315</v>
      </c>
      <c r="F26" s="35"/>
      <c r="G26" s="44" t="s">
        <v>142</v>
      </c>
      <c r="H26" s="36">
        <v>0</v>
      </c>
      <c r="I26" s="36">
        <v>0</v>
      </c>
      <c r="J26" s="86">
        <v>0</v>
      </c>
      <c r="K26" s="36">
        <v>0</v>
      </c>
      <c r="L26" s="44"/>
      <c r="M26" s="44"/>
      <c r="N26" s="44"/>
      <c r="O26" s="78"/>
      <c r="P26" s="38"/>
      <c r="Q26" s="39">
        <v>0</v>
      </c>
      <c r="R26" s="40"/>
      <c r="S26" s="41"/>
      <c r="T26" s="42" t="str">
        <f t="shared" si="1"/>
        <v>Không đủ ĐKDT</v>
      </c>
      <c r="U26" s="43">
        <v>202</v>
      </c>
      <c r="V26" s="3"/>
      <c r="W26" s="30"/>
      <c r="X26" s="71" t="str">
        <f t="shared" si="0"/>
        <v>Học lại</v>
      </c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</row>
    <row r="27" spans="1:39" ht="23.1" customHeight="1">
      <c r="B27" s="31">
        <v>17</v>
      </c>
      <c r="C27" s="32" t="s">
        <v>208</v>
      </c>
      <c r="D27" s="33" t="s">
        <v>209</v>
      </c>
      <c r="E27" s="34" t="s">
        <v>210</v>
      </c>
      <c r="F27" s="35"/>
      <c r="G27" s="44" t="s">
        <v>148</v>
      </c>
      <c r="H27" s="36">
        <v>7</v>
      </c>
      <c r="I27" s="36">
        <v>8</v>
      </c>
      <c r="J27" s="86">
        <v>7</v>
      </c>
      <c r="K27" s="36">
        <v>8</v>
      </c>
      <c r="L27" s="44"/>
      <c r="M27" s="44"/>
      <c r="N27" s="44"/>
      <c r="O27" s="78"/>
      <c r="P27" s="38">
        <v>8</v>
      </c>
      <c r="Q27" s="39">
        <v>7.8</v>
      </c>
      <c r="R27" s="40"/>
      <c r="S27" s="41"/>
      <c r="T27" s="42" t="str">
        <f t="shared" si="1"/>
        <v/>
      </c>
      <c r="U27" s="43">
        <v>202</v>
      </c>
      <c r="V27" s="3"/>
      <c r="W27" s="30"/>
      <c r="X27" s="71" t="str">
        <f t="shared" si="0"/>
        <v>Đạt</v>
      </c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</row>
    <row r="28" spans="1:39" ht="23.1" customHeight="1">
      <c r="B28" s="31">
        <v>18</v>
      </c>
      <c r="C28" s="32" t="s">
        <v>397</v>
      </c>
      <c r="D28" s="33" t="s">
        <v>398</v>
      </c>
      <c r="E28" s="34" t="s">
        <v>210</v>
      </c>
      <c r="F28" s="35"/>
      <c r="G28" s="44" t="s">
        <v>141</v>
      </c>
      <c r="H28" s="36">
        <v>7</v>
      </c>
      <c r="I28" s="36">
        <v>8</v>
      </c>
      <c r="J28" s="86">
        <v>7</v>
      </c>
      <c r="K28" s="36">
        <v>8</v>
      </c>
      <c r="L28" s="44"/>
      <c r="M28" s="44"/>
      <c r="N28" s="44"/>
      <c r="O28" s="78"/>
      <c r="P28" s="38">
        <v>9</v>
      </c>
      <c r="Q28" s="39">
        <v>8.4</v>
      </c>
      <c r="R28" s="40"/>
      <c r="S28" s="41"/>
      <c r="T28" s="42" t="str">
        <f t="shared" si="1"/>
        <v/>
      </c>
      <c r="U28" s="43">
        <v>202</v>
      </c>
      <c r="V28" s="3"/>
      <c r="W28" s="30"/>
      <c r="X28" s="71" t="str">
        <f t="shared" si="0"/>
        <v>Đạt</v>
      </c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</row>
    <row r="29" spans="1:39" ht="23.1" customHeight="1">
      <c r="B29" s="31">
        <v>19</v>
      </c>
      <c r="C29" s="32" t="s">
        <v>211</v>
      </c>
      <c r="D29" s="33" t="s">
        <v>212</v>
      </c>
      <c r="E29" s="34" t="s">
        <v>213</v>
      </c>
      <c r="F29" s="35"/>
      <c r="G29" s="44" t="s">
        <v>221</v>
      </c>
      <c r="H29" s="36">
        <v>9</v>
      </c>
      <c r="I29" s="36">
        <v>6</v>
      </c>
      <c r="J29" s="86">
        <v>7</v>
      </c>
      <c r="K29" s="36">
        <v>9</v>
      </c>
      <c r="L29" s="44"/>
      <c r="M29" s="44"/>
      <c r="N29" s="44"/>
      <c r="O29" s="78"/>
      <c r="P29" s="38">
        <v>6</v>
      </c>
      <c r="Q29" s="39">
        <v>6.7</v>
      </c>
      <c r="R29" s="40"/>
      <c r="S29" s="41"/>
      <c r="T29" s="42" t="str">
        <f t="shared" si="1"/>
        <v/>
      </c>
      <c r="U29" s="43">
        <v>202</v>
      </c>
      <c r="V29" s="3"/>
      <c r="W29" s="30"/>
      <c r="X29" s="71" t="str">
        <f t="shared" si="0"/>
        <v>Đạt</v>
      </c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</row>
    <row r="30" spans="1:39" ht="23.1" customHeight="1">
      <c r="B30" s="89">
        <v>20</v>
      </c>
      <c r="C30" s="90" t="s">
        <v>318</v>
      </c>
      <c r="D30" s="91" t="s">
        <v>135</v>
      </c>
      <c r="E30" s="92" t="s">
        <v>216</v>
      </c>
      <c r="F30" s="93"/>
      <c r="G30" s="96" t="s">
        <v>220</v>
      </c>
      <c r="H30" s="95">
        <v>0</v>
      </c>
      <c r="I30" s="95">
        <v>0</v>
      </c>
      <c r="J30" s="137">
        <v>0</v>
      </c>
      <c r="K30" s="95">
        <v>0</v>
      </c>
      <c r="L30" s="96"/>
      <c r="M30" s="96"/>
      <c r="N30" s="96"/>
      <c r="O30" s="97"/>
      <c r="P30" s="98"/>
      <c r="Q30" s="99">
        <v>0</v>
      </c>
      <c r="R30" s="100"/>
      <c r="S30" s="101"/>
      <c r="T30" s="102" t="str">
        <f t="shared" si="1"/>
        <v>Không đủ ĐKDT</v>
      </c>
      <c r="U30" s="103">
        <v>202</v>
      </c>
      <c r="V30" s="3"/>
      <c r="W30" s="30"/>
      <c r="X30" s="71" t="str">
        <f t="shared" si="0"/>
        <v>Học lại</v>
      </c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</row>
    <row r="31" spans="1:39" ht="9" customHeight="1">
      <c r="A31" s="2"/>
      <c r="B31" s="45"/>
      <c r="C31" s="46"/>
      <c r="D31" s="46"/>
      <c r="E31" s="47"/>
      <c r="F31" s="47"/>
      <c r="G31" s="47"/>
      <c r="H31" s="48"/>
      <c r="I31" s="49"/>
      <c r="J31" s="49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3"/>
    </row>
    <row r="32" spans="1:39" ht="24.75" customHeight="1">
      <c r="B32" s="79"/>
      <c r="C32" s="79"/>
      <c r="D32" s="80"/>
      <c r="E32" s="81"/>
      <c r="F32" s="3"/>
      <c r="G32" s="3"/>
      <c r="H32" s="3"/>
      <c r="I32" s="3"/>
      <c r="J32" s="147" t="s">
        <v>732</v>
      </c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3"/>
    </row>
    <row r="33" spans="1:39" s="2" customFormat="1" ht="4.5" customHeight="1">
      <c r="A33" s="1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</row>
    <row r="34" spans="1:39" s="2" customFormat="1" ht="36.75" customHeight="1">
      <c r="A34" s="1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</row>
  </sheetData>
  <sheetProtection formatCells="0" formatColumns="0" formatRows="0" insertColumns="0" insertRows="0" insertHyperlinks="0" deleteColumns="0" deleteRows="0" sort="0" autoFilter="0" pivotTables="0"/>
  <autoFilter ref="A9:AM30">
    <filterColumn colId="3" showButton="0"/>
  </autoFilter>
  <mergeCells count="41">
    <mergeCell ref="J32:U32"/>
    <mergeCell ref="U8:U10"/>
    <mergeCell ref="S8:S9"/>
    <mergeCell ref="M8:M9"/>
    <mergeCell ref="T8:T10"/>
    <mergeCell ref="K8:K9"/>
    <mergeCell ref="L8:L9"/>
    <mergeCell ref="Q8:Q10"/>
    <mergeCell ref="R8:R9"/>
    <mergeCell ref="B6:C6"/>
    <mergeCell ref="G6:O6"/>
    <mergeCell ref="P6:U6"/>
    <mergeCell ref="B5:C5"/>
    <mergeCell ref="D5:O5"/>
    <mergeCell ref="P5:U5"/>
    <mergeCell ref="AJ5:AK7"/>
    <mergeCell ref="AL5:AM7"/>
    <mergeCell ref="Y5:Y8"/>
    <mergeCell ref="Z5:Z8"/>
    <mergeCell ref="AA5:AA8"/>
    <mergeCell ref="AB5:AE7"/>
    <mergeCell ref="AF5:AG7"/>
    <mergeCell ref="AH5:AI7"/>
    <mergeCell ref="H1:K1"/>
    <mergeCell ref="L1:U1"/>
    <mergeCell ref="B2:G2"/>
    <mergeCell ref="H2:U2"/>
    <mergeCell ref="B3:G3"/>
    <mergeCell ref="H3:U3"/>
    <mergeCell ref="B10:G10"/>
    <mergeCell ref="N8:N9"/>
    <mergeCell ref="O8:O9"/>
    <mergeCell ref="P8:P9"/>
    <mergeCell ref="G8:G9"/>
    <mergeCell ref="H8:H9"/>
    <mergeCell ref="I8:I9"/>
    <mergeCell ref="J8:J9"/>
    <mergeCell ref="B8:B9"/>
    <mergeCell ref="C8:C9"/>
    <mergeCell ref="D8:E9"/>
    <mergeCell ref="F8:F9"/>
  </mergeCells>
  <conditionalFormatting sqref="P11:P30 H11:N30">
    <cfRule type="cellIs" dxfId="27" priority="3" operator="greaterThan">
      <formula>10</formula>
    </cfRule>
  </conditionalFormatting>
  <conditionalFormatting sqref="O1:O1048576">
    <cfRule type="duplicateValues" dxfId="26" priority="2"/>
  </conditionalFormatting>
  <conditionalFormatting sqref="C1:C1048576">
    <cfRule type="duplicateValues" dxfId="25" priority="1"/>
  </conditionalFormatting>
  <dataValidations count="1">
    <dataValidation allowBlank="1" showInputMessage="1" showErrorMessage="1" errorTitle="Không xóa dữ liệu" error="Không xóa dữ liệu" prompt="Không xóa dữ liệu" sqref="Y3:AM9 X11:X30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dimension ref="A1:AM32"/>
  <sheetViews>
    <sheetView workbookViewId="0">
      <pane ySplit="4" topLeftCell="A20" activePane="bottomLeft" state="frozen"/>
      <selection activeCell="H2" sqref="H2:U2"/>
      <selection pane="bottomLeft" activeCell="I25" sqref="I25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5.125" style="1" customWidth="1"/>
    <col min="5" max="5" width="7.375" style="1" customWidth="1"/>
    <col min="6" max="6" width="9.375" style="1" hidden="1" customWidth="1"/>
    <col min="7" max="7" width="11" style="1" customWidth="1"/>
    <col min="8" max="11" width="4.2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3.625" style="1" customWidth="1"/>
    <col min="21" max="21" width="5.75" style="1" hidden="1" customWidth="1"/>
    <col min="22" max="22" width="6.5" style="1" customWidth="1"/>
    <col min="23" max="23" width="6.5" style="2" customWidth="1"/>
    <col min="24" max="24" width="9" style="58"/>
    <col min="25" max="25" width="9.125" style="58" bestFit="1" customWidth="1"/>
    <col min="26" max="26" width="9" style="58"/>
    <col min="27" max="27" width="10.375" style="58" bestFit="1" customWidth="1"/>
    <col min="28" max="28" width="9.125" style="58" bestFit="1" customWidth="1"/>
    <col min="29" max="39" width="9" style="58"/>
    <col min="40" max="16384" width="9" style="1"/>
  </cols>
  <sheetData>
    <row r="1" spans="2:39" ht="18.75"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2:39" ht="27.75" customHeight="1">
      <c r="B2" s="174" t="s">
        <v>0</v>
      </c>
      <c r="C2" s="174"/>
      <c r="D2" s="174"/>
      <c r="E2" s="174"/>
      <c r="F2" s="174"/>
      <c r="G2" s="174"/>
      <c r="H2" s="175" t="s">
        <v>723</v>
      </c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3"/>
    </row>
    <row r="3" spans="2:39" ht="25.5" customHeight="1">
      <c r="B3" s="176" t="s">
        <v>1</v>
      </c>
      <c r="C3" s="176"/>
      <c r="D3" s="176"/>
      <c r="E3" s="176"/>
      <c r="F3" s="176"/>
      <c r="G3" s="176"/>
      <c r="H3" s="177" t="s">
        <v>43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4"/>
      <c r="W3" s="5"/>
      <c r="AE3" s="59"/>
      <c r="AF3" s="60"/>
      <c r="AG3" s="59"/>
      <c r="AH3" s="59"/>
      <c r="AI3" s="59"/>
      <c r="AJ3" s="60"/>
      <c r="AK3" s="59"/>
    </row>
    <row r="4" spans="2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61"/>
      <c r="AJ4" s="61"/>
    </row>
    <row r="5" spans="2:39" ht="23.25" customHeight="1">
      <c r="B5" s="165" t="s">
        <v>2</v>
      </c>
      <c r="C5" s="165"/>
      <c r="D5" s="162" t="s">
        <v>644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72" t="s">
        <v>42</v>
      </c>
      <c r="Q5" s="172"/>
      <c r="R5" s="172"/>
      <c r="S5" s="172"/>
      <c r="T5" s="172"/>
      <c r="U5" s="172"/>
      <c r="X5" s="59"/>
      <c r="Y5" s="152" t="s">
        <v>41</v>
      </c>
      <c r="Z5" s="152" t="s">
        <v>8</v>
      </c>
      <c r="AA5" s="152" t="s">
        <v>40</v>
      </c>
      <c r="AB5" s="152" t="s">
        <v>39</v>
      </c>
      <c r="AC5" s="152"/>
      <c r="AD5" s="152"/>
      <c r="AE5" s="152"/>
      <c r="AF5" s="152" t="s">
        <v>38</v>
      </c>
      <c r="AG5" s="152"/>
      <c r="AH5" s="152" t="s">
        <v>36</v>
      </c>
      <c r="AI5" s="152"/>
      <c r="AJ5" s="152" t="s">
        <v>37</v>
      </c>
      <c r="AK5" s="152"/>
      <c r="AL5" s="152" t="s">
        <v>35</v>
      </c>
      <c r="AM5" s="152"/>
    </row>
    <row r="6" spans="2:39" ht="17.25" customHeight="1">
      <c r="B6" s="164" t="s">
        <v>3</v>
      </c>
      <c r="C6" s="164"/>
      <c r="D6" s="9"/>
      <c r="G6" s="163" t="s">
        <v>593</v>
      </c>
      <c r="H6" s="163"/>
      <c r="I6" s="163"/>
      <c r="J6" s="163"/>
      <c r="K6" s="163"/>
      <c r="L6" s="163"/>
      <c r="M6" s="163"/>
      <c r="N6" s="163"/>
      <c r="O6" s="163"/>
      <c r="P6" s="163" t="s">
        <v>645</v>
      </c>
      <c r="Q6" s="163"/>
      <c r="R6" s="163"/>
      <c r="S6" s="163"/>
      <c r="T6" s="163"/>
      <c r="U6" s="163"/>
      <c r="X6" s="59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</row>
    <row r="7" spans="2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6"/>
      <c r="Q7" s="3"/>
      <c r="R7" s="3"/>
      <c r="S7" s="3"/>
      <c r="T7" s="3"/>
      <c r="U7" s="3"/>
      <c r="X7" s="59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</row>
    <row r="8" spans="2:39" ht="44.25" customHeight="1">
      <c r="B8" s="153" t="s">
        <v>4</v>
      </c>
      <c r="C8" s="166" t="s">
        <v>5</v>
      </c>
      <c r="D8" s="168" t="s">
        <v>6</v>
      </c>
      <c r="E8" s="169"/>
      <c r="F8" s="153" t="s">
        <v>7</v>
      </c>
      <c r="G8" s="153" t="s">
        <v>8</v>
      </c>
      <c r="H8" s="161" t="s">
        <v>9</v>
      </c>
      <c r="I8" s="161" t="s">
        <v>10</v>
      </c>
      <c r="J8" s="161" t="s">
        <v>11</v>
      </c>
      <c r="K8" s="161" t="s">
        <v>12</v>
      </c>
      <c r="L8" s="159" t="s">
        <v>13</v>
      </c>
      <c r="M8" s="159" t="s">
        <v>14</v>
      </c>
      <c r="N8" s="159" t="s">
        <v>15</v>
      </c>
      <c r="O8" s="160" t="s">
        <v>16</v>
      </c>
      <c r="P8" s="159" t="s">
        <v>17</v>
      </c>
      <c r="Q8" s="153" t="s">
        <v>18</v>
      </c>
      <c r="R8" s="159" t="s">
        <v>19</v>
      </c>
      <c r="S8" s="153" t="s">
        <v>20</v>
      </c>
      <c r="T8" s="153" t="s">
        <v>21</v>
      </c>
      <c r="U8" s="153" t="s">
        <v>22</v>
      </c>
      <c r="X8" s="59"/>
      <c r="Y8" s="152"/>
      <c r="Z8" s="152"/>
      <c r="AA8" s="152"/>
      <c r="AB8" s="62" t="s">
        <v>23</v>
      </c>
      <c r="AC8" s="62" t="s">
        <v>24</v>
      </c>
      <c r="AD8" s="62" t="s">
        <v>25</v>
      </c>
      <c r="AE8" s="62" t="s">
        <v>26</v>
      </c>
      <c r="AF8" s="62" t="s">
        <v>27</v>
      </c>
      <c r="AG8" s="62" t="s">
        <v>26</v>
      </c>
      <c r="AH8" s="62" t="s">
        <v>27</v>
      </c>
      <c r="AI8" s="62" t="s">
        <v>26</v>
      </c>
      <c r="AJ8" s="62" t="s">
        <v>27</v>
      </c>
      <c r="AK8" s="62" t="s">
        <v>26</v>
      </c>
      <c r="AL8" s="62" t="s">
        <v>27</v>
      </c>
      <c r="AM8" s="63" t="s">
        <v>26</v>
      </c>
    </row>
    <row r="9" spans="2:39" ht="44.25" customHeight="1">
      <c r="B9" s="154"/>
      <c r="C9" s="167"/>
      <c r="D9" s="170"/>
      <c r="E9" s="171"/>
      <c r="F9" s="154"/>
      <c r="G9" s="154"/>
      <c r="H9" s="161"/>
      <c r="I9" s="161"/>
      <c r="J9" s="161"/>
      <c r="K9" s="161"/>
      <c r="L9" s="159"/>
      <c r="M9" s="159"/>
      <c r="N9" s="159"/>
      <c r="O9" s="160"/>
      <c r="P9" s="159"/>
      <c r="Q9" s="155"/>
      <c r="R9" s="159"/>
      <c r="S9" s="154"/>
      <c r="T9" s="155"/>
      <c r="U9" s="155"/>
      <c r="W9" s="12"/>
      <c r="X9" s="59"/>
      <c r="Y9" s="64" t="str">
        <f>+D5</f>
        <v>Cơ sở kỹ thuật thông tin vô tuyến</v>
      </c>
      <c r="Z9" s="65" t="str">
        <f>+P5</f>
        <v>Nhóm:  01</v>
      </c>
      <c r="AA9" s="66">
        <f>+$AJ$9+$AL$9+$AH$9</f>
        <v>20</v>
      </c>
      <c r="AB9" s="60">
        <f>COUNTIF($T$10:$T$65,"Khiển trách")</f>
        <v>0</v>
      </c>
      <c r="AC9" s="60">
        <f>COUNTIF($T$10:$T$65,"Cảnh cáo")</f>
        <v>0</v>
      </c>
      <c r="AD9" s="60">
        <f>COUNTIF($T$10:$T$65,"Đình chỉ thi")</f>
        <v>0</v>
      </c>
      <c r="AE9" s="67">
        <f>+($AB$9+$AC$9+$AD$9)/$AA$9*100%</f>
        <v>0</v>
      </c>
      <c r="AF9" s="60">
        <f>SUM(COUNTIF($T$10:$T$63,"Vắng"),COUNTIF($T$10:$T$63,"Vắng có phép"))</f>
        <v>0</v>
      </c>
      <c r="AG9" s="68">
        <f>+$AF$9/$AA$9</f>
        <v>0</v>
      </c>
      <c r="AH9" s="69">
        <f>COUNTIF($X$10:$X$63,"Thi lại")</f>
        <v>1</v>
      </c>
      <c r="AI9" s="68">
        <f>+$AH$9/$AA$9</f>
        <v>0.05</v>
      </c>
      <c r="AJ9" s="69">
        <f>COUNTIF($X$10:$X$64,"Học lại")</f>
        <v>4</v>
      </c>
      <c r="AK9" s="68">
        <f>+$AJ$9/$AA$9</f>
        <v>0.2</v>
      </c>
      <c r="AL9" s="60">
        <f>COUNTIF($X$11:$X$64,"Đạt")</f>
        <v>15</v>
      </c>
      <c r="AM9" s="67">
        <f>+$AL$9/$AA$9</f>
        <v>0.75</v>
      </c>
    </row>
    <row r="10" spans="2:39" ht="14.25" customHeight="1">
      <c r="B10" s="156" t="s">
        <v>28</v>
      </c>
      <c r="C10" s="157"/>
      <c r="D10" s="157"/>
      <c r="E10" s="157"/>
      <c r="F10" s="157"/>
      <c r="G10" s="158"/>
      <c r="H10" s="13">
        <v>10</v>
      </c>
      <c r="I10" s="13">
        <v>10</v>
      </c>
      <c r="J10" s="14">
        <v>10</v>
      </c>
      <c r="K10" s="13">
        <v>10</v>
      </c>
      <c r="L10" s="15"/>
      <c r="M10" s="16"/>
      <c r="N10" s="16"/>
      <c r="O10" s="17"/>
      <c r="P10" s="57">
        <f>100-(H10+I10+J10+K10)</f>
        <v>60</v>
      </c>
      <c r="Q10" s="154"/>
      <c r="R10" s="18"/>
      <c r="S10" s="18"/>
      <c r="T10" s="154"/>
      <c r="U10" s="154"/>
      <c r="X10" s="59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</row>
    <row r="11" spans="2:39" ht="23.1" customHeight="1">
      <c r="B11" s="19">
        <v>1</v>
      </c>
      <c r="C11" s="20" t="s">
        <v>656</v>
      </c>
      <c r="D11" s="21" t="s">
        <v>657</v>
      </c>
      <c r="E11" s="22" t="s">
        <v>76</v>
      </c>
      <c r="F11" s="23"/>
      <c r="G11" s="120" t="s">
        <v>220</v>
      </c>
      <c r="H11" s="24">
        <v>8</v>
      </c>
      <c r="I11" s="24">
        <v>6</v>
      </c>
      <c r="J11" s="85">
        <v>7</v>
      </c>
      <c r="K11" s="24">
        <v>6</v>
      </c>
      <c r="L11" s="25"/>
      <c r="M11" s="25"/>
      <c r="N11" s="25"/>
      <c r="O11" s="77"/>
      <c r="P11" s="26">
        <v>5</v>
      </c>
      <c r="Q11" s="27">
        <v>5.7</v>
      </c>
      <c r="R11" s="28"/>
      <c r="S11" s="28"/>
      <c r="T11" s="82" t="str">
        <f>+IF(OR($H11=0,$I11=0,$J11=0,$K11=0),"Không đủ ĐKDT","")</f>
        <v/>
      </c>
      <c r="U11" s="29">
        <v>202</v>
      </c>
      <c r="V11" s="3"/>
      <c r="W11" s="30"/>
      <c r="X11" s="71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Đạt</v>
      </c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</row>
    <row r="12" spans="2:39" ht="23.1" customHeight="1">
      <c r="B12" s="31">
        <v>2</v>
      </c>
      <c r="C12" s="32" t="s">
        <v>328</v>
      </c>
      <c r="D12" s="33" t="s">
        <v>329</v>
      </c>
      <c r="E12" s="34" t="s">
        <v>76</v>
      </c>
      <c r="F12" s="35"/>
      <c r="G12" s="44" t="s">
        <v>319</v>
      </c>
      <c r="H12" s="36">
        <v>8</v>
      </c>
      <c r="I12" s="36">
        <v>7</v>
      </c>
      <c r="J12" s="86">
        <v>8</v>
      </c>
      <c r="K12" s="36">
        <v>7</v>
      </c>
      <c r="L12" s="37"/>
      <c r="M12" s="37"/>
      <c r="N12" s="37"/>
      <c r="O12" s="78"/>
      <c r="P12" s="38">
        <v>5</v>
      </c>
      <c r="Q12" s="39">
        <v>6</v>
      </c>
      <c r="R12" s="40"/>
      <c r="S12" s="41"/>
      <c r="T12" s="42" t="str">
        <f>+IF(OR($H12=0,$I12=0,$J12=0,$K12=0),"Không đủ ĐKDT","")</f>
        <v/>
      </c>
      <c r="U12" s="43">
        <v>202</v>
      </c>
      <c r="V12" s="3"/>
      <c r="W12" s="30"/>
      <c r="X12" s="71" t="str">
        <f t="shared" ref="X12:X30" si="0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Đạt</v>
      </c>
      <c r="Y12" s="70"/>
      <c r="Z12" s="70"/>
      <c r="AA12" s="70"/>
      <c r="AB12" s="62"/>
      <c r="AC12" s="62"/>
      <c r="AD12" s="62"/>
      <c r="AE12" s="62"/>
      <c r="AF12" s="61"/>
      <c r="AG12" s="62"/>
      <c r="AH12" s="62"/>
      <c r="AI12" s="62"/>
      <c r="AJ12" s="62"/>
      <c r="AK12" s="62"/>
      <c r="AL12" s="62"/>
      <c r="AM12" s="63"/>
    </row>
    <row r="13" spans="2:39" ht="23.1" customHeight="1">
      <c r="B13" s="31">
        <v>3</v>
      </c>
      <c r="C13" s="32" t="s">
        <v>415</v>
      </c>
      <c r="D13" s="33" t="s">
        <v>416</v>
      </c>
      <c r="E13" s="34" t="s">
        <v>76</v>
      </c>
      <c r="F13" s="35"/>
      <c r="G13" s="44" t="s">
        <v>149</v>
      </c>
      <c r="H13" s="36">
        <v>7</v>
      </c>
      <c r="I13" s="36">
        <v>6</v>
      </c>
      <c r="J13" s="86">
        <v>7</v>
      </c>
      <c r="K13" s="36">
        <v>6</v>
      </c>
      <c r="L13" s="44"/>
      <c r="M13" s="44"/>
      <c r="N13" s="44"/>
      <c r="O13" s="78"/>
      <c r="P13" s="38">
        <v>8</v>
      </c>
      <c r="Q13" s="39">
        <v>7.4</v>
      </c>
      <c r="R13" s="40"/>
      <c r="S13" s="41"/>
      <c r="T13" s="42" t="str">
        <f t="shared" ref="T13:T30" si="1">+IF(OR($H13=0,$I13=0,$J13=0,$K13=0),"Không đủ ĐKDT","")</f>
        <v/>
      </c>
      <c r="U13" s="43">
        <v>202</v>
      </c>
      <c r="V13" s="3"/>
      <c r="W13" s="30"/>
      <c r="X13" s="71" t="str">
        <f t="shared" si="0"/>
        <v>Đạt</v>
      </c>
      <c r="Y13" s="72"/>
      <c r="Z13" s="72"/>
      <c r="AA13" s="136"/>
      <c r="AB13" s="61"/>
      <c r="AC13" s="61"/>
      <c r="AD13" s="61"/>
      <c r="AE13" s="74"/>
      <c r="AF13" s="61"/>
      <c r="AG13" s="75"/>
      <c r="AH13" s="76"/>
      <c r="AI13" s="75"/>
      <c r="AJ13" s="76"/>
      <c r="AK13" s="75"/>
      <c r="AL13" s="61"/>
      <c r="AM13" s="74"/>
    </row>
    <row r="14" spans="2:39" ht="23.1" customHeight="1">
      <c r="B14" s="31">
        <v>4</v>
      </c>
      <c r="C14" s="32" t="s">
        <v>658</v>
      </c>
      <c r="D14" s="33" t="s">
        <v>659</v>
      </c>
      <c r="E14" s="34" t="s">
        <v>338</v>
      </c>
      <c r="F14" s="35"/>
      <c r="G14" s="44" t="s">
        <v>523</v>
      </c>
      <c r="H14" s="36"/>
      <c r="I14" s="36"/>
      <c r="J14" s="86"/>
      <c r="K14" s="36"/>
      <c r="L14" s="44"/>
      <c r="M14" s="44"/>
      <c r="N14" s="44"/>
      <c r="O14" s="78"/>
      <c r="P14" s="38"/>
      <c r="Q14" s="39">
        <v>0</v>
      </c>
      <c r="R14" s="40"/>
      <c r="S14" s="41"/>
      <c r="T14" s="42" t="str">
        <f t="shared" si="1"/>
        <v>Không đủ ĐKDT</v>
      </c>
      <c r="U14" s="43">
        <v>202</v>
      </c>
      <c r="V14" s="3"/>
      <c r="W14" s="30"/>
      <c r="X14" s="71" t="str">
        <f t="shared" si="0"/>
        <v>Học lại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</row>
    <row r="15" spans="2:39" ht="23.1" customHeight="1">
      <c r="B15" s="31">
        <v>5</v>
      </c>
      <c r="C15" s="32" t="s">
        <v>278</v>
      </c>
      <c r="D15" s="33" t="s">
        <v>119</v>
      </c>
      <c r="E15" s="34" t="s">
        <v>163</v>
      </c>
      <c r="F15" s="35"/>
      <c r="G15" s="44" t="s">
        <v>150</v>
      </c>
      <c r="H15" s="36">
        <v>7</v>
      </c>
      <c r="I15" s="36">
        <v>8</v>
      </c>
      <c r="J15" s="86">
        <v>8</v>
      </c>
      <c r="K15" s="36">
        <v>7</v>
      </c>
      <c r="L15" s="44"/>
      <c r="M15" s="44"/>
      <c r="N15" s="44"/>
      <c r="O15" s="78"/>
      <c r="P15" s="38">
        <v>5</v>
      </c>
      <c r="Q15" s="39">
        <v>6</v>
      </c>
      <c r="R15" s="40"/>
      <c r="S15" s="41"/>
      <c r="T15" s="42" t="str">
        <f t="shared" si="1"/>
        <v/>
      </c>
      <c r="U15" s="43">
        <v>202</v>
      </c>
      <c r="V15" s="3"/>
      <c r="W15" s="30"/>
      <c r="X15" s="71" t="str">
        <f t="shared" si="0"/>
        <v>Đạt</v>
      </c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</row>
    <row r="16" spans="2:39" ht="23.1" customHeight="1">
      <c r="B16" s="31">
        <v>6</v>
      </c>
      <c r="C16" s="32" t="s">
        <v>660</v>
      </c>
      <c r="D16" s="33" t="s">
        <v>113</v>
      </c>
      <c r="E16" s="34" t="s">
        <v>281</v>
      </c>
      <c r="F16" s="35"/>
      <c r="G16" s="44" t="s">
        <v>319</v>
      </c>
      <c r="H16" s="36"/>
      <c r="I16" s="36"/>
      <c r="J16" s="86"/>
      <c r="K16" s="36"/>
      <c r="L16" s="44"/>
      <c r="M16" s="44"/>
      <c r="N16" s="44"/>
      <c r="O16" s="78"/>
      <c r="P16" s="38"/>
      <c r="Q16" s="39">
        <v>0</v>
      </c>
      <c r="R16" s="40"/>
      <c r="S16" s="41"/>
      <c r="T16" s="42" t="str">
        <f t="shared" si="1"/>
        <v>Không đủ ĐKDT</v>
      </c>
      <c r="U16" s="43">
        <v>202</v>
      </c>
      <c r="V16" s="3"/>
      <c r="W16" s="30"/>
      <c r="X16" s="71" t="str">
        <f t="shared" si="0"/>
        <v>Học lại</v>
      </c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</row>
    <row r="17" spans="1:39" ht="23.1" customHeight="1">
      <c r="B17" s="31">
        <v>7</v>
      </c>
      <c r="C17" s="32" t="s">
        <v>661</v>
      </c>
      <c r="D17" s="33" t="s">
        <v>303</v>
      </c>
      <c r="E17" s="34" t="s">
        <v>177</v>
      </c>
      <c r="F17" s="35"/>
      <c r="G17" s="44" t="s">
        <v>220</v>
      </c>
      <c r="H17" s="36"/>
      <c r="I17" s="36"/>
      <c r="J17" s="86"/>
      <c r="K17" s="36"/>
      <c r="L17" s="44"/>
      <c r="M17" s="44"/>
      <c r="N17" s="44"/>
      <c r="O17" s="78"/>
      <c r="P17" s="38"/>
      <c r="Q17" s="39">
        <v>0</v>
      </c>
      <c r="R17" s="40"/>
      <c r="S17" s="41"/>
      <c r="T17" s="42" t="str">
        <f t="shared" si="1"/>
        <v>Không đủ ĐKDT</v>
      </c>
      <c r="U17" s="43">
        <v>202</v>
      </c>
      <c r="V17" s="3"/>
      <c r="W17" s="30"/>
      <c r="X17" s="71" t="str">
        <f t="shared" si="0"/>
        <v>Học lại</v>
      </c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</row>
    <row r="18" spans="1:39" ht="23.1" customHeight="1">
      <c r="B18" s="31">
        <v>8</v>
      </c>
      <c r="C18" s="32" t="s">
        <v>662</v>
      </c>
      <c r="D18" s="33" t="s">
        <v>113</v>
      </c>
      <c r="E18" s="34" t="s">
        <v>91</v>
      </c>
      <c r="F18" s="35"/>
      <c r="G18" s="44" t="s">
        <v>319</v>
      </c>
      <c r="H18" s="36">
        <v>6</v>
      </c>
      <c r="I18" s="36">
        <v>5</v>
      </c>
      <c r="J18" s="86">
        <v>6</v>
      </c>
      <c r="K18" s="36">
        <v>5</v>
      </c>
      <c r="L18" s="44"/>
      <c r="M18" s="44"/>
      <c r="N18" s="44"/>
      <c r="O18" s="78"/>
      <c r="P18" s="38">
        <v>5</v>
      </c>
      <c r="Q18" s="39">
        <v>5.2</v>
      </c>
      <c r="R18" s="40"/>
      <c r="S18" s="41"/>
      <c r="T18" s="42" t="str">
        <f t="shared" si="1"/>
        <v/>
      </c>
      <c r="U18" s="43">
        <v>202</v>
      </c>
      <c r="V18" s="3"/>
      <c r="W18" s="30"/>
      <c r="X18" s="71" t="str">
        <f t="shared" si="0"/>
        <v>Đạt</v>
      </c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</row>
    <row r="19" spans="1:39" ht="23.1" customHeight="1">
      <c r="B19" s="31">
        <v>9</v>
      </c>
      <c r="C19" s="32" t="s">
        <v>353</v>
      </c>
      <c r="D19" s="33" t="s">
        <v>354</v>
      </c>
      <c r="E19" s="34" t="s">
        <v>91</v>
      </c>
      <c r="F19" s="35"/>
      <c r="G19" s="44" t="s">
        <v>221</v>
      </c>
      <c r="H19" s="36">
        <v>8</v>
      </c>
      <c r="I19" s="36">
        <v>7</v>
      </c>
      <c r="J19" s="86">
        <v>8</v>
      </c>
      <c r="K19" s="36">
        <v>7</v>
      </c>
      <c r="L19" s="44"/>
      <c r="M19" s="44"/>
      <c r="N19" s="44"/>
      <c r="O19" s="78"/>
      <c r="P19" s="38">
        <v>7</v>
      </c>
      <c r="Q19" s="39">
        <v>7.2</v>
      </c>
      <c r="R19" s="40"/>
      <c r="S19" s="41"/>
      <c r="T19" s="42" t="str">
        <f t="shared" si="1"/>
        <v/>
      </c>
      <c r="U19" s="43">
        <v>202</v>
      </c>
      <c r="V19" s="3"/>
      <c r="W19" s="30"/>
      <c r="X19" s="71" t="str">
        <f t="shared" si="0"/>
        <v>Đạt</v>
      </c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</row>
    <row r="20" spans="1:39" ht="23.1" customHeight="1">
      <c r="B20" s="31">
        <v>10</v>
      </c>
      <c r="C20" s="32" t="s">
        <v>548</v>
      </c>
      <c r="D20" s="33" t="s">
        <v>549</v>
      </c>
      <c r="E20" s="34" t="s">
        <v>94</v>
      </c>
      <c r="F20" s="35"/>
      <c r="G20" s="44" t="s">
        <v>150</v>
      </c>
      <c r="H20" s="36">
        <v>7</v>
      </c>
      <c r="I20" s="36">
        <v>7</v>
      </c>
      <c r="J20" s="86">
        <v>8</v>
      </c>
      <c r="K20" s="36">
        <v>6</v>
      </c>
      <c r="L20" s="44"/>
      <c r="M20" s="44"/>
      <c r="N20" s="44"/>
      <c r="O20" s="78"/>
      <c r="P20" s="38">
        <v>6</v>
      </c>
      <c r="Q20" s="39">
        <v>6.4</v>
      </c>
      <c r="R20" s="40"/>
      <c r="S20" s="41"/>
      <c r="T20" s="42" t="str">
        <f t="shared" si="1"/>
        <v/>
      </c>
      <c r="U20" s="43">
        <v>202</v>
      </c>
      <c r="V20" s="3"/>
      <c r="W20" s="30"/>
      <c r="X20" s="71" t="str">
        <f t="shared" si="0"/>
        <v>Đạt</v>
      </c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</row>
    <row r="21" spans="1:39" ht="23.1" customHeight="1">
      <c r="B21" s="31">
        <v>11</v>
      </c>
      <c r="C21" s="32" t="s">
        <v>181</v>
      </c>
      <c r="D21" s="33" t="s">
        <v>182</v>
      </c>
      <c r="E21" s="34" t="s">
        <v>183</v>
      </c>
      <c r="F21" s="35"/>
      <c r="G21" s="44" t="s">
        <v>148</v>
      </c>
      <c r="H21" s="36">
        <v>6</v>
      </c>
      <c r="I21" s="36">
        <v>5</v>
      </c>
      <c r="J21" s="86">
        <v>6</v>
      </c>
      <c r="K21" s="36">
        <v>5</v>
      </c>
      <c r="L21" s="44"/>
      <c r="M21" s="44"/>
      <c r="N21" s="44"/>
      <c r="O21" s="78"/>
      <c r="P21" s="38">
        <v>2</v>
      </c>
      <c r="Q21" s="39">
        <v>3.4</v>
      </c>
      <c r="R21" s="40"/>
      <c r="S21" s="41"/>
      <c r="T21" s="42" t="str">
        <f t="shared" si="1"/>
        <v/>
      </c>
      <c r="U21" s="43">
        <v>202</v>
      </c>
      <c r="V21" s="3"/>
      <c r="W21" s="30"/>
      <c r="X21" s="71" t="str">
        <f t="shared" si="0"/>
        <v>Học lại</v>
      </c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</row>
    <row r="22" spans="1:39" ht="23.1" customHeight="1">
      <c r="B22" s="31">
        <v>12</v>
      </c>
      <c r="C22" s="32" t="s">
        <v>302</v>
      </c>
      <c r="D22" s="33" t="s">
        <v>303</v>
      </c>
      <c r="E22" s="34" t="s">
        <v>304</v>
      </c>
      <c r="F22" s="35"/>
      <c r="G22" s="44" t="s">
        <v>146</v>
      </c>
      <c r="H22" s="36">
        <v>8</v>
      </c>
      <c r="I22" s="36">
        <v>8</v>
      </c>
      <c r="J22" s="86">
        <v>8</v>
      </c>
      <c r="K22" s="36">
        <v>7</v>
      </c>
      <c r="L22" s="44"/>
      <c r="M22" s="44"/>
      <c r="N22" s="44"/>
      <c r="O22" s="78"/>
      <c r="P22" s="38">
        <v>6</v>
      </c>
      <c r="Q22" s="39">
        <v>6.7</v>
      </c>
      <c r="R22" s="40"/>
      <c r="S22" s="41"/>
      <c r="T22" s="42" t="str">
        <f t="shared" si="1"/>
        <v/>
      </c>
      <c r="U22" s="43">
        <v>202</v>
      </c>
      <c r="V22" s="3"/>
      <c r="W22" s="30"/>
      <c r="X22" s="71" t="str">
        <f t="shared" si="0"/>
        <v>Đạt</v>
      </c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</row>
    <row r="23" spans="1:39" ht="23.1" customHeight="1">
      <c r="B23" s="31">
        <v>13</v>
      </c>
      <c r="C23" s="32" t="s">
        <v>663</v>
      </c>
      <c r="D23" s="33" t="s">
        <v>664</v>
      </c>
      <c r="E23" s="34" t="s">
        <v>103</v>
      </c>
      <c r="F23" s="35"/>
      <c r="G23" s="44" t="s">
        <v>150</v>
      </c>
      <c r="H23" s="36">
        <v>7</v>
      </c>
      <c r="I23" s="36">
        <v>6</v>
      </c>
      <c r="J23" s="86">
        <v>7</v>
      </c>
      <c r="K23" s="36">
        <v>6</v>
      </c>
      <c r="L23" s="44"/>
      <c r="M23" s="44"/>
      <c r="N23" s="44"/>
      <c r="O23" s="78"/>
      <c r="P23" s="38">
        <v>5</v>
      </c>
      <c r="Q23" s="39">
        <v>5.6</v>
      </c>
      <c r="R23" s="40"/>
      <c r="S23" s="41"/>
      <c r="T23" s="42" t="str">
        <f t="shared" si="1"/>
        <v/>
      </c>
      <c r="U23" s="43">
        <v>202</v>
      </c>
      <c r="V23" s="3"/>
      <c r="W23" s="30"/>
      <c r="X23" s="71" t="str">
        <f t="shared" si="0"/>
        <v>Đạt</v>
      </c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</row>
    <row r="24" spans="1:39" ht="23.1" customHeight="1">
      <c r="B24" s="31">
        <v>14</v>
      </c>
      <c r="C24" s="32" t="s">
        <v>665</v>
      </c>
      <c r="D24" s="33" t="s">
        <v>666</v>
      </c>
      <c r="E24" s="34" t="s">
        <v>613</v>
      </c>
      <c r="F24" s="35"/>
      <c r="G24" s="44" t="s">
        <v>262</v>
      </c>
      <c r="H24" s="36">
        <v>7</v>
      </c>
      <c r="I24" s="36">
        <v>8</v>
      </c>
      <c r="J24" s="86">
        <v>8</v>
      </c>
      <c r="K24" s="36">
        <v>7</v>
      </c>
      <c r="L24" s="44"/>
      <c r="M24" s="44"/>
      <c r="N24" s="44"/>
      <c r="O24" s="78"/>
      <c r="P24" s="38">
        <v>6</v>
      </c>
      <c r="Q24" s="39">
        <v>6.6</v>
      </c>
      <c r="R24" s="40"/>
      <c r="S24" s="41"/>
      <c r="T24" s="42" t="str">
        <f t="shared" si="1"/>
        <v/>
      </c>
      <c r="U24" s="43">
        <v>202</v>
      </c>
      <c r="V24" s="3"/>
      <c r="W24" s="30"/>
      <c r="X24" s="71" t="str">
        <f t="shared" si="0"/>
        <v>Đạt</v>
      </c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</row>
    <row r="25" spans="1:39" ht="23.1" customHeight="1">
      <c r="B25" s="31">
        <v>15</v>
      </c>
      <c r="C25" s="32" t="s">
        <v>667</v>
      </c>
      <c r="D25" s="33" t="s">
        <v>668</v>
      </c>
      <c r="E25" s="34" t="s">
        <v>126</v>
      </c>
      <c r="F25" s="35"/>
      <c r="G25" s="44" t="s">
        <v>220</v>
      </c>
      <c r="H25" s="36">
        <v>8</v>
      </c>
      <c r="I25" s="36">
        <v>7</v>
      </c>
      <c r="J25" s="86">
        <v>8</v>
      </c>
      <c r="K25" s="36">
        <v>7</v>
      </c>
      <c r="L25" s="44"/>
      <c r="M25" s="44"/>
      <c r="N25" s="44"/>
      <c r="O25" s="78"/>
      <c r="P25" s="38">
        <v>3</v>
      </c>
      <c r="Q25" s="39">
        <v>4.8</v>
      </c>
      <c r="R25" s="40"/>
      <c r="S25" s="41"/>
      <c r="T25" s="42" t="str">
        <f t="shared" si="1"/>
        <v/>
      </c>
      <c r="U25" s="43">
        <v>202</v>
      </c>
      <c r="V25" s="3"/>
      <c r="W25" s="30"/>
      <c r="X25" s="71" t="str">
        <f t="shared" si="0"/>
        <v>Đạt</v>
      </c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</row>
    <row r="26" spans="1:39" ht="23.1" customHeight="1">
      <c r="B26" s="31">
        <v>16</v>
      </c>
      <c r="C26" s="32" t="s">
        <v>669</v>
      </c>
      <c r="D26" s="33" t="s">
        <v>670</v>
      </c>
      <c r="E26" s="34" t="s">
        <v>671</v>
      </c>
      <c r="F26" s="35"/>
      <c r="G26" s="44" t="s">
        <v>219</v>
      </c>
      <c r="H26" s="36">
        <v>8</v>
      </c>
      <c r="I26" s="36">
        <v>8</v>
      </c>
      <c r="J26" s="86">
        <v>8</v>
      </c>
      <c r="K26" s="36">
        <v>7</v>
      </c>
      <c r="L26" s="44"/>
      <c r="M26" s="44"/>
      <c r="N26" s="44"/>
      <c r="O26" s="78"/>
      <c r="P26" s="38">
        <v>7</v>
      </c>
      <c r="Q26" s="39">
        <v>7.3</v>
      </c>
      <c r="R26" s="40"/>
      <c r="S26" s="41"/>
      <c r="T26" s="42" t="str">
        <f t="shared" si="1"/>
        <v/>
      </c>
      <c r="U26" s="43">
        <v>202</v>
      </c>
      <c r="V26" s="3"/>
      <c r="W26" s="30"/>
      <c r="X26" s="71" t="str">
        <f t="shared" si="0"/>
        <v>Đạt</v>
      </c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</row>
    <row r="27" spans="1:39" ht="23.1" customHeight="1">
      <c r="B27" s="31">
        <v>17</v>
      </c>
      <c r="C27" s="32" t="s">
        <v>310</v>
      </c>
      <c r="D27" s="33" t="s">
        <v>311</v>
      </c>
      <c r="E27" s="34" t="s">
        <v>312</v>
      </c>
      <c r="F27" s="35"/>
      <c r="G27" s="44" t="s">
        <v>217</v>
      </c>
      <c r="H27" s="36">
        <v>9</v>
      </c>
      <c r="I27" s="36">
        <v>8</v>
      </c>
      <c r="J27" s="86">
        <v>9</v>
      </c>
      <c r="K27" s="36">
        <v>8</v>
      </c>
      <c r="L27" s="44"/>
      <c r="M27" s="44"/>
      <c r="N27" s="44"/>
      <c r="O27" s="78"/>
      <c r="P27" s="38">
        <v>5</v>
      </c>
      <c r="Q27" s="39">
        <v>6.4</v>
      </c>
      <c r="R27" s="40"/>
      <c r="S27" s="41"/>
      <c r="T27" s="42" t="str">
        <f t="shared" si="1"/>
        <v/>
      </c>
      <c r="U27" s="43">
        <v>202</v>
      </c>
      <c r="V27" s="3"/>
      <c r="W27" s="30"/>
      <c r="X27" s="71" t="str">
        <f t="shared" si="0"/>
        <v>Đạt</v>
      </c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</row>
    <row r="28" spans="1:39" ht="23.1" customHeight="1">
      <c r="B28" s="31">
        <v>18</v>
      </c>
      <c r="C28" s="32" t="s">
        <v>390</v>
      </c>
      <c r="D28" s="33" t="s">
        <v>195</v>
      </c>
      <c r="E28" s="34" t="s">
        <v>136</v>
      </c>
      <c r="F28" s="35"/>
      <c r="G28" s="44" t="s">
        <v>259</v>
      </c>
      <c r="H28" s="36">
        <v>7</v>
      </c>
      <c r="I28" s="36">
        <v>5</v>
      </c>
      <c r="J28" s="86">
        <v>6</v>
      </c>
      <c r="K28" s="36">
        <v>5</v>
      </c>
      <c r="L28" s="44"/>
      <c r="M28" s="44"/>
      <c r="N28" s="44"/>
      <c r="O28" s="78"/>
      <c r="P28" s="38"/>
      <c r="Q28" s="39">
        <v>2.2999999999999998</v>
      </c>
      <c r="R28" s="40"/>
      <c r="S28" s="41"/>
      <c r="T28" s="42" t="s">
        <v>38</v>
      </c>
      <c r="U28" s="43">
        <v>202</v>
      </c>
      <c r="V28" s="3"/>
      <c r="W28" s="30"/>
      <c r="X28" s="71" t="str">
        <f t="shared" si="0"/>
        <v>Thi lại</v>
      </c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</row>
    <row r="29" spans="1:39" ht="23.1" customHeight="1">
      <c r="B29" s="31">
        <v>19</v>
      </c>
      <c r="C29" s="32" t="s">
        <v>205</v>
      </c>
      <c r="D29" s="33" t="s">
        <v>206</v>
      </c>
      <c r="E29" s="34" t="s">
        <v>207</v>
      </c>
      <c r="F29" s="35"/>
      <c r="G29" s="44" t="s">
        <v>221</v>
      </c>
      <c r="H29" s="36">
        <v>7</v>
      </c>
      <c r="I29" s="36">
        <v>5</v>
      </c>
      <c r="J29" s="86">
        <v>7</v>
      </c>
      <c r="K29" s="36">
        <v>6</v>
      </c>
      <c r="L29" s="44"/>
      <c r="M29" s="44"/>
      <c r="N29" s="44"/>
      <c r="O29" s="78"/>
      <c r="P29" s="38">
        <v>5</v>
      </c>
      <c r="Q29" s="39">
        <v>5.5</v>
      </c>
      <c r="R29" s="40"/>
      <c r="S29" s="41"/>
      <c r="T29" s="42" t="str">
        <f t="shared" si="1"/>
        <v/>
      </c>
      <c r="U29" s="43">
        <v>202</v>
      </c>
      <c r="V29" s="3"/>
      <c r="W29" s="30"/>
      <c r="X29" s="71" t="str">
        <f t="shared" si="0"/>
        <v>Đạt</v>
      </c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</row>
    <row r="30" spans="1:39" ht="23.1" customHeight="1">
      <c r="B30" s="89">
        <v>20</v>
      </c>
      <c r="C30" s="90" t="s">
        <v>639</v>
      </c>
      <c r="D30" s="91" t="s">
        <v>640</v>
      </c>
      <c r="E30" s="92" t="s">
        <v>581</v>
      </c>
      <c r="F30" s="93"/>
      <c r="G30" s="96" t="s">
        <v>320</v>
      </c>
      <c r="H30" s="95">
        <v>7</v>
      </c>
      <c r="I30" s="95">
        <v>5</v>
      </c>
      <c r="J30" s="137">
        <v>6</v>
      </c>
      <c r="K30" s="95">
        <v>5</v>
      </c>
      <c r="L30" s="96"/>
      <c r="M30" s="96"/>
      <c r="N30" s="96"/>
      <c r="O30" s="97"/>
      <c r="P30" s="98">
        <v>5</v>
      </c>
      <c r="Q30" s="99">
        <v>5.3</v>
      </c>
      <c r="R30" s="100"/>
      <c r="S30" s="101"/>
      <c r="T30" s="102" t="str">
        <f t="shared" si="1"/>
        <v/>
      </c>
      <c r="U30" s="103">
        <v>202</v>
      </c>
      <c r="V30" s="3"/>
      <c r="W30" s="30"/>
      <c r="X30" s="71" t="str">
        <f t="shared" si="0"/>
        <v>Đạt</v>
      </c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</row>
    <row r="31" spans="1:39" ht="9" customHeight="1">
      <c r="A31" s="2"/>
      <c r="B31" s="45"/>
      <c r="C31" s="46"/>
      <c r="D31" s="46"/>
      <c r="E31" s="47"/>
      <c r="F31" s="47"/>
      <c r="G31" s="47"/>
      <c r="H31" s="48"/>
      <c r="I31" s="49"/>
      <c r="J31" s="49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3"/>
    </row>
    <row r="32" spans="1:39" ht="24.75" customHeight="1">
      <c r="B32" s="79"/>
      <c r="C32" s="79"/>
      <c r="D32" s="80"/>
      <c r="E32" s="81"/>
      <c r="F32" s="3"/>
      <c r="G32" s="3"/>
      <c r="H32" s="3"/>
      <c r="I32" s="3"/>
      <c r="J32" s="147" t="s">
        <v>733</v>
      </c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3"/>
    </row>
  </sheetData>
  <sheetProtection formatCells="0" formatColumns="0" formatRows="0" insertColumns="0" insertRows="0" insertHyperlinks="0" deleteColumns="0" deleteRows="0" sort="0" autoFilter="0" pivotTables="0"/>
  <autoFilter ref="A9:AM30">
    <filterColumn colId="3" showButton="0"/>
  </autoFilter>
  <mergeCells count="41">
    <mergeCell ref="J32:U32"/>
    <mergeCell ref="U8:U10"/>
    <mergeCell ref="S8:S9"/>
    <mergeCell ref="M8:M9"/>
    <mergeCell ref="T8:T10"/>
    <mergeCell ref="K8:K9"/>
    <mergeCell ref="L8:L9"/>
    <mergeCell ref="Q8:Q10"/>
    <mergeCell ref="R8:R9"/>
    <mergeCell ref="B6:C6"/>
    <mergeCell ref="G6:O6"/>
    <mergeCell ref="P6:U6"/>
    <mergeCell ref="B5:C5"/>
    <mergeCell ref="D5:O5"/>
    <mergeCell ref="P5:U5"/>
    <mergeCell ref="AJ5:AK7"/>
    <mergeCell ref="AL5:AM7"/>
    <mergeCell ref="Y5:Y8"/>
    <mergeCell ref="Z5:Z8"/>
    <mergeCell ref="AA5:AA8"/>
    <mergeCell ref="AB5:AE7"/>
    <mergeCell ref="AF5:AG7"/>
    <mergeCell ref="AH5:AI7"/>
    <mergeCell ref="H1:K1"/>
    <mergeCell ref="L1:U1"/>
    <mergeCell ref="B2:G2"/>
    <mergeCell ref="H2:U2"/>
    <mergeCell ref="B3:G3"/>
    <mergeCell ref="H3:U3"/>
    <mergeCell ref="B10:G10"/>
    <mergeCell ref="N8:N9"/>
    <mergeCell ref="O8:O9"/>
    <mergeCell ref="P8:P9"/>
    <mergeCell ref="G8:G9"/>
    <mergeCell ref="H8:H9"/>
    <mergeCell ref="I8:I9"/>
    <mergeCell ref="J8:J9"/>
    <mergeCell ref="B8:B9"/>
    <mergeCell ref="C8:C9"/>
    <mergeCell ref="D8:E9"/>
    <mergeCell ref="F8:F9"/>
  </mergeCells>
  <conditionalFormatting sqref="P11:P30 H11:N30">
    <cfRule type="cellIs" dxfId="24" priority="3" operator="greaterThan">
      <formula>10</formula>
    </cfRule>
  </conditionalFormatting>
  <conditionalFormatting sqref="O1:O1048576">
    <cfRule type="duplicateValues" dxfId="23" priority="2"/>
  </conditionalFormatting>
  <conditionalFormatting sqref="C1:C1048576">
    <cfRule type="duplicateValues" dxfId="22" priority="1"/>
  </conditionalFormatting>
  <dataValidations count="1">
    <dataValidation allowBlank="1" showInputMessage="1" showErrorMessage="1" errorTitle="Không xóa dữ liệu" error="Không xóa dữ liệu" prompt="Không xóa dữ liệu" sqref="Y3:AM9 X11:X30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AM26"/>
  <sheetViews>
    <sheetView workbookViewId="0">
      <pane ySplit="4" topLeftCell="A5" activePane="bottomLeft" state="frozen"/>
      <selection activeCell="H2" sqref="H2:U2"/>
      <selection pane="bottomLeft" activeCell="Q11" sqref="Q11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5.125" style="1" customWidth="1"/>
    <col min="5" max="5" width="7.375" style="1" customWidth="1"/>
    <col min="6" max="6" width="9.375" style="1" hidden="1" customWidth="1"/>
    <col min="7" max="7" width="11" style="1" customWidth="1"/>
    <col min="8" max="11" width="4.2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3.625" style="1" customWidth="1"/>
    <col min="21" max="21" width="5.75" style="1" hidden="1" customWidth="1"/>
    <col min="22" max="22" width="6.5" style="1" customWidth="1"/>
    <col min="23" max="23" width="6.5" style="2" customWidth="1"/>
    <col min="24" max="24" width="9" style="58"/>
    <col min="25" max="25" width="9.125" style="58" bestFit="1" customWidth="1"/>
    <col min="26" max="26" width="9" style="58"/>
    <col min="27" max="27" width="10.375" style="58" bestFit="1" customWidth="1"/>
    <col min="28" max="28" width="9.125" style="58" bestFit="1" customWidth="1"/>
    <col min="29" max="39" width="9" style="58"/>
    <col min="40" max="16384" width="9" style="1"/>
  </cols>
  <sheetData>
    <row r="1" spans="1:39" ht="18.75"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1:39" ht="27.75" customHeight="1">
      <c r="B2" s="174" t="s">
        <v>0</v>
      </c>
      <c r="C2" s="174"/>
      <c r="D2" s="174"/>
      <c r="E2" s="174"/>
      <c r="F2" s="174"/>
      <c r="G2" s="174"/>
      <c r="H2" s="175" t="s">
        <v>723</v>
      </c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3"/>
    </row>
    <row r="3" spans="1:39" ht="25.5" customHeight="1">
      <c r="B3" s="176" t="s">
        <v>1</v>
      </c>
      <c r="C3" s="176"/>
      <c r="D3" s="176"/>
      <c r="E3" s="176"/>
      <c r="F3" s="176"/>
      <c r="G3" s="176"/>
      <c r="H3" s="177" t="s">
        <v>43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4"/>
      <c r="W3" s="5"/>
      <c r="AE3" s="59"/>
      <c r="AF3" s="60"/>
      <c r="AG3" s="59"/>
      <c r="AH3" s="59"/>
      <c r="AI3" s="59"/>
      <c r="AJ3" s="60"/>
      <c r="AK3" s="59"/>
    </row>
    <row r="4" spans="1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61"/>
      <c r="AJ4" s="61"/>
    </row>
    <row r="5" spans="1:39" ht="23.25" customHeight="1">
      <c r="B5" s="165" t="s">
        <v>2</v>
      </c>
      <c r="C5" s="165"/>
      <c r="D5" s="162" t="s">
        <v>654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72" t="s">
        <v>42</v>
      </c>
      <c r="Q5" s="172"/>
      <c r="R5" s="172"/>
      <c r="S5" s="172"/>
      <c r="T5" s="172"/>
      <c r="U5" s="172"/>
      <c r="X5" s="59"/>
      <c r="Y5" s="152" t="s">
        <v>41</v>
      </c>
      <c r="Z5" s="152" t="s">
        <v>8</v>
      </c>
      <c r="AA5" s="152" t="s">
        <v>40</v>
      </c>
      <c r="AB5" s="152" t="s">
        <v>39</v>
      </c>
      <c r="AC5" s="152"/>
      <c r="AD5" s="152"/>
      <c r="AE5" s="152"/>
      <c r="AF5" s="152" t="s">
        <v>38</v>
      </c>
      <c r="AG5" s="152"/>
      <c r="AH5" s="152" t="s">
        <v>36</v>
      </c>
      <c r="AI5" s="152"/>
      <c r="AJ5" s="152" t="s">
        <v>37</v>
      </c>
      <c r="AK5" s="152"/>
      <c r="AL5" s="152" t="s">
        <v>35</v>
      </c>
      <c r="AM5" s="152"/>
    </row>
    <row r="6" spans="1:39" ht="17.25" customHeight="1">
      <c r="B6" s="164" t="s">
        <v>3</v>
      </c>
      <c r="C6" s="164"/>
      <c r="D6" s="9"/>
      <c r="G6" s="163" t="s">
        <v>655</v>
      </c>
      <c r="H6" s="163"/>
      <c r="I6" s="163"/>
      <c r="J6" s="163"/>
      <c r="K6" s="163"/>
      <c r="L6" s="163"/>
      <c r="M6" s="163"/>
      <c r="N6" s="163"/>
      <c r="O6" s="163"/>
      <c r="P6" s="163" t="s">
        <v>46</v>
      </c>
      <c r="Q6" s="163"/>
      <c r="R6" s="163"/>
      <c r="S6" s="163"/>
      <c r="T6" s="163"/>
      <c r="U6" s="163"/>
      <c r="X6" s="59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</row>
    <row r="7" spans="1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6"/>
      <c r="Q7" s="3"/>
      <c r="R7" s="3"/>
      <c r="S7" s="3"/>
      <c r="T7" s="3"/>
      <c r="U7" s="3"/>
      <c r="X7" s="59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</row>
    <row r="8" spans="1:39" ht="44.25" customHeight="1">
      <c r="B8" s="153" t="s">
        <v>4</v>
      </c>
      <c r="C8" s="166" t="s">
        <v>5</v>
      </c>
      <c r="D8" s="168" t="s">
        <v>6</v>
      </c>
      <c r="E8" s="169"/>
      <c r="F8" s="153" t="s">
        <v>7</v>
      </c>
      <c r="G8" s="153" t="s">
        <v>8</v>
      </c>
      <c r="H8" s="161" t="s">
        <v>9</v>
      </c>
      <c r="I8" s="161" t="s">
        <v>10</v>
      </c>
      <c r="J8" s="161" t="s">
        <v>11</v>
      </c>
      <c r="K8" s="161" t="s">
        <v>12</v>
      </c>
      <c r="L8" s="159" t="s">
        <v>13</v>
      </c>
      <c r="M8" s="159" t="s">
        <v>14</v>
      </c>
      <c r="N8" s="159" t="s">
        <v>15</v>
      </c>
      <c r="O8" s="160" t="s">
        <v>16</v>
      </c>
      <c r="P8" s="159" t="s">
        <v>17</v>
      </c>
      <c r="Q8" s="153" t="s">
        <v>18</v>
      </c>
      <c r="R8" s="159" t="s">
        <v>19</v>
      </c>
      <c r="S8" s="153" t="s">
        <v>20</v>
      </c>
      <c r="T8" s="153" t="s">
        <v>21</v>
      </c>
      <c r="U8" s="153" t="s">
        <v>22</v>
      </c>
      <c r="X8" s="59"/>
      <c r="Y8" s="152"/>
      <c r="Z8" s="152"/>
      <c r="AA8" s="152"/>
      <c r="AB8" s="62" t="s">
        <v>23</v>
      </c>
      <c r="AC8" s="62" t="s">
        <v>24</v>
      </c>
      <c r="AD8" s="62" t="s">
        <v>25</v>
      </c>
      <c r="AE8" s="62" t="s">
        <v>26</v>
      </c>
      <c r="AF8" s="62" t="s">
        <v>27</v>
      </c>
      <c r="AG8" s="62" t="s">
        <v>26</v>
      </c>
      <c r="AH8" s="62" t="s">
        <v>27</v>
      </c>
      <c r="AI8" s="62" t="s">
        <v>26</v>
      </c>
      <c r="AJ8" s="62" t="s">
        <v>27</v>
      </c>
      <c r="AK8" s="62" t="s">
        <v>26</v>
      </c>
      <c r="AL8" s="62" t="s">
        <v>27</v>
      </c>
      <c r="AM8" s="63" t="s">
        <v>26</v>
      </c>
    </row>
    <row r="9" spans="1:39" ht="44.25" customHeight="1">
      <c r="B9" s="154"/>
      <c r="C9" s="167"/>
      <c r="D9" s="170"/>
      <c r="E9" s="171"/>
      <c r="F9" s="154"/>
      <c r="G9" s="154"/>
      <c r="H9" s="161"/>
      <c r="I9" s="161"/>
      <c r="J9" s="161"/>
      <c r="K9" s="161"/>
      <c r="L9" s="159"/>
      <c r="M9" s="159"/>
      <c r="N9" s="159"/>
      <c r="O9" s="160"/>
      <c r="P9" s="159"/>
      <c r="Q9" s="155"/>
      <c r="R9" s="159"/>
      <c r="S9" s="154"/>
      <c r="T9" s="155"/>
      <c r="U9" s="155"/>
      <c r="W9" s="12"/>
      <c r="X9" s="59"/>
      <c r="Y9" s="64" t="str">
        <f>+D5</f>
        <v>Quản lý mạng viễn thông</v>
      </c>
      <c r="Z9" s="65" t="str">
        <f>+P5</f>
        <v>Nhóm:  01</v>
      </c>
      <c r="AA9" s="66">
        <f>+$AJ$9+$AL$9+$AH$9</f>
        <v>4</v>
      </c>
      <c r="AB9" s="60">
        <f>COUNTIF($T$10:$T$59,"Khiển trách")</f>
        <v>0</v>
      </c>
      <c r="AC9" s="60">
        <f>COUNTIF($T$10:$T$59,"Cảnh cáo")</f>
        <v>0</v>
      </c>
      <c r="AD9" s="60">
        <f>COUNTIF($T$10:$T$59,"Đình chỉ thi")</f>
        <v>0</v>
      </c>
      <c r="AE9" s="67">
        <f>+($AB$9+$AC$9+$AD$9)/$AA$9*100%</f>
        <v>0</v>
      </c>
      <c r="AF9" s="60">
        <f>SUM(COUNTIF($T$10:$T$57,"Vắng"),COUNTIF($T$10:$T$57,"Vắng có phép"))</f>
        <v>0</v>
      </c>
      <c r="AG9" s="68">
        <f>+$AF$9/$AA$9</f>
        <v>0</v>
      </c>
      <c r="AH9" s="69">
        <f>COUNTIF($X$10:$X$57,"Thi lại")</f>
        <v>0</v>
      </c>
      <c r="AI9" s="68">
        <f>+$AH$9/$AA$9</f>
        <v>0</v>
      </c>
      <c r="AJ9" s="69">
        <f>COUNTIF($X$10:$X$58,"Học lại")</f>
        <v>2</v>
      </c>
      <c r="AK9" s="68">
        <f>+$AJ$9/$AA$9</f>
        <v>0.5</v>
      </c>
      <c r="AL9" s="60">
        <f>COUNTIF($X$11:$X$58,"Đạt")</f>
        <v>2</v>
      </c>
      <c r="AM9" s="67">
        <f>+$AL$9/$AA$9</f>
        <v>0.5</v>
      </c>
    </row>
    <row r="10" spans="1:39" ht="14.25" customHeight="1">
      <c r="B10" s="156" t="s">
        <v>28</v>
      </c>
      <c r="C10" s="157"/>
      <c r="D10" s="157"/>
      <c r="E10" s="157"/>
      <c r="F10" s="157"/>
      <c r="G10" s="158"/>
      <c r="H10" s="13">
        <v>10</v>
      </c>
      <c r="I10" s="13">
        <v>10</v>
      </c>
      <c r="J10" s="14">
        <v>10</v>
      </c>
      <c r="K10" s="13">
        <v>10</v>
      </c>
      <c r="L10" s="15"/>
      <c r="M10" s="16"/>
      <c r="N10" s="16"/>
      <c r="O10" s="17"/>
      <c r="P10" s="57">
        <f>100-(H10+I10+J10+K10)</f>
        <v>60</v>
      </c>
      <c r="Q10" s="154"/>
      <c r="R10" s="18"/>
      <c r="S10" s="18"/>
      <c r="T10" s="154"/>
      <c r="U10" s="154"/>
      <c r="X10" s="59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</row>
    <row r="11" spans="1:39" ht="23.1" customHeight="1">
      <c r="B11" s="19">
        <v>1</v>
      </c>
      <c r="C11" s="20" t="s">
        <v>673</v>
      </c>
      <c r="D11" s="21" t="s">
        <v>493</v>
      </c>
      <c r="E11" s="22" t="s">
        <v>291</v>
      </c>
      <c r="F11" s="23"/>
      <c r="G11" s="120" t="s">
        <v>265</v>
      </c>
      <c r="H11" s="24">
        <v>4</v>
      </c>
      <c r="I11" s="24">
        <v>6</v>
      </c>
      <c r="J11" s="85">
        <v>1</v>
      </c>
      <c r="K11" s="24">
        <v>6</v>
      </c>
      <c r="L11" s="25"/>
      <c r="M11" s="25"/>
      <c r="N11" s="25"/>
      <c r="O11" s="77"/>
      <c r="P11" s="26"/>
      <c r="Q11" s="27">
        <v>1.7</v>
      </c>
      <c r="R11" s="28"/>
      <c r="S11" s="28"/>
      <c r="T11" s="82" t="s">
        <v>38</v>
      </c>
      <c r="U11" s="29">
        <v>202</v>
      </c>
      <c r="V11" s="3"/>
      <c r="W11" s="30"/>
      <c r="X11" s="71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Học lại</v>
      </c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</row>
    <row r="12" spans="1:39" ht="23.1" customHeight="1">
      <c r="B12" s="31">
        <v>2</v>
      </c>
      <c r="C12" s="32" t="s">
        <v>422</v>
      </c>
      <c r="D12" s="33" t="s">
        <v>423</v>
      </c>
      <c r="E12" s="34" t="s">
        <v>424</v>
      </c>
      <c r="F12" s="35"/>
      <c r="G12" s="44" t="s">
        <v>219</v>
      </c>
      <c r="H12" s="36">
        <v>8</v>
      </c>
      <c r="I12" s="36">
        <v>9</v>
      </c>
      <c r="J12" s="86">
        <v>1</v>
      </c>
      <c r="K12" s="36">
        <v>7</v>
      </c>
      <c r="L12" s="37"/>
      <c r="M12" s="37"/>
      <c r="N12" s="37"/>
      <c r="O12" s="78"/>
      <c r="P12" s="38"/>
      <c r="Q12" s="39">
        <v>2.5</v>
      </c>
      <c r="R12" s="40"/>
      <c r="S12" s="41"/>
      <c r="T12" s="42" t="s">
        <v>38</v>
      </c>
      <c r="U12" s="43">
        <v>202</v>
      </c>
      <c r="V12" s="3"/>
      <c r="W12" s="30"/>
      <c r="X12" s="71" t="str">
        <f t="shared" ref="X12:X14" si="0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Học lại</v>
      </c>
      <c r="Y12" s="70"/>
      <c r="Z12" s="70"/>
      <c r="AA12" s="70"/>
      <c r="AB12" s="62"/>
      <c r="AC12" s="62"/>
      <c r="AD12" s="62"/>
      <c r="AE12" s="62"/>
      <c r="AF12" s="61"/>
      <c r="AG12" s="62"/>
      <c r="AH12" s="62"/>
      <c r="AI12" s="62"/>
      <c r="AJ12" s="62"/>
      <c r="AK12" s="62"/>
      <c r="AL12" s="62"/>
      <c r="AM12" s="63"/>
    </row>
    <row r="13" spans="1:39" ht="23.1" customHeight="1">
      <c r="B13" s="31">
        <v>3</v>
      </c>
      <c r="C13" s="32" t="s">
        <v>663</v>
      </c>
      <c r="D13" s="33" t="s">
        <v>664</v>
      </c>
      <c r="E13" s="34" t="s">
        <v>103</v>
      </c>
      <c r="F13" s="35"/>
      <c r="G13" s="44" t="s">
        <v>150</v>
      </c>
      <c r="H13" s="36">
        <v>6</v>
      </c>
      <c r="I13" s="36">
        <v>6</v>
      </c>
      <c r="J13" s="86">
        <v>1</v>
      </c>
      <c r="K13" s="36">
        <v>4</v>
      </c>
      <c r="L13" s="44"/>
      <c r="M13" s="44"/>
      <c r="N13" s="44"/>
      <c r="O13" s="78"/>
      <c r="P13" s="38">
        <v>5</v>
      </c>
      <c r="Q13" s="39">
        <v>4.7</v>
      </c>
      <c r="R13" s="40"/>
      <c r="S13" s="41"/>
      <c r="T13" s="42" t="str">
        <f t="shared" ref="T13:T14" si="1">+IF(OR($H13=0,$I13=0,$J13=0,$K13=0),"Không đủ ĐKDT","")</f>
        <v/>
      </c>
      <c r="U13" s="29">
        <v>202</v>
      </c>
      <c r="V13" s="3"/>
      <c r="W13" s="30"/>
      <c r="X13" s="71" t="str">
        <f t="shared" si="0"/>
        <v>Đạt</v>
      </c>
      <c r="Y13" s="72"/>
      <c r="Z13" s="72"/>
      <c r="AA13" s="136"/>
      <c r="AB13" s="61"/>
      <c r="AC13" s="61"/>
      <c r="AD13" s="61"/>
      <c r="AE13" s="74"/>
      <c r="AF13" s="61"/>
      <c r="AG13" s="75"/>
      <c r="AH13" s="76"/>
      <c r="AI13" s="75"/>
      <c r="AJ13" s="76"/>
      <c r="AK13" s="75"/>
      <c r="AL13" s="61"/>
      <c r="AM13" s="74"/>
    </row>
    <row r="14" spans="1:39" ht="23.1" customHeight="1">
      <c r="B14" s="89">
        <v>4</v>
      </c>
      <c r="C14" s="90" t="s">
        <v>447</v>
      </c>
      <c r="D14" s="91" t="s">
        <v>448</v>
      </c>
      <c r="E14" s="92" t="s">
        <v>120</v>
      </c>
      <c r="F14" s="93"/>
      <c r="G14" s="96" t="s">
        <v>219</v>
      </c>
      <c r="H14" s="95">
        <v>10</v>
      </c>
      <c r="I14" s="95">
        <v>9</v>
      </c>
      <c r="J14" s="131">
        <v>7</v>
      </c>
      <c r="K14" s="95">
        <v>8</v>
      </c>
      <c r="L14" s="96"/>
      <c r="M14" s="96"/>
      <c r="N14" s="96"/>
      <c r="O14" s="97"/>
      <c r="P14" s="98">
        <v>7</v>
      </c>
      <c r="Q14" s="99">
        <v>7.6</v>
      </c>
      <c r="R14" s="100"/>
      <c r="S14" s="101"/>
      <c r="T14" s="102" t="str">
        <f t="shared" si="1"/>
        <v/>
      </c>
      <c r="U14" s="103">
        <v>202</v>
      </c>
      <c r="V14" s="3"/>
      <c r="W14" s="30"/>
      <c r="X14" s="71" t="str">
        <f t="shared" si="0"/>
        <v>Đạt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</row>
    <row r="15" spans="1:39" ht="9" customHeight="1">
      <c r="A15" s="2"/>
      <c r="B15" s="45"/>
      <c r="C15" s="46"/>
      <c r="D15" s="46"/>
      <c r="E15" s="47"/>
      <c r="F15" s="47"/>
      <c r="G15" s="47"/>
      <c r="H15" s="48"/>
      <c r="I15" s="49"/>
      <c r="J15" s="49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3"/>
    </row>
    <row r="16" spans="1:39" ht="24.75" customHeight="1">
      <c r="B16" s="79"/>
      <c r="C16" s="79"/>
      <c r="D16" s="80"/>
      <c r="E16" s="81"/>
      <c r="F16" s="3"/>
      <c r="G16" s="3"/>
      <c r="H16" s="3"/>
      <c r="I16" s="3"/>
      <c r="J16" s="147" t="s">
        <v>725</v>
      </c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3"/>
    </row>
    <row r="17" spans="1:39" s="2" customFormat="1" ht="4.5" customHeight="1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</row>
    <row r="18" spans="1:39" s="2" customFormat="1" ht="36.75" customHeight="1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</row>
    <row r="19" spans="1:39" s="2" customFormat="1" ht="21.75" hidden="1" customHeight="1">
      <c r="A19" s="1"/>
      <c r="B19" s="149" t="s">
        <v>34</v>
      </c>
      <c r="C19" s="149"/>
      <c r="D19" s="149"/>
      <c r="E19" s="149"/>
      <c r="F19" s="149"/>
      <c r="G19" s="149"/>
      <c r="H19" s="149"/>
      <c r="I19" s="51"/>
      <c r="J19" s="150" t="s">
        <v>30</v>
      </c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3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</row>
    <row r="20" spans="1:39" s="2" customFormat="1" hidden="1">
      <c r="A20" s="1"/>
      <c r="B20" s="45"/>
      <c r="C20" s="52"/>
      <c r="D20" s="52"/>
      <c r="E20" s="53"/>
      <c r="F20" s="53"/>
      <c r="G20" s="53"/>
      <c r="H20" s="54"/>
      <c r="I20" s="55"/>
      <c r="J20" s="5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1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</row>
    <row r="21" spans="1:39" s="2" customFormat="1" hidden="1">
      <c r="A21" s="1"/>
      <c r="B21" s="149" t="s">
        <v>31</v>
      </c>
      <c r="C21" s="149"/>
      <c r="D21" s="151" t="s">
        <v>32</v>
      </c>
      <c r="E21" s="151"/>
      <c r="F21" s="151"/>
      <c r="G21" s="151"/>
      <c r="H21" s="151"/>
      <c r="I21" s="55"/>
      <c r="J21" s="55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1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</row>
    <row r="22" spans="1:39" s="2" customFormat="1" hidden="1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1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</row>
    <row r="23" spans="1:39" hidden="1"/>
    <row r="24" spans="1:39" hidden="1"/>
    <row r="25" spans="1:39" hidden="1"/>
    <row r="26" spans="1:39" hidden="1">
      <c r="B26" s="148"/>
      <c r="C26" s="148"/>
      <c r="D26" s="148"/>
      <c r="E26" s="148"/>
      <c r="F26" s="148"/>
      <c r="G26" s="148"/>
      <c r="H26" s="148"/>
      <c r="I26" s="148"/>
      <c r="J26" s="148" t="s">
        <v>33</v>
      </c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</row>
  </sheetData>
  <sheetProtection formatCells="0" formatColumns="0" formatRows="0" insertColumns="0" insertRows="0" insertHyperlinks="0" deleteColumns="0" deleteRows="0" sort="0" autoFilter="0" pivotTables="0"/>
  <autoFilter ref="A9:AM14">
    <filterColumn colId="3" showButton="0"/>
  </autoFilter>
  <mergeCells count="48">
    <mergeCell ref="B21:C21"/>
    <mergeCell ref="D21:H21"/>
    <mergeCell ref="B26:C26"/>
    <mergeCell ref="D26:I26"/>
    <mergeCell ref="J26:U26"/>
    <mergeCell ref="B19:H19"/>
    <mergeCell ref="J19:U19"/>
    <mergeCell ref="J16:U16"/>
    <mergeCell ref="U8:U10"/>
    <mergeCell ref="B10:G10"/>
    <mergeCell ref="N8:N9"/>
    <mergeCell ref="O8:O9"/>
    <mergeCell ref="P8:P9"/>
    <mergeCell ref="G8:G9"/>
    <mergeCell ref="H8:H9"/>
    <mergeCell ref="I8:I9"/>
    <mergeCell ref="J8:J9"/>
    <mergeCell ref="S8:S9"/>
    <mergeCell ref="M8:M9"/>
    <mergeCell ref="T8:T10"/>
    <mergeCell ref="K8:K9"/>
    <mergeCell ref="B5:C5"/>
    <mergeCell ref="D5:O5"/>
    <mergeCell ref="P5:U5"/>
    <mergeCell ref="B8:B9"/>
    <mergeCell ref="C8:C9"/>
    <mergeCell ref="D8:E9"/>
    <mergeCell ref="F8:F9"/>
    <mergeCell ref="B6:C6"/>
    <mergeCell ref="L8:L9"/>
    <mergeCell ref="Q8:Q10"/>
    <mergeCell ref="R8:R9"/>
    <mergeCell ref="G6:O6"/>
    <mergeCell ref="P6:U6"/>
    <mergeCell ref="AJ5:AK7"/>
    <mergeCell ref="AL5:AM7"/>
    <mergeCell ref="Y5:Y8"/>
    <mergeCell ref="Z5:Z8"/>
    <mergeCell ref="AA5:AA8"/>
    <mergeCell ref="AB5:AE7"/>
    <mergeCell ref="AF5:AG7"/>
    <mergeCell ref="AH5:AI7"/>
    <mergeCell ref="H1:K1"/>
    <mergeCell ref="L1:U1"/>
    <mergeCell ref="B2:G2"/>
    <mergeCell ref="H2:U2"/>
    <mergeCell ref="B3:G3"/>
    <mergeCell ref="H3:U3"/>
  </mergeCells>
  <conditionalFormatting sqref="P11:P14 H11:N14">
    <cfRule type="cellIs" dxfId="21" priority="3" operator="greaterThan">
      <formula>10</formula>
    </cfRule>
  </conditionalFormatting>
  <conditionalFormatting sqref="O1:O1048576">
    <cfRule type="duplicateValues" dxfId="20" priority="2"/>
  </conditionalFormatting>
  <conditionalFormatting sqref="C1:C1048576">
    <cfRule type="duplicateValues" dxfId="19" priority="1"/>
  </conditionalFormatting>
  <dataValidations count="1">
    <dataValidation allowBlank="1" showInputMessage="1" showErrorMessage="1" errorTitle="Không xóa dữ liệu" error="Không xóa dữ liệu" prompt="Không xóa dữ liệu" sqref="Y3:AM9 X11:X14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AM18"/>
  <sheetViews>
    <sheetView tabSelected="1" workbookViewId="0">
      <pane ySplit="4" topLeftCell="A5" activePane="bottomLeft" state="frozen"/>
      <selection activeCell="H2" sqref="H2:U2"/>
      <selection pane="bottomLeft" activeCell="D12" sqref="D12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5.125" style="1" customWidth="1"/>
    <col min="5" max="5" width="7.375" style="1" customWidth="1"/>
    <col min="6" max="6" width="9.375" style="1" hidden="1" customWidth="1"/>
    <col min="7" max="7" width="11" style="1" customWidth="1"/>
    <col min="8" max="11" width="4.2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3.625" style="1" customWidth="1"/>
    <col min="21" max="21" width="5.75" style="1" hidden="1" customWidth="1"/>
    <col min="22" max="22" width="6.5" style="1" customWidth="1"/>
    <col min="23" max="23" width="6.5" style="2" customWidth="1"/>
    <col min="24" max="24" width="9" style="58"/>
    <col min="25" max="25" width="9.125" style="58" bestFit="1" customWidth="1"/>
    <col min="26" max="26" width="9" style="58"/>
    <col min="27" max="27" width="10.375" style="58" bestFit="1" customWidth="1"/>
    <col min="28" max="28" width="9.125" style="58" bestFit="1" customWidth="1"/>
    <col min="29" max="39" width="9" style="58"/>
    <col min="40" max="16384" width="9" style="1"/>
  </cols>
  <sheetData>
    <row r="1" spans="2:39" ht="18.75"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2:39" ht="27.75" customHeight="1">
      <c r="B2" s="174" t="s">
        <v>0</v>
      </c>
      <c r="C2" s="174"/>
      <c r="D2" s="174"/>
      <c r="E2" s="174"/>
      <c r="F2" s="174"/>
      <c r="G2" s="174"/>
      <c r="H2" s="175" t="s">
        <v>723</v>
      </c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3"/>
    </row>
    <row r="3" spans="2:39" ht="25.5" customHeight="1">
      <c r="B3" s="176" t="s">
        <v>1</v>
      </c>
      <c r="C3" s="176"/>
      <c r="D3" s="176"/>
      <c r="E3" s="176"/>
      <c r="F3" s="176"/>
      <c r="G3" s="176"/>
      <c r="H3" s="177" t="s">
        <v>43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4"/>
      <c r="W3" s="5"/>
      <c r="AE3" s="59"/>
      <c r="AF3" s="60"/>
      <c r="AG3" s="59"/>
      <c r="AH3" s="59"/>
      <c r="AI3" s="59"/>
      <c r="AJ3" s="60"/>
      <c r="AK3" s="59"/>
    </row>
    <row r="4" spans="2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61"/>
      <c r="AJ4" s="61"/>
    </row>
    <row r="5" spans="2:39" ht="23.25" customHeight="1">
      <c r="B5" s="165" t="s">
        <v>2</v>
      </c>
      <c r="C5" s="165"/>
      <c r="D5" s="162" t="s">
        <v>674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72" t="s">
        <v>42</v>
      </c>
      <c r="Q5" s="172"/>
      <c r="R5" s="172"/>
      <c r="S5" s="172"/>
      <c r="T5" s="172"/>
      <c r="U5" s="172"/>
      <c r="X5" s="59"/>
      <c r="Y5" s="152" t="s">
        <v>41</v>
      </c>
      <c r="Z5" s="152" t="s">
        <v>8</v>
      </c>
      <c r="AA5" s="152" t="s">
        <v>40</v>
      </c>
      <c r="AB5" s="152" t="s">
        <v>39</v>
      </c>
      <c r="AC5" s="152"/>
      <c r="AD5" s="152"/>
      <c r="AE5" s="152"/>
      <c r="AF5" s="152" t="s">
        <v>38</v>
      </c>
      <c r="AG5" s="152"/>
      <c r="AH5" s="152" t="s">
        <v>36</v>
      </c>
      <c r="AI5" s="152"/>
      <c r="AJ5" s="152" t="s">
        <v>37</v>
      </c>
      <c r="AK5" s="152"/>
      <c r="AL5" s="152" t="s">
        <v>35</v>
      </c>
      <c r="AM5" s="152"/>
    </row>
    <row r="6" spans="2:39" ht="17.25" customHeight="1">
      <c r="B6" s="164" t="s">
        <v>3</v>
      </c>
      <c r="C6" s="164"/>
      <c r="D6" s="9"/>
      <c r="G6" s="163" t="s">
        <v>655</v>
      </c>
      <c r="H6" s="163"/>
      <c r="I6" s="163"/>
      <c r="J6" s="163"/>
      <c r="K6" s="163"/>
      <c r="L6" s="163"/>
      <c r="M6" s="163"/>
      <c r="N6" s="163"/>
      <c r="O6" s="163"/>
      <c r="P6" s="163" t="s">
        <v>48</v>
      </c>
      <c r="Q6" s="163"/>
      <c r="R6" s="163"/>
      <c r="S6" s="163"/>
      <c r="T6" s="163"/>
      <c r="U6" s="163"/>
      <c r="X6" s="59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</row>
    <row r="7" spans="2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6"/>
      <c r="Q7" s="3"/>
      <c r="R7" s="3"/>
      <c r="S7" s="3"/>
      <c r="T7" s="3"/>
      <c r="U7" s="3"/>
      <c r="X7" s="59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</row>
    <row r="8" spans="2:39" ht="44.25" customHeight="1">
      <c r="B8" s="153" t="s">
        <v>4</v>
      </c>
      <c r="C8" s="166" t="s">
        <v>5</v>
      </c>
      <c r="D8" s="168" t="s">
        <v>6</v>
      </c>
      <c r="E8" s="169"/>
      <c r="F8" s="153" t="s">
        <v>7</v>
      </c>
      <c r="G8" s="153" t="s">
        <v>8</v>
      </c>
      <c r="H8" s="161" t="s">
        <v>9</v>
      </c>
      <c r="I8" s="161" t="s">
        <v>10</v>
      </c>
      <c r="J8" s="161" t="s">
        <v>11</v>
      </c>
      <c r="K8" s="161" t="s">
        <v>12</v>
      </c>
      <c r="L8" s="159" t="s">
        <v>13</v>
      </c>
      <c r="M8" s="159" t="s">
        <v>14</v>
      </c>
      <c r="N8" s="159" t="s">
        <v>15</v>
      </c>
      <c r="O8" s="160" t="s">
        <v>16</v>
      </c>
      <c r="P8" s="159" t="s">
        <v>17</v>
      </c>
      <c r="Q8" s="153" t="s">
        <v>18</v>
      </c>
      <c r="R8" s="159" t="s">
        <v>19</v>
      </c>
      <c r="S8" s="153" t="s">
        <v>20</v>
      </c>
      <c r="T8" s="153" t="s">
        <v>21</v>
      </c>
      <c r="U8" s="153" t="s">
        <v>22</v>
      </c>
      <c r="X8" s="59"/>
      <c r="Y8" s="152"/>
      <c r="Z8" s="152"/>
      <c r="AA8" s="152"/>
      <c r="AB8" s="62" t="s">
        <v>23</v>
      </c>
      <c r="AC8" s="62" t="s">
        <v>24</v>
      </c>
      <c r="AD8" s="62" t="s">
        <v>25</v>
      </c>
      <c r="AE8" s="62" t="s">
        <v>26</v>
      </c>
      <c r="AF8" s="62" t="s">
        <v>27</v>
      </c>
      <c r="AG8" s="62" t="s">
        <v>26</v>
      </c>
      <c r="AH8" s="62" t="s">
        <v>27</v>
      </c>
      <c r="AI8" s="62" t="s">
        <v>26</v>
      </c>
      <c r="AJ8" s="62" t="s">
        <v>27</v>
      </c>
      <c r="AK8" s="62" t="s">
        <v>26</v>
      </c>
      <c r="AL8" s="62" t="s">
        <v>27</v>
      </c>
      <c r="AM8" s="63" t="s">
        <v>26</v>
      </c>
    </row>
    <row r="9" spans="2:39" ht="44.25" customHeight="1">
      <c r="B9" s="154"/>
      <c r="C9" s="167"/>
      <c r="D9" s="170"/>
      <c r="E9" s="171"/>
      <c r="F9" s="154"/>
      <c r="G9" s="154"/>
      <c r="H9" s="161"/>
      <c r="I9" s="161"/>
      <c r="J9" s="161"/>
      <c r="K9" s="161"/>
      <c r="L9" s="159"/>
      <c r="M9" s="159"/>
      <c r="N9" s="159"/>
      <c r="O9" s="160"/>
      <c r="P9" s="159"/>
      <c r="Q9" s="155"/>
      <c r="R9" s="159"/>
      <c r="S9" s="154"/>
      <c r="T9" s="155"/>
      <c r="U9" s="155"/>
      <c r="W9" s="12"/>
      <c r="X9" s="59"/>
      <c r="Y9" s="64" t="str">
        <f>+D5</f>
        <v>Tổng quan về viễn thông</v>
      </c>
      <c r="Z9" s="65" t="str">
        <f>+P5</f>
        <v>Nhóm:  01</v>
      </c>
      <c r="AA9" s="66">
        <f>+$AJ$9+$AL$9+$AH$9</f>
        <v>6</v>
      </c>
      <c r="AB9" s="60">
        <f>COUNTIF($T$10:$T$51,"Khiển trách")</f>
        <v>0</v>
      </c>
      <c r="AC9" s="60">
        <f>COUNTIF($T$10:$T$51,"Cảnh cáo")</f>
        <v>0</v>
      </c>
      <c r="AD9" s="60">
        <f>COUNTIF($T$10:$T$51,"Đình chỉ thi")</f>
        <v>0</v>
      </c>
      <c r="AE9" s="67">
        <f>+($AB$9+$AC$9+$AD$9)/$AA$9*100%</f>
        <v>0</v>
      </c>
      <c r="AF9" s="60">
        <f>SUM(COUNTIF($T$10:$T$49,"Vắng"),COUNTIF($T$10:$T$49,"Vắng có phép"))</f>
        <v>0</v>
      </c>
      <c r="AG9" s="68">
        <f>+$AF$9/$AA$9</f>
        <v>0</v>
      </c>
      <c r="AH9" s="69">
        <f>COUNTIF($X$10:$X$49,"Thi lại")</f>
        <v>1</v>
      </c>
      <c r="AI9" s="68">
        <f>+$AH$9/$AA$9</f>
        <v>0.16666666666666666</v>
      </c>
      <c r="AJ9" s="69">
        <f>COUNTIF($X$10:$X$50,"Học lại")</f>
        <v>2</v>
      </c>
      <c r="AK9" s="68">
        <f>+$AJ$9/$AA$9</f>
        <v>0.33333333333333331</v>
      </c>
      <c r="AL9" s="60">
        <f>COUNTIF($X$11:$X$50,"Đạt")</f>
        <v>3</v>
      </c>
      <c r="AM9" s="67">
        <f>+$AL$9/$AA$9</f>
        <v>0.5</v>
      </c>
    </row>
    <row r="10" spans="2:39" ht="14.25" customHeight="1">
      <c r="B10" s="156" t="s">
        <v>28</v>
      </c>
      <c r="C10" s="157"/>
      <c r="D10" s="157"/>
      <c r="E10" s="157"/>
      <c r="F10" s="157"/>
      <c r="G10" s="158"/>
      <c r="H10" s="13">
        <v>10</v>
      </c>
      <c r="I10" s="13">
        <v>10</v>
      </c>
      <c r="J10" s="14"/>
      <c r="K10" s="13">
        <v>20</v>
      </c>
      <c r="L10" s="15"/>
      <c r="M10" s="16"/>
      <c r="N10" s="16"/>
      <c r="O10" s="17"/>
      <c r="P10" s="57">
        <f>100-(H10+I10+J10+K10)</f>
        <v>60</v>
      </c>
      <c r="Q10" s="154"/>
      <c r="R10" s="18"/>
      <c r="S10" s="18"/>
      <c r="T10" s="154"/>
      <c r="U10" s="154"/>
      <c r="X10" s="59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</row>
    <row r="11" spans="2:39" ht="23.1" customHeight="1">
      <c r="B11" s="19">
        <v>1</v>
      </c>
      <c r="C11" s="120" t="s">
        <v>706</v>
      </c>
      <c r="D11" s="140" t="s">
        <v>314</v>
      </c>
      <c r="E11" s="141" t="s">
        <v>707</v>
      </c>
      <c r="F11" s="23"/>
      <c r="G11" s="120" t="s">
        <v>718</v>
      </c>
      <c r="H11" s="24">
        <v>9</v>
      </c>
      <c r="I11" s="24">
        <v>8</v>
      </c>
      <c r="J11" s="24" t="s">
        <v>29</v>
      </c>
      <c r="K11" s="24">
        <v>8</v>
      </c>
      <c r="L11" s="25"/>
      <c r="M11" s="25"/>
      <c r="N11" s="25"/>
      <c r="O11" s="77"/>
      <c r="P11" s="26">
        <v>5</v>
      </c>
      <c r="Q11" s="27">
        <v>6.3</v>
      </c>
      <c r="R11" s="28"/>
      <c r="S11" s="28"/>
      <c r="T11" s="82" t="str">
        <f>+IF(OR($H11=0,$I11=0,$J11=0,$K11=0),"Không đủ ĐKDT","")</f>
        <v/>
      </c>
      <c r="U11" s="29">
        <v>202</v>
      </c>
      <c r="V11" s="3"/>
      <c r="W11" s="30"/>
      <c r="X11" s="71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Đạt</v>
      </c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</row>
    <row r="12" spans="2:39" ht="23.1" customHeight="1">
      <c r="B12" s="31">
        <v>2</v>
      </c>
      <c r="C12" s="44" t="s">
        <v>708</v>
      </c>
      <c r="D12" s="142" t="s">
        <v>709</v>
      </c>
      <c r="E12" s="143" t="s">
        <v>81</v>
      </c>
      <c r="F12" s="35"/>
      <c r="G12" s="44" t="s">
        <v>719</v>
      </c>
      <c r="H12" s="36">
        <v>9</v>
      </c>
      <c r="I12" s="36">
        <v>8</v>
      </c>
      <c r="J12" s="36" t="s">
        <v>29</v>
      </c>
      <c r="K12" s="37">
        <v>8</v>
      </c>
      <c r="L12" s="37"/>
      <c r="M12" s="37"/>
      <c r="N12" s="37"/>
      <c r="O12" s="78"/>
      <c r="P12" s="38"/>
      <c r="Q12" s="39">
        <v>3.3</v>
      </c>
      <c r="R12" s="40"/>
      <c r="S12" s="41"/>
      <c r="T12" s="42" t="s">
        <v>38</v>
      </c>
      <c r="U12" s="43">
        <v>202</v>
      </c>
      <c r="V12" s="3"/>
      <c r="W12" s="30"/>
      <c r="X12" s="71" t="str">
        <f t="shared" ref="X12:X16" si="0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Học lại</v>
      </c>
      <c r="Y12" s="70"/>
      <c r="Z12" s="70"/>
      <c r="AA12" s="70"/>
      <c r="AB12" s="62"/>
      <c r="AC12" s="62"/>
      <c r="AD12" s="62"/>
      <c r="AE12" s="62"/>
      <c r="AF12" s="61"/>
      <c r="AG12" s="62"/>
      <c r="AH12" s="62"/>
      <c r="AI12" s="62"/>
      <c r="AJ12" s="62"/>
      <c r="AK12" s="62"/>
      <c r="AL12" s="62"/>
      <c r="AM12" s="63"/>
    </row>
    <row r="13" spans="2:39" ht="23.1" customHeight="1">
      <c r="B13" s="31">
        <v>3</v>
      </c>
      <c r="C13" s="44" t="s">
        <v>710</v>
      </c>
      <c r="D13" s="142" t="s">
        <v>701</v>
      </c>
      <c r="E13" s="143" t="s">
        <v>345</v>
      </c>
      <c r="F13" s="35"/>
      <c r="G13" s="44" t="s">
        <v>720</v>
      </c>
      <c r="H13" s="36">
        <v>9</v>
      </c>
      <c r="I13" s="36">
        <v>8</v>
      </c>
      <c r="J13" s="36" t="s">
        <v>29</v>
      </c>
      <c r="K13" s="37">
        <v>8</v>
      </c>
      <c r="L13" s="44"/>
      <c r="M13" s="44"/>
      <c r="N13" s="44"/>
      <c r="O13" s="78"/>
      <c r="P13" s="38"/>
      <c r="Q13" s="39">
        <v>3.3</v>
      </c>
      <c r="R13" s="40"/>
      <c r="S13" s="41"/>
      <c r="T13" s="42" t="s">
        <v>38</v>
      </c>
      <c r="U13" s="29">
        <v>202</v>
      </c>
      <c r="V13" s="3"/>
      <c r="W13" s="30"/>
      <c r="X13" s="71" t="str">
        <f t="shared" si="0"/>
        <v>Học lại</v>
      </c>
      <c r="Y13" s="72"/>
      <c r="Z13" s="72"/>
      <c r="AA13" s="136"/>
      <c r="AB13" s="61"/>
      <c r="AC13" s="61"/>
      <c r="AD13" s="61"/>
      <c r="AE13" s="74"/>
      <c r="AF13" s="61"/>
      <c r="AG13" s="75"/>
      <c r="AH13" s="76"/>
      <c r="AI13" s="75"/>
      <c r="AJ13" s="76"/>
      <c r="AK13" s="75"/>
      <c r="AL13" s="61"/>
      <c r="AM13" s="74"/>
    </row>
    <row r="14" spans="2:39" ht="23.1" customHeight="1">
      <c r="B14" s="31">
        <v>4</v>
      </c>
      <c r="C14" s="44" t="s">
        <v>711</v>
      </c>
      <c r="D14" s="142" t="s">
        <v>712</v>
      </c>
      <c r="E14" s="143" t="s">
        <v>297</v>
      </c>
      <c r="F14" s="35"/>
      <c r="G14" s="44" t="s">
        <v>721</v>
      </c>
      <c r="H14" s="36">
        <v>9</v>
      </c>
      <c r="I14" s="36">
        <v>8</v>
      </c>
      <c r="J14" s="36" t="s">
        <v>29</v>
      </c>
      <c r="K14" s="37">
        <v>8</v>
      </c>
      <c r="L14" s="44"/>
      <c r="M14" s="44"/>
      <c r="N14" s="44"/>
      <c r="O14" s="78"/>
      <c r="P14" s="38">
        <v>5</v>
      </c>
      <c r="Q14" s="39">
        <v>6.3</v>
      </c>
      <c r="R14" s="40"/>
      <c r="S14" s="41"/>
      <c r="T14" s="42" t="str">
        <f t="shared" ref="T14:T15" si="1">+IF(OR($H14=0,$I14=0,$J14=0,$K14=0),"Không đủ ĐKDT","")</f>
        <v/>
      </c>
      <c r="U14" s="43">
        <v>202</v>
      </c>
      <c r="V14" s="3"/>
      <c r="W14" s="30"/>
      <c r="X14" s="71" t="str">
        <f t="shared" si="0"/>
        <v>Đạt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</row>
    <row r="15" spans="2:39" ht="23.1" customHeight="1">
      <c r="B15" s="31">
        <v>5</v>
      </c>
      <c r="C15" s="44" t="s">
        <v>713</v>
      </c>
      <c r="D15" s="142" t="s">
        <v>714</v>
      </c>
      <c r="E15" s="143" t="s">
        <v>433</v>
      </c>
      <c r="F15" s="35"/>
      <c r="G15" s="44" t="s">
        <v>718</v>
      </c>
      <c r="H15" s="36">
        <v>9</v>
      </c>
      <c r="I15" s="36">
        <v>8</v>
      </c>
      <c r="J15" s="36" t="s">
        <v>29</v>
      </c>
      <c r="K15" s="37">
        <v>8</v>
      </c>
      <c r="L15" s="44"/>
      <c r="M15" s="44"/>
      <c r="N15" s="44"/>
      <c r="O15" s="78"/>
      <c r="P15" s="38">
        <v>5</v>
      </c>
      <c r="Q15" s="39">
        <v>6.3</v>
      </c>
      <c r="R15" s="40"/>
      <c r="S15" s="41"/>
      <c r="T15" s="42" t="str">
        <f t="shared" si="1"/>
        <v/>
      </c>
      <c r="U15" s="29">
        <v>202</v>
      </c>
      <c r="V15" s="3"/>
      <c r="W15" s="30"/>
      <c r="X15" s="71" t="str">
        <f t="shared" si="0"/>
        <v>Đạt</v>
      </c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</row>
    <row r="16" spans="2:39" ht="23.1" customHeight="1">
      <c r="B16" s="89">
        <v>6</v>
      </c>
      <c r="C16" s="96" t="s">
        <v>715</v>
      </c>
      <c r="D16" s="144" t="s">
        <v>716</v>
      </c>
      <c r="E16" s="145" t="s">
        <v>717</v>
      </c>
      <c r="F16" s="93"/>
      <c r="G16" s="96" t="s">
        <v>722</v>
      </c>
      <c r="H16" s="95">
        <v>9</v>
      </c>
      <c r="I16" s="95">
        <v>8</v>
      </c>
      <c r="J16" s="95" t="s">
        <v>29</v>
      </c>
      <c r="K16" s="146">
        <v>8</v>
      </c>
      <c r="L16" s="96"/>
      <c r="M16" s="96"/>
      <c r="N16" s="96"/>
      <c r="O16" s="97"/>
      <c r="P16" s="98"/>
      <c r="Q16" s="99">
        <v>3.3</v>
      </c>
      <c r="R16" s="100"/>
      <c r="S16" s="101"/>
      <c r="T16" s="102" t="s">
        <v>38</v>
      </c>
      <c r="U16" s="103">
        <v>202</v>
      </c>
      <c r="V16" s="3"/>
      <c r="W16" s="30"/>
      <c r="X16" s="71" t="str">
        <f t="shared" si="0"/>
        <v>Thi lại</v>
      </c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</row>
    <row r="17" spans="1:22" ht="9" customHeight="1">
      <c r="A17" s="2"/>
      <c r="B17" s="45"/>
      <c r="C17" s="46"/>
      <c r="D17" s="46"/>
      <c r="E17" s="47"/>
      <c r="F17" s="47"/>
      <c r="G17" s="47"/>
      <c r="H17" s="48"/>
      <c r="I17" s="49"/>
      <c r="J17" s="49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3"/>
    </row>
    <row r="18" spans="1:22" ht="24.75" customHeight="1">
      <c r="B18" s="79"/>
      <c r="C18" s="79"/>
      <c r="D18" s="80"/>
      <c r="E18" s="81"/>
      <c r="F18" s="3"/>
      <c r="G18" s="3"/>
      <c r="H18" s="3"/>
      <c r="I18" s="3"/>
      <c r="J18" s="147" t="s">
        <v>733</v>
      </c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3"/>
    </row>
  </sheetData>
  <sheetProtection formatCells="0" formatColumns="0" formatRows="0" insertColumns="0" insertRows="0" insertHyperlinks="0" deleteColumns="0" deleteRows="0" sort="0" autoFilter="0" pivotTables="0"/>
  <autoFilter ref="A9:AM16">
    <filterColumn colId="3" showButton="0"/>
  </autoFilter>
  <mergeCells count="41">
    <mergeCell ref="J18:U18"/>
    <mergeCell ref="U8:U10"/>
    <mergeCell ref="S8:S9"/>
    <mergeCell ref="M8:M9"/>
    <mergeCell ref="T8:T10"/>
    <mergeCell ref="K8:K9"/>
    <mergeCell ref="L8:L9"/>
    <mergeCell ref="Q8:Q10"/>
    <mergeCell ref="R8:R9"/>
    <mergeCell ref="B6:C6"/>
    <mergeCell ref="G6:O6"/>
    <mergeCell ref="P6:U6"/>
    <mergeCell ref="B5:C5"/>
    <mergeCell ref="D5:O5"/>
    <mergeCell ref="P5:U5"/>
    <mergeCell ref="AJ5:AK7"/>
    <mergeCell ref="AL5:AM7"/>
    <mergeCell ref="Y5:Y8"/>
    <mergeCell ref="Z5:Z8"/>
    <mergeCell ref="AA5:AA8"/>
    <mergeCell ref="AB5:AE7"/>
    <mergeCell ref="AF5:AG7"/>
    <mergeCell ref="AH5:AI7"/>
    <mergeCell ref="H1:K1"/>
    <mergeCell ref="L1:U1"/>
    <mergeCell ref="B2:G2"/>
    <mergeCell ref="H2:U2"/>
    <mergeCell ref="B3:G3"/>
    <mergeCell ref="H3:U3"/>
    <mergeCell ref="B10:G10"/>
    <mergeCell ref="N8:N9"/>
    <mergeCell ref="O8:O9"/>
    <mergeCell ref="P8:P9"/>
    <mergeCell ref="G8:G9"/>
    <mergeCell ref="H8:H9"/>
    <mergeCell ref="I8:I9"/>
    <mergeCell ref="J8:J9"/>
    <mergeCell ref="B8:B9"/>
    <mergeCell ref="C8:C9"/>
    <mergeCell ref="D8:E9"/>
    <mergeCell ref="F8:F9"/>
  </mergeCells>
  <conditionalFormatting sqref="P11:P16 H11:N16">
    <cfRule type="cellIs" dxfId="18" priority="7" operator="greaterThan">
      <formula>10</formula>
    </cfRule>
  </conditionalFormatting>
  <conditionalFormatting sqref="O1:O1048576">
    <cfRule type="duplicateValues" dxfId="17" priority="6"/>
  </conditionalFormatting>
  <conditionalFormatting sqref="C1:C1048576">
    <cfRule type="duplicateValues" dxfId="16" priority="5"/>
  </conditionalFormatting>
  <conditionalFormatting sqref="C11:C16">
    <cfRule type="duplicateValues" dxfId="15" priority="4" stopIfTrue="1"/>
  </conditionalFormatting>
  <conditionalFormatting sqref="H11:K16">
    <cfRule type="cellIs" dxfId="14" priority="1" stopIfTrue="1" operator="greaterThan">
      <formula>10</formula>
    </cfRule>
    <cfRule type="cellIs" dxfId="13" priority="2" stopIfTrue="1" operator="greaterThan">
      <formula>10</formula>
    </cfRule>
    <cfRule type="cellIs" dxfId="12" priority="3" stopIfTrue="1" operator="greaterThan">
      <formula>10</formula>
    </cfRule>
  </conditionalFormatting>
  <dataValidations count="1">
    <dataValidation allowBlank="1" showInputMessage="1" showErrorMessage="1" errorTitle="Không xóa dữ liệu" error="Không xóa dữ liệu" prompt="Không xóa dữ liệu" sqref="Y3:AM9 X11:X16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AM19"/>
  <sheetViews>
    <sheetView workbookViewId="0">
      <pane ySplit="4" topLeftCell="A14" activePane="bottomLeft" state="frozen"/>
      <selection activeCell="H2" sqref="H2:U2"/>
      <selection pane="bottomLeft" activeCell="G16" sqref="G16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5.125" style="1" customWidth="1"/>
    <col min="5" max="5" width="7.375" style="1" customWidth="1"/>
    <col min="6" max="6" width="9.375" style="1" hidden="1" customWidth="1"/>
    <col min="7" max="7" width="11" style="1" customWidth="1"/>
    <col min="8" max="11" width="4.2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3.625" style="1" customWidth="1"/>
    <col min="21" max="21" width="5.75" style="1" hidden="1" customWidth="1"/>
    <col min="22" max="22" width="6.5" style="1" customWidth="1"/>
    <col min="23" max="23" width="6.5" style="2" customWidth="1"/>
    <col min="24" max="24" width="9" style="58"/>
    <col min="25" max="25" width="9.125" style="58" bestFit="1" customWidth="1"/>
    <col min="26" max="26" width="9" style="58"/>
    <col min="27" max="27" width="10.375" style="58" bestFit="1" customWidth="1"/>
    <col min="28" max="28" width="9.125" style="58" bestFit="1" customWidth="1"/>
    <col min="29" max="39" width="9" style="58"/>
    <col min="40" max="16384" width="9" style="1"/>
  </cols>
  <sheetData>
    <row r="1" spans="2:39" ht="18.75"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2:39" ht="27.75" customHeight="1">
      <c r="B2" s="174" t="s">
        <v>0</v>
      </c>
      <c r="C2" s="174"/>
      <c r="D2" s="174"/>
      <c r="E2" s="174"/>
      <c r="F2" s="174"/>
      <c r="G2" s="174"/>
      <c r="H2" s="175" t="s">
        <v>723</v>
      </c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3"/>
    </row>
    <row r="3" spans="2:39" ht="25.5" customHeight="1">
      <c r="B3" s="176" t="s">
        <v>1</v>
      </c>
      <c r="C3" s="176"/>
      <c r="D3" s="176"/>
      <c r="E3" s="176"/>
      <c r="F3" s="176"/>
      <c r="G3" s="176"/>
      <c r="H3" s="177" t="s">
        <v>43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4"/>
      <c r="W3" s="5"/>
      <c r="AE3" s="59"/>
      <c r="AF3" s="60"/>
      <c r="AG3" s="59"/>
      <c r="AH3" s="59"/>
      <c r="AI3" s="59"/>
      <c r="AJ3" s="60"/>
      <c r="AK3" s="59"/>
    </row>
    <row r="4" spans="2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61"/>
      <c r="AJ4" s="61"/>
    </row>
    <row r="5" spans="2:39" ht="23.25" customHeight="1">
      <c r="B5" s="165" t="s">
        <v>2</v>
      </c>
      <c r="C5" s="165"/>
      <c r="D5" s="162" t="s">
        <v>675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72" t="s">
        <v>42</v>
      </c>
      <c r="Q5" s="172"/>
      <c r="R5" s="172"/>
      <c r="S5" s="172"/>
      <c r="T5" s="172"/>
      <c r="U5" s="172"/>
      <c r="X5" s="59"/>
      <c r="Y5" s="152" t="s">
        <v>41</v>
      </c>
      <c r="Z5" s="152" t="s">
        <v>8</v>
      </c>
      <c r="AA5" s="152" t="s">
        <v>40</v>
      </c>
      <c r="AB5" s="152" t="s">
        <v>39</v>
      </c>
      <c r="AC5" s="152"/>
      <c r="AD5" s="152"/>
      <c r="AE5" s="152"/>
      <c r="AF5" s="152" t="s">
        <v>38</v>
      </c>
      <c r="AG5" s="152"/>
      <c r="AH5" s="152" t="s">
        <v>36</v>
      </c>
      <c r="AI5" s="152"/>
      <c r="AJ5" s="152" t="s">
        <v>37</v>
      </c>
      <c r="AK5" s="152"/>
      <c r="AL5" s="152" t="s">
        <v>35</v>
      </c>
      <c r="AM5" s="152"/>
    </row>
    <row r="6" spans="2:39" ht="17.25" customHeight="1">
      <c r="B6" s="164" t="s">
        <v>3</v>
      </c>
      <c r="C6" s="164"/>
      <c r="D6" s="9"/>
      <c r="G6" s="163" t="s">
        <v>655</v>
      </c>
      <c r="H6" s="163"/>
      <c r="I6" s="163"/>
      <c r="J6" s="163"/>
      <c r="K6" s="163"/>
      <c r="L6" s="163"/>
      <c r="M6" s="163"/>
      <c r="N6" s="163"/>
      <c r="O6" s="163"/>
      <c r="P6" s="163" t="s">
        <v>50</v>
      </c>
      <c r="Q6" s="163"/>
      <c r="R6" s="163"/>
      <c r="S6" s="163"/>
      <c r="T6" s="163"/>
      <c r="U6" s="163"/>
      <c r="X6" s="59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</row>
    <row r="7" spans="2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6"/>
      <c r="Q7" s="3"/>
      <c r="R7" s="3"/>
      <c r="S7" s="3"/>
      <c r="T7" s="3"/>
      <c r="U7" s="3"/>
      <c r="X7" s="59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</row>
    <row r="8" spans="2:39" ht="44.25" customHeight="1">
      <c r="B8" s="153" t="s">
        <v>4</v>
      </c>
      <c r="C8" s="166" t="s">
        <v>5</v>
      </c>
      <c r="D8" s="168" t="s">
        <v>6</v>
      </c>
      <c r="E8" s="169"/>
      <c r="F8" s="153" t="s">
        <v>7</v>
      </c>
      <c r="G8" s="153" t="s">
        <v>8</v>
      </c>
      <c r="H8" s="161" t="s">
        <v>9</v>
      </c>
      <c r="I8" s="161" t="s">
        <v>10</v>
      </c>
      <c r="J8" s="161" t="s">
        <v>11</v>
      </c>
      <c r="K8" s="161" t="s">
        <v>12</v>
      </c>
      <c r="L8" s="159" t="s">
        <v>13</v>
      </c>
      <c r="M8" s="159" t="s">
        <v>14</v>
      </c>
      <c r="N8" s="159" t="s">
        <v>15</v>
      </c>
      <c r="O8" s="160" t="s">
        <v>16</v>
      </c>
      <c r="P8" s="159" t="s">
        <v>17</v>
      </c>
      <c r="Q8" s="153" t="s">
        <v>18</v>
      </c>
      <c r="R8" s="159" t="s">
        <v>19</v>
      </c>
      <c r="S8" s="153" t="s">
        <v>20</v>
      </c>
      <c r="T8" s="153" t="s">
        <v>21</v>
      </c>
      <c r="U8" s="153" t="s">
        <v>22</v>
      </c>
      <c r="X8" s="59"/>
      <c r="Y8" s="152"/>
      <c r="Z8" s="152"/>
      <c r="AA8" s="152"/>
      <c r="AB8" s="62" t="s">
        <v>23</v>
      </c>
      <c r="AC8" s="62" t="s">
        <v>24</v>
      </c>
      <c r="AD8" s="62" t="s">
        <v>25</v>
      </c>
      <c r="AE8" s="62" t="s">
        <v>26</v>
      </c>
      <c r="AF8" s="62" t="s">
        <v>27</v>
      </c>
      <c r="AG8" s="62" t="s">
        <v>26</v>
      </c>
      <c r="AH8" s="62" t="s">
        <v>27</v>
      </c>
      <c r="AI8" s="62" t="s">
        <v>26</v>
      </c>
      <c r="AJ8" s="62" t="s">
        <v>27</v>
      </c>
      <c r="AK8" s="62" t="s">
        <v>26</v>
      </c>
      <c r="AL8" s="62" t="s">
        <v>27</v>
      </c>
      <c r="AM8" s="63" t="s">
        <v>26</v>
      </c>
    </row>
    <row r="9" spans="2:39" ht="44.25" customHeight="1">
      <c r="B9" s="154"/>
      <c r="C9" s="167"/>
      <c r="D9" s="170"/>
      <c r="E9" s="171"/>
      <c r="F9" s="154"/>
      <c r="G9" s="154"/>
      <c r="H9" s="161"/>
      <c r="I9" s="161"/>
      <c r="J9" s="161"/>
      <c r="K9" s="161"/>
      <c r="L9" s="159"/>
      <c r="M9" s="159"/>
      <c r="N9" s="159"/>
      <c r="O9" s="160"/>
      <c r="P9" s="159"/>
      <c r="Q9" s="155"/>
      <c r="R9" s="159"/>
      <c r="S9" s="154"/>
      <c r="T9" s="155"/>
      <c r="U9" s="155"/>
      <c r="W9" s="12"/>
      <c r="X9" s="59"/>
      <c r="Y9" s="64" t="str">
        <f>+D5</f>
        <v>An ninh mạng viễn thông</v>
      </c>
      <c r="Z9" s="65" t="str">
        <f>+P5</f>
        <v>Nhóm:  01</v>
      </c>
      <c r="AA9" s="66">
        <f>+$AJ$9+$AL$9+$AH$9</f>
        <v>7</v>
      </c>
      <c r="AB9" s="60">
        <f>COUNTIF($T$10:$T$52,"Khiển trách")</f>
        <v>0</v>
      </c>
      <c r="AC9" s="60">
        <f>COUNTIF($T$10:$T$52,"Cảnh cáo")</f>
        <v>0</v>
      </c>
      <c r="AD9" s="60">
        <f>COUNTIF($T$10:$T$52,"Đình chỉ thi")</f>
        <v>0</v>
      </c>
      <c r="AE9" s="67">
        <f>+($AB$9+$AC$9+$AD$9)/$AA$9*100%</f>
        <v>0</v>
      </c>
      <c r="AF9" s="60">
        <f>SUM(COUNTIF($T$10:$T$50,"Vắng"),COUNTIF($T$10:$T$50,"Vắng có phép"))</f>
        <v>0</v>
      </c>
      <c r="AG9" s="68">
        <f>+$AF$9/$AA$9</f>
        <v>0</v>
      </c>
      <c r="AH9" s="69">
        <f>COUNTIF($X$10:$X$50,"Thi lại")</f>
        <v>0</v>
      </c>
      <c r="AI9" s="68">
        <f>+$AH$9/$AA$9</f>
        <v>0</v>
      </c>
      <c r="AJ9" s="69">
        <f>COUNTIF($X$10:$X$51,"Học lại")</f>
        <v>1</v>
      </c>
      <c r="AK9" s="68">
        <f>+$AJ$9/$AA$9</f>
        <v>0.14285714285714285</v>
      </c>
      <c r="AL9" s="60">
        <f>COUNTIF($X$11:$X$51,"Đạt")</f>
        <v>6</v>
      </c>
      <c r="AM9" s="67">
        <f>+$AL$9/$AA$9</f>
        <v>0.8571428571428571</v>
      </c>
    </row>
    <row r="10" spans="2:39" ht="14.25" customHeight="1">
      <c r="B10" s="156" t="s">
        <v>28</v>
      </c>
      <c r="C10" s="157"/>
      <c r="D10" s="157"/>
      <c r="E10" s="157"/>
      <c r="F10" s="157"/>
      <c r="G10" s="158"/>
      <c r="H10" s="13">
        <v>10</v>
      </c>
      <c r="I10" s="13">
        <v>20</v>
      </c>
      <c r="J10" s="14"/>
      <c r="K10" s="13">
        <v>10</v>
      </c>
      <c r="L10" s="15"/>
      <c r="M10" s="16"/>
      <c r="N10" s="16"/>
      <c r="O10" s="17"/>
      <c r="P10" s="57">
        <f>100-(H10+I10+J10+K10)</f>
        <v>60</v>
      </c>
      <c r="Q10" s="154"/>
      <c r="R10" s="18"/>
      <c r="S10" s="18"/>
      <c r="T10" s="154"/>
      <c r="U10" s="154"/>
      <c r="X10" s="59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</row>
    <row r="11" spans="2:39" ht="23.1" customHeight="1">
      <c r="B11" s="19">
        <v>1</v>
      </c>
      <c r="C11" s="20" t="s">
        <v>62</v>
      </c>
      <c r="D11" s="21" t="s">
        <v>63</v>
      </c>
      <c r="E11" s="22" t="s">
        <v>64</v>
      </c>
      <c r="F11" s="23"/>
      <c r="G11" s="120" t="s">
        <v>145</v>
      </c>
      <c r="H11" s="24">
        <v>0</v>
      </c>
      <c r="I11" s="24">
        <v>0</v>
      </c>
      <c r="J11" s="85" t="s">
        <v>29</v>
      </c>
      <c r="K11" s="24">
        <v>0</v>
      </c>
      <c r="L11" s="25"/>
      <c r="M11" s="25"/>
      <c r="N11" s="25"/>
      <c r="O11" s="77"/>
      <c r="P11" s="26"/>
      <c r="Q11" s="27">
        <v>0</v>
      </c>
      <c r="R11" s="28"/>
      <c r="S11" s="28"/>
      <c r="T11" s="82" t="str">
        <f>+IF(OR($H11=0,$I11=0,$J11=0,$K11=0),"Không đủ ĐKDT","")</f>
        <v>Không đủ ĐKDT</v>
      </c>
      <c r="U11" s="29">
        <v>202</v>
      </c>
      <c r="V11" s="3"/>
      <c r="W11" s="30"/>
      <c r="X11" s="71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Học lại</v>
      </c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</row>
    <row r="12" spans="2:39" ht="23.1" customHeight="1">
      <c r="B12" s="31">
        <v>2</v>
      </c>
      <c r="C12" s="32" t="s">
        <v>676</v>
      </c>
      <c r="D12" s="33" t="s">
        <v>677</v>
      </c>
      <c r="E12" s="34" t="s">
        <v>187</v>
      </c>
      <c r="F12" s="35"/>
      <c r="G12" s="44" t="s">
        <v>143</v>
      </c>
      <c r="H12" s="36">
        <v>9</v>
      </c>
      <c r="I12" s="36">
        <v>9</v>
      </c>
      <c r="J12" s="86" t="s">
        <v>29</v>
      </c>
      <c r="K12" s="36">
        <v>8</v>
      </c>
      <c r="L12" s="37"/>
      <c r="M12" s="37"/>
      <c r="N12" s="37"/>
      <c r="O12" s="78"/>
      <c r="P12" s="38">
        <v>9</v>
      </c>
      <c r="Q12" s="39">
        <v>8.9</v>
      </c>
      <c r="R12" s="40"/>
      <c r="S12" s="41"/>
      <c r="T12" s="42" t="str">
        <f>+IF(OR($H12=0,$I12=0,$J12=0,$K12=0),"Không đủ ĐKDT","")</f>
        <v/>
      </c>
      <c r="U12" s="43">
        <v>202</v>
      </c>
      <c r="V12" s="3"/>
      <c r="W12" s="30"/>
      <c r="X12" s="71" t="str">
        <f t="shared" ref="X12:X17" si="0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Đạt</v>
      </c>
      <c r="Y12" s="70"/>
      <c r="Z12" s="70"/>
      <c r="AA12" s="70"/>
      <c r="AB12" s="62"/>
      <c r="AC12" s="62"/>
      <c r="AD12" s="62"/>
      <c r="AE12" s="62"/>
      <c r="AF12" s="61"/>
      <c r="AG12" s="62"/>
      <c r="AH12" s="62"/>
      <c r="AI12" s="62"/>
      <c r="AJ12" s="62"/>
      <c r="AK12" s="62"/>
      <c r="AL12" s="62"/>
      <c r="AM12" s="63"/>
    </row>
    <row r="13" spans="2:39" ht="23.1" customHeight="1">
      <c r="B13" s="31">
        <v>3</v>
      </c>
      <c r="C13" s="32" t="s">
        <v>513</v>
      </c>
      <c r="D13" s="33" t="s">
        <v>514</v>
      </c>
      <c r="E13" s="34" t="s">
        <v>117</v>
      </c>
      <c r="F13" s="35"/>
      <c r="G13" s="44" t="s">
        <v>141</v>
      </c>
      <c r="H13" s="36">
        <v>9</v>
      </c>
      <c r="I13" s="36">
        <v>9</v>
      </c>
      <c r="J13" s="86" t="s">
        <v>29</v>
      </c>
      <c r="K13" s="36">
        <v>8</v>
      </c>
      <c r="L13" s="44"/>
      <c r="M13" s="44"/>
      <c r="N13" s="44"/>
      <c r="O13" s="78"/>
      <c r="P13" s="38">
        <v>6</v>
      </c>
      <c r="Q13" s="39">
        <v>7.1</v>
      </c>
      <c r="R13" s="40"/>
      <c r="S13" s="41"/>
      <c r="T13" s="42" t="str">
        <f t="shared" ref="T13:T17" si="1">+IF(OR($H13=0,$I13=0,$J13=0,$K13=0),"Không đủ ĐKDT","")</f>
        <v/>
      </c>
      <c r="U13" s="43">
        <v>202</v>
      </c>
      <c r="V13" s="3"/>
      <c r="W13" s="30"/>
      <c r="X13" s="71" t="str">
        <f t="shared" si="0"/>
        <v>Đạt</v>
      </c>
      <c r="Y13" s="72"/>
      <c r="Z13" s="72"/>
      <c r="AA13" s="136"/>
      <c r="AB13" s="61"/>
      <c r="AC13" s="61"/>
      <c r="AD13" s="61"/>
      <c r="AE13" s="74"/>
      <c r="AF13" s="61"/>
      <c r="AG13" s="75"/>
      <c r="AH13" s="76"/>
      <c r="AI13" s="75"/>
      <c r="AJ13" s="76"/>
      <c r="AK13" s="75"/>
      <c r="AL13" s="61"/>
      <c r="AM13" s="74"/>
    </row>
    <row r="14" spans="2:39" ht="23.1" customHeight="1">
      <c r="B14" s="31">
        <v>4</v>
      </c>
      <c r="C14" s="32" t="s">
        <v>196</v>
      </c>
      <c r="D14" s="33" t="s">
        <v>197</v>
      </c>
      <c r="E14" s="34" t="s">
        <v>198</v>
      </c>
      <c r="F14" s="35"/>
      <c r="G14" s="44" t="s">
        <v>142</v>
      </c>
      <c r="H14" s="36">
        <v>5</v>
      </c>
      <c r="I14" s="36">
        <v>8</v>
      </c>
      <c r="J14" s="86" t="s">
        <v>29</v>
      </c>
      <c r="K14" s="36">
        <v>7</v>
      </c>
      <c r="L14" s="44"/>
      <c r="M14" s="44"/>
      <c r="N14" s="44"/>
      <c r="O14" s="78"/>
      <c r="P14" s="38">
        <v>5</v>
      </c>
      <c r="Q14" s="39">
        <v>5.8</v>
      </c>
      <c r="R14" s="40"/>
      <c r="S14" s="41"/>
      <c r="T14" s="42" t="str">
        <f t="shared" si="1"/>
        <v/>
      </c>
      <c r="U14" s="43">
        <v>202</v>
      </c>
      <c r="V14" s="3"/>
      <c r="W14" s="30"/>
      <c r="X14" s="71" t="str">
        <f t="shared" si="0"/>
        <v>Đạt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</row>
    <row r="15" spans="2:39" ht="23.1" customHeight="1">
      <c r="B15" s="31">
        <v>5</v>
      </c>
      <c r="C15" s="32" t="s">
        <v>625</v>
      </c>
      <c r="D15" s="33" t="s">
        <v>626</v>
      </c>
      <c r="E15" s="34" t="s">
        <v>383</v>
      </c>
      <c r="F15" s="35"/>
      <c r="G15" s="44" t="s">
        <v>149</v>
      </c>
      <c r="H15" s="36">
        <v>10</v>
      </c>
      <c r="I15" s="36">
        <v>9</v>
      </c>
      <c r="J15" s="86" t="s">
        <v>29</v>
      </c>
      <c r="K15" s="36">
        <v>8</v>
      </c>
      <c r="L15" s="44"/>
      <c r="M15" s="44"/>
      <c r="N15" s="44"/>
      <c r="O15" s="78"/>
      <c r="P15" s="38">
        <v>7</v>
      </c>
      <c r="Q15" s="39">
        <v>7.8</v>
      </c>
      <c r="R15" s="40"/>
      <c r="S15" s="41"/>
      <c r="T15" s="42" t="str">
        <f t="shared" si="1"/>
        <v/>
      </c>
      <c r="U15" s="43">
        <v>202</v>
      </c>
      <c r="V15" s="3"/>
      <c r="W15" s="30"/>
      <c r="X15" s="71" t="str">
        <f t="shared" si="0"/>
        <v>Đạt</v>
      </c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</row>
    <row r="16" spans="2:39" ht="23.1" customHeight="1">
      <c r="B16" s="31">
        <v>6</v>
      </c>
      <c r="C16" s="32" t="s">
        <v>678</v>
      </c>
      <c r="D16" s="33" t="s">
        <v>679</v>
      </c>
      <c r="E16" s="34" t="s">
        <v>315</v>
      </c>
      <c r="F16" s="35"/>
      <c r="G16" s="44" t="s">
        <v>219</v>
      </c>
      <c r="H16" s="36">
        <v>9</v>
      </c>
      <c r="I16" s="36">
        <v>9</v>
      </c>
      <c r="J16" s="86" t="s">
        <v>29</v>
      </c>
      <c r="K16" s="36">
        <v>8</v>
      </c>
      <c r="L16" s="44"/>
      <c r="M16" s="44"/>
      <c r="N16" s="44"/>
      <c r="O16" s="78"/>
      <c r="P16" s="38">
        <v>5</v>
      </c>
      <c r="Q16" s="39">
        <v>6.5</v>
      </c>
      <c r="R16" s="40"/>
      <c r="S16" s="41"/>
      <c r="T16" s="42" t="str">
        <f t="shared" si="1"/>
        <v/>
      </c>
      <c r="U16" s="43">
        <v>202</v>
      </c>
      <c r="V16" s="3"/>
      <c r="W16" s="30"/>
      <c r="X16" s="71" t="str">
        <f t="shared" si="0"/>
        <v>Đạt</v>
      </c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</row>
    <row r="17" spans="1:39" ht="23.1" customHeight="1">
      <c r="B17" s="89">
        <v>7</v>
      </c>
      <c r="C17" s="90" t="s">
        <v>316</v>
      </c>
      <c r="D17" s="91" t="s">
        <v>317</v>
      </c>
      <c r="E17" s="92" t="s">
        <v>136</v>
      </c>
      <c r="F17" s="93"/>
      <c r="G17" s="96" t="s">
        <v>219</v>
      </c>
      <c r="H17" s="95">
        <v>9</v>
      </c>
      <c r="I17" s="95">
        <v>8</v>
      </c>
      <c r="J17" s="137" t="s">
        <v>29</v>
      </c>
      <c r="K17" s="95">
        <v>8</v>
      </c>
      <c r="L17" s="96"/>
      <c r="M17" s="96"/>
      <c r="N17" s="96"/>
      <c r="O17" s="97"/>
      <c r="P17" s="98">
        <v>6</v>
      </c>
      <c r="Q17" s="99">
        <v>6.9</v>
      </c>
      <c r="R17" s="100"/>
      <c r="S17" s="101"/>
      <c r="T17" s="102" t="str">
        <f t="shared" si="1"/>
        <v/>
      </c>
      <c r="U17" s="103">
        <v>202</v>
      </c>
      <c r="V17" s="3"/>
      <c r="W17" s="30"/>
      <c r="X17" s="71" t="str">
        <f t="shared" si="0"/>
        <v>Đạt</v>
      </c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</row>
    <row r="18" spans="1:39" ht="9" customHeight="1">
      <c r="A18" s="2"/>
      <c r="B18" s="45"/>
      <c r="C18" s="46"/>
      <c r="D18" s="46"/>
      <c r="E18" s="47"/>
      <c r="F18" s="47"/>
      <c r="G18" s="47"/>
      <c r="H18" s="48"/>
      <c r="I18" s="49"/>
      <c r="J18" s="49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3"/>
    </row>
    <row r="19" spans="1:39" ht="24.75" customHeight="1">
      <c r="B19" s="79"/>
      <c r="C19" s="79"/>
      <c r="D19" s="80"/>
      <c r="E19" s="81"/>
      <c r="F19" s="3"/>
      <c r="G19" s="3"/>
      <c r="H19" s="3"/>
      <c r="I19" s="3"/>
      <c r="J19" s="147" t="s">
        <v>730</v>
      </c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3"/>
    </row>
  </sheetData>
  <sheetProtection formatCells="0" formatColumns="0" formatRows="0" insertColumns="0" insertRows="0" insertHyperlinks="0" deleteColumns="0" deleteRows="0" sort="0" autoFilter="0" pivotTables="0"/>
  <autoFilter ref="A9:AM17">
    <filterColumn colId="3" showButton="0"/>
  </autoFilter>
  <mergeCells count="41">
    <mergeCell ref="J19:U19"/>
    <mergeCell ref="U8:U10"/>
    <mergeCell ref="S8:S9"/>
    <mergeCell ref="M8:M9"/>
    <mergeCell ref="T8:T10"/>
    <mergeCell ref="K8:K9"/>
    <mergeCell ref="L8:L9"/>
    <mergeCell ref="Q8:Q10"/>
    <mergeCell ref="R8:R9"/>
    <mergeCell ref="B6:C6"/>
    <mergeCell ref="G6:O6"/>
    <mergeCell ref="P6:U6"/>
    <mergeCell ref="B5:C5"/>
    <mergeCell ref="D5:O5"/>
    <mergeCell ref="P5:U5"/>
    <mergeCell ref="AJ5:AK7"/>
    <mergeCell ref="AL5:AM7"/>
    <mergeCell ref="Y5:Y8"/>
    <mergeCell ref="Z5:Z8"/>
    <mergeCell ref="AA5:AA8"/>
    <mergeCell ref="AB5:AE7"/>
    <mergeCell ref="AF5:AG7"/>
    <mergeCell ref="AH5:AI7"/>
    <mergeCell ref="H1:K1"/>
    <mergeCell ref="L1:U1"/>
    <mergeCell ref="B2:G2"/>
    <mergeCell ref="H2:U2"/>
    <mergeCell ref="B3:G3"/>
    <mergeCell ref="H3:U3"/>
    <mergeCell ref="B10:G10"/>
    <mergeCell ref="N8:N9"/>
    <mergeCell ref="O8:O9"/>
    <mergeCell ref="P8:P9"/>
    <mergeCell ref="G8:G9"/>
    <mergeCell ref="H8:H9"/>
    <mergeCell ref="I8:I9"/>
    <mergeCell ref="J8:J9"/>
    <mergeCell ref="B8:B9"/>
    <mergeCell ref="C8:C9"/>
    <mergeCell ref="D8:E9"/>
    <mergeCell ref="F8:F9"/>
  </mergeCells>
  <conditionalFormatting sqref="P11:P17 H11:N17">
    <cfRule type="cellIs" dxfId="11" priority="3" operator="greaterThan">
      <formula>10</formula>
    </cfRule>
  </conditionalFormatting>
  <conditionalFormatting sqref="O1:O1048576">
    <cfRule type="duplicateValues" dxfId="10" priority="2"/>
  </conditionalFormatting>
  <conditionalFormatting sqref="C1:C1048576">
    <cfRule type="duplicateValues" dxfId="9" priority="1"/>
  </conditionalFormatting>
  <dataValidations count="1">
    <dataValidation allowBlank="1" showInputMessage="1" showErrorMessage="1" errorTitle="Không xóa dữ liệu" error="Không xóa dữ liệu" prompt="Không xóa dữ liệu" sqref="Y3:AM9 X11:X17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AM21"/>
  <sheetViews>
    <sheetView workbookViewId="0">
      <pane ySplit="4" topLeftCell="A8" activePane="bottomLeft" state="frozen"/>
      <selection activeCell="H2" sqref="H2:U2"/>
      <selection pane="bottomLeft" activeCell="H12" sqref="H12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5.125" style="1" customWidth="1"/>
    <col min="5" max="5" width="7.375" style="1" customWidth="1"/>
    <col min="6" max="6" width="9.375" style="1" hidden="1" customWidth="1"/>
    <col min="7" max="7" width="11" style="1" customWidth="1"/>
    <col min="8" max="11" width="4.2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3.625" style="1" customWidth="1"/>
    <col min="21" max="21" width="5.75" style="1" hidden="1" customWidth="1"/>
    <col min="22" max="22" width="6.5" style="1" customWidth="1"/>
    <col min="23" max="23" width="6.5" style="2" customWidth="1"/>
    <col min="24" max="24" width="9" style="58"/>
    <col min="25" max="25" width="9.125" style="58" bestFit="1" customWidth="1"/>
    <col min="26" max="26" width="9" style="58"/>
    <col min="27" max="27" width="10.375" style="58" bestFit="1" customWidth="1"/>
    <col min="28" max="28" width="9.125" style="58" bestFit="1" customWidth="1"/>
    <col min="29" max="39" width="9" style="58"/>
    <col min="40" max="16384" width="9" style="1"/>
  </cols>
  <sheetData>
    <row r="1" spans="2:39" ht="18.75"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2:39" ht="27.75" customHeight="1">
      <c r="B2" s="174" t="s">
        <v>0</v>
      </c>
      <c r="C2" s="174"/>
      <c r="D2" s="174"/>
      <c r="E2" s="174"/>
      <c r="F2" s="174"/>
      <c r="G2" s="174"/>
      <c r="H2" s="175" t="s">
        <v>723</v>
      </c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3"/>
    </row>
    <row r="3" spans="2:39" ht="25.5" customHeight="1">
      <c r="B3" s="176" t="s">
        <v>1</v>
      </c>
      <c r="C3" s="176"/>
      <c r="D3" s="176"/>
      <c r="E3" s="176"/>
      <c r="F3" s="176"/>
      <c r="G3" s="176"/>
      <c r="H3" s="177" t="s">
        <v>43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4"/>
      <c r="W3" s="5"/>
      <c r="AE3" s="59"/>
      <c r="AF3" s="60"/>
      <c r="AG3" s="59"/>
      <c r="AH3" s="59"/>
      <c r="AI3" s="59"/>
      <c r="AJ3" s="60"/>
      <c r="AK3" s="59"/>
    </row>
    <row r="4" spans="2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61"/>
      <c r="AJ4" s="61"/>
    </row>
    <row r="5" spans="2:39" ht="23.25" customHeight="1">
      <c r="B5" s="165" t="s">
        <v>2</v>
      </c>
      <c r="C5" s="165"/>
      <c r="D5" s="162" t="s">
        <v>680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72" t="s">
        <v>42</v>
      </c>
      <c r="Q5" s="172"/>
      <c r="R5" s="172"/>
      <c r="S5" s="172"/>
      <c r="T5" s="172"/>
      <c r="U5" s="172"/>
      <c r="X5" s="59"/>
      <c r="Y5" s="152" t="s">
        <v>41</v>
      </c>
      <c r="Z5" s="152" t="s">
        <v>8</v>
      </c>
      <c r="AA5" s="152" t="s">
        <v>40</v>
      </c>
      <c r="AB5" s="152" t="s">
        <v>39</v>
      </c>
      <c r="AC5" s="152"/>
      <c r="AD5" s="152"/>
      <c r="AE5" s="152"/>
      <c r="AF5" s="152" t="s">
        <v>38</v>
      </c>
      <c r="AG5" s="152"/>
      <c r="AH5" s="152" t="s">
        <v>36</v>
      </c>
      <c r="AI5" s="152"/>
      <c r="AJ5" s="152" t="s">
        <v>37</v>
      </c>
      <c r="AK5" s="152"/>
      <c r="AL5" s="152" t="s">
        <v>35</v>
      </c>
      <c r="AM5" s="152"/>
    </row>
    <row r="6" spans="2:39" ht="17.25" customHeight="1">
      <c r="B6" s="164" t="s">
        <v>3</v>
      </c>
      <c r="C6" s="164"/>
      <c r="D6" s="9"/>
      <c r="G6" s="163" t="s">
        <v>655</v>
      </c>
      <c r="H6" s="163"/>
      <c r="I6" s="163"/>
      <c r="J6" s="163"/>
      <c r="K6" s="163"/>
      <c r="L6" s="163"/>
      <c r="M6" s="163"/>
      <c r="N6" s="163"/>
      <c r="O6" s="163"/>
      <c r="P6" s="163" t="s">
        <v>645</v>
      </c>
      <c r="Q6" s="163"/>
      <c r="R6" s="163"/>
      <c r="S6" s="163"/>
      <c r="T6" s="163"/>
      <c r="U6" s="163"/>
      <c r="X6" s="59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</row>
    <row r="7" spans="2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6"/>
      <c r="Q7" s="3"/>
      <c r="R7" s="3"/>
      <c r="S7" s="3"/>
      <c r="T7" s="3"/>
      <c r="U7" s="3"/>
      <c r="X7" s="59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</row>
    <row r="8" spans="2:39" ht="44.25" customHeight="1">
      <c r="B8" s="153" t="s">
        <v>4</v>
      </c>
      <c r="C8" s="166" t="s">
        <v>5</v>
      </c>
      <c r="D8" s="168" t="s">
        <v>6</v>
      </c>
      <c r="E8" s="169"/>
      <c r="F8" s="153" t="s">
        <v>7</v>
      </c>
      <c r="G8" s="153" t="s">
        <v>8</v>
      </c>
      <c r="H8" s="161" t="s">
        <v>9</v>
      </c>
      <c r="I8" s="161" t="s">
        <v>10</v>
      </c>
      <c r="J8" s="161" t="s">
        <v>11</v>
      </c>
      <c r="K8" s="161" t="s">
        <v>12</v>
      </c>
      <c r="L8" s="159" t="s">
        <v>13</v>
      </c>
      <c r="M8" s="159" t="s">
        <v>14</v>
      </c>
      <c r="N8" s="159" t="s">
        <v>15</v>
      </c>
      <c r="O8" s="160" t="s">
        <v>16</v>
      </c>
      <c r="P8" s="159" t="s">
        <v>17</v>
      </c>
      <c r="Q8" s="153" t="s">
        <v>18</v>
      </c>
      <c r="R8" s="159" t="s">
        <v>19</v>
      </c>
      <c r="S8" s="153" t="s">
        <v>20</v>
      </c>
      <c r="T8" s="153" t="s">
        <v>21</v>
      </c>
      <c r="U8" s="153" t="s">
        <v>22</v>
      </c>
      <c r="X8" s="59"/>
      <c r="Y8" s="152"/>
      <c r="Z8" s="152"/>
      <c r="AA8" s="152"/>
      <c r="AB8" s="62" t="s">
        <v>23</v>
      </c>
      <c r="AC8" s="62" t="s">
        <v>24</v>
      </c>
      <c r="AD8" s="62" t="s">
        <v>25</v>
      </c>
      <c r="AE8" s="62" t="s">
        <v>26</v>
      </c>
      <c r="AF8" s="62" t="s">
        <v>27</v>
      </c>
      <c r="AG8" s="62" t="s">
        <v>26</v>
      </c>
      <c r="AH8" s="62" t="s">
        <v>27</v>
      </c>
      <c r="AI8" s="62" t="s">
        <v>26</v>
      </c>
      <c r="AJ8" s="62" t="s">
        <v>27</v>
      </c>
      <c r="AK8" s="62" t="s">
        <v>26</v>
      </c>
      <c r="AL8" s="62" t="s">
        <v>27</v>
      </c>
      <c r="AM8" s="63" t="s">
        <v>26</v>
      </c>
    </row>
    <row r="9" spans="2:39" ht="44.25" customHeight="1">
      <c r="B9" s="154"/>
      <c r="C9" s="167"/>
      <c r="D9" s="170"/>
      <c r="E9" s="171"/>
      <c r="F9" s="154"/>
      <c r="G9" s="154"/>
      <c r="H9" s="161"/>
      <c r="I9" s="161"/>
      <c r="J9" s="161"/>
      <c r="K9" s="161"/>
      <c r="L9" s="159"/>
      <c r="M9" s="159"/>
      <c r="N9" s="159"/>
      <c r="O9" s="160"/>
      <c r="P9" s="159"/>
      <c r="Q9" s="155"/>
      <c r="R9" s="159"/>
      <c r="S9" s="154"/>
      <c r="T9" s="155"/>
      <c r="U9" s="155"/>
      <c r="W9" s="12"/>
      <c r="X9" s="59"/>
      <c r="Y9" s="64" t="str">
        <f>+D5</f>
        <v>Truyền dẫn số</v>
      </c>
      <c r="Z9" s="65" t="str">
        <f>+P5</f>
        <v>Nhóm:  01</v>
      </c>
      <c r="AA9" s="66">
        <f>+$AJ$9+$AL$9+$AH$9</f>
        <v>7</v>
      </c>
      <c r="AB9" s="60">
        <f>COUNTIF($T$10:$T$54,"Khiển trách")</f>
        <v>0</v>
      </c>
      <c r="AC9" s="60">
        <f>COUNTIF($T$10:$T$54,"Cảnh cáo")</f>
        <v>0</v>
      </c>
      <c r="AD9" s="60">
        <f>COUNTIF($T$10:$T$54,"Đình chỉ thi")</f>
        <v>0</v>
      </c>
      <c r="AE9" s="67">
        <f>+($AB$9+$AC$9+$AD$9)/$AA$9*100%</f>
        <v>0</v>
      </c>
      <c r="AF9" s="60">
        <f>SUM(COUNTIF($T$10:$T$52,"Vắng"),COUNTIF($T$10:$T$52,"Vắng có phép"))</f>
        <v>0</v>
      </c>
      <c r="AG9" s="68">
        <f>+$AF$9/$AA$9</f>
        <v>0</v>
      </c>
      <c r="AH9" s="69">
        <f>COUNTIF($X$10:$X$52,"Thi lại")</f>
        <v>0</v>
      </c>
      <c r="AI9" s="68">
        <f>+$AH$9/$AA$9</f>
        <v>0</v>
      </c>
      <c r="AJ9" s="69">
        <f>COUNTIF($X$10:$X$53,"Học lại")</f>
        <v>1</v>
      </c>
      <c r="AK9" s="68">
        <f>+$AJ$9/$AA$9</f>
        <v>0.14285714285714285</v>
      </c>
      <c r="AL9" s="60">
        <f>COUNTIF($X$11:$X$53,"Đạt")</f>
        <v>6</v>
      </c>
      <c r="AM9" s="67">
        <f>+$AL$9/$AA$9</f>
        <v>0.8571428571428571</v>
      </c>
    </row>
    <row r="10" spans="2:39" ht="14.25" customHeight="1">
      <c r="B10" s="156" t="s">
        <v>28</v>
      </c>
      <c r="C10" s="157"/>
      <c r="D10" s="157"/>
      <c r="E10" s="157"/>
      <c r="F10" s="157"/>
      <c r="G10" s="158"/>
      <c r="H10" s="13">
        <v>10</v>
      </c>
      <c r="I10" s="13">
        <v>20</v>
      </c>
      <c r="J10" s="14">
        <v>5</v>
      </c>
      <c r="K10" s="13">
        <v>10</v>
      </c>
      <c r="L10" s="15"/>
      <c r="M10" s="16"/>
      <c r="N10" s="16"/>
      <c r="O10" s="17"/>
      <c r="P10" s="57">
        <f>100-(H10+I10+J10+K10)</f>
        <v>55</v>
      </c>
      <c r="Q10" s="154"/>
      <c r="R10" s="18"/>
      <c r="S10" s="18"/>
      <c r="T10" s="154"/>
      <c r="U10" s="154"/>
      <c r="X10" s="59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</row>
    <row r="11" spans="2:39" ht="23.1" customHeight="1">
      <c r="B11" s="19">
        <v>1</v>
      </c>
      <c r="C11" s="20" t="s">
        <v>690</v>
      </c>
      <c r="D11" s="21" t="s">
        <v>322</v>
      </c>
      <c r="E11" s="22" t="s">
        <v>56</v>
      </c>
      <c r="F11" s="23"/>
      <c r="G11" s="120" t="s">
        <v>409</v>
      </c>
      <c r="H11" s="24">
        <v>10</v>
      </c>
      <c r="I11" s="24">
        <v>9</v>
      </c>
      <c r="J11" s="85">
        <v>9</v>
      </c>
      <c r="K11" s="24">
        <v>9</v>
      </c>
      <c r="L11" s="25"/>
      <c r="M11" s="25"/>
      <c r="N11" s="25"/>
      <c r="O11" s="77"/>
      <c r="P11" s="26">
        <v>8.5</v>
      </c>
      <c r="Q11" s="27">
        <v>8.8000000000000007</v>
      </c>
      <c r="R11" s="28"/>
      <c r="S11" s="28"/>
      <c r="T11" s="82" t="str">
        <f>+IF(OR($H11=0,$I11=0,$J11=0,$K11=0),"Không đủ ĐKDT","")</f>
        <v/>
      </c>
      <c r="U11" s="29">
        <v>202</v>
      </c>
      <c r="V11" s="3"/>
      <c r="W11" s="30"/>
      <c r="X11" s="71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Đạt</v>
      </c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</row>
    <row r="12" spans="2:39" ht="23.1" customHeight="1">
      <c r="B12" s="31">
        <v>2</v>
      </c>
      <c r="C12" s="32" t="s">
        <v>691</v>
      </c>
      <c r="D12" s="33" t="s">
        <v>58</v>
      </c>
      <c r="E12" s="34" t="s">
        <v>692</v>
      </c>
      <c r="F12" s="35"/>
      <c r="G12" s="44" t="s">
        <v>218</v>
      </c>
      <c r="H12" s="36">
        <v>3</v>
      </c>
      <c r="I12" s="36">
        <v>5</v>
      </c>
      <c r="J12" s="86">
        <v>5</v>
      </c>
      <c r="K12" s="36">
        <v>5</v>
      </c>
      <c r="L12" s="37"/>
      <c r="M12" s="37"/>
      <c r="N12" s="37"/>
      <c r="O12" s="78"/>
      <c r="P12" s="38">
        <v>2</v>
      </c>
      <c r="Q12" s="39">
        <v>3.2</v>
      </c>
      <c r="R12" s="40"/>
      <c r="S12" s="41"/>
      <c r="T12" s="42" t="str">
        <f>+IF(OR($H12=0,$I12=0,$J12=0,$K12=0),"Không đủ ĐKDT","")</f>
        <v/>
      </c>
      <c r="U12" s="43">
        <v>202</v>
      </c>
      <c r="V12" s="3"/>
      <c r="W12" s="30"/>
      <c r="X12" s="71" t="str">
        <f t="shared" ref="X12:X17" si="0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Học lại</v>
      </c>
      <c r="Y12" s="70"/>
      <c r="Z12" s="70"/>
      <c r="AA12" s="70"/>
      <c r="AB12" s="62"/>
      <c r="AC12" s="62"/>
      <c r="AD12" s="62"/>
      <c r="AE12" s="62"/>
      <c r="AF12" s="61"/>
      <c r="AG12" s="62"/>
      <c r="AH12" s="62"/>
      <c r="AI12" s="62"/>
      <c r="AJ12" s="62"/>
      <c r="AK12" s="62"/>
      <c r="AL12" s="62"/>
      <c r="AM12" s="63"/>
    </row>
    <row r="13" spans="2:39" ht="23.1" customHeight="1">
      <c r="B13" s="31">
        <v>3</v>
      </c>
      <c r="C13" s="32" t="s">
        <v>693</v>
      </c>
      <c r="D13" s="33" t="s">
        <v>113</v>
      </c>
      <c r="E13" s="34" t="s">
        <v>177</v>
      </c>
      <c r="F13" s="35"/>
      <c r="G13" s="44" t="s">
        <v>218</v>
      </c>
      <c r="H13" s="36">
        <v>10</v>
      </c>
      <c r="I13" s="36">
        <v>9</v>
      </c>
      <c r="J13" s="86">
        <v>8</v>
      </c>
      <c r="K13" s="36">
        <v>8.5</v>
      </c>
      <c r="L13" s="44"/>
      <c r="M13" s="44"/>
      <c r="N13" s="44"/>
      <c r="O13" s="78"/>
      <c r="P13" s="38">
        <v>6</v>
      </c>
      <c r="Q13" s="39">
        <v>7.4</v>
      </c>
      <c r="R13" s="40"/>
      <c r="S13" s="41"/>
      <c r="T13" s="42" t="str">
        <f t="shared" ref="T13:T17" si="1">+IF(OR($H13=0,$I13=0,$J13=0,$K13=0),"Không đủ ĐKDT","")</f>
        <v/>
      </c>
      <c r="U13" s="29">
        <v>202</v>
      </c>
      <c r="V13" s="3"/>
      <c r="W13" s="30"/>
      <c r="X13" s="71" t="str">
        <f t="shared" si="0"/>
        <v>Đạt</v>
      </c>
      <c r="Y13" s="72"/>
      <c r="Z13" s="72"/>
      <c r="AA13" s="136"/>
      <c r="AB13" s="61"/>
      <c r="AC13" s="61"/>
      <c r="AD13" s="61"/>
      <c r="AE13" s="74"/>
      <c r="AF13" s="61"/>
      <c r="AG13" s="75"/>
      <c r="AH13" s="76"/>
      <c r="AI13" s="75"/>
      <c r="AJ13" s="76"/>
      <c r="AK13" s="75"/>
      <c r="AL13" s="61"/>
      <c r="AM13" s="74"/>
    </row>
    <row r="14" spans="2:39" ht="23.1" customHeight="1">
      <c r="B14" s="31">
        <v>4</v>
      </c>
      <c r="C14" s="32" t="s">
        <v>694</v>
      </c>
      <c r="D14" s="33" t="s">
        <v>228</v>
      </c>
      <c r="E14" s="34" t="s">
        <v>499</v>
      </c>
      <c r="F14" s="35"/>
      <c r="G14" s="44" t="s">
        <v>146</v>
      </c>
      <c r="H14" s="36">
        <v>10</v>
      </c>
      <c r="I14" s="36">
        <v>9</v>
      </c>
      <c r="J14" s="86">
        <v>8</v>
      </c>
      <c r="K14" s="36">
        <v>8</v>
      </c>
      <c r="L14" s="44"/>
      <c r="M14" s="44"/>
      <c r="N14" s="44"/>
      <c r="O14" s="78"/>
      <c r="P14" s="38">
        <v>6</v>
      </c>
      <c r="Q14" s="39">
        <v>7.3</v>
      </c>
      <c r="R14" s="40"/>
      <c r="S14" s="41"/>
      <c r="T14" s="42" t="str">
        <f t="shared" si="1"/>
        <v/>
      </c>
      <c r="U14" s="43">
        <v>202</v>
      </c>
      <c r="V14" s="3"/>
      <c r="W14" s="30"/>
      <c r="X14" s="71" t="str">
        <f t="shared" si="0"/>
        <v>Đạt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</row>
    <row r="15" spans="2:39" ht="23.1" customHeight="1">
      <c r="B15" s="31">
        <v>5</v>
      </c>
      <c r="C15" s="32" t="s">
        <v>365</v>
      </c>
      <c r="D15" s="33" t="s">
        <v>366</v>
      </c>
      <c r="E15" s="34" t="s">
        <v>367</v>
      </c>
      <c r="F15" s="35"/>
      <c r="G15" s="44" t="s">
        <v>146</v>
      </c>
      <c r="H15" s="36">
        <v>10</v>
      </c>
      <c r="I15" s="36">
        <v>9</v>
      </c>
      <c r="J15" s="86">
        <v>8</v>
      </c>
      <c r="K15" s="36">
        <v>8.5</v>
      </c>
      <c r="L15" s="44"/>
      <c r="M15" s="44"/>
      <c r="N15" s="44"/>
      <c r="O15" s="78"/>
      <c r="P15" s="38">
        <v>7.5</v>
      </c>
      <c r="Q15" s="39">
        <v>8.1999999999999993</v>
      </c>
      <c r="R15" s="40"/>
      <c r="S15" s="41"/>
      <c r="T15" s="42" t="str">
        <f t="shared" si="1"/>
        <v/>
      </c>
      <c r="U15" s="29">
        <v>202</v>
      </c>
      <c r="V15" s="3"/>
      <c r="W15" s="30"/>
      <c r="X15" s="71" t="str">
        <f t="shared" si="0"/>
        <v>Đạt</v>
      </c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</row>
    <row r="16" spans="2:39" ht="23.1" customHeight="1">
      <c r="B16" s="31">
        <v>6</v>
      </c>
      <c r="C16" s="32" t="s">
        <v>384</v>
      </c>
      <c r="D16" s="33" t="s">
        <v>212</v>
      </c>
      <c r="E16" s="34" t="s">
        <v>385</v>
      </c>
      <c r="F16" s="35"/>
      <c r="G16" s="44" t="s">
        <v>146</v>
      </c>
      <c r="H16" s="36">
        <v>10</v>
      </c>
      <c r="I16" s="36">
        <v>9</v>
      </c>
      <c r="J16" s="86">
        <v>8</v>
      </c>
      <c r="K16" s="36">
        <v>8.5</v>
      </c>
      <c r="L16" s="44"/>
      <c r="M16" s="44"/>
      <c r="N16" s="44"/>
      <c r="O16" s="78"/>
      <c r="P16" s="38">
        <v>7</v>
      </c>
      <c r="Q16" s="39">
        <v>7.9</v>
      </c>
      <c r="R16" s="40"/>
      <c r="S16" s="41"/>
      <c r="T16" s="42" t="str">
        <f t="shared" si="1"/>
        <v/>
      </c>
      <c r="U16" s="43">
        <v>202</v>
      </c>
      <c r="V16" s="3"/>
      <c r="W16" s="30"/>
      <c r="X16" s="71" t="str">
        <f t="shared" si="0"/>
        <v>Đạt</v>
      </c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</row>
    <row r="17" spans="1:39" ht="23.1" customHeight="1">
      <c r="B17" s="89">
        <v>7</v>
      </c>
      <c r="C17" s="90" t="s">
        <v>695</v>
      </c>
      <c r="D17" s="91" t="s">
        <v>696</v>
      </c>
      <c r="E17" s="92" t="s">
        <v>697</v>
      </c>
      <c r="F17" s="93"/>
      <c r="G17" s="96" t="s">
        <v>407</v>
      </c>
      <c r="H17" s="95">
        <v>10</v>
      </c>
      <c r="I17" s="95">
        <v>9</v>
      </c>
      <c r="J17" s="137">
        <v>8</v>
      </c>
      <c r="K17" s="95">
        <v>8.5</v>
      </c>
      <c r="L17" s="96"/>
      <c r="M17" s="96"/>
      <c r="N17" s="96"/>
      <c r="O17" s="97"/>
      <c r="P17" s="98">
        <v>6</v>
      </c>
      <c r="Q17" s="99">
        <v>7.4</v>
      </c>
      <c r="R17" s="100"/>
      <c r="S17" s="101"/>
      <c r="T17" s="102" t="str">
        <f t="shared" si="1"/>
        <v/>
      </c>
      <c r="U17" s="29">
        <v>202</v>
      </c>
      <c r="V17" s="3"/>
      <c r="W17" s="30"/>
      <c r="X17" s="71" t="str">
        <f t="shared" si="0"/>
        <v>Đạt</v>
      </c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</row>
    <row r="18" spans="1:39" ht="9" customHeight="1">
      <c r="A18" s="2"/>
      <c r="B18" s="45"/>
      <c r="C18" s="46"/>
      <c r="D18" s="46"/>
      <c r="E18" s="47"/>
      <c r="F18" s="47"/>
      <c r="G18" s="47"/>
      <c r="H18" s="48"/>
      <c r="I18" s="49"/>
      <c r="J18" s="49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3"/>
    </row>
    <row r="19" spans="1:39" ht="24.75" customHeight="1">
      <c r="B19" s="79"/>
      <c r="C19" s="79"/>
      <c r="D19" s="80"/>
      <c r="E19" s="81"/>
      <c r="F19" s="3"/>
      <c r="G19" s="3"/>
      <c r="H19" s="3"/>
      <c r="I19" s="3"/>
      <c r="J19" s="147" t="s">
        <v>731</v>
      </c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3"/>
    </row>
    <row r="20" spans="1:39" s="2" customFormat="1" ht="4.5" customHeight="1">
      <c r="A20" s="1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</row>
    <row r="21" spans="1:39" s="2" customFormat="1" ht="36.75" customHeight="1">
      <c r="A21" s="1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</row>
  </sheetData>
  <sheetProtection formatCells="0" formatColumns="0" formatRows="0" insertColumns="0" insertRows="0" insertHyperlinks="0" deleteColumns="0" deleteRows="0" sort="0" autoFilter="0" pivotTables="0"/>
  <autoFilter ref="A9:AM17">
    <filterColumn colId="3" showButton="0"/>
  </autoFilter>
  <mergeCells count="41">
    <mergeCell ref="J19:U19"/>
    <mergeCell ref="U8:U10"/>
    <mergeCell ref="S8:S9"/>
    <mergeCell ref="M8:M9"/>
    <mergeCell ref="T8:T10"/>
    <mergeCell ref="K8:K9"/>
    <mergeCell ref="L8:L9"/>
    <mergeCell ref="Q8:Q10"/>
    <mergeCell ref="R8:R9"/>
    <mergeCell ref="B6:C6"/>
    <mergeCell ref="G6:O6"/>
    <mergeCell ref="P6:U6"/>
    <mergeCell ref="B5:C5"/>
    <mergeCell ref="D5:O5"/>
    <mergeCell ref="P5:U5"/>
    <mergeCell ref="AJ5:AK7"/>
    <mergeCell ref="AL5:AM7"/>
    <mergeCell ref="Y5:Y8"/>
    <mergeCell ref="Z5:Z8"/>
    <mergeCell ref="AA5:AA8"/>
    <mergeCell ref="AB5:AE7"/>
    <mergeCell ref="AF5:AG7"/>
    <mergeCell ref="AH5:AI7"/>
    <mergeCell ref="H1:K1"/>
    <mergeCell ref="L1:U1"/>
    <mergeCell ref="B2:G2"/>
    <mergeCell ref="H2:U2"/>
    <mergeCell ref="B3:G3"/>
    <mergeCell ref="H3:U3"/>
    <mergeCell ref="B10:G10"/>
    <mergeCell ref="N8:N9"/>
    <mergeCell ref="O8:O9"/>
    <mergeCell ref="P8:P9"/>
    <mergeCell ref="G8:G9"/>
    <mergeCell ref="H8:H9"/>
    <mergeCell ref="I8:I9"/>
    <mergeCell ref="J8:J9"/>
    <mergeCell ref="B8:B9"/>
    <mergeCell ref="C8:C9"/>
    <mergeCell ref="D8:E9"/>
    <mergeCell ref="F8:F9"/>
  </mergeCells>
  <conditionalFormatting sqref="P11:P17 H11:N17">
    <cfRule type="cellIs" dxfId="8" priority="3" operator="greaterThan">
      <formula>10</formula>
    </cfRule>
  </conditionalFormatting>
  <conditionalFormatting sqref="O1:O1048576">
    <cfRule type="duplicateValues" dxfId="7" priority="2"/>
  </conditionalFormatting>
  <conditionalFormatting sqref="C1:C1048576">
    <cfRule type="duplicateValues" dxfId="6" priority="1"/>
  </conditionalFormatting>
  <dataValidations count="1">
    <dataValidation allowBlank="1" showInputMessage="1" showErrorMessage="1" errorTitle="Không xóa dữ liệu" error="Không xóa dữ liệu" prompt="Không xóa dữ liệu" sqref="Y3:AM9 X11:X17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:AM32"/>
  <sheetViews>
    <sheetView workbookViewId="0">
      <pane ySplit="4" topLeftCell="A11" activePane="bottomLeft" state="frozen"/>
      <selection activeCell="H2" sqref="H2:U2"/>
      <selection pane="bottomLeft" activeCell="G18" sqref="G18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5.125" style="1" customWidth="1"/>
    <col min="5" max="5" width="7.375" style="1" customWidth="1"/>
    <col min="6" max="6" width="9.375" style="1" hidden="1" customWidth="1"/>
    <col min="7" max="7" width="11" style="1" customWidth="1"/>
    <col min="8" max="11" width="4.2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3.625" style="1" customWidth="1"/>
    <col min="21" max="21" width="5.75" style="1" hidden="1" customWidth="1"/>
    <col min="22" max="22" width="6.5" style="1" customWidth="1"/>
    <col min="23" max="23" width="6.5" style="2" customWidth="1"/>
    <col min="24" max="24" width="9" style="58"/>
    <col min="25" max="25" width="9.125" style="58" bestFit="1" customWidth="1"/>
    <col min="26" max="26" width="9" style="58"/>
    <col min="27" max="27" width="10.375" style="58" bestFit="1" customWidth="1"/>
    <col min="28" max="28" width="9.125" style="58" bestFit="1" customWidth="1"/>
    <col min="29" max="39" width="9" style="58"/>
    <col min="40" max="16384" width="9" style="1"/>
  </cols>
  <sheetData>
    <row r="1" spans="2:39" ht="18.75"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2:39" ht="27.75" customHeight="1">
      <c r="B2" s="174" t="s">
        <v>0</v>
      </c>
      <c r="C2" s="174"/>
      <c r="D2" s="174"/>
      <c r="E2" s="174"/>
      <c r="F2" s="174"/>
      <c r="G2" s="174"/>
      <c r="H2" s="175" t="s">
        <v>723</v>
      </c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3"/>
    </row>
    <row r="3" spans="2:39" ht="25.5" customHeight="1">
      <c r="B3" s="176" t="s">
        <v>1</v>
      </c>
      <c r="C3" s="176"/>
      <c r="D3" s="176"/>
      <c r="E3" s="176"/>
      <c r="F3" s="176"/>
      <c r="G3" s="176"/>
      <c r="H3" s="177" t="s">
        <v>43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4"/>
      <c r="W3" s="5"/>
      <c r="AE3" s="59"/>
      <c r="AF3" s="60"/>
      <c r="AG3" s="59"/>
      <c r="AH3" s="59"/>
      <c r="AI3" s="59"/>
      <c r="AJ3" s="60"/>
      <c r="AK3" s="59"/>
    </row>
    <row r="4" spans="2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61"/>
      <c r="AJ4" s="61"/>
    </row>
    <row r="5" spans="2:39" ht="23.25" customHeight="1">
      <c r="B5" s="165" t="s">
        <v>2</v>
      </c>
      <c r="C5" s="165"/>
      <c r="D5" s="162" t="s">
        <v>681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72" t="s">
        <v>42</v>
      </c>
      <c r="Q5" s="172"/>
      <c r="R5" s="172"/>
      <c r="S5" s="172"/>
      <c r="T5" s="172"/>
      <c r="U5" s="172"/>
      <c r="X5" s="59"/>
      <c r="Y5" s="152" t="s">
        <v>41</v>
      </c>
      <c r="Z5" s="152" t="s">
        <v>8</v>
      </c>
      <c r="AA5" s="152" t="s">
        <v>40</v>
      </c>
      <c r="AB5" s="152" t="s">
        <v>39</v>
      </c>
      <c r="AC5" s="152"/>
      <c r="AD5" s="152"/>
      <c r="AE5" s="152"/>
      <c r="AF5" s="152" t="s">
        <v>38</v>
      </c>
      <c r="AG5" s="152"/>
      <c r="AH5" s="152" t="s">
        <v>36</v>
      </c>
      <c r="AI5" s="152"/>
      <c r="AJ5" s="152" t="s">
        <v>37</v>
      </c>
      <c r="AK5" s="152"/>
      <c r="AL5" s="152" t="s">
        <v>35</v>
      </c>
      <c r="AM5" s="152"/>
    </row>
    <row r="6" spans="2:39" ht="17.25" customHeight="1">
      <c r="B6" s="164" t="s">
        <v>3</v>
      </c>
      <c r="C6" s="164"/>
      <c r="D6" s="9"/>
      <c r="G6" s="163" t="s">
        <v>682</v>
      </c>
      <c r="H6" s="163"/>
      <c r="I6" s="163"/>
      <c r="J6" s="163"/>
      <c r="K6" s="163"/>
      <c r="L6" s="163"/>
      <c r="M6" s="163"/>
      <c r="N6" s="163"/>
      <c r="O6" s="163"/>
      <c r="P6" s="163" t="s">
        <v>46</v>
      </c>
      <c r="Q6" s="163"/>
      <c r="R6" s="163"/>
      <c r="S6" s="163"/>
      <c r="T6" s="163"/>
      <c r="U6" s="163"/>
      <c r="X6" s="59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</row>
    <row r="7" spans="2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6"/>
      <c r="Q7" s="3"/>
      <c r="R7" s="3"/>
      <c r="S7" s="3"/>
      <c r="T7" s="3"/>
      <c r="U7" s="3"/>
      <c r="X7" s="59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</row>
    <row r="8" spans="2:39" ht="44.25" customHeight="1">
      <c r="B8" s="153" t="s">
        <v>4</v>
      </c>
      <c r="C8" s="166" t="s">
        <v>5</v>
      </c>
      <c r="D8" s="168" t="s">
        <v>6</v>
      </c>
      <c r="E8" s="169"/>
      <c r="F8" s="153" t="s">
        <v>7</v>
      </c>
      <c r="G8" s="153" t="s">
        <v>8</v>
      </c>
      <c r="H8" s="161" t="s">
        <v>9</v>
      </c>
      <c r="I8" s="161" t="s">
        <v>10</v>
      </c>
      <c r="J8" s="161" t="s">
        <v>11</v>
      </c>
      <c r="K8" s="161" t="s">
        <v>12</v>
      </c>
      <c r="L8" s="159" t="s">
        <v>13</v>
      </c>
      <c r="M8" s="159" t="s">
        <v>14</v>
      </c>
      <c r="N8" s="159" t="s">
        <v>15</v>
      </c>
      <c r="O8" s="160" t="s">
        <v>16</v>
      </c>
      <c r="P8" s="159" t="s">
        <v>17</v>
      </c>
      <c r="Q8" s="153" t="s">
        <v>18</v>
      </c>
      <c r="R8" s="159" t="s">
        <v>19</v>
      </c>
      <c r="S8" s="153" t="s">
        <v>20</v>
      </c>
      <c r="T8" s="153" t="s">
        <v>21</v>
      </c>
      <c r="U8" s="153" t="s">
        <v>22</v>
      </c>
      <c r="X8" s="59"/>
      <c r="Y8" s="152"/>
      <c r="Z8" s="152"/>
      <c r="AA8" s="152"/>
      <c r="AB8" s="62" t="s">
        <v>23</v>
      </c>
      <c r="AC8" s="62" t="s">
        <v>24</v>
      </c>
      <c r="AD8" s="62" t="s">
        <v>25</v>
      </c>
      <c r="AE8" s="62" t="s">
        <v>26</v>
      </c>
      <c r="AF8" s="62" t="s">
        <v>27</v>
      </c>
      <c r="AG8" s="62" t="s">
        <v>26</v>
      </c>
      <c r="AH8" s="62" t="s">
        <v>27</v>
      </c>
      <c r="AI8" s="62" t="s">
        <v>26</v>
      </c>
      <c r="AJ8" s="62" t="s">
        <v>27</v>
      </c>
      <c r="AK8" s="62" t="s">
        <v>26</v>
      </c>
      <c r="AL8" s="62" t="s">
        <v>27</v>
      </c>
      <c r="AM8" s="63" t="s">
        <v>26</v>
      </c>
    </row>
    <row r="9" spans="2:39" ht="44.25" customHeight="1">
      <c r="B9" s="154"/>
      <c r="C9" s="167"/>
      <c r="D9" s="170"/>
      <c r="E9" s="171"/>
      <c r="F9" s="154"/>
      <c r="G9" s="154"/>
      <c r="H9" s="161"/>
      <c r="I9" s="161"/>
      <c r="J9" s="161"/>
      <c r="K9" s="161"/>
      <c r="L9" s="159"/>
      <c r="M9" s="159"/>
      <c r="N9" s="159"/>
      <c r="O9" s="160"/>
      <c r="P9" s="159"/>
      <c r="Q9" s="155"/>
      <c r="R9" s="159"/>
      <c r="S9" s="154"/>
      <c r="T9" s="155"/>
      <c r="U9" s="155"/>
      <c r="W9" s="12"/>
      <c r="X9" s="59"/>
      <c r="Y9" s="64" t="str">
        <f>+D5</f>
        <v>Xử lý âm thanh hình ảnh</v>
      </c>
      <c r="Z9" s="65" t="str">
        <f>+P5</f>
        <v>Nhóm:  01</v>
      </c>
      <c r="AA9" s="66">
        <f>+$AJ$9+$AL$9+$AH$9</f>
        <v>10</v>
      </c>
      <c r="AB9" s="60">
        <f>COUNTIF($T$10:$T$65,"Khiển trách")</f>
        <v>0</v>
      </c>
      <c r="AC9" s="60">
        <f>COUNTIF($T$10:$T$65,"Cảnh cáo")</f>
        <v>0</v>
      </c>
      <c r="AD9" s="60">
        <f>COUNTIF($T$10:$T$65,"Đình chỉ thi")</f>
        <v>0</v>
      </c>
      <c r="AE9" s="67">
        <f>+($AB$9+$AC$9+$AD$9)/$AA$9*100%</f>
        <v>0</v>
      </c>
      <c r="AF9" s="60">
        <f>SUM(COUNTIF($T$10:$T$63,"Vắng"),COUNTIF($T$10:$T$63,"Vắng có phép"))</f>
        <v>0</v>
      </c>
      <c r="AG9" s="68">
        <f>+$AF$9/$AA$9</f>
        <v>0</v>
      </c>
      <c r="AH9" s="69">
        <f>COUNTIF($X$10:$X$63,"Thi lại")</f>
        <v>0</v>
      </c>
      <c r="AI9" s="68">
        <f>+$AH$9/$AA$9</f>
        <v>0</v>
      </c>
      <c r="AJ9" s="69">
        <f>COUNTIF($X$10:$X$64,"Học lại")</f>
        <v>1</v>
      </c>
      <c r="AK9" s="68">
        <f>+$AJ$9/$AA$9</f>
        <v>0.1</v>
      </c>
      <c r="AL9" s="60">
        <f>COUNTIF($X$11:$X$64,"Đạt")</f>
        <v>9</v>
      </c>
      <c r="AM9" s="67">
        <f>+$AL$9/$AA$9</f>
        <v>0.9</v>
      </c>
    </row>
    <row r="10" spans="2:39" ht="14.25" customHeight="1">
      <c r="B10" s="156" t="s">
        <v>28</v>
      </c>
      <c r="C10" s="157"/>
      <c r="D10" s="157"/>
      <c r="E10" s="157"/>
      <c r="F10" s="157"/>
      <c r="G10" s="158"/>
      <c r="H10" s="13">
        <v>10</v>
      </c>
      <c r="I10" s="13">
        <v>20</v>
      </c>
      <c r="J10" s="14"/>
      <c r="K10" s="13">
        <v>10</v>
      </c>
      <c r="L10" s="15"/>
      <c r="M10" s="16"/>
      <c r="N10" s="16"/>
      <c r="O10" s="17"/>
      <c r="P10" s="57">
        <f>100-(H10+I10+J10+K10)</f>
        <v>60</v>
      </c>
      <c r="Q10" s="154"/>
      <c r="R10" s="18"/>
      <c r="S10" s="18"/>
      <c r="T10" s="154"/>
      <c r="U10" s="154"/>
      <c r="X10" s="59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</row>
    <row r="11" spans="2:39" ht="24.95" customHeight="1">
      <c r="B11" s="19">
        <v>1</v>
      </c>
      <c r="C11" s="20" t="s">
        <v>683</v>
      </c>
      <c r="D11" s="21" t="s">
        <v>521</v>
      </c>
      <c r="E11" s="22" t="s">
        <v>684</v>
      </c>
      <c r="F11" s="23"/>
      <c r="G11" s="138" t="s">
        <v>265</v>
      </c>
      <c r="H11" s="24">
        <v>10</v>
      </c>
      <c r="I11" s="24">
        <v>7</v>
      </c>
      <c r="J11" s="85" t="s">
        <v>29</v>
      </c>
      <c r="K11" s="24">
        <v>6</v>
      </c>
      <c r="L11" s="25"/>
      <c r="M11" s="25"/>
      <c r="N11" s="25"/>
      <c r="O11" s="77"/>
      <c r="P11" s="121">
        <v>6.5</v>
      </c>
      <c r="Q11" s="27">
        <v>6.9</v>
      </c>
      <c r="R11" s="28"/>
      <c r="S11" s="28"/>
      <c r="T11" s="82" t="str">
        <f t="shared" ref="T11:T20" si="0">+IF(OR($H11=0,$I11=0,$J11=0,$K11=0),"Không đủ ĐKDT","")</f>
        <v/>
      </c>
      <c r="U11" s="29">
        <v>202</v>
      </c>
      <c r="V11" s="3"/>
      <c r="W11" s="30"/>
      <c r="X11" s="71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Đạt</v>
      </c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</row>
    <row r="12" spans="2:39" ht="24.95" customHeight="1">
      <c r="B12" s="31">
        <v>2</v>
      </c>
      <c r="C12" s="32" t="s">
        <v>417</v>
      </c>
      <c r="D12" s="33" t="s">
        <v>119</v>
      </c>
      <c r="E12" s="34" t="s">
        <v>81</v>
      </c>
      <c r="F12" s="35"/>
      <c r="G12" s="126" t="s">
        <v>151</v>
      </c>
      <c r="H12" s="36">
        <v>10</v>
      </c>
      <c r="I12" s="36">
        <v>7</v>
      </c>
      <c r="J12" s="86" t="s">
        <v>29</v>
      </c>
      <c r="K12" s="36">
        <v>6</v>
      </c>
      <c r="L12" s="37"/>
      <c r="M12" s="37"/>
      <c r="N12" s="37"/>
      <c r="O12" s="78"/>
      <c r="P12" s="38">
        <v>6</v>
      </c>
      <c r="Q12" s="39">
        <v>7</v>
      </c>
      <c r="R12" s="40"/>
      <c r="S12" s="41"/>
      <c r="T12" s="42" t="str">
        <f t="shared" si="0"/>
        <v/>
      </c>
      <c r="U12" s="43">
        <v>202</v>
      </c>
      <c r="V12" s="3"/>
      <c r="W12" s="30"/>
      <c r="X12" s="71" t="str">
        <f t="shared" ref="X12:X20" si="1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Đạt</v>
      </c>
      <c r="Y12" s="70"/>
      <c r="Z12" s="70"/>
      <c r="AA12" s="70"/>
      <c r="AB12" s="62"/>
      <c r="AC12" s="62"/>
      <c r="AD12" s="62"/>
      <c r="AE12" s="62"/>
      <c r="AF12" s="61"/>
      <c r="AG12" s="62"/>
      <c r="AH12" s="62"/>
      <c r="AI12" s="62"/>
      <c r="AJ12" s="62"/>
      <c r="AK12" s="62"/>
      <c r="AL12" s="62"/>
      <c r="AM12" s="63"/>
    </row>
    <row r="13" spans="2:39" ht="24.95" customHeight="1">
      <c r="B13" s="31">
        <v>3</v>
      </c>
      <c r="C13" s="32" t="s">
        <v>685</v>
      </c>
      <c r="D13" s="33" t="s">
        <v>113</v>
      </c>
      <c r="E13" s="34" t="s">
        <v>169</v>
      </c>
      <c r="F13" s="35"/>
      <c r="G13" s="126" t="s">
        <v>148</v>
      </c>
      <c r="H13" s="36">
        <v>10</v>
      </c>
      <c r="I13" s="36">
        <v>7</v>
      </c>
      <c r="J13" s="86" t="s">
        <v>29</v>
      </c>
      <c r="K13" s="36">
        <v>7</v>
      </c>
      <c r="L13" s="44"/>
      <c r="M13" s="44"/>
      <c r="N13" s="44"/>
      <c r="O13" s="78"/>
      <c r="P13" s="38">
        <v>4.5</v>
      </c>
      <c r="Q13" s="39">
        <v>5.8</v>
      </c>
      <c r="R13" s="40"/>
      <c r="S13" s="41"/>
      <c r="T13" s="42" t="str">
        <f t="shared" si="0"/>
        <v/>
      </c>
      <c r="U13" s="43">
        <v>202</v>
      </c>
      <c r="V13" s="3"/>
      <c r="W13" s="30"/>
      <c r="X13" s="71" t="str">
        <f t="shared" si="1"/>
        <v>Đạt</v>
      </c>
      <c r="Y13" s="72"/>
      <c r="Z13" s="72"/>
      <c r="AA13" s="136"/>
      <c r="AB13" s="61"/>
      <c r="AC13" s="61"/>
      <c r="AD13" s="61"/>
      <c r="AE13" s="74"/>
      <c r="AF13" s="61"/>
      <c r="AG13" s="75"/>
      <c r="AH13" s="76"/>
      <c r="AI13" s="75"/>
      <c r="AJ13" s="76"/>
      <c r="AK13" s="75"/>
      <c r="AL13" s="61"/>
      <c r="AM13" s="74"/>
    </row>
    <row r="14" spans="2:39" ht="24.95" customHeight="1">
      <c r="B14" s="31">
        <v>4</v>
      </c>
      <c r="C14" s="32" t="s">
        <v>686</v>
      </c>
      <c r="D14" s="33" t="s">
        <v>687</v>
      </c>
      <c r="E14" s="34" t="s">
        <v>291</v>
      </c>
      <c r="F14" s="35"/>
      <c r="G14" s="126" t="s">
        <v>407</v>
      </c>
      <c r="H14" s="36">
        <v>0</v>
      </c>
      <c r="I14" s="36">
        <v>0</v>
      </c>
      <c r="J14" s="86" t="s">
        <v>29</v>
      </c>
      <c r="K14" s="36">
        <v>0</v>
      </c>
      <c r="L14" s="44"/>
      <c r="M14" s="44"/>
      <c r="N14" s="44"/>
      <c r="O14" s="78"/>
      <c r="P14" s="38"/>
      <c r="Q14" s="39">
        <v>0</v>
      </c>
      <c r="R14" s="40"/>
      <c r="S14" s="41"/>
      <c r="T14" s="42" t="str">
        <f t="shared" si="0"/>
        <v>Không đủ ĐKDT</v>
      </c>
      <c r="U14" s="43">
        <v>202</v>
      </c>
      <c r="V14" s="3"/>
      <c r="W14" s="30"/>
      <c r="X14" s="71" t="str">
        <f t="shared" si="1"/>
        <v>Học lại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</row>
    <row r="15" spans="2:39" ht="24.95" customHeight="1">
      <c r="B15" s="31">
        <v>5</v>
      </c>
      <c r="C15" s="32" t="s">
        <v>673</v>
      </c>
      <c r="D15" s="33" t="s">
        <v>493</v>
      </c>
      <c r="E15" s="34" t="s">
        <v>291</v>
      </c>
      <c r="F15" s="35"/>
      <c r="G15" s="126" t="s">
        <v>265</v>
      </c>
      <c r="H15" s="36">
        <v>10</v>
      </c>
      <c r="I15" s="36">
        <v>8</v>
      </c>
      <c r="J15" s="86" t="s">
        <v>29</v>
      </c>
      <c r="K15" s="36">
        <v>8</v>
      </c>
      <c r="L15" s="44"/>
      <c r="M15" s="44"/>
      <c r="N15" s="44"/>
      <c r="O15" s="78"/>
      <c r="P15" s="38">
        <v>8</v>
      </c>
      <c r="Q15" s="39">
        <v>8.1999999999999993</v>
      </c>
      <c r="R15" s="40"/>
      <c r="S15" s="41"/>
      <c r="T15" s="42" t="str">
        <f t="shared" si="0"/>
        <v/>
      </c>
      <c r="U15" s="43">
        <v>202</v>
      </c>
      <c r="V15" s="3"/>
      <c r="W15" s="30"/>
      <c r="X15" s="71" t="str">
        <f t="shared" si="1"/>
        <v>Đạt</v>
      </c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</row>
    <row r="16" spans="2:39" ht="24.95" customHeight="1">
      <c r="B16" s="31">
        <v>6</v>
      </c>
      <c r="C16" s="32" t="s">
        <v>487</v>
      </c>
      <c r="D16" s="33" t="s">
        <v>488</v>
      </c>
      <c r="E16" s="34" t="s">
        <v>352</v>
      </c>
      <c r="F16" s="35"/>
      <c r="G16" s="126" t="s">
        <v>146</v>
      </c>
      <c r="H16" s="36">
        <v>10</v>
      </c>
      <c r="I16" s="36">
        <v>8</v>
      </c>
      <c r="J16" s="86" t="s">
        <v>29</v>
      </c>
      <c r="K16" s="36">
        <v>7</v>
      </c>
      <c r="L16" s="44"/>
      <c r="M16" s="44"/>
      <c r="N16" s="44"/>
      <c r="O16" s="78"/>
      <c r="P16" s="38">
        <v>7</v>
      </c>
      <c r="Q16" s="39">
        <v>7.5</v>
      </c>
      <c r="R16" s="40"/>
      <c r="S16" s="41"/>
      <c r="T16" s="42" t="str">
        <f t="shared" si="0"/>
        <v/>
      </c>
      <c r="U16" s="43">
        <v>202</v>
      </c>
      <c r="V16" s="3"/>
      <c r="W16" s="30"/>
      <c r="X16" s="71" t="str">
        <f t="shared" si="1"/>
        <v>Đạt</v>
      </c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</row>
    <row r="17" spans="1:39" ht="24.95" customHeight="1">
      <c r="B17" s="31">
        <v>7</v>
      </c>
      <c r="C17" s="32" t="s">
        <v>368</v>
      </c>
      <c r="D17" s="33" t="s">
        <v>369</v>
      </c>
      <c r="E17" s="34" t="s">
        <v>101</v>
      </c>
      <c r="F17" s="35"/>
      <c r="G17" s="126" t="s">
        <v>147</v>
      </c>
      <c r="H17" s="36">
        <v>10</v>
      </c>
      <c r="I17" s="36">
        <v>7</v>
      </c>
      <c r="J17" s="86" t="s">
        <v>29</v>
      </c>
      <c r="K17" s="36">
        <v>6</v>
      </c>
      <c r="L17" s="44"/>
      <c r="M17" s="44"/>
      <c r="N17" s="44"/>
      <c r="O17" s="78"/>
      <c r="P17" s="38">
        <v>5.5</v>
      </c>
      <c r="Q17" s="39">
        <v>6</v>
      </c>
      <c r="R17" s="40"/>
      <c r="S17" s="41"/>
      <c r="T17" s="42" t="str">
        <f t="shared" si="0"/>
        <v/>
      </c>
      <c r="U17" s="43">
        <v>202</v>
      </c>
      <c r="V17" s="3"/>
      <c r="W17" s="30"/>
      <c r="X17" s="71" t="str">
        <f t="shared" si="1"/>
        <v>Đạt</v>
      </c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</row>
    <row r="18" spans="1:39" ht="24.95" customHeight="1">
      <c r="B18" s="31">
        <v>8</v>
      </c>
      <c r="C18" s="32" t="s">
        <v>305</v>
      </c>
      <c r="D18" s="33" t="s">
        <v>113</v>
      </c>
      <c r="E18" s="34" t="s">
        <v>101</v>
      </c>
      <c r="F18" s="35"/>
      <c r="G18" s="126" t="s">
        <v>259</v>
      </c>
      <c r="H18" s="36">
        <v>10</v>
      </c>
      <c r="I18" s="36">
        <v>7</v>
      </c>
      <c r="J18" s="86" t="s">
        <v>29</v>
      </c>
      <c r="K18" s="36">
        <v>6</v>
      </c>
      <c r="L18" s="44"/>
      <c r="M18" s="44"/>
      <c r="N18" s="44"/>
      <c r="O18" s="78"/>
      <c r="P18" s="38">
        <v>3.5</v>
      </c>
      <c r="Q18" s="39">
        <v>5</v>
      </c>
      <c r="R18" s="40"/>
      <c r="S18" s="41"/>
      <c r="T18" s="42" t="str">
        <f t="shared" si="0"/>
        <v/>
      </c>
      <c r="U18" s="43">
        <v>202</v>
      </c>
      <c r="V18" s="3"/>
      <c r="W18" s="30"/>
      <c r="X18" s="71" t="str">
        <f t="shared" si="1"/>
        <v>Đạt</v>
      </c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</row>
    <row r="19" spans="1:39" ht="24.95" customHeight="1">
      <c r="B19" s="31">
        <v>9</v>
      </c>
      <c r="C19" s="32" t="s">
        <v>506</v>
      </c>
      <c r="D19" s="33" t="s">
        <v>192</v>
      </c>
      <c r="E19" s="34" t="s">
        <v>103</v>
      </c>
      <c r="F19" s="35"/>
      <c r="G19" s="126" t="s">
        <v>148</v>
      </c>
      <c r="H19" s="36">
        <v>10</v>
      </c>
      <c r="I19" s="36">
        <v>7</v>
      </c>
      <c r="J19" s="86" t="s">
        <v>29</v>
      </c>
      <c r="K19" s="36">
        <v>6</v>
      </c>
      <c r="L19" s="44"/>
      <c r="M19" s="44"/>
      <c r="N19" s="44"/>
      <c r="O19" s="78"/>
      <c r="P19" s="38">
        <v>2.5</v>
      </c>
      <c r="Q19" s="39">
        <v>4.5</v>
      </c>
      <c r="R19" s="40"/>
      <c r="S19" s="41"/>
      <c r="T19" s="42" t="str">
        <f t="shared" si="0"/>
        <v/>
      </c>
      <c r="U19" s="43">
        <v>202</v>
      </c>
      <c r="V19" s="3"/>
      <c r="W19" s="30"/>
      <c r="X19" s="71" t="str">
        <f t="shared" si="1"/>
        <v>Đạt</v>
      </c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</row>
    <row r="20" spans="1:39" ht="24.95" customHeight="1">
      <c r="B20" s="89">
        <v>10</v>
      </c>
      <c r="C20" s="90" t="s">
        <v>688</v>
      </c>
      <c r="D20" s="91" t="s">
        <v>490</v>
      </c>
      <c r="E20" s="92" t="s">
        <v>210</v>
      </c>
      <c r="F20" s="93"/>
      <c r="G20" s="139" t="s">
        <v>143</v>
      </c>
      <c r="H20" s="95">
        <v>10</v>
      </c>
      <c r="I20" s="95">
        <v>7</v>
      </c>
      <c r="J20" s="137" t="s">
        <v>29</v>
      </c>
      <c r="K20" s="95">
        <v>6</v>
      </c>
      <c r="L20" s="96"/>
      <c r="M20" s="96"/>
      <c r="N20" s="96"/>
      <c r="O20" s="97"/>
      <c r="P20" s="98">
        <v>2.5</v>
      </c>
      <c r="Q20" s="99">
        <v>4.5</v>
      </c>
      <c r="R20" s="100"/>
      <c r="S20" s="101"/>
      <c r="T20" s="102" t="str">
        <f t="shared" si="0"/>
        <v/>
      </c>
      <c r="U20" s="103">
        <v>202</v>
      </c>
      <c r="V20" s="3"/>
      <c r="W20" s="30"/>
      <c r="X20" s="71" t="str">
        <f t="shared" si="1"/>
        <v>Đạt</v>
      </c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</row>
    <row r="21" spans="1:39" ht="9" customHeight="1">
      <c r="A21" s="2"/>
      <c r="B21" s="45"/>
      <c r="C21" s="46"/>
      <c r="D21" s="46"/>
      <c r="E21" s="47"/>
      <c r="F21" s="47"/>
      <c r="G21" s="47"/>
      <c r="H21" s="48"/>
      <c r="I21" s="49"/>
      <c r="J21" s="49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3"/>
    </row>
    <row r="22" spans="1:39" ht="24.75" customHeight="1">
      <c r="B22" s="79"/>
      <c r="C22" s="79"/>
      <c r="D22" s="80"/>
      <c r="E22" s="81"/>
      <c r="F22" s="3"/>
      <c r="G22" s="3"/>
      <c r="H22" s="3"/>
      <c r="I22" s="3"/>
      <c r="J22" s="147" t="s">
        <v>724</v>
      </c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3"/>
    </row>
    <row r="23" spans="1:39" s="2" customFormat="1" ht="4.5" customHeight="1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</row>
    <row r="24" spans="1:39" s="2" customFormat="1" ht="36.75" customHeight="1">
      <c r="A24" s="1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</row>
    <row r="25" spans="1:39" s="2" customFormat="1" ht="21.75" hidden="1" customHeight="1">
      <c r="A25" s="1"/>
      <c r="B25" s="149" t="s">
        <v>34</v>
      </c>
      <c r="C25" s="149"/>
      <c r="D25" s="149"/>
      <c r="E25" s="149"/>
      <c r="F25" s="149"/>
      <c r="G25" s="149"/>
      <c r="H25" s="149"/>
      <c r="I25" s="51"/>
      <c r="J25" s="150" t="s">
        <v>30</v>
      </c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3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</row>
    <row r="26" spans="1:39" s="2" customFormat="1" hidden="1">
      <c r="A26" s="1"/>
      <c r="B26" s="45"/>
      <c r="C26" s="52"/>
      <c r="D26" s="52"/>
      <c r="E26" s="53"/>
      <c r="F26" s="53"/>
      <c r="G26" s="53"/>
      <c r="H26" s="54"/>
      <c r="I26" s="55"/>
      <c r="J26" s="55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1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</row>
    <row r="27" spans="1:39" s="2" customFormat="1" hidden="1">
      <c r="A27" s="1"/>
      <c r="B27" s="149" t="s">
        <v>31</v>
      </c>
      <c r="C27" s="149"/>
      <c r="D27" s="151" t="s">
        <v>32</v>
      </c>
      <c r="E27" s="151"/>
      <c r="F27" s="151"/>
      <c r="G27" s="151"/>
      <c r="H27" s="151"/>
      <c r="I27" s="55"/>
      <c r="J27" s="55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1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</row>
    <row r="28" spans="1:39" s="2" customFormat="1" hidden="1">
      <c r="A28" s="1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1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</row>
    <row r="29" spans="1:39" hidden="1"/>
    <row r="30" spans="1:39" hidden="1"/>
    <row r="31" spans="1:39" hidden="1"/>
    <row r="32" spans="1:39" hidden="1">
      <c r="B32" s="148"/>
      <c r="C32" s="148"/>
      <c r="D32" s="148"/>
      <c r="E32" s="148"/>
      <c r="F32" s="148"/>
      <c r="G32" s="148"/>
      <c r="H32" s="148"/>
      <c r="I32" s="148"/>
      <c r="J32" s="148" t="s">
        <v>33</v>
      </c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</row>
  </sheetData>
  <sheetProtection formatCells="0" formatColumns="0" formatRows="0" insertColumns="0" insertRows="0" insertHyperlinks="0" deleteColumns="0" deleteRows="0" sort="0" autoFilter="0" pivotTables="0"/>
  <autoFilter ref="A9:AM20">
    <filterColumn colId="3" showButton="0"/>
  </autoFilter>
  <sortState ref="B11:T20">
    <sortCondition ref="B11:B20"/>
  </sortState>
  <mergeCells count="48">
    <mergeCell ref="B27:C27"/>
    <mergeCell ref="D27:H27"/>
    <mergeCell ref="B32:C32"/>
    <mergeCell ref="D32:I32"/>
    <mergeCell ref="J32:U32"/>
    <mergeCell ref="B25:H25"/>
    <mergeCell ref="J25:U25"/>
    <mergeCell ref="J22:U22"/>
    <mergeCell ref="U8:U10"/>
    <mergeCell ref="B10:G10"/>
    <mergeCell ref="N8:N9"/>
    <mergeCell ref="O8:O9"/>
    <mergeCell ref="P8:P9"/>
    <mergeCell ref="G8:G9"/>
    <mergeCell ref="H8:H9"/>
    <mergeCell ref="I8:I9"/>
    <mergeCell ref="J8:J9"/>
    <mergeCell ref="S8:S9"/>
    <mergeCell ref="M8:M9"/>
    <mergeCell ref="T8:T10"/>
    <mergeCell ref="K8:K9"/>
    <mergeCell ref="B5:C5"/>
    <mergeCell ref="D5:O5"/>
    <mergeCell ref="P5:U5"/>
    <mergeCell ref="B8:B9"/>
    <mergeCell ref="C8:C9"/>
    <mergeCell ref="D8:E9"/>
    <mergeCell ref="F8:F9"/>
    <mergeCell ref="B6:C6"/>
    <mergeCell ref="L8:L9"/>
    <mergeCell ref="Q8:Q10"/>
    <mergeCell ref="R8:R9"/>
    <mergeCell ref="G6:O6"/>
    <mergeCell ref="P6:U6"/>
    <mergeCell ref="AJ5:AK7"/>
    <mergeCell ref="AL5:AM7"/>
    <mergeCell ref="Y5:Y8"/>
    <mergeCell ref="Z5:Z8"/>
    <mergeCell ref="AA5:AA8"/>
    <mergeCell ref="AB5:AE7"/>
    <mergeCell ref="AF5:AG7"/>
    <mergeCell ref="AH5:AI7"/>
    <mergeCell ref="H1:K1"/>
    <mergeCell ref="L1:U1"/>
    <mergeCell ref="B2:G2"/>
    <mergeCell ref="H2:U2"/>
    <mergeCell ref="B3:G3"/>
    <mergeCell ref="H3:U3"/>
  </mergeCells>
  <conditionalFormatting sqref="P11:P20 H11:N20">
    <cfRule type="cellIs" dxfId="5" priority="3" operator="greaterThan">
      <formula>10</formula>
    </cfRule>
  </conditionalFormatting>
  <conditionalFormatting sqref="O1:O1048576">
    <cfRule type="duplicateValues" dxfId="4" priority="2"/>
  </conditionalFormatting>
  <conditionalFormatting sqref="C1:C1048576">
    <cfRule type="duplicateValues" dxfId="3" priority="1"/>
  </conditionalFormatting>
  <dataValidations count="1">
    <dataValidation allowBlank="1" showInputMessage="1" showErrorMessage="1" errorTitle="Không xóa dữ liệu" error="Không xóa dữ liệu" prompt="Không xóa dữ liệu" sqref="Y3:AM9 X11:X20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dimension ref="A1:AM26"/>
  <sheetViews>
    <sheetView workbookViewId="0">
      <pane ySplit="4" topLeftCell="A5" activePane="bottomLeft" state="frozen"/>
      <selection activeCell="H2" sqref="H2:U2"/>
      <selection pane="bottomLeft" activeCell="D12" sqref="D12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5.125" style="1" customWidth="1"/>
    <col min="5" max="5" width="7.375" style="1" customWidth="1"/>
    <col min="6" max="6" width="9.375" style="1" hidden="1" customWidth="1"/>
    <col min="7" max="7" width="11" style="1" customWidth="1"/>
    <col min="8" max="11" width="4.2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3.625" style="1" customWidth="1"/>
    <col min="21" max="21" width="5.75" style="1" hidden="1" customWidth="1"/>
    <col min="22" max="22" width="6.5" style="1" customWidth="1"/>
    <col min="23" max="23" width="6.5" style="2" customWidth="1"/>
    <col min="24" max="24" width="9" style="58"/>
    <col min="25" max="25" width="9.125" style="58" bestFit="1" customWidth="1"/>
    <col min="26" max="26" width="9" style="58"/>
    <col min="27" max="27" width="10.375" style="58" bestFit="1" customWidth="1"/>
    <col min="28" max="28" width="9.125" style="58" bestFit="1" customWidth="1"/>
    <col min="29" max="39" width="9" style="58"/>
    <col min="40" max="16384" width="9" style="1"/>
  </cols>
  <sheetData>
    <row r="1" spans="1:39" ht="18.75"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1:39" ht="27.75" customHeight="1">
      <c r="B2" s="174" t="s">
        <v>0</v>
      </c>
      <c r="C2" s="174"/>
      <c r="D2" s="174"/>
      <c r="E2" s="174"/>
      <c r="F2" s="174"/>
      <c r="G2" s="174"/>
      <c r="H2" s="175" t="s">
        <v>723</v>
      </c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3"/>
    </row>
    <row r="3" spans="1:39" ht="25.5" customHeight="1">
      <c r="B3" s="176" t="s">
        <v>1</v>
      </c>
      <c r="C3" s="176"/>
      <c r="D3" s="176"/>
      <c r="E3" s="176"/>
      <c r="F3" s="176"/>
      <c r="G3" s="176"/>
      <c r="H3" s="177" t="s">
        <v>43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4"/>
      <c r="W3" s="5"/>
      <c r="AE3" s="59"/>
      <c r="AF3" s="60"/>
      <c r="AG3" s="59"/>
      <c r="AH3" s="59"/>
      <c r="AI3" s="59"/>
      <c r="AJ3" s="60"/>
      <c r="AK3" s="59"/>
    </row>
    <row r="4" spans="1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61"/>
      <c r="AJ4" s="61"/>
    </row>
    <row r="5" spans="1:39" ht="23.25" customHeight="1">
      <c r="B5" s="165" t="s">
        <v>2</v>
      </c>
      <c r="C5" s="165"/>
      <c r="D5" s="162" t="s">
        <v>689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72" t="s">
        <v>42</v>
      </c>
      <c r="Q5" s="172"/>
      <c r="R5" s="172"/>
      <c r="S5" s="172"/>
      <c r="T5" s="172"/>
      <c r="U5" s="172"/>
      <c r="X5" s="59"/>
      <c r="Y5" s="152" t="s">
        <v>41</v>
      </c>
      <c r="Z5" s="152" t="s">
        <v>8</v>
      </c>
      <c r="AA5" s="152" t="s">
        <v>40</v>
      </c>
      <c r="AB5" s="152" t="s">
        <v>39</v>
      </c>
      <c r="AC5" s="152"/>
      <c r="AD5" s="152"/>
      <c r="AE5" s="152"/>
      <c r="AF5" s="152" t="s">
        <v>38</v>
      </c>
      <c r="AG5" s="152"/>
      <c r="AH5" s="152" t="s">
        <v>36</v>
      </c>
      <c r="AI5" s="152"/>
      <c r="AJ5" s="152" t="s">
        <v>37</v>
      </c>
      <c r="AK5" s="152"/>
      <c r="AL5" s="152" t="s">
        <v>35</v>
      </c>
      <c r="AM5" s="152"/>
    </row>
    <row r="6" spans="1:39" ht="17.25" customHeight="1">
      <c r="B6" s="164" t="s">
        <v>3</v>
      </c>
      <c r="C6" s="164"/>
      <c r="D6" s="9"/>
      <c r="G6" s="163" t="s">
        <v>682</v>
      </c>
      <c r="H6" s="163"/>
      <c r="I6" s="163"/>
      <c r="J6" s="163"/>
      <c r="K6" s="163"/>
      <c r="L6" s="163"/>
      <c r="M6" s="163"/>
      <c r="N6" s="163"/>
      <c r="O6" s="163"/>
      <c r="P6" s="163" t="s">
        <v>50</v>
      </c>
      <c r="Q6" s="163"/>
      <c r="R6" s="163"/>
      <c r="S6" s="163"/>
      <c r="T6" s="163"/>
      <c r="U6" s="163"/>
      <c r="X6" s="59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</row>
    <row r="7" spans="1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6"/>
      <c r="Q7" s="3"/>
      <c r="R7" s="3"/>
      <c r="S7" s="3"/>
      <c r="T7" s="3"/>
      <c r="U7" s="3"/>
      <c r="X7" s="59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</row>
    <row r="8" spans="1:39" ht="44.25" customHeight="1">
      <c r="B8" s="153" t="s">
        <v>4</v>
      </c>
      <c r="C8" s="166" t="s">
        <v>5</v>
      </c>
      <c r="D8" s="168" t="s">
        <v>6</v>
      </c>
      <c r="E8" s="169"/>
      <c r="F8" s="153" t="s">
        <v>7</v>
      </c>
      <c r="G8" s="153" t="s">
        <v>8</v>
      </c>
      <c r="H8" s="161" t="s">
        <v>9</v>
      </c>
      <c r="I8" s="161" t="s">
        <v>10</v>
      </c>
      <c r="J8" s="161" t="s">
        <v>11</v>
      </c>
      <c r="K8" s="161" t="s">
        <v>12</v>
      </c>
      <c r="L8" s="159" t="s">
        <v>13</v>
      </c>
      <c r="M8" s="159" t="s">
        <v>14</v>
      </c>
      <c r="N8" s="159" t="s">
        <v>15</v>
      </c>
      <c r="O8" s="160" t="s">
        <v>16</v>
      </c>
      <c r="P8" s="159" t="s">
        <v>17</v>
      </c>
      <c r="Q8" s="153" t="s">
        <v>18</v>
      </c>
      <c r="R8" s="159" t="s">
        <v>19</v>
      </c>
      <c r="S8" s="153" t="s">
        <v>20</v>
      </c>
      <c r="T8" s="153" t="s">
        <v>21</v>
      </c>
      <c r="U8" s="153" t="s">
        <v>22</v>
      </c>
      <c r="X8" s="59"/>
      <c r="Y8" s="152"/>
      <c r="Z8" s="152"/>
      <c r="AA8" s="152"/>
      <c r="AB8" s="62" t="s">
        <v>23</v>
      </c>
      <c r="AC8" s="62" t="s">
        <v>24</v>
      </c>
      <c r="AD8" s="62" t="s">
        <v>25</v>
      </c>
      <c r="AE8" s="62" t="s">
        <v>26</v>
      </c>
      <c r="AF8" s="62" t="s">
        <v>27</v>
      </c>
      <c r="AG8" s="62" t="s">
        <v>26</v>
      </c>
      <c r="AH8" s="62" t="s">
        <v>27</v>
      </c>
      <c r="AI8" s="62" t="s">
        <v>26</v>
      </c>
      <c r="AJ8" s="62" t="s">
        <v>27</v>
      </c>
      <c r="AK8" s="62" t="s">
        <v>26</v>
      </c>
      <c r="AL8" s="62" t="s">
        <v>27</v>
      </c>
      <c r="AM8" s="63" t="s">
        <v>26</v>
      </c>
    </row>
    <row r="9" spans="1:39" ht="44.25" customHeight="1">
      <c r="B9" s="154"/>
      <c r="C9" s="167"/>
      <c r="D9" s="170"/>
      <c r="E9" s="171"/>
      <c r="F9" s="154"/>
      <c r="G9" s="154"/>
      <c r="H9" s="161"/>
      <c r="I9" s="161"/>
      <c r="J9" s="161"/>
      <c r="K9" s="161"/>
      <c r="L9" s="159"/>
      <c r="M9" s="159"/>
      <c r="N9" s="159"/>
      <c r="O9" s="160"/>
      <c r="P9" s="159"/>
      <c r="Q9" s="155"/>
      <c r="R9" s="159"/>
      <c r="S9" s="154"/>
      <c r="T9" s="155"/>
      <c r="U9" s="155"/>
      <c r="W9" s="12"/>
      <c r="X9" s="59"/>
      <c r="Y9" s="64" t="str">
        <f>+D5</f>
        <v>Thực hành chuyên sâu</v>
      </c>
      <c r="Z9" s="65" t="str">
        <f>+P5</f>
        <v>Nhóm:  01</v>
      </c>
      <c r="AA9" s="66">
        <f>+$AJ$9+$AL$9+$AH$9</f>
        <v>4</v>
      </c>
      <c r="AB9" s="60">
        <f>COUNTIF($T$10:$T$59,"Khiển trách")</f>
        <v>0</v>
      </c>
      <c r="AC9" s="60">
        <f>COUNTIF($T$10:$T$59,"Cảnh cáo")</f>
        <v>0</v>
      </c>
      <c r="AD9" s="60">
        <f>COUNTIF($T$10:$T$59,"Đình chỉ thi")</f>
        <v>0</v>
      </c>
      <c r="AE9" s="67">
        <f>+($AB$9+$AC$9+$AD$9)/$AA$9*100%</f>
        <v>0</v>
      </c>
      <c r="AF9" s="60">
        <f>SUM(COUNTIF($T$10:$T$57,"Vắng"),COUNTIF($T$10:$T$57,"Vắng có phép"))</f>
        <v>0</v>
      </c>
      <c r="AG9" s="68">
        <f>+$AF$9/$AA$9</f>
        <v>0</v>
      </c>
      <c r="AH9" s="69">
        <f>COUNTIF($X$10:$X$57,"Thi lại")</f>
        <v>0</v>
      </c>
      <c r="AI9" s="68">
        <f>+$AH$9/$AA$9</f>
        <v>0</v>
      </c>
      <c r="AJ9" s="69">
        <f>COUNTIF($X$10:$X$58,"Học lại")</f>
        <v>0</v>
      </c>
      <c r="AK9" s="68">
        <f>+$AJ$9/$AA$9</f>
        <v>0</v>
      </c>
      <c r="AL9" s="60">
        <f>COUNTIF($X$11:$X$58,"Đạt")</f>
        <v>4</v>
      </c>
      <c r="AM9" s="67">
        <f>+$AL$9/$AA$9</f>
        <v>1</v>
      </c>
    </row>
    <row r="10" spans="1:39" ht="14.25" customHeight="1">
      <c r="B10" s="156" t="s">
        <v>28</v>
      </c>
      <c r="C10" s="157"/>
      <c r="D10" s="157"/>
      <c r="E10" s="157"/>
      <c r="F10" s="157"/>
      <c r="G10" s="158"/>
      <c r="H10" s="13">
        <v>10</v>
      </c>
      <c r="I10" s="13">
        <v>20</v>
      </c>
      <c r="J10" s="14"/>
      <c r="K10" s="13">
        <v>20</v>
      </c>
      <c r="L10" s="15"/>
      <c r="M10" s="16"/>
      <c r="N10" s="16"/>
      <c r="O10" s="17"/>
      <c r="P10" s="57">
        <f>100-(H10+I10+J10+K10)</f>
        <v>50</v>
      </c>
      <c r="Q10" s="154"/>
      <c r="R10" s="18"/>
      <c r="S10" s="18"/>
      <c r="T10" s="154"/>
      <c r="U10" s="154"/>
      <c r="X10" s="59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</row>
    <row r="11" spans="1:39" ht="18.75" customHeight="1">
      <c r="B11" s="19">
        <v>1</v>
      </c>
      <c r="C11" s="20" t="s">
        <v>726</v>
      </c>
      <c r="D11" s="21" t="s">
        <v>327</v>
      </c>
      <c r="E11" s="22" t="s">
        <v>76</v>
      </c>
      <c r="F11" s="23"/>
      <c r="G11" s="120" t="s">
        <v>141</v>
      </c>
      <c r="H11" s="24">
        <v>10</v>
      </c>
      <c r="I11" s="24">
        <v>9.5</v>
      </c>
      <c r="J11" s="85" t="s">
        <v>154</v>
      </c>
      <c r="K11" s="24">
        <v>9.5</v>
      </c>
      <c r="L11" s="25"/>
      <c r="M11" s="25"/>
      <c r="N11" s="25"/>
      <c r="O11" s="77"/>
      <c r="P11" s="26">
        <v>9.5</v>
      </c>
      <c r="Q11" s="27">
        <v>9.6</v>
      </c>
      <c r="R11" s="28"/>
      <c r="S11" s="28"/>
      <c r="T11" s="82" t="str">
        <f>+IF(OR($H11=0,$I11=0,$J11=0,$K11=0),"Không đủ ĐKDT","")</f>
        <v/>
      </c>
      <c r="U11" s="29">
        <v>202</v>
      </c>
      <c r="V11" s="3"/>
      <c r="W11" s="30"/>
      <c r="X11" s="71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Đạt</v>
      </c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</row>
    <row r="12" spans="1:39" ht="18.75" customHeight="1">
      <c r="B12" s="31">
        <v>2</v>
      </c>
      <c r="C12" s="32" t="s">
        <v>727</v>
      </c>
      <c r="D12" s="33" t="s">
        <v>177</v>
      </c>
      <c r="E12" s="34" t="s">
        <v>81</v>
      </c>
      <c r="F12" s="35"/>
      <c r="G12" s="44" t="s">
        <v>728</v>
      </c>
      <c r="H12" s="36">
        <v>8</v>
      </c>
      <c r="I12" s="36">
        <v>6</v>
      </c>
      <c r="J12" s="86" t="s">
        <v>154</v>
      </c>
      <c r="K12" s="36">
        <v>5</v>
      </c>
      <c r="L12" s="37"/>
      <c r="M12" s="37"/>
      <c r="N12" s="37"/>
      <c r="O12" s="78"/>
      <c r="P12" s="38">
        <v>6</v>
      </c>
      <c r="Q12" s="39">
        <v>6</v>
      </c>
      <c r="R12" s="40"/>
      <c r="S12" s="41"/>
      <c r="T12" s="42" t="str">
        <f>+IF(OR($H12=0,$I12=0,$J12=0,$K12=0),"Không đủ ĐKDT","")</f>
        <v/>
      </c>
      <c r="U12" s="43">
        <v>202</v>
      </c>
      <c r="V12" s="3"/>
      <c r="W12" s="30"/>
      <c r="X12" s="71" t="str">
        <f t="shared" ref="X12:X14" si="0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Đạt</v>
      </c>
      <c r="Y12" s="70"/>
      <c r="Z12" s="70"/>
      <c r="AA12" s="70"/>
      <c r="AB12" s="62"/>
      <c r="AC12" s="62"/>
      <c r="AD12" s="62"/>
      <c r="AE12" s="62"/>
      <c r="AF12" s="61"/>
      <c r="AG12" s="62"/>
      <c r="AH12" s="62"/>
      <c r="AI12" s="62"/>
      <c r="AJ12" s="62"/>
      <c r="AK12" s="62"/>
      <c r="AL12" s="62"/>
      <c r="AM12" s="63"/>
    </row>
    <row r="13" spans="1:39" ht="18.75" customHeight="1">
      <c r="B13" s="31">
        <v>3</v>
      </c>
      <c r="C13" s="32" t="s">
        <v>417</v>
      </c>
      <c r="D13" s="33" t="s">
        <v>119</v>
      </c>
      <c r="E13" s="34" t="s">
        <v>81</v>
      </c>
      <c r="F13" s="35"/>
      <c r="G13" s="44" t="s">
        <v>151</v>
      </c>
      <c r="H13" s="36">
        <v>9</v>
      </c>
      <c r="I13" s="36">
        <v>8</v>
      </c>
      <c r="J13" s="86" t="s">
        <v>154</v>
      </c>
      <c r="K13" s="36">
        <v>8</v>
      </c>
      <c r="L13" s="44"/>
      <c r="M13" s="44"/>
      <c r="N13" s="44"/>
      <c r="O13" s="78"/>
      <c r="P13" s="38">
        <v>8</v>
      </c>
      <c r="Q13" s="39">
        <v>8</v>
      </c>
      <c r="R13" s="40"/>
      <c r="S13" s="41"/>
      <c r="T13" s="42" t="str">
        <f t="shared" ref="T13:T14" si="1">+IF(OR($H13=0,$I13=0,$J13=0,$K13=0),"Không đủ ĐKDT","")</f>
        <v/>
      </c>
      <c r="U13" s="43">
        <v>202</v>
      </c>
      <c r="V13" s="3"/>
      <c r="W13" s="30"/>
      <c r="X13" s="71" t="str">
        <f t="shared" si="0"/>
        <v>Đạt</v>
      </c>
      <c r="Y13" s="72"/>
      <c r="Z13" s="72"/>
      <c r="AA13" s="136"/>
      <c r="AB13" s="61"/>
      <c r="AC13" s="61"/>
      <c r="AD13" s="61"/>
      <c r="AE13" s="74"/>
      <c r="AF13" s="61"/>
      <c r="AG13" s="75"/>
      <c r="AH13" s="76"/>
      <c r="AI13" s="75"/>
      <c r="AJ13" s="76"/>
      <c r="AK13" s="75"/>
      <c r="AL13" s="61"/>
      <c r="AM13" s="74"/>
    </row>
    <row r="14" spans="1:39" ht="18.75" customHeight="1">
      <c r="B14" s="89">
        <v>4</v>
      </c>
      <c r="C14" s="90" t="s">
        <v>255</v>
      </c>
      <c r="D14" s="91" t="s">
        <v>228</v>
      </c>
      <c r="E14" s="92" t="s">
        <v>117</v>
      </c>
      <c r="F14" s="93"/>
      <c r="G14" s="96" t="s">
        <v>147</v>
      </c>
      <c r="H14" s="95">
        <v>7</v>
      </c>
      <c r="I14" s="95">
        <v>4</v>
      </c>
      <c r="J14" s="137" t="s">
        <v>154</v>
      </c>
      <c r="K14" s="95">
        <v>5</v>
      </c>
      <c r="L14" s="96"/>
      <c r="M14" s="96"/>
      <c r="N14" s="96"/>
      <c r="O14" s="97"/>
      <c r="P14" s="98">
        <v>5</v>
      </c>
      <c r="Q14" s="99">
        <v>5</v>
      </c>
      <c r="R14" s="100"/>
      <c r="S14" s="101"/>
      <c r="T14" s="102" t="str">
        <f t="shared" si="1"/>
        <v/>
      </c>
      <c r="U14" s="103">
        <v>202</v>
      </c>
      <c r="V14" s="3"/>
      <c r="W14" s="30"/>
      <c r="X14" s="71" t="str">
        <f t="shared" si="0"/>
        <v>Đạt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</row>
    <row r="15" spans="1:39" ht="9" customHeight="1">
      <c r="A15" s="2"/>
      <c r="B15" s="45"/>
      <c r="C15" s="46"/>
      <c r="D15" s="46"/>
      <c r="E15" s="47"/>
      <c r="F15" s="47"/>
      <c r="G15" s="47"/>
      <c r="H15" s="48"/>
      <c r="I15" s="49"/>
      <c r="J15" s="49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3"/>
    </row>
    <row r="16" spans="1:39" ht="24.75" customHeight="1">
      <c r="B16" s="79"/>
      <c r="C16" s="79"/>
      <c r="D16" s="80"/>
      <c r="E16" s="81"/>
      <c r="F16" s="3"/>
      <c r="G16" s="3"/>
      <c r="H16" s="3"/>
      <c r="I16" s="3"/>
      <c r="J16" s="147" t="s">
        <v>729</v>
      </c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3"/>
    </row>
    <row r="17" spans="1:39" s="2" customFormat="1" ht="4.5" customHeight="1">
      <c r="A17" s="1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</row>
    <row r="18" spans="1:39" s="2" customFormat="1" ht="36.75" customHeight="1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</row>
    <row r="19" spans="1:39" s="2" customFormat="1" ht="21.75" hidden="1" customHeight="1">
      <c r="A19" s="1"/>
      <c r="B19" s="149" t="s">
        <v>34</v>
      </c>
      <c r="C19" s="149"/>
      <c r="D19" s="149"/>
      <c r="E19" s="149"/>
      <c r="F19" s="149"/>
      <c r="G19" s="149"/>
      <c r="H19" s="149"/>
      <c r="I19" s="51"/>
      <c r="J19" s="150" t="s">
        <v>30</v>
      </c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3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</row>
    <row r="20" spans="1:39" s="2" customFormat="1" hidden="1">
      <c r="A20" s="1"/>
      <c r="B20" s="45"/>
      <c r="C20" s="52"/>
      <c r="D20" s="52"/>
      <c r="E20" s="53"/>
      <c r="F20" s="53"/>
      <c r="G20" s="53"/>
      <c r="H20" s="54"/>
      <c r="I20" s="55"/>
      <c r="J20" s="5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1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</row>
    <row r="21" spans="1:39" s="2" customFormat="1" hidden="1">
      <c r="A21" s="1"/>
      <c r="B21" s="149" t="s">
        <v>31</v>
      </c>
      <c r="C21" s="149"/>
      <c r="D21" s="151" t="s">
        <v>32</v>
      </c>
      <c r="E21" s="151"/>
      <c r="F21" s="151"/>
      <c r="G21" s="151"/>
      <c r="H21" s="151"/>
      <c r="I21" s="55"/>
      <c r="J21" s="55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1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</row>
    <row r="22" spans="1:39" s="2" customFormat="1" hidden="1">
      <c r="A22" s="1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1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</row>
    <row r="23" spans="1:39" hidden="1"/>
    <row r="24" spans="1:39" hidden="1"/>
    <row r="25" spans="1:39" hidden="1"/>
    <row r="26" spans="1:39" hidden="1">
      <c r="B26" s="148"/>
      <c r="C26" s="148"/>
      <c r="D26" s="148"/>
      <c r="E26" s="148"/>
      <c r="F26" s="148"/>
      <c r="G26" s="148"/>
      <c r="H26" s="148"/>
      <c r="I26" s="148"/>
      <c r="J26" s="148" t="s">
        <v>33</v>
      </c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</row>
  </sheetData>
  <sheetProtection formatCells="0" formatColumns="0" formatRows="0" insertColumns="0" insertRows="0" insertHyperlinks="0" deleteColumns="0" deleteRows="0" sort="0" autoFilter="0" pivotTables="0"/>
  <autoFilter ref="A9:AM14">
    <filterColumn colId="3" showButton="0"/>
  </autoFilter>
  <mergeCells count="48">
    <mergeCell ref="B21:C21"/>
    <mergeCell ref="D21:H21"/>
    <mergeCell ref="B26:C26"/>
    <mergeCell ref="D26:I26"/>
    <mergeCell ref="J26:U26"/>
    <mergeCell ref="B19:H19"/>
    <mergeCell ref="J19:U19"/>
    <mergeCell ref="J16:U16"/>
    <mergeCell ref="U8:U10"/>
    <mergeCell ref="B10:G10"/>
    <mergeCell ref="N8:N9"/>
    <mergeCell ref="O8:O9"/>
    <mergeCell ref="P8:P9"/>
    <mergeCell ref="G8:G9"/>
    <mergeCell ref="H8:H9"/>
    <mergeCell ref="I8:I9"/>
    <mergeCell ref="J8:J9"/>
    <mergeCell ref="S8:S9"/>
    <mergeCell ref="M8:M9"/>
    <mergeCell ref="T8:T10"/>
    <mergeCell ref="K8:K9"/>
    <mergeCell ref="B5:C5"/>
    <mergeCell ref="D5:O5"/>
    <mergeCell ref="P5:U5"/>
    <mergeCell ref="B8:B9"/>
    <mergeCell ref="C8:C9"/>
    <mergeCell ref="D8:E9"/>
    <mergeCell ref="F8:F9"/>
    <mergeCell ref="B6:C6"/>
    <mergeCell ref="L8:L9"/>
    <mergeCell ref="Q8:Q10"/>
    <mergeCell ref="R8:R9"/>
    <mergeCell ref="G6:O6"/>
    <mergeCell ref="P6:U6"/>
    <mergeCell ref="AJ5:AK7"/>
    <mergeCell ref="AL5:AM7"/>
    <mergeCell ref="Y5:Y8"/>
    <mergeCell ref="Z5:Z8"/>
    <mergeCell ref="AA5:AA8"/>
    <mergeCell ref="AB5:AE7"/>
    <mergeCell ref="AF5:AG7"/>
    <mergeCell ref="AH5:AI7"/>
    <mergeCell ref="H1:K1"/>
    <mergeCell ref="L1:U1"/>
    <mergeCell ref="B2:G2"/>
    <mergeCell ref="H2:U2"/>
    <mergeCell ref="B3:G3"/>
    <mergeCell ref="H3:U3"/>
  </mergeCells>
  <conditionalFormatting sqref="P11:P14 H11:N14">
    <cfRule type="cellIs" dxfId="2" priority="3" operator="greaterThan">
      <formula>10</formula>
    </cfRule>
  </conditionalFormatting>
  <conditionalFormatting sqref="O1:O1048576">
    <cfRule type="duplicateValues" dxfId="1" priority="2"/>
  </conditionalFormatting>
  <conditionalFormatting sqref="C1:C1048576">
    <cfRule type="duplicateValues" dxfId="0" priority="1"/>
  </conditionalFormatting>
  <dataValidations count="1">
    <dataValidation allowBlank="1" showInputMessage="1" showErrorMessage="1" errorTitle="Không xóa dữ liệu" error="Không xóa dữ liệu" prompt="Không xóa dữ liệu" sqref="Y3:AM9 X11:X14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M74"/>
  <sheetViews>
    <sheetView workbookViewId="0">
      <pane ySplit="4" topLeftCell="A50" activePane="bottomLeft" state="frozen"/>
      <selection activeCell="H2" sqref="H2:U2"/>
      <selection pane="bottomLeft" activeCell="D62" sqref="D62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5.125" style="1" customWidth="1"/>
    <col min="5" max="5" width="7.375" style="1" customWidth="1"/>
    <col min="6" max="6" width="9.375" style="1" hidden="1" customWidth="1"/>
    <col min="7" max="7" width="11.375" style="1" customWidth="1"/>
    <col min="8" max="11" width="4.2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3.625" style="1" customWidth="1"/>
    <col min="21" max="21" width="5.75" style="1" hidden="1" customWidth="1"/>
    <col min="22" max="22" width="6.5" style="1" customWidth="1"/>
    <col min="23" max="23" width="6.5" style="2" customWidth="1"/>
    <col min="24" max="24" width="9" style="58"/>
    <col min="25" max="25" width="9.125" style="58" bestFit="1" customWidth="1"/>
    <col min="26" max="26" width="9" style="58"/>
    <col min="27" max="27" width="10.375" style="58" bestFit="1" customWidth="1"/>
    <col min="28" max="28" width="9.125" style="58" bestFit="1" customWidth="1"/>
    <col min="29" max="39" width="9" style="58"/>
    <col min="40" max="16384" width="9" style="1"/>
  </cols>
  <sheetData>
    <row r="1" spans="2:39" ht="18.75"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2:39" ht="27.75" customHeight="1">
      <c r="B2" s="174" t="s">
        <v>0</v>
      </c>
      <c r="C2" s="174"/>
      <c r="D2" s="174"/>
      <c r="E2" s="174"/>
      <c r="F2" s="174"/>
      <c r="G2" s="174"/>
      <c r="H2" s="175" t="s">
        <v>723</v>
      </c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3"/>
    </row>
    <row r="3" spans="2:39" ht="25.5" customHeight="1">
      <c r="B3" s="176" t="s">
        <v>1</v>
      </c>
      <c r="C3" s="176"/>
      <c r="D3" s="176"/>
      <c r="E3" s="176"/>
      <c r="F3" s="176"/>
      <c r="G3" s="176"/>
      <c r="H3" s="177" t="s">
        <v>43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4"/>
      <c r="W3" s="5"/>
      <c r="AE3" s="59"/>
      <c r="AF3" s="60"/>
      <c r="AG3" s="59"/>
      <c r="AH3" s="59"/>
      <c r="AI3" s="59"/>
      <c r="AJ3" s="60"/>
      <c r="AK3" s="59"/>
    </row>
    <row r="4" spans="2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61"/>
      <c r="AJ4" s="61"/>
    </row>
    <row r="5" spans="2:39" ht="23.25" customHeight="1">
      <c r="B5" s="165" t="s">
        <v>2</v>
      </c>
      <c r="C5" s="165"/>
      <c r="D5" s="162" t="s">
        <v>47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72" t="s">
        <v>42</v>
      </c>
      <c r="Q5" s="172"/>
      <c r="R5" s="172"/>
      <c r="S5" s="172"/>
      <c r="T5" s="172"/>
      <c r="U5" s="172"/>
      <c r="X5" s="59"/>
      <c r="Y5" s="152" t="s">
        <v>41</v>
      </c>
      <c r="Z5" s="152" t="s">
        <v>8</v>
      </c>
      <c r="AA5" s="152" t="s">
        <v>40</v>
      </c>
      <c r="AB5" s="152" t="s">
        <v>39</v>
      </c>
      <c r="AC5" s="152"/>
      <c r="AD5" s="152"/>
      <c r="AE5" s="152"/>
      <c r="AF5" s="152" t="s">
        <v>38</v>
      </c>
      <c r="AG5" s="152"/>
      <c r="AH5" s="152" t="s">
        <v>36</v>
      </c>
      <c r="AI5" s="152"/>
      <c r="AJ5" s="152" t="s">
        <v>37</v>
      </c>
      <c r="AK5" s="152"/>
      <c r="AL5" s="152" t="s">
        <v>35</v>
      </c>
      <c r="AM5" s="152"/>
    </row>
    <row r="6" spans="2:39" ht="17.25" customHeight="1">
      <c r="B6" s="164" t="s">
        <v>3</v>
      </c>
      <c r="C6" s="164"/>
      <c r="D6" s="9"/>
      <c r="G6" s="163" t="s">
        <v>45</v>
      </c>
      <c r="H6" s="163"/>
      <c r="I6" s="163"/>
      <c r="J6" s="163"/>
      <c r="K6" s="163"/>
      <c r="L6" s="163"/>
      <c r="M6" s="163"/>
      <c r="N6" s="163"/>
      <c r="O6" s="163"/>
      <c r="P6" s="163" t="s">
        <v>48</v>
      </c>
      <c r="Q6" s="163"/>
      <c r="R6" s="163"/>
      <c r="S6" s="163"/>
      <c r="T6" s="163"/>
      <c r="U6" s="163"/>
      <c r="X6" s="59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</row>
    <row r="7" spans="2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6"/>
      <c r="Q7" s="3"/>
      <c r="R7" s="3"/>
      <c r="S7" s="3"/>
      <c r="T7" s="3"/>
      <c r="U7" s="3"/>
      <c r="X7" s="59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</row>
    <row r="8" spans="2:39" ht="44.25" customHeight="1">
      <c r="B8" s="153" t="s">
        <v>4</v>
      </c>
      <c r="C8" s="166" t="s">
        <v>5</v>
      </c>
      <c r="D8" s="168" t="s">
        <v>6</v>
      </c>
      <c r="E8" s="169"/>
      <c r="F8" s="153" t="s">
        <v>7</v>
      </c>
      <c r="G8" s="153" t="s">
        <v>8</v>
      </c>
      <c r="H8" s="161" t="s">
        <v>9</v>
      </c>
      <c r="I8" s="161" t="s">
        <v>10</v>
      </c>
      <c r="J8" s="161" t="s">
        <v>11</v>
      </c>
      <c r="K8" s="161" t="s">
        <v>12</v>
      </c>
      <c r="L8" s="159" t="s">
        <v>13</v>
      </c>
      <c r="M8" s="159" t="s">
        <v>14</v>
      </c>
      <c r="N8" s="159" t="s">
        <v>15</v>
      </c>
      <c r="O8" s="160" t="s">
        <v>16</v>
      </c>
      <c r="P8" s="159" t="s">
        <v>17</v>
      </c>
      <c r="Q8" s="153" t="s">
        <v>18</v>
      </c>
      <c r="R8" s="159" t="s">
        <v>19</v>
      </c>
      <c r="S8" s="153" t="s">
        <v>20</v>
      </c>
      <c r="T8" s="153" t="s">
        <v>21</v>
      </c>
      <c r="U8" s="153" t="s">
        <v>22</v>
      </c>
      <c r="X8" s="59"/>
      <c r="Y8" s="152"/>
      <c r="Z8" s="152"/>
      <c r="AA8" s="152"/>
      <c r="AB8" s="62" t="s">
        <v>23</v>
      </c>
      <c r="AC8" s="62" t="s">
        <v>24</v>
      </c>
      <c r="AD8" s="62" t="s">
        <v>25</v>
      </c>
      <c r="AE8" s="62" t="s">
        <v>26</v>
      </c>
      <c r="AF8" s="62" t="s">
        <v>27</v>
      </c>
      <c r="AG8" s="62" t="s">
        <v>26</v>
      </c>
      <c r="AH8" s="62" t="s">
        <v>27</v>
      </c>
      <c r="AI8" s="62" t="s">
        <v>26</v>
      </c>
      <c r="AJ8" s="62" t="s">
        <v>27</v>
      </c>
      <c r="AK8" s="62" t="s">
        <v>26</v>
      </c>
      <c r="AL8" s="62" t="s">
        <v>27</v>
      </c>
      <c r="AM8" s="63" t="s">
        <v>26</v>
      </c>
    </row>
    <row r="9" spans="2:39" ht="44.25" customHeight="1">
      <c r="B9" s="154"/>
      <c r="C9" s="167"/>
      <c r="D9" s="170"/>
      <c r="E9" s="171"/>
      <c r="F9" s="154"/>
      <c r="G9" s="154"/>
      <c r="H9" s="161"/>
      <c r="I9" s="161"/>
      <c r="J9" s="161"/>
      <c r="K9" s="161"/>
      <c r="L9" s="159"/>
      <c r="M9" s="159"/>
      <c r="N9" s="159"/>
      <c r="O9" s="160"/>
      <c r="P9" s="159"/>
      <c r="Q9" s="155"/>
      <c r="R9" s="159"/>
      <c r="S9" s="154"/>
      <c r="T9" s="154"/>
      <c r="U9" s="155"/>
      <c r="W9" s="12"/>
      <c r="X9" s="59"/>
      <c r="Y9" s="64" t="str">
        <f>+D5</f>
        <v>Thông tin di động</v>
      </c>
      <c r="Z9" s="65" t="str">
        <f>+P5</f>
        <v>Nhóm:  01</v>
      </c>
      <c r="AA9" s="66">
        <f>+$AJ$9+$AL$9+$AH$9</f>
        <v>52</v>
      </c>
      <c r="AB9" s="60">
        <f>COUNTIF($T$10:$T$107,"Khiển trách")</f>
        <v>0</v>
      </c>
      <c r="AC9" s="60">
        <f>COUNTIF($T$10:$T$107,"Cảnh cáo")</f>
        <v>0</v>
      </c>
      <c r="AD9" s="60">
        <f>COUNTIF($T$10:$T$107,"Đình chỉ thi")</f>
        <v>0</v>
      </c>
      <c r="AE9" s="67">
        <f>+($AB$9+$AC$9+$AD$9)/$AA$9*100%</f>
        <v>0</v>
      </c>
      <c r="AF9" s="60">
        <f>SUM(COUNTIF($T$10:$T$105,"Vắng"),COUNTIF($T$10:$T$105,"Vắng có phép"))</f>
        <v>1</v>
      </c>
      <c r="AG9" s="68">
        <f>+$AF$9/$AA$9</f>
        <v>1.9230769230769232E-2</v>
      </c>
      <c r="AH9" s="69">
        <f>COUNTIF($X$10:$X$105,"Thi lại")</f>
        <v>3</v>
      </c>
      <c r="AI9" s="68">
        <f>+$AH$9/$AA$9</f>
        <v>5.7692307692307696E-2</v>
      </c>
      <c r="AJ9" s="69">
        <f>COUNTIF($X$10:$X$106,"Học lại")</f>
        <v>6</v>
      </c>
      <c r="AK9" s="68">
        <f>+$AJ$9/$AA$9</f>
        <v>0.11538461538461539</v>
      </c>
      <c r="AL9" s="60">
        <f>COUNTIF($X$11:$X$106,"Đạt")</f>
        <v>43</v>
      </c>
      <c r="AM9" s="67">
        <f>+$AL$9/$AA$9</f>
        <v>0.82692307692307687</v>
      </c>
    </row>
    <row r="10" spans="2:39" ht="14.25" customHeight="1">
      <c r="B10" s="156" t="s">
        <v>28</v>
      </c>
      <c r="C10" s="157"/>
      <c r="D10" s="157"/>
      <c r="E10" s="157"/>
      <c r="F10" s="157"/>
      <c r="G10" s="158"/>
      <c r="H10" s="13">
        <v>10</v>
      </c>
      <c r="I10" s="13">
        <v>10</v>
      </c>
      <c r="J10" s="14">
        <v>10</v>
      </c>
      <c r="K10" s="13">
        <v>10</v>
      </c>
      <c r="L10" s="15"/>
      <c r="M10" s="16"/>
      <c r="N10" s="16"/>
      <c r="O10" s="17"/>
      <c r="P10" s="57">
        <f>100-(H10+I10+J10+K10)</f>
        <v>60</v>
      </c>
      <c r="Q10" s="154"/>
      <c r="R10" s="18"/>
      <c r="S10" s="18"/>
      <c r="T10" s="154"/>
      <c r="U10" s="154"/>
      <c r="X10" s="59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</row>
    <row r="11" spans="2:39" ht="20.100000000000001" customHeight="1">
      <c r="B11" s="19">
        <v>1</v>
      </c>
      <c r="C11" s="20" t="s">
        <v>410</v>
      </c>
      <c r="D11" s="21" t="s">
        <v>356</v>
      </c>
      <c r="E11" s="22" t="s">
        <v>56</v>
      </c>
      <c r="F11" s="23"/>
      <c r="G11" s="120" t="s">
        <v>263</v>
      </c>
      <c r="H11" s="24">
        <v>5</v>
      </c>
      <c r="I11" s="24">
        <v>7</v>
      </c>
      <c r="J11" s="24">
        <v>8.5</v>
      </c>
      <c r="K11" s="24">
        <v>7.5</v>
      </c>
      <c r="L11" s="25"/>
      <c r="M11" s="25"/>
      <c r="N11" s="25"/>
      <c r="O11" s="77"/>
      <c r="P11" s="26">
        <v>5</v>
      </c>
      <c r="Q11" s="27">
        <v>6</v>
      </c>
      <c r="R11" s="28"/>
      <c r="S11" s="28"/>
      <c r="T11" s="82" t="str">
        <f t="shared" ref="T11:T46" si="0">+IF(OR($H11=0,$I11=0,$J11=0,$K11=0),"Không đủ ĐKDT","")</f>
        <v/>
      </c>
      <c r="U11" s="29">
        <v>309</v>
      </c>
      <c r="V11" s="3"/>
      <c r="W11" s="30"/>
      <c r="X11" s="71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Đạt</v>
      </c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</row>
    <row r="12" spans="2:39" ht="20.100000000000001" customHeight="1">
      <c r="B12" s="31">
        <v>2</v>
      </c>
      <c r="C12" s="32" t="s">
        <v>411</v>
      </c>
      <c r="D12" s="33" t="s">
        <v>356</v>
      </c>
      <c r="E12" s="34" t="s">
        <v>158</v>
      </c>
      <c r="F12" s="35"/>
      <c r="G12" s="44" t="s">
        <v>150</v>
      </c>
      <c r="H12" s="36">
        <v>10</v>
      </c>
      <c r="I12" s="36">
        <v>6.5</v>
      </c>
      <c r="J12" s="36">
        <v>9</v>
      </c>
      <c r="K12" s="36">
        <v>6</v>
      </c>
      <c r="L12" s="37"/>
      <c r="M12" s="37"/>
      <c r="N12" s="37"/>
      <c r="O12" s="78"/>
      <c r="P12" s="38">
        <v>2.5</v>
      </c>
      <c r="Q12" s="39">
        <v>4.7</v>
      </c>
      <c r="R12" s="40"/>
      <c r="S12" s="41"/>
      <c r="T12" s="42" t="str">
        <f t="shared" si="0"/>
        <v/>
      </c>
      <c r="U12" s="43">
        <v>309</v>
      </c>
      <c r="V12" s="3"/>
      <c r="W12" s="30"/>
      <c r="X12" s="71" t="str">
        <f t="shared" ref="X12:X62" si="1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Đạt</v>
      </c>
      <c r="Y12" s="70"/>
      <c r="Z12" s="70"/>
      <c r="AA12" s="70"/>
      <c r="AB12" s="62"/>
      <c r="AC12" s="62"/>
      <c r="AD12" s="62"/>
      <c r="AE12" s="62"/>
      <c r="AF12" s="61"/>
      <c r="AG12" s="62"/>
      <c r="AH12" s="62"/>
      <c r="AI12" s="62"/>
      <c r="AJ12" s="62"/>
      <c r="AK12" s="62"/>
      <c r="AL12" s="62"/>
      <c r="AM12" s="63"/>
    </row>
    <row r="13" spans="2:39" ht="20.100000000000001" customHeight="1">
      <c r="B13" s="31">
        <v>3</v>
      </c>
      <c r="C13" s="32" t="s">
        <v>412</v>
      </c>
      <c r="D13" s="33" t="s">
        <v>413</v>
      </c>
      <c r="E13" s="34" t="s">
        <v>414</v>
      </c>
      <c r="F13" s="35"/>
      <c r="G13" s="44" t="s">
        <v>219</v>
      </c>
      <c r="H13" s="36">
        <v>10</v>
      </c>
      <c r="I13" s="36">
        <v>7.5</v>
      </c>
      <c r="J13" s="36">
        <v>9.5</v>
      </c>
      <c r="K13" s="36">
        <v>6.5</v>
      </c>
      <c r="L13" s="44"/>
      <c r="M13" s="44"/>
      <c r="N13" s="44"/>
      <c r="O13" s="78"/>
      <c r="P13" s="38">
        <v>5</v>
      </c>
      <c r="Q13" s="39">
        <v>6.4</v>
      </c>
      <c r="R13" s="40"/>
      <c r="S13" s="41"/>
      <c r="T13" s="42" t="str">
        <f t="shared" si="0"/>
        <v/>
      </c>
      <c r="U13" s="43">
        <v>309</v>
      </c>
      <c r="V13" s="3"/>
      <c r="W13" s="30"/>
      <c r="X13" s="71" t="str">
        <f t="shared" si="1"/>
        <v>Đạt</v>
      </c>
      <c r="Y13" s="72"/>
      <c r="Z13" s="72"/>
      <c r="AA13" s="83"/>
      <c r="AB13" s="61"/>
      <c r="AC13" s="61"/>
      <c r="AD13" s="61"/>
      <c r="AE13" s="74"/>
      <c r="AF13" s="61"/>
      <c r="AG13" s="75"/>
      <c r="AH13" s="76"/>
      <c r="AI13" s="75"/>
      <c r="AJ13" s="76"/>
      <c r="AK13" s="75"/>
      <c r="AL13" s="61"/>
      <c r="AM13" s="74"/>
    </row>
    <row r="14" spans="2:39" ht="20.100000000000001" customHeight="1">
      <c r="B14" s="31">
        <v>4</v>
      </c>
      <c r="C14" s="32" t="s">
        <v>71</v>
      </c>
      <c r="D14" s="33" t="s">
        <v>72</v>
      </c>
      <c r="E14" s="34" t="s">
        <v>73</v>
      </c>
      <c r="F14" s="35"/>
      <c r="G14" s="44" t="s">
        <v>147</v>
      </c>
      <c r="H14" s="36">
        <v>0</v>
      </c>
      <c r="I14" s="36">
        <v>0</v>
      </c>
      <c r="J14" s="36">
        <v>0</v>
      </c>
      <c r="K14" s="36">
        <v>0</v>
      </c>
      <c r="L14" s="44"/>
      <c r="M14" s="44"/>
      <c r="N14" s="44"/>
      <c r="O14" s="78"/>
      <c r="P14" s="38"/>
      <c r="Q14" s="39">
        <v>0</v>
      </c>
      <c r="R14" s="40"/>
      <c r="S14" s="41"/>
      <c r="T14" s="42" t="str">
        <f t="shared" si="0"/>
        <v>Không đủ ĐKDT</v>
      </c>
      <c r="U14" s="43">
        <v>309</v>
      </c>
      <c r="V14" s="3"/>
      <c r="W14" s="30"/>
      <c r="X14" s="71" t="str">
        <f t="shared" si="1"/>
        <v>Học lại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</row>
    <row r="15" spans="2:39" ht="20.100000000000001" customHeight="1">
      <c r="B15" s="31">
        <v>5</v>
      </c>
      <c r="C15" s="32" t="s">
        <v>415</v>
      </c>
      <c r="D15" s="33" t="s">
        <v>416</v>
      </c>
      <c r="E15" s="34" t="s">
        <v>76</v>
      </c>
      <c r="F15" s="35"/>
      <c r="G15" s="44" t="s">
        <v>466</v>
      </c>
      <c r="H15" s="36">
        <v>5</v>
      </c>
      <c r="I15" s="36">
        <v>6</v>
      </c>
      <c r="J15" s="36">
        <v>7</v>
      </c>
      <c r="K15" s="36">
        <v>8</v>
      </c>
      <c r="L15" s="44"/>
      <c r="M15" s="44"/>
      <c r="N15" s="44"/>
      <c r="O15" s="78"/>
      <c r="P15" s="38">
        <v>3.5</v>
      </c>
      <c r="Q15" s="39">
        <v>5</v>
      </c>
      <c r="R15" s="40"/>
      <c r="S15" s="41"/>
      <c r="T15" s="42" t="str">
        <f t="shared" si="0"/>
        <v/>
      </c>
      <c r="U15" s="43">
        <v>309</v>
      </c>
      <c r="V15" s="3"/>
      <c r="W15" s="30"/>
      <c r="X15" s="71" t="str">
        <f t="shared" si="1"/>
        <v>Đạt</v>
      </c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</row>
    <row r="16" spans="2:39" ht="20.100000000000001" customHeight="1">
      <c r="B16" s="31">
        <v>6</v>
      </c>
      <c r="C16" s="32" t="s">
        <v>79</v>
      </c>
      <c r="D16" s="33" t="s">
        <v>80</v>
      </c>
      <c r="E16" s="34" t="s">
        <v>81</v>
      </c>
      <c r="F16" s="35"/>
      <c r="G16" s="44" t="s">
        <v>467</v>
      </c>
      <c r="H16" s="36">
        <v>6</v>
      </c>
      <c r="I16" s="36">
        <v>5</v>
      </c>
      <c r="J16" s="36">
        <v>8</v>
      </c>
      <c r="K16" s="36">
        <v>5</v>
      </c>
      <c r="L16" s="44"/>
      <c r="M16" s="44"/>
      <c r="N16" s="44"/>
      <c r="O16" s="78"/>
      <c r="P16" s="38">
        <v>5</v>
      </c>
      <c r="Q16" s="39">
        <v>5</v>
      </c>
      <c r="R16" s="40"/>
      <c r="S16" s="41"/>
      <c r="T16" s="42" t="str">
        <f t="shared" si="0"/>
        <v/>
      </c>
      <c r="U16" s="43">
        <v>309</v>
      </c>
      <c r="V16" s="3"/>
      <c r="W16" s="30"/>
      <c r="X16" s="71" t="str">
        <f t="shared" si="1"/>
        <v>Đạt</v>
      </c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</row>
    <row r="17" spans="2:39" ht="20.100000000000001" customHeight="1">
      <c r="B17" s="31">
        <v>7</v>
      </c>
      <c r="C17" s="32" t="s">
        <v>417</v>
      </c>
      <c r="D17" s="33" t="s">
        <v>119</v>
      </c>
      <c r="E17" s="34" t="s">
        <v>81</v>
      </c>
      <c r="F17" s="35"/>
      <c r="G17" s="44" t="s">
        <v>151</v>
      </c>
      <c r="H17" s="36">
        <v>8</v>
      </c>
      <c r="I17" s="36">
        <v>4.5</v>
      </c>
      <c r="J17" s="36">
        <v>5.5</v>
      </c>
      <c r="K17" s="36">
        <v>8</v>
      </c>
      <c r="L17" s="44"/>
      <c r="M17" s="44"/>
      <c r="N17" s="44"/>
      <c r="O17" s="78"/>
      <c r="P17" s="38">
        <v>2.5</v>
      </c>
      <c r="Q17" s="39">
        <v>4</v>
      </c>
      <c r="R17" s="40"/>
      <c r="S17" s="41"/>
      <c r="T17" s="42" t="str">
        <f t="shared" si="0"/>
        <v/>
      </c>
      <c r="U17" s="43">
        <v>309</v>
      </c>
      <c r="V17" s="3"/>
      <c r="W17" s="30"/>
      <c r="X17" s="71" t="str">
        <f t="shared" si="1"/>
        <v>Thi lại</v>
      </c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</row>
    <row r="18" spans="2:39" ht="20.100000000000001" customHeight="1">
      <c r="B18" s="31">
        <v>8</v>
      </c>
      <c r="C18" s="32" t="s">
        <v>170</v>
      </c>
      <c r="D18" s="33" t="s">
        <v>171</v>
      </c>
      <c r="E18" s="34" t="s">
        <v>172</v>
      </c>
      <c r="F18" s="35"/>
      <c r="G18" s="44" t="s">
        <v>219</v>
      </c>
      <c r="H18" s="36">
        <v>10</v>
      </c>
      <c r="I18" s="36">
        <v>7.5</v>
      </c>
      <c r="J18" s="36">
        <v>9.5</v>
      </c>
      <c r="K18" s="36">
        <v>8</v>
      </c>
      <c r="L18" s="44"/>
      <c r="M18" s="44"/>
      <c r="N18" s="44"/>
      <c r="O18" s="78"/>
      <c r="P18" s="38">
        <v>3</v>
      </c>
      <c r="Q18" s="39">
        <v>5.3</v>
      </c>
      <c r="R18" s="40"/>
      <c r="S18" s="41"/>
      <c r="T18" s="42" t="str">
        <f t="shared" si="0"/>
        <v/>
      </c>
      <c r="U18" s="43">
        <v>309</v>
      </c>
      <c r="V18" s="3"/>
      <c r="W18" s="30"/>
      <c r="X18" s="71" t="str">
        <f t="shared" si="1"/>
        <v>Đạt</v>
      </c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</row>
    <row r="19" spans="2:39" ht="20.100000000000001" customHeight="1">
      <c r="B19" s="31">
        <v>9</v>
      </c>
      <c r="C19" s="32" t="s">
        <v>418</v>
      </c>
      <c r="D19" s="33" t="s">
        <v>307</v>
      </c>
      <c r="E19" s="34" t="s">
        <v>419</v>
      </c>
      <c r="F19" s="35"/>
      <c r="G19" s="44" t="s">
        <v>319</v>
      </c>
      <c r="H19" s="36">
        <v>9</v>
      </c>
      <c r="I19" s="36">
        <v>6.5</v>
      </c>
      <c r="J19" s="36">
        <v>8</v>
      </c>
      <c r="K19" s="36">
        <v>7</v>
      </c>
      <c r="L19" s="44"/>
      <c r="M19" s="44"/>
      <c r="N19" s="44"/>
      <c r="O19" s="78"/>
      <c r="P19" s="38">
        <v>2</v>
      </c>
      <c r="Q19" s="39">
        <v>4.3</v>
      </c>
      <c r="R19" s="40"/>
      <c r="S19" s="41"/>
      <c r="T19" s="42" t="str">
        <f t="shared" si="0"/>
        <v/>
      </c>
      <c r="U19" s="43">
        <v>309</v>
      </c>
      <c r="V19" s="3"/>
      <c r="W19" s="30"/>
      <c r="X19" s="71" t="str">
        <f t="shared" si="1"/>
        <v>Đạt</v>
      </c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</row>
    <row r="20" spans="2:39" ht="20.100000000000001" customHeight="1">
      <c r="B20" s="31">
        <v>10</v>
      </c>
      <c r="C20" s="32" t="s">
        <v>420</v>
      </c>
      <c r="D20" s="33" t="s">
        <v>421</v>
      </c>
      <c r="E20" s="34" t="s">
        <v>177</v>
      </c>
      <c r="F20" s="35"/>
      <c r="G20" s="44" t="s">
        <v>142</v>
      </c>
      <c r="H20" s="36">
        <v>10</v>
      </c>
      <c r="I20" s="36">
        <v>5.5</v>
      </c>
      <c r="J20" s="36">
        <v>9</v>
      </c>
      <c r="K20" s="36">
        <v>7</v>
      </c>
      <c r="L20" s="44"/>
      <c r="M20" s="44"/>
      <c r="N20" s="44"/>
      <c r="O20" s="78"/>
      <c r="P20" s="38">
        <v>7.5</v>
      </c>
      <c r="Q20" s="39">
        <v>7.7</v>
      </c>
      <c r="R20" s="40"/>
      <c r="S20" s="41"/>
      <c r="T20" s="42" t="str">
        <f t="shared" si="0"/>
        <v/>
      </c>
      <c r="U20" s="43">
        <v>309</v>
      </c>
      <c r="V20" s="3"/>
      <c r="W20" s="30"/>
      <c r="X20" s="71" t="str">
        <f t="shared" si="1"/>
        <v>Đạt</v>
      </c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</row>
    <row r="21" spans="2:39" ht="20.100000000000001" customHeight="1">
      <c r="B21" s="31">
        <v>11</v>
      </c>
      <c r="C21" s="32" t="s">
        <v>422</v>
      </c>
      <c r="D21" s="33" t="s">
        <v>423</v>
      </c>
      <c r="E21" s="34" t="s">
        <v>424</v>
      </c>
      <c r="F21" s="35"/>
      <c r="G21" s="44" t="s">
        <v>219</v>
      </c>
      <c r="H21" s="36">
        <v>0</v>
      </c>
      <c r="I21" s="36">
        <v>0</v>
      </c>
      <c r="J21" s="36">
        <v>0</v>
      </c>
      <c r="K21" s="36">
        <v>0</v>
      </c>
      <c r="L21" s="44"/>
      <c r="M21" s="44"/>
      <c r="N21" s="44"/>
      <c r="O21" s="78"/>
      <c r="P21" s="38"/>
      <c r="Q21" s="39">
        <v>0</v>
      </c>
      <c r="R21" s="40"/>
      <c r="S21" s="41"/>
      <c r="T21" s="42" t="str">
        <f t="shared" si="0"/>
        <v>Không đủ ĐKDT</v>
      </c>
      <c r="U21" s="43">
        <v>309</v>
      </c>
      <c r="V21" s="3"/>
      <c r="W21" s="30"/>
      <c r="X21" s="71" t="str">
        <f t="shared" si="1"/>
        <v>Học lại</v>
      </c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</row>
    <row r="22" spans="2:39" ht="20.100000000000001" customHeight="1">
      <c r="B22" s="31">
        <v>12</v>
      </c>
      <c r="C22" s="32" t="s">
        <v>425</v>
      </c>
      <c r="D22" s="33" t="s">
        <v>160</v>
      </c>
      <c r="E22" s="34" t="s">
        <v>91</v>
      </c>
      <c r="F22" s="35"/>
      <c r="G22" s="44" t="s">
        <v>263</v>
      </c>
      <c r="H22" s="36">
        <v>6</v>
      </c>
      <c r="I22" s="36">
        <v>5.5</v>
      </c>
      <c r="J22" s="36">
        <v>8.5</v>
      </c>
      <c r="K22" s="36">
        <v>6</v>
      </c>
      <c r="L22" s="44"/>
      <c r="M22" s="44"/>
      <c r="N22" s="44"/>
      <c r="O22" s="78"/>
      <c r="P22" s="38">
        <v>6</v>
      </c>
      <c r="Q22" s="39">
        <v>6</v>
      </c>
      <c r="R22" s="40"/>
      <c r="S22" s="41"/>
      <c r="T22" s="42" t="str">
        <f t="shared" si="0"/>
        <v/>
      </c>
      <c r="U22" s="43">
        <v>309</v>
      </c>
      <c r="V22" s="3"/>
      <c r="W22" s="30"/>
      <c r="X22" s="71" t="str">
        <f t="shared" si="1"/>
        <v>Đạt</v>
      </c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</row>
    <row r="23" spans="2:39" ht="20.100000000000001" customHeight="1">
      <c r="B23" s="31">
        <v>13</v>
      </c>
      <c r="C23" s="32" t="s">
        <v>426</v>
      </c>
      <c r="D23" s="33" t="s">
        <v>427</v>
      </c>
      <c r="E23" s="34" t="s">
        <v>98</v>
      </c>
      <c r="F23" s="35"/>
      <c r="G23" s="44" t="s">
        <v>264</v>
      </c>
      <c r="H23" s="36">
        <v>0</v>
      </c>
      <c r="I23" s="36">
        <v>0</v>
      </c>
      <c r="J23" s="36">
        <v>0</v>
      </c>
      <c r="K23" s="36">
        <v>0</v>
      </c>
      <c r="L23" s="44"/>
      <c r="M23" s="44"/>
      <c r="N23" s="44"/>
      <c r="O23" s="78"/>
      <c r="P23" s="38"/>
      <c r="Q23" s="39">
        <v>0</v>
      </c>
      <c r="R23" s="40"/>
      <c r="S23" s="41"/>
      <c r="T23" s="42" t="str">
        <f t="shared" si="0"/>
        <v>Không đủ ĐKDT</v>
      </c>
      <c r="U23" s="43">
        <v>309</v>
      </c>
      <c r="V23" s="3"/>
      <c r="W23" s="30"/>
      <c r="X23" s="71" t="str">
        <f t="shared" si="1"/>
        <v>Học lại</v>
      </c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</row>
    <row r="24" spans="2:39" ht="20.100000000000001" customHeight="1">
      <c r="B24" s="31">
        <v>14</v>
      </c>
      <c r="C24" s="32" t="s">
        <v>237</v>
      </c>
      <c r="D24" s="33" t="s">
        <v>113</v>
      </c>
      <c r="E24" s="34" t="s">
        <v>238</v>
      </c>
      <c r="F24" s="35"/>
      <c r="G24" s="44" t="s">
        <v>151</v>
      </c>
      <c r="H24" s="36">
        <v>0</v>
      </c>
      <c r="I24" s="36">
        <v>0</v>
      </c>
      <c r="J24" s="36">
        <v>0</v>
      </c>
      <c r="K24" s="36">
        <v>0</v>
      </c>
      <c r="L24" s="44"/>
      <c r="M24" s="44"/>
      <c r="N24" s="44"/>
      <c r="O24" s="78"/>
      <c r="P24" s="38"/>
      <c r="Q24" s="39">
        <v>0</v>
      </c>
      <c r="R24" s="40"/>
      <c r="S24" s="41"/>
      <c r="T24" s="42" t="str">
        <f t="shared" si="0"/>
        <v>Không đủ ĐKDT</v>
      </c>
      <c r="U24" s="43">
        <v>309</v>
      </c>
      <c r="V24" s="3"/>
      <c r="W24" s="30"/>
      <c r="X24" s="71" t="str">
        <f t="shared" si="1"/>
        <v>Học lại</v>
      </c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</row>
    <row r="25" spans="2:39" ht="20.100000000000001" customHeight="1">
      <c r="B25" s="31">
        <v>15</v>
      </c>
      <c r="C25" s="32" t="s">
        <v>428</v>
      </c>
      <c r="D25" s="33" t="s">
        <v>429</v>
      </c>
      <c r="E25" s="34" t="s">
        <v>180</v>
      </c>
      <c r="F25" s="35"/>
      <c r="G25" s="44" t="s">
        <v>264</v>
      </c>
      <c r="H25" s="36">
        <v>5</v>
      </c>
      <c r="I25" s="36">
        <v>7</v>
      </c>
      <c r="J25" s="36">
        <v>8.5</v>
      </c>
      <c r="K25" s="36">
        <v>8.5</v>
      </c>
      <c r="L25" s="44"/>
      <c r="M25" s="44"/>
      <c r="N25" s="44"/>
      <c r="O25" s="78"/>
      <c r="P25" s="38">
        <v>6.5</v>
      </c>
      <c r="Q25" s="39">
        <v>7</v>
      </c>
      <c r="R25" s="40"/>
      <c r="S25" s="41"/>
      <c r="T25" s="42" t="str">
        <f t="shared" si="0"/>
        <v/>
      </c>
      <c r="U25" s="43">
        <v>309</v>
      </c>
      <c r="V25" s="3"/>
      <c r="W25" s="30"/>
      <c r="X25" s="71" t="str">
        <f t="shared" si="1"/>
        <v>Đạt</v>
      </c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</row>
    <row r="26" spans="2:39" ht="20.100000000000001" customHeight="1">
      <c r="B26" s="31">
        <v>16</v>
      </c>
      <c r="C26" s="32" t="s">
        <v>239</v>
      </c>
      <c r="D26" s="33" t="s">
        <v>240</v>
      </c>
      <c r="E26" s="34" t="s">
        <v>241</v>
      </c>
      <c r="F26" s="35"/>
      <c r="G26" s="44" t="s">
        <v>260</v>
      </c>
      <c r="H26" s="36">
        <v>5</v>
      </c>
      <c r="I26" s="36">
        <v>5.5</v>
      </c>
      <c r="J26" s="36">
        <v>9</v>
      </c>
      <c r="K26" s="36">
        <v>7</v>
      </c>
      <c r="L26" s="44"/>
      <c r="M26" s="44"/>
      <c r="N26" s="44"/>
      <c r="O26" s="78"/>
      <c r="P26" s="38">
        <v>3</v>
      </c>
      <c r="Q26" s="39">
        <v>4</v>
      </c>
      <c r="R26" s="40"/>
      <c r="S26" s="41"/>
      <c r="T26" s="42" t="str">
        <f t="shared" si="0"/>
        <v/>
      </c>
      <c r="U26" s="43">
        <v>309</v>
      </c>
      <c r="V26" s="3"/>
      <c r="W26" s="30"/>
      <c r="X26" s="71" t="str">
        <f t="shared" si="1"/>
        <v>Đạt</v>
      </c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</row>
    <row r="27" spans="2:39" ht="20.100000000000001" customHeight="1">
      <c r="B27" s="31">
        <v>17</v>
      </c>
      <c r="C27" s="32" t="s">
        <v>430</v>
      </c>
      <c r="D27" s="33" t="s">
        <v>431</v>
      </c>
      <c r="E27" s="34" t="s">
        <v>241</v>
      </c>
      <c r="F27" s="35"/>
      <c r="G27" s="44" t="s">
        <v>264</v>
      </c>
      <c r="H27" s="36">
        <v>6</v>
      </c>
      <c r="I27" s="36">
        <v>5.5</v>
      </c>
      <c r="J27" s="36">
        <v>8</v>
      </c>
      <c r="K27" s="36">
        <v>7</v>
      </c>
      <c r="L27" s="44"/>
      <c r="M27" s="44"/>
      <c r="N27" s="44"/>
      <c r="O27" s="78"/>
      <c r="P27" s="38">
        <v>1.5</v>
      </c>
      <c r="Q27" s="39">
        <v>4</v>
      </c>
      <c r="R27" s="40"/>
      <c r="S27" s="41"/>
      <c r="T27" s="42" t="str">
        <f t="shared" si="0"/>
        <v/>
      </c>
      <c r="U27" s="43">
        <v>309</v>
      </c>
      <c r="V27" s="3"/>
      <c r="W27" s="30"/>
      <c r="X27" s="71" t="str">
        <f t="shared" si="1"/>
        <v>Đạt</v>
      </c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</row>
    <row r="28" spans="2:39" ht="20.100000000000001" customHeight="1">
      <c r="B28" s="31">
        <v>18</v>
      </c>
      <c r="C28" s="32" t="s">
        <v>432</v>
      </c>
      <c r="D28" s="33" t="s">
        <v>113</v>
      </c>
      <c r="E28" s="34" t="s">
        <v>433</v>
      </c>
      <c r="F28" s="35"/>
      <c r="G28" s="44" t="s">
        <v>149</v>
      </c>
      <c r="H28" s="36">
        <v>9</v>
      </c>
      <c r="I28" s="36">
        <v>5</v>
      </c>
      <c r="J28" s="36">
        <v>5</v>
      </c>
      <c r="K28" s="36">
        <v>8</v>
      </c>
      <c r="L28" s="44"/>
      <c r="M28" s="44"/>
      <c r="N28" s="44"/>
      <c r="O28" s="78"/>
      <c r="P28" s="38">
        <v>9</v>
      </c>
      <c r="Q28" s="39">
        <v>8.1</v>
      </c>
      <c r="R28" s="40"/>
      <c r="S28" s="41"/>
      <c r="T28" s="42" t="str">
        <f t="shared" si="0"/>
        <v/>
      </c>
      <c r="U28" s="43">
        <v>309</v>
      </c>
      <c r="V28" s="3"/>
      <c r="W28" s="30"/>
      <c r="X28" s="71" t="str">
        <f t="shared" si="1"/>
        <v>Đạt</v>
      </c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</row>
    <row r="29" spans="2:39" ht="20.100000000000001" customHeight="1">
      <c r="B29" s="31">
        <v>19</v>
      </c>
      <c r="C29" s="32" t="s">
        <v>434</v>
      </c>
      <c r="D29" s="33" t="s">
        <v>435</v>
      </c>
      <c r="E29" s="34" t="s">
        <v>436</v>
      </c>
      <c r="F29" s="35"/>
      <c r="G29" s="44" t="s">
        <v>142</v>
      </c>
      <c r="H29" s="36">
        <v>8</v>
      </c>
      <c r="I29" s="36">
        <v>6.5</v>
      </c>
      <c r="J29" s="36">
        <v>5</v>
      </c>
      <c r="K29" s="36">
        <v>9</v>
      </c>
      <c r="L29" s="44"/>
      <c r="M29" s="44"/>
      <c r="N29" s="44"/>
      <c r="O29" s="78"/>
      <c r="P29" s="38">
        <v>4</v>
      </c>
      <c r="Q29" s="39">
        <v>5.3</v>
      </c>
      <c r="R29" s="40"/>
      <c r="S29" s="41"/>
      <c r="T29" s="42" t="str">
        <f t="shared" si="0"/>
        <v/>
      </c>
      <c r="U29" s="43">
        <v>309</v>
      </c>
      <c r="V29" s="3"/>
      <c r="W29" s="30"/>
      <c r="X29" s="71" t="str">
        <f t="shared" si="1"/>
        <v>Đạt</v>
      </c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</row>
    <row r="30" spans="2:39" ht="20.100000000000001" customHeight="1">
      <c r="B30" s="31">
        <v>20</v>
      </c>
      <c r="C30" s="32" t="s">
        <v>437</v>
      </c>
      <c r="D30" s="33" t="s">
        <v>58</v>
      </c>
      <c r="E30" s="34" t="s">
        <v>304</v>
      </c>
      <c r="F30" s="35"/>
      <c r="G30" s="44" t="s">
        <v>141</v>
      </c>
      <c r="H30" s="36">
        <v>10</v>
      </c>
      <c r="I30" s="36">
        <v>7.5</v>
      </c>
      <c r="J30" s="36">
        <v>9</v>
      </c>
      <c r="K30" s="36">
        <v>7.5</v>
      </c>
      <c r="L30" s="44"/>
      <c r="M30" s="44"/>
      <c r="N30" s="44"/>
      <c r="O30" s="78"/>
      <c r="P30" s="38">
        <v>3.5</v>
      </c>
      <c r="Q30" s="39">
        <v>5.5</v>
      </c>
      <c r="R30" s="40"/>
      <c r="S30" s="41"/>
      <c r="T30" s="42" t="str">
        <f t="shared" si="0"/>
        <v/>
      </c>
      <c r="U30" s="43">
        <v>309</v>
      </c>
      <c r="V30" s="3"/>
      <c r="W30" s="30"/>
      <c r="X30" s="71" t="str">
        <f t="shared" si="1"/>
        <v>Đạt</v>
      </c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</row>
    <row r="31" spans="2:39" ht="20.100000000000001" customHeight="1">
      <c r="B31" s="31">
        <v>21</v>
      </c>
      <c r="C31" s="32" t="s">
        <v>368</v>
      </c>
      <c r="D31" s="33" t="s">
        <v>369</v>
      </c>
      <c r="E31" s="34" t="s">
        <v>101</v>
      </c>
      <c r="F31" s="35"/>
      <c r="G31" s="44" t="s">
        <v>147</v>
      </c>
      <c r="H31" s="36">
        <v>4</v>
      </c>
      <c r="I31" s="36">
        <v>5.5</v>
      </c>
      <c r="J31" s="36">
        <v>7</v>
      </c>
      <c r="K31" s="36">
        <v>7</v>
      </c>
      <c r="L31" s="44"/>
      <c r="M31" s="44"/>
      <c r="N31" s="44"/>
      <c r="O31" s="78"/>
      <c r="P31" s="38">
        <v>3</v>
      </c>
      <c r="Q31" s="39">
        <v>4</v>
      </c>
      <c r="R31" s="40"/>
      <c r="S31" s="41"/>
      <c r="T31" s="42" t="str">
        <f t="shared" si="0"/>
        <v/>
      </c>
      <c r="U31" s="43">
        <v>309</v>
      </c>
      <c r="V31" s="3"/>
      <c r="W31" s="30"/>
      <c r="X31" s="71" t="str">
        <f t="shared" si="1"/>
        <v>Thi lại</v>
      </c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</row>
    <row r="32" spans="2:39" ht="20.100000000000001" customHeight="1">
      <c r="B32" s="31">
        <v>22</v>
      </c>
      <c r="C32" s="32" t="s">
        <v>99</v>
      </c>
      <c r="D32" s="33" t="s">
        <v>100</v>
      </c>
      <c r="E32" s="34" t="s">
        <v>101</v>
      </c>
      <c r="F32" s="35"/>
      <c r="G32" s="44" t="s">
        <v>148</v>
      </c>
      <c r="H32" s="36">
        <v>6</v>
      </c>
      <c r="I32" s="36">
        <v>6.5</v>
      </c>
      <c r="J32" s="36">
        <v>8</v>
      </c>
      <c r="K32" s="36">
        <v>6.5</v>
      </c>
      <c r="L32" s="44"/>
      <c r="M32" s="44"/>
      <c r="N32" s="44"/>
      <c r="O32" s="78"/>
      <c r="P32" s="38">
        <v>6.5</v>
      </c>
      <c r="Q32" s="39">
        <v>6.6</v>
      </c>
      <c r="R32" s="40"/>
      <c r="S32" s="41"/>
      <c r="T32" s="42" t="str">
        <f t="shared" si="0"/>
        <v/>
      </c>
      <c r="U32" s="43">
        <v>309</v>
      </c>
      <c r="V32" s="3"/>
      <c r="W32" s="30"/>
      <c r="X32" s="71" t="str">
        <f t="shared" si="1"/>
        <v>Đạt</v>
      </c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</row>
    <row r="33" spans="2:39" ht="20.100000000000001" customHeight="1">
      <c r="B33" s="31">
        <v>23</v>
      </c>
      <c r="C33" s="32" t="s">
        <v>242</v>
      </c>
      <c r="D33" s="33" t="s">
        <v>243</v>
      </c>
      <c r="E33" s="34" t="s">
        <v>101</v>
      </c>
      <c r="F33" s="35"/>
      <c r="G33" s="44" t="s">
        <v>261</v>
      </c>
      <c r="H33" s="36">
        <v>6</v>
      </c>
      <c r="I33" s="36">
        <v>6.5</v>
      </c>
      <c r="J33" s="36">
        <v>9.5</v>
      </c>
      <c r="K33" s="36">
        <v>6</v>
      </c>
      <c r="L33" s="44"/>
      <c r="M33" s="44"/>
      <c r="N33" s="44"/>
      <c r="O33" s="78"/>
      <c r="P33" s="38">
        <v>7.5</v>
      </c>
      <c r="Q33" s="39">
        <v>7</v>
      </c>
      <c r="R33" s="40"/>
      <c r="S33" s="41"/>
      <c r="T33" s="42" t="str">
        <f t="shared" si="0"/>
        <v/>
      </c>
      <c r="U33" s="43">
        <v>309</v>
      </c>
      <c r="V33" s="3"/>
      <c r="W33" s="30"/>
      <c r="X33" s="71" t="str">
        <f t="shared" si="1"/>
        <v>Đạt</v>
      </c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</row>
    <row r="34" spans="2:39" ht="20.100000000000001" customHeight="1">
      <c r="B34" s="31">
        <v>24</v>
      </c>
      <c r="C34" s="32" t="s">
        <v>305</v>
      </c>
      <c r="D34" s="33" t="s">
        <v>113</v>
      </c>
      <c r="E34" s="34" t="s">
        <v>101</v>
      </c>
      <c r="F34" s="35"/>
      <c r="G34" s="44" t="s">
        <v>259</v>
      </c>
      <c r="H34" s="36">
        <v>6</v>
      </c>
      <c r="I34" s="36">
        <v>6</v>
      </c>
      <c r="J34" s="36">
        <v>5.5</v>
      </c>
      <c r="K34" s="36">
        <v>6.5</v>
      </c>
      <c r="L34" s="44"/>
      <c r="M34" s="44"/>
      <c r="N34" s="44"/>
      <c r="O34" s="78"/>
      <c r="P34" s="38">
        <v>4</v>
      </c>
      <c r="Q34" s="39">
        <v>5</v>
      </c>
      <c r="R34" s="40"/>
      <c r="S34" s="41"/>
      <c r="T34" s="42" t="str">
        <f t="shared" si="0"/>
        <v/>
      </c>
      <c r="U34" s="43">
        <v>309</v>
      </c>
      <c r="V34" s="3"/>
      <c r="W34" s="30"/>
      <c r="X34" s="71" t="str">
        <f t="shared" si="1"/>
        <v>Đạt</v>
      </c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</row>
    <row r="35" spans="2:39" ht="20.100000000000001" customHeight="1">
      <c r="B35" s="31">
        <v>25</v>
      </c>
      <c r="C35" s="32" t="s">
        <v>438</v>
      </c>
      <c r="D35" s="33" t="s">
        <v>439</v>
      </c>
      <c r="E35" s="34" t="s">
        <v>440</v>
      </c>
      <c r="F35" s="35"/>
      <c r="G35" s="44" t="s">
        <v>263</v>
      </c>
      <c r="H35" s="36">
        <v>6</v>
      </c>
      <c r="I35" s="36">
        <v>6</v>
      </c>
      <c r="J35" s="36">
        <v>8</v>
      </c>
      <c r="K35" s="36">
        <v>7</v>
      </c>
      <c r="L35" s="44"/>
      <c r="M35" s="44"/>
      <c r="N35" s="44"/>
      <c r="O35" s="78"/>
      <c r="P35" s="38">
        <v>4</v>
      </c>
      <c r="Q35" s="39">
        <v>5</v>
      </c>
      <c r="R35" s="40"/>
      <c r="S35" s="41"/>
      <c r="T35" s="42" t="str">
        <f t="shared" si="0"/>
        <v/>
      </c>
      <c r="U35" s="43">
        <v>309</v>
      </c>
      <c r="V35" s="3"/>
      <c r="W35" s="30"/>
      <c r="X35" s="71" t="str">
        <f t="shared" si="1"/>
        <v>Đạt</v>
      </c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</row>
    <row r="36" spans="2:39" ht="20.100000000000001" customHeight="1">
      <c r="B36" s="31">
        <v>26</v>
      </c>
      <c r="C36" s="32" t="s">
        <v>306</v>
      </c>
      <c r="D36" s="33" t="s">
        <v>307</v>
      </c>
      <c r="E36" s="34" t="s">
        <v>103</v>
      </c>
      <c r="F36" s="35"/>
      <c r="G36" s="44" t="s">
        <v>142</v>
      </c>
      <c r="H36" s="36">
        <v>10</v>
      </c>
      <c r="I36" s="36">
        <v>7.5</v>
      </c>
      <c r="J36" s="36">
        <v>5</v>
      </c>
      <c r="K36" s="36">
        <v>8</v>
      </c>
      <c r="L36" s="44"/>
      <c r="M36" s="44"/>
      <c r="N36" s="44"/>
      <c r="O36" s="78"/>
      <c r="P36" s="38">
        <v>4.5</v>
      </c>
      <c r="Q36" s="39">
        <v>5.8</v>
      </c>
      <c r="R36" s="40"/>
      <c r="S36" s="41"/>
      <c r="T36" s="42" t="str">
        <f t="shared" si="0"/>
        <v/>
      </c>
      <c r="U36" s="103">
        <v>309</v>
      </c>
      <c r="V36" s="3"/>
      <c r="W36" s="30"/>
      <c r="X36" s="71" t="str">
        <f t="shared" si="1"/>
        <v>Đạt</v>
      </c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</row>
    <row r="37" spans="2:39" ht="20.100000000000001" customHeight="1">
      <c r="B37" s="31">
        <v>27</v>
      </c>
      <c r="C37" s="32" t="s">
        <v>185</v>
      </c>
      <c r="D37" s="33" t="s">
        <v>186</v>
      </c>
      <c r="E37" s="34" t="s">
        <v>187</v>
      </c>
      <c r="F37" s="35"/>
      <c r="G37" s="44" t="s">
        <v>148</v>
      </c>
      <c r="H37" s="36">
        <v>6</v>
      </c>
      <c r="I37" s="36">
        <v>6.5</v>
      </c>
      <c r="J37" s="36">
        <v>9.5</v>
      </c>
      <c r="K37" s="36">
        <v>7</v>
      </c>
      <c r="L37" s="44"/>
      <c r="M37" s="44"/>
      <c r="N37" s="44"/>
      <c r="O37" s="78"/>
      <c r="P37" s="38">
        <v>7.5</v>
      </c>
      <c r="Q37" s="39">
        <v>7.4</v>
      </c>
      <c r="R37" s="40"/>
      <c r="S37" s="41"/>
      <c r="T37" s="42" t="str">
        <f t="shared" si="0"/>
        <v/>
      </c>
      <c r="U37" s="128">
        <v>311</v>
      </c>
      <c r="V37" s="3"/>
      <c r="W37" s="30"/>
      <c r="X37" s="71" t="str">
        <f t="shared" si="1"/>
        <v>Đạt</v>
      </c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</row>
    <row r="38" spans="2:39" ht="20.100000000000001" customHeight="1">
      <c r="B38" s="31">
        <v>28</v>
      </c>
      <c r="C38" s="32" t="s">
        <v>441</v>
      </c>
      <c r="D38" s="33" t="s">
        <v>168</v>
      </c>
      <c r="E38" s="34" t="s">
        <v>193</v>
      </c>
      <c r="F38" s="35"/>
      <c r="G38" s="44" t="s">
        <v>148</v>
      </c>
      <c r="H38" s="36">
        <v>8</v>
      </c>
      <c r="I38" s="36">
        <v>7.5</v>
      </c>
      <c r="J38" s="36">
        <v>9</v>
      </c>
      <c r="K38" s="36">
        <v>7.5</v>
      </c>
      <c r="L38" s="44"/>
      <c r="M38" s="44"/>
      <c r="N38" s="44"/>
      <c r="O38" s="78"/>
      <c r="P38" s="38">
        <v>5</v>
      </c>
      <c r="Q38" s="39">
        <v>6.2</v>
      </c>
      <c r="R38" s="40"/>
      <c r="S38" s="41"/>
      <c r="T38" s="42" t="str">
        <f t="shared" si="0"/>
        <v/>
      </c>
      <c r="U38" s="43">
        <v>311</v>
      </c>
      <c r="V38" s="3"/>
      <c r="W38" s="30"/>
      <c r="X38" s="71" t="str">
        <f t="shared" si="1"/>
        <v>Đạt</v>
      </c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20.100000000000001" customHeight="1">
      <c r="B39" s="31">
        <v>29</v>
      </c>
      <c r="C39" s="32" t="s">
        <v>191</v>
      </c>
      <c r="D39" s="33" t="s">
        <v>192</v>
      </c>
      <c r="E39" s="34" t="s">
        <v>193</v>
      </c>
      <c r="F39" s="35"/>
      <c r="G39" s="44" t="s">
        <v>141</v>
      </c>
      <c r="H39" s="36">
        <v>10</v>
      </c>
      <c r="I39" s="36">
        <v>6</v>
      </c>
      <c r="J39" s="36">
        <v>9</v>
      </c>
      <c r="K39" s="36">
        <v>7.5</v>
      </c>
      <c r="L39" s="44"/>
      <c r="M39" s="44"/>
      <c r="N39" s="44"/>
      <c r="O39" s="78"/>
      <c r="P39" s="38">
        <v>5.5</v>
      </c>
      <c r="Q39" s="39">
        <v>6.6</v>
      </c>
      <c r="R39" s="40"/>
      <c r="S39" s="41"/>
      <c r="T39" s="42" t="str">
        <f t="shared" si="0"/>
        <v/>
      </c>
      <c r="U39" s="43">
        <v>311</v>
      </c>
      <c r="V39" s="3"/>
      <c r="W39" s="30"/>
      <c r="X39" s="71" t="str">
        <f t="shared" si="1"/>
        <v>Đạt</v>
      </c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20.100000000000001" customHeight="1">
      <c r="B40" s="31">
        <v>30</v>
      </c>
      <c r="C40" s="32" t="s">
        <v>308</v>
      </c>
      <c r="D40" s="33" t="s">
        <v>228</v>
      </c>
      <c r="E40" s="34" t="s">
        <v>309</v>
      </c>
      <c r="F40" s="35"/>
      <c r="G40" s="44" t="s">
        <v>219</v>
      </c>
      <c r="H40" s="36">
        <v>10</v>
      </c>
      <c r="I40" s="36">
        <v>6.5</v>
      </c>
      <c r="J40" s="36">
        <v>8</v>
      </c>
      <c r="K40" s="36">
        <v>8</v>
      </c>
      <c r="L40" s="44"/>
      <c r="M40" s="44"/>
      <c r="N40" s="44"/>
      <c r="O40" s="78"/>
      <c r="P40" s="38">
        <v>6</v>
      </c>
      <c r="Q40" s="39">
        <v>6.9</v>
      </c>
      <c r="R40" s="40"/>
      <c r="S40" s="41"/>
      <c r="T40" s="42" t="str">
        <f t="shared" si="0"/>
        <v/>
      </c>
      <c r="U40" s="43">
        <v>311</v>
      </c>
      <c r="V40" s="3"/>
      <c r="W40" s="30"/>
      <c r="X40" s="71" t="str">
        <f t="shared" si="1"/>
        <v>Đạt</v>
      </c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20.100000000000001" customHeight="1">
      <c r="B41" s="31">
        <v>31</v>
      </c>
      <c r="C41" s="32" t="s">
        <v>442</v>
      </c>
      <c r="D41" s="33" t="s">
        <v>443</v>
      </c>
      <c r="E41" s="34" t="s">
        <v>444</v>
      </c>
      <c r="F41" s="35"/>
      <c r="G41" s="44" t="s">
        <v>468</v>
      </c>
      <c r="H41" s="36">
        <v>5</v>
      </c>
      <c r="I41" s="36">
        <v>6.5</v>
      </c>
      <c r="J41" s="36">
        <v>8</v>
      </c>
      <c r="K41" s="36">
        <v>6.5</v>
      </c>
      <c r="L41" s="44"/>
      <c r="M41" s="44"/>
      <c r="N41" s="44"/>
      <c r="O41" s="78"/>
      <c r="P41" s="38">
        <v>8</v>
      </c>
      <c r="Q41" s="39">
        <v>7</v>
      </c>
      <c r="R41" s="40"/>
      <c r="S41" s="41"/>
      <c r="T41" s="42" t="str">
        <f t="shared" si="0"/>
        <v/>
      </c>
      <c r="U41" s="43">
        <v>311</v>
      </c>
      <c r="V41" s="3"/>
      <c r="W41" s="30"/>
      <c r="X41" s="71" t="str">
        <f t="shared" si="1"/>
        <v>Đạt</v>
      </c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20.100000000000001" customHeight="1">
      <c r="B42" s="89">
        <v>32</v>
      </c>
      <c r="C42" s="90" t="s">
        <v>445</v>
      </c>
      <c r="D42" s="91" t="s">
        <v>446</v>
      </c>
      <c r="E42" s="92" t="s">
        <v>117</v>
      </c>
      <c r="F42" s="93"/>
      <c r="G42" s="96" t="s">
        <v>259</v>
      </c>
      <c r="H42" s="95">
        <v>2</v>
      </c>
      <c r="I42" s="95">
        <v>5</v>
      </c>
      <c r="J42" s="95">
        <v>7</v>
      </c>
      <c r="K42" s="95">
        <v>6.5</v>
      </c>
      <c r="L42" s="96"/>
      <c r="M42" s="96"/>
      <c r="N42" s="96"/>
      <c r="O42" s="97"/>
      <c r="P42" s="98">
        <v>6</v>
      </c>
      <c r="Q42" s="39">
        <v>6</v>
      </c>
      <c r="R42" s="100"/>
      <c r="S42" s="101"/>
      <c r="T42" s="102" t="str">
        <f t="shared" si="0"/>
        <v/>
      </c>
      <c r="U42" s="43">
        <v>311</v>
      </c>
      <c r="V42" s="3"/>
      <c r="W42" s="30"/>
      <c r="X42" s="71" t="str">
        <f t="shared" si="1"/>
        <v>Đạt</v>
      </c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20.100000000000001" customHeight="1">
      <c r="B43" s="107">
        <v>33</v>
      </c>
      <c r="C43" s="108" t="s">
        <v>253</v>
      </c>
      <c r="D43" s="109" t="s">
        <v>254</v>
      </c>
      <c r="E43" s="110" t="s">
        <v>117</v>
      </c>
      <c r="F43" s="111"/>
      <c r="G43" s="113" t="s">
        <v>266</v>
      </c>
      <c r="H43" s="112">
        <v>8</v>
      </c>
      <c r="I43" s="112">
        <v>5</v>
      </c>
      <c r="J43" s="112">
        <v>5.5</v>
      </c>
      <c r="K43" s="112">
        <v>7</v>
      </c>
      <c r="L43" s="113"/>
      <c r="M43" s="113"/>
      <c r="N43" s="113"/>
      <c r="O43" s="114"/>
      <c r="P43" s="115">
        <v>4</v>
      </c>
      <c r="Q43" s="39">
        <v>5</v>
      </c>
      <c r="R43" s="117"/>
      <c r="S43" s="118"/>
      <c r="T43" s="119" t="str">
        <f t="shared" si="0"/>
        <v/>
      </c>
      <c r="U43" s="43">
        <v>311</v>
      </c>
      <c r="V43" s="3"/>
      <c r="W43" s="30"/>
      <c r="X43" s="71" t="str">
        <f t="shared" si="1"/>
        <v>Đạt</v>
      </c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  <row r="44" spans="2:39" ht="20.100000000000001" customHeight="1">
      <c r="B44" s="31">
        <v>34</v>
      </c>
      <c r="C44" s="32" t="s">
        <v>378</v>
      </c>
      <c r="D44" s="33" t="s">
        <v>160</v>
      </c>
      <c r="E44" s="34" t="s">
        <v>117</v>
      </c>
      <c r="F44" s="35"/>
      <c r="G44" s="44" t="s">
        <v>149</v>
      </c>
      <c r="H44" s="36">
        <v>10</v>
      </c>
      <c r="I44" s="36">
        <v>4</v>
      </c>
      <c r="J44" s="36">
        <v>9.5</v>
      </c>
      <c r="K44" s="36">
        <v>6</v>
      </c>
      <c r="L44" s="44"/>
      <c r="M44" s="44"/>
      <c r="N44" s="44"/>
      <c r="O44" s="78"/>
      <c r="P44" s="38">
        <v>6</v>
      </c>
      <c r="Q44" s="39">
        <v>6.6</v>
      </c>
      <c r="R44" s="40"/>
      <c r="S44" s="41"/>
      <c r="T44" s="42" t="str">
        <f t="shared" si="0"/>
        <v/>
      </c>
      <c r="U44" s="43">
        <v>311</v>
      </c>
      <c r="V44" s="3"/>
      <c r="W44" s="30"/>
      <c r="X44" s="71" t="str">
        <f t="shared" si="1"/>
        <v>Đạt</v>
      </c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</row>
    <row r="45" spans="2:39" ht="20.100000000000001" customHeight="1">
      <c r="B45" s="31">
        <v>35</v>
      </c>
      <c r="C45" s="32" t="s">
        <v>447</v>
      </c>
      <c r="D45" s="33" t="s">
        <v>448</v>
      </c>
      <c r="E45" s="34" t="s">
        <v>120</v>
      </c>
      <c r="F45" s="35"/>
      <c r="G45" s="44" t="s">
        <v>263</v>
      </c>
      <c r="H45" s="36">
        <v>5</v>
      </c>
      <c r="I45" s="36">
        <v>7</v>
      </c>
      <c r="J45" s="36">
        <v>9.5</v>
      </c>
      <c r="K45" s="36">
        <v>6</v>
      </c>
      <c r="L45" s="44"/>
      <c r="M45" s="44"/>
      <c r="N45" s="44"/>
      <c r="O45" s="78"/>
      <c r="P45" s="38">
        <v>7</v>
      </c>
      <c r="Q45" s="39">
        <v>7</v>
      </c>
      <c r="R45" s="40"/>
      <c r="S45" s="41"/>
      <c r="T45" s="42" t="str">
        <f t="shared" si="0"/>
        <v/>
      </c>
      <c r="U45" s="43">
        <v>311</v>
      </c>
      <c r="V45" s="3"/>
      <c r="W45" s="30"/>
      <c r="X45" s="71" t="str">
        <f t="shared" si="1"/>
        <v>Đạt</v>
      </c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</row>
    <row r="46" spans="2:39" ht="20.100000000000001" customHeight="1">
      <c r="B46" s="31">
        <v>36</v>
      </c>
      <c r="C46" s="32" t="s">
        <v>379</v>
      </c>
      <c r="D46" s="33" t="s">
        <v>380</v>
      </c>
      <c r="E46" s="34" t="s">
        <v>120</v>
      </c>
      <c r="F46" s="35"/>
      <c r="G46" s="44" t="s">
        <v>467</v>
      </c>
      <c r="H46" s="36">
        <v>5</v>
      </c>
      <c r="I46" s="36">
        <v>6.5</v>
      </c>
      <c r="J46" s="36">
        <v>7</v>
      </c>
      <c r="K46" s="36">
        <v>8</v>
      </c>
      <c r="L46" s="44"/>
      <c r="M46" s="44"/>
      <c r="N46" s="44"/>
      <c r="O46" s="78"/>
      <c r="P46" s="38">
        <v>4.5</v>
      </c>
      <c r="Q46" s="39">
        <v>5</v>
      </c>
      <c r="R46" s="40"/>
      <c r="S46" s="41"/>
      <c r="T46" s="42" t="str">
        <f t="shared" si="0"/>
        <v/>
      </c>
      <c r="U46" s="43">
        <v>311</v>
      </c>
      <c r="V46" s="3"/>
      <c r="W46" s="30"/>
      <c r="X46" s="71" t="str">
        <f t="shared" si="1"/>
        <v>Đạt</v>
      </c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</row>
    <row r="47" spans="2:39" ht="20.100000000000001" customHeight="1">
      <c r="B47" s="31">
        <v>37</v>
      </c>
      <c r="C47" s="32" t="s">
        <v>121</v>
      </c>
      <c r="D47" s="33" t="s">
        <v>122</v>
      </c>
      <c r="E47" s="34" t="s">
        <v>123</v>
      </c>
      <c r="F47" s="35"/>
      <c r="G47" s="44" t="s">
        <v>144</v>
      </c>
      <c r="H47" s="36">
        <v>2</v>
      </c>
      <c r="I47" s="36">
        <v>5.5</v>
      </c>
      <c r="J47" s="36">
        <v>4</v>
      </c>
      <c r="K47" s="36">
        <v>4.5</v>
      </c>
      <c r="L47" s="44"/>
      <c r="M47" s="44"/>
      <c r="N47" s="44"/>
      <c r="O47" s="78"/>
      <c r="P47" s="38"/>
      <c r="Q47" s="39">
        <v>2</v>
      </c>
      <c r="R47" s="40"/>
      <c r="S47" s="41"/>
      <c r="T47" s="42" t="s">
        <v>591</v>
      </c>
      <c r="U47" s="43">
        <v>311</v>
      </c>
      <c r="V47" s="3"/>
      <c r="W47" s="30"/>
      <c r="X47" s="71" t="str">
        <f t="shared" si="1"/>
        <v>Thi lại</v>
      </c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</row>
    <row r="48" spans="2:39" ht="20.100000000000001" customHeight="1">
      <c r="B48" s="31">
        <v>38</v>
      </c>
      <c r="C48" s="32" t="s">
        <v>449</v>
      </c>
      <c r="D48" s="33" t="s">
        <v>55</v>
      </c>
      <c r="E48" s="34" t="s">
        <v>383</v>
      </c>
      <c r="F48" s="35"/>
      <c r="G48" s="44" t="s">
        <v>149</v>
      </c>
      <c r="H48" s="36">
        <v>10</v>
      </c>
      <c r="I48" s="36">
        <v>7</v>
      </c>
      <c r="J48" s="36">
        <v>8.5</v>
      </c>
      <c r="K48" s="36">
        <v>9</v>
      </c>
      <c r="L48" s="44"/>
      <c r="M48" s="44"/>
      <c r="N48" s="44"/>
      <c r="O48" s="78"/>
      <c r="P48" s="38">
        <v>4</v>
      </c>
      <c r="Q48" s="39">
        <v>5.9</v>
      </c>
      <c r="R48" s="40"/>
      <c r="S48" s="41"/>
      <c r="T48" s="42" t="str">
        <f t="shared" ref="T48:T62" si="2">+IF(OR($H48=0,$I48=0,$J48=0,$K48=0),"Không đủ ĐKDT","")</f>
        <v/>
      </c>
      <c r="U48" s="43">
        <v>311</v>
      </c>
      <c r="V48" s="3"/>
      <c r="W48" s="30"/>
      <c r="X48" s="71" t="str">
        <f t="shared" si="1"/>
        <v>Đạt</v>
      </c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</row>
    <row r="49" spans="1:39" ht="20.100000000000001" customHeight="1">
      <c r="B49" s="31">
        <v>39</v>
      </c>
      <c r="C49" s="32" t="s">
        <v>381</v>
      </c>
      <c r="D49" s="33" t="s">
        <v>382</v>
      </c>
      <c r="E49" s="34" t="s">
        <v>383</v>
      </c>
      <c r="F49" s="35"/>
      <c r="G49" s="44" t="s">
        <v>148</v>
      </c>
      <c r="H49" s="36">
        <v>6</v>
      </c>
      <c r="I49" s="36">
        <v>6</v>
      </c>
      <c r="J49" s="36">
        <v>7</v>
      </c>
      <c r="K49" s="36">
        <v>6</v>
      </c>
      <c r="L49" s="44"/>
      <c r="M49" s="44"/>
      <c r="N49" s="44"/>
      <c r="O49" s="78"/>
      <c r="P49" s="38">
        <v>6.5</v>
      </c>
      <c r="Q49" s="39">
        <v>6.4</v>
      </c>
      <c r="R49" s="40"/>
      <c r="S49" s="41"/>
      <c r="T49" s="42" t="str">
        <f t="shared" si="2"/>
        <v/>
      </c>
      <c r="U49" s="43">
        <v>311</v>
      </c>
      <c r="V49" s="3"/>
      <c r="W49" s="30"/>
      <c r="X49" s="71" t="str">
        <f t="shared" si="1"/>
        <v>Đạt</v>
      </c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</row>
    <row r="50" spans="1:39" ht="20.100000000000001" customHeight="1">
      <c r="B50" s="31">
        <v>40</v>
      </c>
      <c r="C50" s="32" t="s">
        <v>450</v>
      </c>
      <c r="D50" s="33" t="s">
        <v>168</v>
      </c>
      <c r="E50" s="34" t="s">
        <v>383</v>
      </c>
      <c r="F50" s="35"/>
      <c r="G50" s="44" t="s">
        <v>320</v>
      </c>
      <c r="H50" s="36">
        <v>10</v>
      </c>
      <c r="I50" s="36">
        <v>6</v>
      </c>
      <c r="J50" s="36">
        <v>8</v>
      </c>
      <c r="K50" s="36">
        <v>5</v>
      </c>
      <c r="L50" s="44"/>
      <c r="M50" s="44"/>
      <c r="N50" s="44"/>
      <c r="O50" s="78"/>
      <c r="P50" s="38">
        <v>5.5</v>
      </c>
      <c r="Q50" s="39">
        <v>6.2</v>
      </c>
      <c r="R50" s="40"/>
      <c r="S50" s="41"/>
      <c r="T50" s="42" t="str">
        <f t="shared" si="2"/>
        <v/>
      </c>
      <c r="U50" s="43">
        <v>311</v>
      </c>
      <c r="V50" s="3"/>
      <c r="W50" s="30"/>
      <c r="X50" s="71" t="str">
        <f t="shared" si="1"/>
        <v>Đạt</v>
      </c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</row>
    <row r="51" spans="1:39" ht="20.100000000000001" customHeight="1">
      <c r="B51" s="31">
        <v>41</v>
      </c>
      <c r="C51" s="32" t="s">
        <v>256</v>
      </c>
      <c r="D51" s="33" t="s">
        <v>257</v>
      </c>
      <c r="E51" s="34" t="s">
        <v>258</v>
      </c>
      <c r="F51" s="35"/>
      <c r="G51" s="44" t="s">
        <v>261</v>
      </c>
      <c r="H51" s="36">
        <v>0</v>
      </c>
      <c r="I51" s="36">
        <v>0</v>
      </c>
      <c r="J51" s="36">
        <v>0</v>
      </c>
      <c r="K51" s="36">
        <v>0</v>
      </c>
      <c r="L51" s="44"/>
      <c r="M51" s="44"/>
      <c r="N51" s="44"/>
      <c r="O51" s="78"/>
      <c r="P51" s="38"/>
      <c r="Q51" s="39">
        <v>0</v>
      </c>
      <c r="R51" s="40"/>
      <c r="S51" s="41"/>
      <c r="T51" s="42" t="str">
        <f t="shared" si="2"/>
        <v>Không đủ ĐKDT</v>
      </c>
      <c r="U51" s="43">
        <v>311</v>
      </c>
      <c r="V51" s="3"/>
      <c r="W51" s="30"/>
      <c r="X51" s="71" t="str">
        <f t="shared" si="1"/>
        <v>Học lại</v>
      </c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</row>
    <row r="52" spans="1:39" ht="20.100000000000001" customHeight="1">
      <c r="B52" s="31">
        <v>42</v>
      </c>
      <c r="C52" s="32" t="s">
        <v>451</v>
      </c>
      <c r="D52" s="33" t="s">
        <v>452</v>
      </c>
      <c r="E52" s="34" t="s">
        <v>453</v>
      </c>
      <c r="F52" s="35"/>
      <c r="G52" s="44" t="s">
        <v>142</v>
      </c>
      <c r="H52" s="36">
        <v>8</v>
      </c>
      <c r="I52" s="36">
        <v>6</v>
      </c>
      <c r="J52" s="36">
        <v>9</v>
      </c>
      <c r="K52" s="36">
        <v>7</v>
      </c>
      <c r="L52" s="44"/>
      <c r="M52" s="44"/>
      <c r="N52" s="44"/>
      <c r="O52" s="78"/>
      <c r="P52" s="38">
        <v>4.5</v>
      </c>
      <c r="Q52" s="39">
        <v>5.7</v>
      </c>
      <c r="R52" s="40"/>
      <c r="S52" s="41"/>
      <c r="T52" s="42" t="str">
        <f t="shared" si="2"/>
        <v/>
      </c>
      <c r="U52" s="43">
        <v>311</v>
      </c>
      <c r="V52" s="3"/>
      <c r="W52" s="30"/>
      <c r="X52" s="71" t="str">
        <f t="shared" si="1"/>
        <v>Đạt</v>
      </c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</row>
    <row r="53" spans="1:39" ht="20.100000000000001" customHeight="1">
      <c r="B53" s="31">
        <v>43</v>
      </c>
      <c r="C53" s="32" t="s">
        <v>454</v>
      </c>
      <c r="D53" s="33" t="s">
        <v>455</v>
      </c>
      <c r="E53" s="34" t="s">
        <v>456</v>
      </c>
      <c r="F53" s="35"/>
      <c r="G53" s="44" t="s">
        <v>261</v>
      </c>
      <c r="H53" s="36">
        <v>6</v>
      </c>
      <c r="I53" s="36">
        <v>5.5</v>
      </c>
      <c r="J53" s="36">
        <v>6</v>
      </c>
      <c r="K53" s="36">
        <v>6</v>
      </c>
      <c r="L53" s="44"/>
      <c r="M53" s="44"/>
      <c r="N53" s="44"/>
      <c r="O53" s="78"/>
      <c r="P53" s="38">
        <v>5</v>
      </c>
      <c r="Q53" s="39">
        <v>5</v>
      </c>
      <c r="R53" s="40"/>
      <c r="S53" s="41"/>
      <c r="T53" s="42" t="str">
        <f t="shared" si="2"/>
        <v/>
      </c>
      <c r="U53" s="43">
        <v>311</v>
      </c>
      <c r="V53" s="3"/>
      <c r="W53" s="30"/>
      <c r="X53" s="71" t="str">
        <f t="shared" si="1"/>
        <v>Đạt</v>
      </c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</row>
    <row r="54" spans="1:39" ht="20.100000000000001" customHeight="1">
      <c r="B54" s="31">
        <v>44</v>
      </c>
      <c r="C54" s="32" t="s">
        <v>199</v>
      </c>
      <c r="D54" s="33" t="s">
        <v>200</v>
      </c>
      <c r="E54" s="34" t="s">
        <v>201</v>
      </c>
      <c r="F54" s="35"/>
      <c r="G54" s="44" t="s">
        <v>263</v>
      </c>
      <c r="H54" s="36">
        <v>5</v>
      </c>
      <c r="I54" s="36">
        <v>7</v>
      </c>
      <c r="J54" s="36">
        <v>9.5</v>
      </c>
      <c r="K54" s="36">
        <v>8</v>
      </c>
      <c r="L54" s="44"/>
      <c r="M54" s="44"/>
      <c r="N54" s="44"/>
      <c r="O54" s="78"/>
      <c r="P54" s="38">
        <v>4</v>
      </c>
      <c r="Q54" s="39">
        <v>5</v>
      </c>
      <c r="R54" s="40"/>
      <c r="S54" s="41"/>
      <c r="T54" s="42" t="str">
        <f t="shared" si="2"/>
        <v/>
      </c>
      <c r="U54" s="43">
        <v>311</v>
      </c>
      <c r="V54" s="3"/>
      <c r="W54" s="30"/>
      <c r="X54" s="71" t="str">
        <f t="shared" si="1"/>
        <v>Đạt</v>
      </c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</row>
    <row r="55" spans="1:39" ht="20.100000000000001" customHeight="1">
      <c r="B55" s="31">
        <v>45</v>
      </c>
      <c r="C55" s="32" t="s">
        <v>124</v>
      </c>
      <c r="D55" s="33" t="s">
        <v>125</v>
      </c>
      <c r="E55" s="34" t="s">
        <v>126</v>
      </c>
      <c r="F55" s="35"/>
      <c r="G55" s="44" t="s">
        <v>261</v>
      </c>
      <c r="H55" s="36">
        <v>5</v>
      </c>
      <c r="I55" s="36">
        <v>5.5</v>
      </c>
      <c r="J55" s="36">
        <v>9</v>
      </c>
      <c r="K55" s="36">
        <v>6</v>
      </c>
      <c r="L55" s="44"/>
      <c r="M55" s="44"/>
      <c r="N55" s="44"/>
      <c r="O55" s="78"/>
      <c r="P55" s="38">
        <v>5</v>
      </c>
      <c r="Q55" s="39">
        <v>6</v>
      </c>
      <c r="R55" s="40"/>
      <c r="S55" s="41"/>
      <c r="T55" s="42" t="str">
        <f t="shared" si="2"/>
        <v/>
      </c>
      <c r="U55" s="43">
        <v>311</v>
      </c>
      <c r="V55" s="3"/>
      <c r="W55" s="30"/>
      <c r="X55" s="71" t="str">
        <f t="shared" si="1"/>
        <v>Đạt</v>
      </c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</row>
    <row r="56" spans="1:39" ht="20.100000000000001" customHeight="1">
      <c r="B56" s="31">
        <v>46</v>
      </c>
      <c r="C56" s="32" t="s">
        <v>457</v>
      </c>
      <c r="D56" s="33" t="s">
        <v>119</v>
      </c>
      <c r="E56" s="34" t="s">
        <v>126</v>
      </c>
      <c r="F56" s="35"/>
      <c r="G56" s="44" t="s">
        <v>263</v>
      </c>
      <c r="H56" s="36">
        <v>6</v>
      </c>
      <c r="I56" s="36">
        <v>7</v>
      </c>
      <c r="J56" s="36">
        <v>7</v>
      </c>
      <c r="K56" s="36">
        <v>6.5</v>
      </c>
      <c r="L56" s="44"/>
      <c r="M56" s="44"/>
      <c r="N56" s="44"/>
      <c r="O56" s="78"/>
      <c r="P56" s="38">
        <v>5.5</v>
      </c>
      <c r="Q56" s="39">
        <v>6</v>
      </c>
      <c r="R56" s="40"/>
      <c r="S56" s="41"/>
      <c r="T56" s="42" t="str">
        <f t="shared" si="2"/>
        <v/>
      </c>
      <c r="U56" s="43">
        <v>311</v>
      </c>
      <c r="V56" s="3"/>
      <c r="W56" s="30"/>
      <c r="X56" s="71" t="str">
        <f t="shared" si="1"/>
        <v>Đạt</v>
      </c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</row>
    <row r="57" spans="1:39" ht="20.100000000000001" customHeight="1">
      <c r="B57" s="31">
        <v>47</v>
      </c>
      <c r="C57" s="32" t="s">
        <v>458</v>
      </c>
      <c r="D57" s="33" t="s">
        <v>459</v>
      </c>
      <c r="E57" s="34" t="s">
        <v>460</v>
      </c>
      <c r="F57" s="35"/>
      <c r="G57" s="44" t="s">
        <v>261</v>
      </c>
      <c r="H57" s="36">
        <v>8</v>
      </c>
      <c r="I57" s="36">
        <v>7.5</v>
      </c>
      <c r="J57" s="36">
        <v>8</v>
      </c>
      <c r="K57" s="36">
        <v>6.5</v>
      </c>
      <c r="L57" s="44"/>
      <c r="M57" s="44"/>
      <c r="N57" s="44"/>
      <c r="O57" s="78"/>
      <c r="P57" s="38">
        <v>7.5</v>
      </c>
      <c r="Q57" s="39">
        <v>8</v>
      </c>
      <c r="R57" s="40"/>
      <c r="S57" s="41"/>
      <c r="T57" s="42" t="str">
        <f t="shared" si="2"/>
        <v/>
      </c>
      <c r="U57" s="43">
        <v>311</v>
      </c>
      <c r="V57" s="3"/>
      <c r="W57" s="30"/>
      <c r="X57" s="71" t="str">
        <f t="shared" si="1"/>
        <v>Đạt</v>
      </c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</row>
    <row r="58" spans="1:39" ht="20.100000000000001" customHeight="1">
      <c r="B58" s="31">
        <v>48</v>
      </c>
      <c r="C58" s="32" t="s">
        <v>202</v>
      </c>
      <c r="D58" s="33" t="s">
        <v>203</v>
      </c>
      <c r="E58" s="34" t="s">
        <v>204</v>
      </c>
      <c r="F58" s="35"/>
      <c r="G58" s="44" t="s">
        <v>466</v>
      </c>
      <c r="H58" s="36">
        <v>6</v>
      </c>
      <c r="I58" s="36">
        <v>4</v>
      </c>
      <c r="J58" s="36">
        <v>9.5</v>
      </c>
      <c r="K58" s="36">
        <v>6.5</v>
      </c>
      <c r="L58" s="44"/>
      <c r="M58" s="44"/>
      <c r="N58" s="44"/>
      <c r="O58" s="78"/>
      <c r="P58" s="38">
        <v>7.5</v>
      </c>
      <c r="Q58" s="39">
        <v>7</v>
      </c>
      <c r="R58" s="40"/>
      <c r="S58" s="41"/>
      <c r="T58" s="42" t="str">
        <f t="shared" si="2"/>
        <v/>
      </c>
      <c r="U58" s="43">
        <v>311</v>
      </c>
      <c r="V58" s="3"/>
      <c r="W58" s="30"/>
      <c r="X58" s="71" t="str">
        <f t="shared" si="1"/>
        <v>Đạt</v>
      </c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</row>
    <row r="59" spans="1:39" ht="20.100000000000001" customHeight="1">
      <c r="B59" s="31">
        <v>49</v>
      </c>
      <c r="C59" s="32"/>
      <c r="D59" s="33" t="s">
        <v>366</v>
      </c>
      <c r="E59" s="34" t="s">
        <v>387</v>
      </c>
      <c r="F59" s="35"/>
      <c r="G59" s="44" t="s">
        <v>261</v>
      </c>
      <c r="H59" s="36">
        <v>0</v>
      </c>
      <c r="I59" s="36">
        <v>0</v>
      </c>
      <c r="J59" s="36">
        <v>0</v>
      </c>
      <c r="K59" s="36">
        <v>0</v>
      </c>
      <c r="L59" s="44"/>
      <c r="M59" s="44"/>
      <c r="N59" s="44"/>
      <c r="O59" s="78"/>
      <c r="P59" s="38"/>
      <c r="Q59" s="39">
        <v>0</v>
      </c>
      <c r="R59" s="40"/>
      <c r="S59" s="41"/>
      <c r="T59" s="42" t="str">
        <f t="shared" si="2"/>
        <v>Không đủ ĐKDT</v>
      </c>
      <c r="U59" s="43">
        <v>311</v>
      </c>
      <c r="V59" s="3"/>
      <c r="W59" s="30"/>
      <c r="X59" s="71" t="str">
        <f t="shared" si="1"/>
        <v>Học lại</v>
      </c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</row>
    <row r="60" spans="1:39" ht="20.100000000000001" customHeight="1">
      <c r="B60" s="31">
        <v>50</v>
      </c>
      <c r="C60" s="32" t="s">
        <v>461</v>
      </c>
      <c r="D60" s="33" t="s">
        <v>452</v>
      </c>
      <c r="E60" s="34" t="s">
        <v>136</v>
      </c>
      <c r="F60" s="35"/>
      <c r="G60" s="44" t="s">
        <v>467</v>
      </c>
      <c r="H60" s="36">
        <v>5</v>
      </c>
      <c r="I60" s="36">
        <v>6.5</v>
      </c>
      <c r="J60" s="36">
        <v>7</v>
      </c>
      <c r="K60" s="36">
        <v>6</v>
      </c>
      <c r="L60" s="44"/>
      <c r="M60" s="44"/>
      <c r="N60" s="44"/>
      <c r="O60" s="78"/>
      <c r="P60" s="38">
        <v>4.5</v>
      </c>
      <c r="Q60" s="39">
        <v>5</v>
      </c>
      <c r="R60" s="40"/>
      <c r="S60" s="41"/>
      <c r="T60" s="42" t="str">
        <f t="shared" si="2"/>
        <v/>
      </c>
      <c r="U60" s="43">
        <v>311</v>
      </c>
      <c r="V60" s="3"/>
      <c r="W60" s="30"/>
      <c r="X60" s="71" t="str">
        <f t="shared" si="1"/>
        <v>Đạt</v>
      </c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</row>
    <row r="61" spans="1:39" ht="20.100000000000001" customHeight="1">
      <c r="B61" s="31">
        <v>51</v>
      </c>
      <c r="C61" s="32" t="s">
        <v>462</v>
      </c>
      <c r="D61" s="33" t="s">
        <v>463</v>
      </c>
      <c r="E61" s="34" t="s">
        <v>213</v>
      </c>
      <c r="F61" s="35"/>
      <c r="G61" s="44" t="s">
        <v>263</v>
      </c>
      <c r="H61" s="36">
        <v>5</v>
      </c>
      <c r="I61" s="36">
        <v>6.5</v>
      </c>
      <c r="J61" s="36">
        <v>7</v>
      </c>
      <c r="K61" s="36">
        <v>7.5</v>
      </c>
      <c r="L61" s="44"/>
      <c r="M61" s="44"/>
      <c r="N61" s="44"/>
      <c r="O61" s="78"/>
      <c r="P61" s="38">
        <v>6</v>
      </c>
      <c r="Q61" s="39">
        <v>6</v>
      </c>
      <c r="R61" s="40"/>
      <c r="S61" s="41"/>
      <c r="T61" s="42" t="str">
        <f t="shared" si="2"/>
        <v/>
      </c>
      <c r="U61" s="43">
        <v>311</v>
      </c>
      <c r="V61" s="3"/>
      <c r="W61" s="30"/>
      <c r="X61" s="71" t="str">
        <f t="shared" si="1"/>
        <v>Đạt</v>
      </c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</row>
    <row r="62" spans="1:39" ht="20.100000000000001" customHeight="1">
      <c r="B62" s="89">
        <v>52</v>
      </c>
      <c r="C62" s="90" t="s">
        <v>464</v>
      </c>
      <c r="D62" s="91" t="s">
        <v>465</v>
      </c>
      <c r="E62" s="92" t="s">
        <v>405</v>
      </c>
      <c r="F62" s="93"/>
      <c r="G62" s="96" t="s">
        <v>148</v>
      </c>
      <c r="H62" s="95">
        <v>10</v>
      </c>
      <c r="I62" s="95">
        <v>6.5</v>
      </c>
      <c r="J62" s="95">
        <v>9.5</v>
      </c>
      <c r="K62" s="95">
        <v>7.5</v>
      </c>
      <c r="L62" s="96"/>
      <c r="M62" s="96"/>
      <c r="N62" s="96"/>
      <c r="O62" s="97"/>
      <c r="P62" s="98">
        <v>5</v>
      </c>
      <c r="Q62" s="99">
        <v>6.4</v>
      </c>
      <c r="R62" s="100"/>
      <c r="S62" s="101"/>
      <c r="T62" s="102" t="str">
        <f t="shared" si="2"/>
        <v/>
      </c>
      <c r="U62" s="103">
        <v>311</v>
      </c>
      <c r="V62" s="3"/>
      <c r="W62" s="30"/>
      <c r="X62" s="71" t="str">
        <f t="shared" si="1"/>
        <v>Đạt</v>
      </c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</row>
    <row r="63" spans="1:39" ht="9" customHeight="1">
      <c r="A63" s="2"/>
      <c r="B63" s="45"/>
      <c r="C63" s="46"/>
      <c r="D63" s="46"/>
      <c r="E63" s="47"/>
      <c r="F63" s="47"/>
      <c r="G63" s="47"/>
      <c r="H63" s="48"/>
      <c r="I63" s="49"/>
      <c r="J63" s="49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3"/>
    </row>
    <row r="64" spans="1:39" ht="24.75" customHeight="1">
      <c r="B64" s="79"/>
      <c r="C64" s="79"/>
      <c r="D64" s="80"/>
      <c r="E64" s="81"/>
      <c r="F64" s="3"/>
      <c r="G64" s="3"/>
      <c r="H64" s="3"/>
      <c r="I64" s="3"/>
      <c r="J64" s="147" t="s">
        <v>724</v>
      </c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3"/>
    </row>
    <row r="65" spans="1:39" s="2" customFormat="1" ht="4.5" customHeight="1">
      <c r="A65" s="1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</row>
    <row r="66" spans="1:39" s="2" customFormat="1" ht="36.75" customHeight="1">
      <c r="A66" s="1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</row>
    <row r="67" spans="1:39" s="2" customFormat="1" ht="21.75" hidden="1" customHeight="1">
      <c r="A67" s="1"/>
      <c r="B67" s="149" t="s">
        <v>34</v>
      </c>
      <c r="C67" s="149"/>
      <c r="D67" s="149"/>
      <c r="E67" s="149"/>
      <c r="F67" s="149"/>
      <c r="G67" s="149"/>
      <c r="H67" s="149"/>
      <c r="I67" s="51"/>
      <c r="J67" s="150" t="s">
        <v>30</v>
      </c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3"/>
      <c r="X67" s="58"/>
      <c r="Y67" s="58"/>
      <c r="Z67" s="58"/>
      <c r="AA67" s="58"/>
      <c r="AB67" s="58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</row>
    <row r="68" spans="1:39" s="2" customFormat="1" hidden="1">
      <c r="A68" s="1"/>
      <c r="B68" s="45"/>
      <c r="C68" s="52"/>
      <c r="D68" s="52"/>
      <c r="E68" s="53"/>
      <c r="F68" s="53"/>
      <c r="G68" s="53"/>
      <c r="H68" s="54"/>
      <c r="I68" s="55"/>
      <c r="J68" s="55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1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</row>
    <row r="69" spans="1:39" s="2" customFormat="1" hidden="1">
      <c r="A69" s="1"/>
      <c r="B69" s="149" t="s">
        <v>31</v>
      </c>
      <c r="C69" s="149"/>
      <c r="D69" s="151" t="s">
        <v>32</v>
      </c>
      <c r="E69" s="151"/>
      <c r="F69" s="151"/>
      <c r="G69" s="151"/>
      <c r="H69" s="151"/>
      <c r="I69" s="55"/>
      <c r="J69" s="55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1"/>
      <c r="X69" s="58"/>
      <c r="Y69" s="58"/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</row>
    <row r="70" spans="1:39" s="2" customFormat="1" hidden="1">
      <c r="A70" s="1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1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</row>
    <row r="71" spans="1:39" hidden="1"/>
    <row r="72" spans="1:39" hidden="1"/>
    <row r="73" spans="1:39" hidden="1"/>
    <row r="74" spans="1:39" hidden="1">
      <c r="B74" s="148"/>
      <c r="C74" s="148"/>
      <c r="D74" s="148"/>
      <c r="E74" s="148"/>
      <c r="F74" s="148"/>
      <c r="G74" s="148"/>
      <c r="H74" s="148"/>
      <c r="I74" s="148"/>
      <c r="J74" s="148" t="s">
        <v>33</v>
      </c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</row>
  </sheetData>
  <sheetProtection formatCells="0" formatColumns="0" formatRows="0" insertColumns="0" insertRows="0" insertHyperlinks="0" deleteColumns="0" deleteRows="0" sort="0" autoFilter="0" pivotTables="0"/>
  <autoFilter ref="A9:AM62">
    <filterColumn colId="3" showButton="0"/>
  </autoFilter>
  <sortState ref="B11:U62">
    <sortCondition ref="B11:B62"/>
  </sortState>
  <mergeCells count="48">
    <mergeCell ref="N8:N9"/>
    <mergeCell ref="O8:O9"/>
    <mergeCell ref="P8:P9"/>
    <mergeCell ref="G8:G9"/>
    <mergeCell ref="H8:H9"/>
    <mergeCell ref="I8:I9"/>
    <mergeCell ref="J8:J9"/>
    <mergeCell ref="H1:K1"/>
    <mergeCell ref="L1:U1"/>
    <mergeCell ref="B2:G2"/>
    <mergeCell ref="H2:U2"/>
    <mergeCell ref="B3:G3"/>
    <mergeCell ref="H3:U3"/>
    <mergeCell ref="AJ5:AK7"/>
    <mergeCell ref="AL5:AM7"/>
    <mergeCell ref="Y5:Y8"/>
    <mergeCell ref="Z5:Z8"/>
    <mergeCell ref="AA5:AA8"/>
    <mergeCell ref="AB5:AE7"/>
    <mergeCell ref="AF5:AG7"/>
    <mergeCell ref="AH5:AI7"/>
    <mergeCell ref="G6:O6"/>
    <mergeCell ref="P6:U6"/>
    <mergeCell ref="B5:C5"/>
    <mergeCell ref="D5:O5"/>
    <mergeCell ref="P5:U5"/>
    <mergeCell ref="B6:C6"/>
    <mergeCell ref="J64:U64"/>
    <mergeCell ref="B69:C69"/>
    <mergeCell ref="D69:H69"/>
    <mergeCell ref="S8:S9"/>
    <mergeCell ref="M8:M9"/>
    <mergeCell ref="K8:K9"/>
    <mergeCell ref="L8:L9"/>
    <mergeCell ref="Q8:Q10"/>
    <mergeCell ref="R8:R9"/>
    <mergeCell ref="B8:B9"/>
    <mergeCell ref="C8:C9"/>
    <mergeCell ref="D8:E9"/>
    <mergeCell ref="F8:F9"/>
    <mergeCell ref="T8:T10"/>
    <mergeCell ref="U8:U10"/>
    <mergeCell ref="B10:G10"/>
    <mergeCell ref="B74:C74"/>
    <mergeCell ref="D74:I74"/>
    <mergeCell ref="J74:U74"/>
    <mergeCell ref="B67:H67"/>
    <mergeCell ref="J67:U67"/>
  </mergeCells>
  <conditionalFormatting sqref="H11:N62 P11:P62">
    <cfRule type="cellIs" dxfId="54" priority="3" operator="greaterThan">
      <formula>10</formula>
    </cfRule>
  </conditionalFormatting>
  <conditionalFormatting sqref="O1:O1048576">
    <cfRule type="duplicateValues" dxfId="53" priority="2"/>
  </conditionalFormatting>
  <conditionalFormatting sqref="C1:C1048576">
    <cfRule type="duplicateValues" dxfId="52" priority="1"/>
  </conditionalFormatting>
  <dataValidations count="1">
    <dataValidation allowBlank="1" showInputMessage="1" showErrorMessage="1" errorTitle="Không xóa dữ liệu" error="Không xóa dữ liệu" prompt="Không xóa dữ liệu" sqref="Y3:AM9 X11:X62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M56"/>
  <sheetViews>
    <sheetView workbookViewId="0">
      <pane ySplit="4" topLeftCell="A36" activePane="bottomLeft" state="frozen"/>
      <selection activeCell="H2" sqref="H2:U2"/>
      <selection pane="bottomLeft" activeCell="G41" sqref="G41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5.125" style="1" customWidth="1"/>
    <col min="5" max="5" width="7.375" style="1" customWidth="1"/>
    <col min="6" max="6" width="9.375" style="1" hidden="1" customWidth="1"/>
    <col min="7" max="7" width="11.375" style="1" customWidth="1"/>
    <col min="8" max="11" width="4.2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3.625" style="1" customWidth="1"/>
    <col min="21" max="21" width="5.75" style="1" hidden="1" customWidth="1"/>
    <col min="22" max="22" width="6.5" style="1" customWidth="1"/>
    <col min="23" max="23" width="6.5" style="2" customWidth="1"/>
    <col min="24" max="24" width="9" style="58"/>
    <col min="25" max="25" width="9.125" style="58" bestFit="1" customWidth="1"/>
    <col min="26" max="26" width="9" style="58"/>
    <col min="27" max="27" width="10.375" style="58" bestFit="1" customWidth="1"/>
    <col min="28" max="28" width="9.125" style="58" bestFit="1" customWidth="1"/>
    <col min="29" max="39" width="9" style="58"/>
    <col min="40" max="16384" width="9" style="1"/>
  </cols>
  <sheetData>
    <row r="1" spans="2:39" ht="18.75"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2:39" ht="27.75" customHeight="1">
      <c r="B2" s="174" t="s">
        <v>0</v>
      </c>
      <c r="C2" s="174"/>
      <c r="D2" s="174"/>
      <c r="E2" s="174"/>
      <c r="F2" s="174"/>
      <c r="G2" s="174"/>
      <c r="H2" s="175" t="s">
        <v>723</v>
      </c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3"/>
    </row>
    <row r="3" spans="2:39" ht="25.5" customHeight="1">
      <c r="B3" s="176" t="s">
        <v>1</v>
      </c>
      <c r="C3" s="176"/>
      <c r="D3" s="176"/>
      <c r="E3" s="176"/>
      <c r="F3" s="176"/>
      <c r="G3" s="176"/>
      <c r="H3" s="177" t="s">
        <v>43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4"/>
      <c r="W3" s="5"/>
      <c r="AE3" s="59"/>
      <c r="AF3" s="60"/>
      <c r="AG3" s="59"/>
      <c r="AH3" s="59"/>
      <c r="AI3" s="59"/>
      <c r="AJ3" s="60"/>
      <c r="AK3" s="59"/>
    </row>
    <row r="4" spans="2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61"/>
      <c r="AJ4" s="61"/>
    </row>
    <row r="5" spans="2:39" ht="23.25" customHeight="1">
      <c r="B5" s="165" t="s">
        <v>2</v>
      </c>
      <c r="C5" s="165"/>
      <c r="D5" s="162" t="s">
        <v>49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72" t="s">
        <v>42</v>
      </c>
      <c r="Q5" s="172"/>
      <c r="R5" s="172"/>
      <c r="S5" s="172"/>
      <c r="T5" s="172"/>
      <c r="U5" s="172"/>
      <c r="X5" s="59"/>
      <c r="Y5" s="152" t="s">
        <v>41</v>
      </c>
      <c r="Z5" s="152" t="s">
        <v>8</v>
      </c>
      <c r="AA5" s="152" t="s">
        <v>40</v>
      </c>
      <c r="AB5" s="152" t="s">
        <v>39</v>
      </c>
      <c r="AC5" s="152"/>
      <c r="AD5" s="152"/>
      <c r="AE5" s="152"/>
      <c r="AF5" s="152" t="s">
        <v>38</v>
      </c>
      <c r="AG5" s="152"/>
      <c r="AH5" s="152" t="s">
        <v>36</v>
      </c>
      <c r="AI5" s="152"/>
      <c r="AJ5" s="152" t="s">
        <v>37</v>
      </c>
      <c r="AK5" s="152"/>
      <c r="AL5" s="152" t="s">
        <v>35</v>
      </c>
      <c r="AM5" s="152"/>
    </row>
    <row r="6" spans="2:39" ht="17.25" customHeight="1">
      <c r="B6" s="164" t="s">
        <v>3</v>
      </c>
      <c r="C6" s="164"/>
      <c r="D6" s="9"/>
      <c r="G6" s="163" t="s">
        <v>45</v>
      </c>
      <c r="H6" s="163"/>
      <c r="I6" s="163"/>
      <c r="J6" s="163"/>
      <c r="K6" s="163"/>
      <c r="L6" s="163"/>
      <c r="M6" s="163"/>
      <c r="N6" s="163"/>
      <c r="O6" s="163"/>
      <c r="P6" s="163" t="s">
        <v>50</v>
      </c>
      <c r="Q6" s="163"/>
      <c r="R6" s="163"/>
      <c r="S6" s="163"/>
      <c r="T6" s="163"/>
      <c r="U6" s="163"/>
      <c r="X6" s="59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</row>
    <row r="7" spans="2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6"/>
      <c r="Q7" s="3"/>
      <c r="R7" s="3"/>
      <c r="S7" s="3"/>
      <c r="T7" s="3"/>
      <c r="U7" s="3"/>
      <c r="X7" s="59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</row>
    <row r="8" spans="2:39" ht="44.25" customHeight="1">
      <c r="B8" s="153" t="s">
        <v>4</v>
      </c>
      <c r="C8" s="166" t="s">
        <v>5</v>
      </c>
      <c r="D8" s="168" t="s">
        <v>6</v>
      </c>
      <c r="E8" s="169"/>
      <c r="F8" s="153" t="s">
        <v>7</v>
      </c>
      <c r="G8" s="153" t="s">
        <v>8</v>
      </c>
      <c r="H8" s="161" t="s">
        <v>9</v>
      </c>
      <c r="I8" s="161" t="s">
        <v>10</v>
      </c>
      <c r="J8" s="161" t="s">
        <v>11</v>
      </c>
      <c r="K8" s="161" t="s">
        <v>12</v>
      </c>
      <c r="L8" s="159" t="s">
        <v>13</v>
      </c>
      <c r="M8" s="159" t="s">
        <v>14</v>
      </c>
      <c r="N8" s="159" t="s">
        <v>15</v>
      </c>
      <c r="O8" s="160" t="s">
        <v>16</v>
      </c>
      <c r="P8" s="159" t="s">
        <v>17</v>
      </c>
      <c r="Q8" s="153" t="s">
        <v>18</v>
      </c>
      <c r="R8" s="159" t="s">
        <v>19</v>
      </c>
      <c r="S8" s="153" t="s">
        <v>20</v>
      </c>
      <c r="T8" s="153" t="s">
        <v>21</v>
      </c>
      <c r="U8" s="153" t="s">
        <v>22</v>
      </c>
      <c r="X8" s="59"/>
      <c r="Y8" s="152"/>
      <c r="Z8" s="152"/>
      <c r="AA8" s="152"/>
      <c r="AB8" s="62" t="s">
        <v>23</v>
      </c>
      <c r="AC8" s="62" t="s">
        <v>24</v>
      </c>
      <c r="AD8" s="62" t="s">
        <v>25</v>
      </c>
      <c r="AE8" s="62" t="s">
        <v>26</v>
      </c>
      <c r="AF8" s="62" t="s">
        <v>27</v>
      </c>
      <c r="AG8" s="62" t="s">
        <v>26</v>
      </c>
      <c r="AH8" s="62" t="s">
        <v>27</v>
      </c>
      <c r="AI8" s="62" t="s">
        <v>26</v>
      </c>
      <c r="AJ8" s="62" t="s">
        <v>27</v>
      </c>
      <c r="AK8" s="62" t="s">
        <v>26</v>
      </c>
      <c r="AL8" s="62" t="s">
        <v>27</v>
      </c>
      <c r="AM8" s="63" t="s">
        <v>26</v>
      </c>
    </row>
    <row r="9" spans="2:39" ht="44.25" customHeight="1">
      <c r="B9" s="154"/>
      <c r="C9" s="167"/>
      <c r="D9" s="170"/>
      <c r="E9" s="171"/>
      <c r="F9" s="154"/>
      <c r="G9" s="154"/>
      <c r="H9" s="161"/>
      <c r="I9" s="161"/>
      <c r="J9" s="161"/>
      <c r="K9" s="161"/>
      <c r="L9" s="159"/>
      <c r="M9" s="159"/>
      <c r="N9" s="159"/>
      <c r="O9" s="160"/>
      <c r="P9" s="159"/>
      <c r="Q9" s="155"/>
      <c r="R9" s="159"/>
      <c r="S9" s="154"/>
      <c r="T9" s="155"/>
      <c r="U9" s="155"/>
      <c r="W9" s="12"/>
      <c r="X9" s="59"/>
      <c r="Y9" s="64" t="str">
        <f>+D5</f>
        <v>Thu phát vô tuyến</v>
      </c>
      <c r="Z9" s="65" t="str">
        <f>+P5</f>
        <v>Nhóm:  01</v>
      </c>
      <c r="AA9" s="66">
        <f>+$AJ$9+$AL$9+$AH$9</f>
        <v>34</v>
      </c>
      <c r="AB9" s="60">
        <f>COUNTIF($T$10:$T$89,"Khiển trách")</f>
        <v>0</v>
      </c>
      <c r="AC9" s="60">
        <f>COUNTIF($T$10:$T$89,"Cảnh cáo")</f>
        <v>0</v>
      </c>
      <c r="AD9" s="60">
        <f>COUNTIF($T$10:$T$89,"Đình chỉ thi")</f>
        <v>0</v>
      </c>
      <c r="AE9" s="67">
        <f>+($AB$9+$AC$9+$AD$9)/$AA$9*100%</f>
        <v>0</v>
      </c>
      <c r="AF9" s="60">
        <f>SUM(COUNTIF($T$10:$T$87,"Vắng"),COUNTIF($T$10:$T$87,"Vắng có phép"))</f>
        <v>2</v>
      </c>
      <c r="AG9" s="68">
        <f>+$AF$9/$AA$9</f>
        <v>5.8823529411764705E-2</v>
      </c>
      <c r="AH9" s="69">
        <f>COUNTIF($X$10:$X$87,"Thi lại")</f>
        <v>2</v>
      </c>
      <c r="AI9" s="68">
        <f>+$AH$9/$AA$9</f>
        <v>5.8823529411764705E-2</v>
      </c>
      <c r="AJ9" s="69">
        <f>COUNTIF($X$10:$X$88,"Học lại")</f>
        <v>13</v>
      </c>
      <c r="AK9" s="68">
        <f>+$AJ$9/$AA$9</f>
        <v>0.38235294117647056</v>
      </c>
      <c r="AL9" s="60">
        <f>COUNTIF($X$11:$X$88,"Đạt")</f>
        <v>19</v>
      </c>
      <c r="AM9" s="67">
        <f>+$AL$9/$AA$9</f>
        <v>0.55882352941176472</v>
      </c>
    </row>
    <row r="10" spans="2:39" ht="14.25" customHeight="1">
      <c r="B10" s="156" t="s">
        <v>28</v>
      </c>
      <c r="C10" s="157"/>
      <c r="D10" s="157"/>
      <c r="E10" s="157"/>
      <c r="F10" s="157"/>
      <c r="G10" s="158"/>
      <c r="H10" s="13">
        <v>10</v>
      </c>
      <c r="I10" s="13">
        <v>10</v>
      </c>
      <c r="J10" s="14"/>
      <c r="K10" s="13">
        <v>20</v>
      </c>
      <c r="L10" s="15"/>
      <c r="M10" s="16"/>
      <c r="N10" s="16"/>
      <c r="O10" s="17"/>
      <c r="P10" s="57">
        <f>100-(H10+I10+J10+K10)</f>
        <v>60</v>
      </c>
      <c r="Q10" s="154"/>
      <c r="R10" s="18"/>
      <c r="S10" s="18"/>
      <c r="T10" s="154"/>
      <c r="U10" s="154"/>
      <c r="X10" s="59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</row>
    <row r="11" spans="2:39" ht="23.1" customHeight="1">
      <c r="B11" s="19">
        <v>1</v>
      </c>
      <c r="C11" s="20" t="s">
        <v>51</v>
      </c>
      <c r="D11" s="21" t="s">
        <v>52</v>
      </c>
      <c r="E11" s="22" t="s">
        <v>53</v>
      </c>
      <c r="F11" s="23"/>
      <c r="G11" s="87" t="s">
        <v>141</v>
      </c>
      <c r="H11" s="24">
        <v>9</v>
      </c>
      <c r="I11" s="24">
        <v>7</v>
      </c>
      <c r="J11" s="104" t="s">
        <v>154</v>
      </c>
      <c r="K11" s="24">
        <v>8</v>
      </c>
      <c r="L11" s="25"/>
      <c r="M11" s="25"/>
      <c r="N11" s="25"/>
      <c r="O11" s="77"/>
      <c r="P11" s="26">
        <v>4.5</v>
      </c>
      <c r="Q11" s="27">
        <v>5.9</v>
      </c>
      <c r="R11" s="28"/>
      <c r="S11" s="28"/>
      <c r="T11" s="82" t="str">
        <f t="shared" ref="T11:T28" si="0">+IF(OR($H11=0,$I11=0,$J11=0,$K11=0),"Không đủ ĐKDT","")</f>
        <v/>
      </c>
      <c r="U11" s="29"/>
      <c r="V11" s="3"/>
      <c r="W11" s="30"/>
      <c r="X11" s="71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Đạt</v>
      </c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</row>
    <row r="12" spans="2:39" ht="23.1" customHeight="1">
      <c r="B12" s="31">
        <v>2</v>
      </c>
      <c r="C12" s="32" t="s">
        <v>54</v>
      </c>
      <c r="D12" s="33" t="s">
        <v>55</v>
      </c>
      <c r="E12" s="34" t="s">
        <v>56</v>
      </c>
      <c r="F12" s="35"/>
      <c r="G12" s="87" t="s">
        <v>142</v>
      </c>
      <c r="H12" s="36">
        <v>9</v>
      </c>
      <c r="I12" s="36">
        <v>7</v>
      </c>
      <c r="J12" s="105" t="s">
        <v>154</v>
      </c>
      <c r="K12" s="36">
        <v>8</v>
      </c>
      <c r="L12" s="37"/>
      <c r="M12" s="37"/>
      <c r="N12" s="37"/>
      <c r="O12" s="78"/>
      <c r="P12" s="38">
        <v>6</v>
      </c>
      <c r="Q12" s="39">
        <v>6.8</v>
      </c>
      <c r="R12" s="40"/>
      <c r="S12" s="41"/>
      <c r="T12" s="42" t="str">
        <f t="shared" si="0"/>
        <v/>
      </c>
      <c r="U12" s="43"/>
      <c r="V12" s="3"/>
      <c r="W12" s="30"/>
      <c r="X12" s="71" t="str">
        <f t="shared" ref="X12:X44" si="1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Đạt</v>
      </c>
      <c r="Y12" s="70"/>
      <c r="Z12" s="70"/>
      <c r="AA12" s="70"/>
      <c r="AB12" s="62"/>
      <c r="AC12" s="62"/>
      <c r="AD12" s="62"/>
      <c r="AE12" s="62"/>
      <c r="AF12" s="61"/>
      <c r="AG12" s="62"/>
      <c r="AH12" s="62"/>
      <c r="AI12" s="62"/>
      <c r="AJ12" s="62"/>
      <c r="AK12" s="62"/>
      <c r="AL12" s="62"/>
      <c r="AM12" s="63"/>
    </row>
    <row r="13" spans="2:39" ht="23.1" customHeight="1">
      <c r="B13" s="31">
        <v>3</v>
      </c>
      <c r="C13" s="32" t="s">
        <v>57</v>
      </c>
      <c r="D13" s="33" t="s">
        <v>58</v>
      </c>
      <c r="E13" s="34" t="s">
        <v>56</v>
      </c>
      <c r="F13" s="35"/>
      <c r="G13" s="87" t="s">
        <v>143</v>
      </c>
      <c r="H13" s="36">
        <v>9</v>
      </c>
      <c r="I13" s="36">
        <v>8</v>
      </c>
      <c r="J13" s="105" t="s">
        <v>154</v>
      </c>
      <c r="K13" s="36">
        <v>8</v>
      </c>
      <c r="L13" s="44"/>
      <c r="M13" s="44"/>
      <c r="N13" s="44"/>
      <c r="O13" s="78"/>
      <c r="P13" s="38">
        <v>4</v>
      </c>
      <c r="Q13" s="39">
        <v>5.7</v>
      </c>
      <c r="R13" s="40"/>
      <c r="S13" s="41"/>
      <c r="T13" s="42" t="str">
        <f t="shared" si="0"/>
        <v/>
      </c>
      <c r="U13" s="43"/>
      <c r="V13" s="3"/>
      <c r="W13" s="30"/>
      <c r="X13" s="71" t="str">
        <f t="shared" si="1"/>
        <v>Đạt</v>
      </c>
      <c r="Y13" s="72"/>
      <c r="Z13" s="72"/>
      <c r="AA13" s="83"/>
      <c r="AB13" s="61"/>
      <c r="AC13" s="61"/>
      <c r="AD13" s="61"/>
      <c r="AE13" s="74"/>
      <c r="AF13" s="61"/>
      <c r="AG13" s="75"/>
      <c r="AH13" s="76"/>
      <c r="AI13" s="75"/>
      <c r="AJ13" s="76"/>
      <c r="AK13" s="75"/>
      <c r="AL13" s="61"/>
      <c r="AM13" s="74"/>
    </row>
    <row r="14" spans="2:39" ht="23.1" customHeight="1">
      <c r="B14" s="31">
        <v>4</v>
      </c>
      <c r="C14" s="32" t="s">
        <v>59</v>
      </c>
      <c r="D14" s="33" t="s">
        <v>60</v>
      </c>
      <c r="E14" s="34" t="s">
        <v>61</v>
      </c>
      <c r="F14" s="35"/>
      <c r="G14" s="87" t="s">
        <v>144</v>
      </c>
      <c r="H14" s="36">
        <v>10</v>
      </c>
      <c r="I14" s="36">
        <v>8</v>
      </c>
      <c r="J14" s="105" t="s">
        <v>154</v>
      </c>
      <c r="K14" s="36">
        <v>8</v>
      </c>
      <c r="L14" s="44"/>
      <c r="M14" s="44"/>
      <c r="N14" s="44"/>
      <c r="O14" s="78"/>
      <c r="P14" s="38">
        <v>6</v>
      </c>
      <c r="Q14" s="39">
        <v>7</v>
      </c>
      <c r="R14" s="40"/>
      <c r="S14" s="41"/>
      <c r="T14" s="42" t="str">
        <f t="shared" si="0"/>
        <v/>
      </c>
      <c r="U14" s="43"/>
      <c r="V14" s="3"/>
      <c r="W14" s="30"/>
      <c r="X14" s="71" t="str">
        <f t="shared" si="1"/>
        <v>Đạt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</row>
    <row r="15" spans="2:39" ht="23.1" customHeight="1">
      <c r="B15" s="31">
        <v>5</v>
      </c>
      <c r="C15" s="32" t="s">
        <v>62</v>
      </c>
      <c r="D15" s="33" t="s">
        <v>63</v>
      </c>
      <c r="E15" s="34" t="s">
        <v>64</v>
      </c>
      <c r="F15" s="35"/>
      <c r="G15" s="88" t="s">
        <v>145</v>
      </c>
      <c r="H15" s="36">
        <v>0</v>
      </c>
      <c r="I15" s="36">
        <v>0</v>
      </c>
      <c r="J15" s="105" t="s">
        <v>154</v>
      </c>
      <c r="K15" s="36">
        <v>0</v>
      </c>
      <c r="L15" s="44"/>
      <c r="M15" s="44"/>
      <c r="N15" s="44"/>
      <c r="O15" s="78"/>
      <c r="P15" s="38"/>
      <c r="Q15" s="39">
        <v>0</v>
      </c>
      <c r="R15" s="40"/>
      <c r="S15" s="41"/>
      <c r="T15" s="42" t="str">
        <f t="shared" si="0"/>
        <v>Không đủ ĐKDT</v>
      </c>
      <c r="U15" s="43"/>
      <c r="V15" s="3"/>
      <c r="W15" s="30"/>
      <c r="X15" s="71" t="str">
        <f t="shared" si="1"/>
        <v>Học lại</v>
      </c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</row>
    <row r="16" spans="2:39" ht="23.1" customHeight="1">
      <c r="B16" s="31">
        <v>6</v>
      </c>
      <c r="C16" s="32" t="s">
        <v>65</v>
      </c>
      <c r="D16" s="33" t="s">
        <v>66</v>
      </c>
      <c r="E16" s="34" t="s">
        <v>67</v>
      </c>
      <c r="F16" s="35"/>
      <c r="G16" s="88" t="s">
        <v>146</v>
      </c>
      <c r="H16" s="36">
        <v>0</v>
      </c>
      <c r="I16" s="36">
        <v>0</v>
      </c>
      <c r="J16" s="105" t="s">
        <v>154</v>
      </c>
      <c r="K16" s="36">
        <v>0</v>
      </c>
      <c r="L16" s="44"/>
      <c r="M16" s="44"/>
      <c r="N16" s="44"/>
      <c r="O16" s="78"/>
      <c r="P16" s="38"/>
      <c r="Q16" s="39">
        <v>0</v>
      </c>
      <c r="R16" s="40"/>
      <c r="S16" s="41"/>
      <c r="T16" s="42" t="str">
        <f t="shared" si="0"/>
        <v>Không đủ ĐKDT</v>
      </c>
      <c r="U16" s="43"/>
      <c r="V16" s="3"/>
      <c r="W16" s="30"/>
      <c r="X16" s="71" t="str">
        <f t="shared" si="1"/>
        <v>Học lại</v>
      </c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</row>
    <row r="17" spans="2:39" ht="23.1" customHeight="1">
      <c r="B17" s="31">
        <v>7</v>
      </c>
      <c r="C17" s="32" t="s">
        <v>68</v>
      </c>
      <c r="D17" s="33" t="s">
        <v>69</v>
      </c>
      <c r="E17" s="34" t="s">
        <v>70</v>
      </c>
      <c r="F17" s="35"/>
      <c r="G17" s="88" t="s">
        <v>146</v>
      </c>
      <c r="H17" s="36">
        <v>0</v>
      </c>
      <c r="I17" s="36">
        <v>0</v>
      </c>
      <c r="J17" s="105" t="s">
        <v>154</v>
      </c>
      <c r="K17" s="36">
        <v>0</v>
      </c>
      <c r="L17" s="44"/>
      <c r="M17" s="44"/>
      <c r="N17" s="44"/>
      <c r="O17" s="78"/>
      <c r="P17" s="38"/>
      <c r="Q17" s="39">
        <v>0</v>
      </c>
      <c r="R17" s="40"/>
      <c r="S17" s="41"/>
      <c r="T17" s="42" t="str">
        <f t="shared" si="0"/>
        <v>Không đủ ĐKDT</v>
      </c>
      <c r="U17" s="43"/>
      <c r="V17" s="3"/>
      <c r="W17" s="30"/>
      <c r="X17" s="71" t="str">
        <f t="shared" si="1"/>
        <v>Học lại</v>
      </c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</row>
    <row r="18" spans="2:39" ht="23.1" customHeight="1">
      <c r="B18" s="31">
        <v>8</v>
      </c>
      <c r="C18" s="32" t="s">
        <v>71</v>
      </c>
      <c r="D18" s="33" t="s">
        <v>72</v>
      </c>
      <c r="E18" s="34" t="s">
        <v>73</v>
      </c>
      <c r="F18" s="35"/>
      <c r="G18" s="88" t="s">
        <v>147</v>
      </c>
      <c r="H18" s="36">
        <v>0</v>
      </c>
      <c r="I18" s="36">
        <v>0</v>
      </c>
      <c r="J18" s="105" t="s">
        <v>154</v>
      </c>
      <c r="K18" s="36">
        <v>0</v>
      </c>
      <c r="L18" s="44"/>
      <c r="M18" s="44"/>
      <c r="N18" s="44"/>
      <c r="O18" s="78"/>
      <c r="P18" s="38"/>
      <c r="Q18" s="39">
        <v>0</v>
      </c>
      <c r="R18" s="40"/>
      <c r="S18" s="41"/>
      <c r="T18" s="42" t="str">
        <f t="shared" si="0"/>
        <v>Không đủ ĐKDT</v>
      </c>
      <c r="U18" s="43"/>
      <c r="V18" s="3"/>
      <c r="W18" s="30"/>
      <c r="X18" s="71" t="str">
        <f t="shared" si="1"/>
        <v>Học lại</v>
      </c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</row>
    <row r="19" spans="2:39" ht="23.1" customHeight="1">
      <c r="B19" s="31">
        <v>9</v>
      </c>
      <c r="C19" s="32" t="s">
        <v>74</v>
      </c>
      <c r="D19" s="33" t="s">
        <v>75</v>
      </c>
      <c r="E19" s="34" t="s">
        <v>76</v>
      </c>
      <c r="F19" s="35"/>
      <c r="G19" s="88" t="s">
        <v>148</v>
      </c>
      <c r="H19" s="36">
        <v>9</v>
      </c>
      <c r="I19" s="36">
        <v>7</v>
      </c>
      <c r="J19" s="105" t="s">
        <v>154</v>
      </c>
      <c r="K19" s="36">
        <v>8</v>
      </c>
      <c r="L19" s="44"/>
      <c r="M19" s="44"/>
      <c r="N19" s="44"/>
      <c r="O19" s="78"/>
      <c r="P19" s="38">
        <v>5.5</v>
      </c>
      <c r="Q19" s="39">
        <v>6.5</v>
      </c>
      <c r="R19" s="40"/>
      <c r="S19" s="41"/>
      <c r="T19" s="42" t="str">
        <f t="shared" si="0"/>
        <v/>
      </c>
      <c r="U19" s="43"/>
      <c r="V19" s="3"/>
      <c r="W19" s="30"/>
      <c r="X19" s="71" t="str">
        <f t="shared" si="1"/>
        <v>Đạt</v>
      </c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</row>
    <row r="20" spans="2:39" ht="23.1" customHeight="1">
      <c r="B20" s="31">
        <v>10</v>
      </c>
      <c r="C20" s="32" t="s">
        <v>77</v>
      </c>
      <c r="D20" s="33" t="s">
        <v>78</v>
      </c>
      <c r="E20" s="34" t="s">
        <v>76</v>
      </c>
      <c r="F20" s="35"/>
      <c r="G20" s="88" t="s">
        <v>149</v>
      </c>
      <c r="H20" s="36">
        <v>9</v>
      </c>
      <c r="I20" s="36">
        <v>7</v>
      </c>
      <c r="J20" s="105" t="s">
        <v>154</v>
      </c>
      <c r="K20" s="36">
        <v>8</v>
      </c>
      <c r="L20" s="44"/>
      <c r="M20" s="44"/>
      <c r="N20" s="44"/>
      <c r="O20" s="78"/>
      <c r="P20" s="38">
        <v>7</v>
      </c>
      <c r="Q20" s="39">
        <v>7.4</v>
      </c>
      <c r="R20" s="40"/>
      <c r="S20" s="41"/>
      <c r="T20" s="42" t="str">
        <f t="shared" si="0"/>
        <v/>
      </c>
      <c r="U20" s="43"/>
      <c r="V20" s="3"/>
      <c r="W20" s="30"/>
      <c r="X20" s="71" t="str">
        <f t="shared" si="1"/>
        <v>Đạt</v>
      </c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</row>
    <row r="21" spans="2:39" ht="23.1" customHeight="1">
      <c r="B21" s="31">
        <v>11</v>
      </c>
      <c r="C21" s="32" t="s">
        <v>79</v>
      </c>
      <c r="D21" s="33" t="s">
        <v>80</v>
      </c>
      <c r="E21" s="34" t="s">
        <v>81</v>
      </c>
      <c r="F21" s="35"/>
      <c r="G21" s="88" t="s">
        <v>150</v>
      </c>
      <c r="H21" s="36">
        <v>9</v>
      </c>
      <c r="I21" s="36">
        <v>7</v>
      </c>
      <c r="J21" s="105" t="s">
        <v>154</v>
      </c>
      <c r="K21" s="36">
        <v>8</v>
      </c>
      <c r="L21" s="44"/>
      <c r="M21" s="44"/>
      <c r="N21" s="44"/>
      <c r="O21" s="78"/>
      <c r="P21" s="38">
        <v>7</v>
      </c>
      <c r="Q21" s="39">
        <v>7.4</v>
      </c>
      <c r="R21" s="40"/>
      <c r="S21" s="41"/>
      <c r="T21" s="42" t="str">
        <f t="shared" si="0"/>
        <v/>
      </c>
      <c r="U21" s="43"/>
      <c r="V21" s="3"/>
      <c r="W21" s="30"/>
      <c r="X21" s="71" t="str">
        <f t="shared" si="1"/>
        <v>Đạt</v>
      </c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</row>
    <row r="22" spans="2:39" ht="23.1" customHeight="1">
      <c r="B22" s="31">
        <v>12</v>
      </c>
      <c r="C22" s="32" t="s">
        <v>82</v>
      </c>
      <c r="D22" s="33" t="s">
        <v>83</v>
      </c>
      <c r="E22" s="34" t="s">
        <v>81</v>
      </c>
      <c r="F22" s="35"/>
      <c r="G22" s="88" t="s">
        <v>150</v>
      </c>
      <c r="H22" s="36">
        <v>8</v>
      </c>
      <c r="I22" s="36">
        <v>8</v>
      </c>
      <c r="J22" s="105" t="s">
        <v>154</v>
      </c>
      <c r="K22" s="36">
        <v>8</v>
      </c>
      <c r="L22" s="44"/>
      <c r="M22" s="44"/>
      <c r="N22" s="44"/>
      <c r="O22" s="78"/>
      <c r="P22" s="38">
        <v>5</v>
      </c>
      <c r="Q22" s="39">
        <v>6.2</v>
      </c>
      <c r="R22" s="40"/>
      <c r="S22" s="41"/>
      <c r="T22" s="42" t="str">
        <f t="shared" si="0"/>
        <v/>
      </c>
      <c r="U22" s="43"/>
      <c r="V22" s="3"/>
      <c r="W22" s="30"/>
      <c r="X22" s="71" t="str">
        <f t="shared" si="1"/>
        <v>Đạt</v>
      </c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</row>
    <row r="23" spans="2:39" ht="23.1" customHeight="1">
      <c r="B23" s="31">
        <v>13</v>
      </c>
      <c r="C23" s="32" t="s">
        <v>84</v>
      </c>
      <c r="D23" s="33" t="s">
        <v>85</v>
      </c>
      <c r="E23" s="34" t="s">
        <v>81</v>
      </c>
      <c r="F23" s="35"/>
      <c r="G23" s="88" t="s">
        <v>146</v>
      </c>
      <c r="H23" s="36">
        <v>0</v>
      </c>
      <c r="I23" s="36">
        <v>0</v>
      </c>
      <c r="J23" s="105" t="s">
        <v>154</v>
      </c>
      <c r="K23" s="36">
        <v>0</v>
      </c>
      <c r="L23" s="44"/>
      <c r="M23" s="44"/>
      <c r="N23" s="44"/>
      <c r="O23" s="78"/>
      <c r="P23" s="38"/>
      <c r="Q23" s="39">
        <v>0</v>
      </c>
      <c r="R23" s="40"/>
      <c r="S23" s="41"/>
      <c r="T23" s="42" t="str">
        <f t="shared" si="0"/>
        <v>Không đủ ĐKDT</v>
      </c>
      <c r="U23" s="43"/>
      <c r="V23" s="3"/>
      <c r="W23" s="30"/>
      <c r="X23" s="71" t="str">
        <f t="shared" si="1"/>
        <v>Học lại</v>
      </c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</row>
    <row r="24" spans="2:39" ht="23.1" customHeight="1">
      <c r="B24" s="31">
        <v>14</v>
      </c>
      <c r="C24" s="32" t="s">
        <v>86</v>
      </c>
      <c r="D24" s="33" t="s">
        <v>87</v>
      </c>
      <c r="E24" s="34" t="s">
        <v>88</v>
      </c>
      <c r="F24" s="35"/>
      <c r="G24" s="88" t="s">
        <v>147</v>
      </c>
      <c r="H24" s="36">
        <v>6</v>
      </c>
      <c r="I24" s="36">
        <v>4</v>
      </c>
      <c r="J24" s="105" t="s">
        <v>154</v>
      </c>
      <c r="K24" s="36">
        <v>6</v>
      </c>
      <c r="L24" s="44"/>
      <c r="M24" s="44"/>
      <c r="N24" s="44"/>
      <c r="O24" s="78"/>
      <c r="P24" s="38">
        <v>5</v>
      </c>
      <c r="Q24" s="39">
        <v>5</v>
      </c>
      <c r="R24" s="40"/>
      <c r="S24" s="41"/>
      <c r="T24" s="42" t="str">
        <f t="shared" si="0"/>
        <v/>
      </c>
      <c r="U24" s="43"/>
      <c r="V24" s="3"/>
      <c r="W24" s="30"/>
      <c r="X24" s="71" t="str">
        <f t="shared" si="1"/>
        <v>Đạt</v>
      </c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</row>
    <row r="25" spans="2:39" ht="23.1" customHeight="1">
      <c r="B25" s="31">
        <v>15</v>
      </c>
      <c r="C25" s="32" t="s">
        <v>89</v>
      </c>
      <c r="D25" s="33" t="s">
        <v>90</v>
      </c>
      <c r="E25" s="34" t="s">
        <v>91</v>
      </c>
      <c r="F25" s="35"/>
      <c r="G25" s="88" t="s">
        <v>141</v>
      </c>
      <c r="H25" s="36">
        <v>10</v>
      </c>
      <c r="I25" s="36">
        <v>6</v>
      </c>
      <c r="J25" s="105" t="s">
        <v>154</v>
      </c>
      <c r="K25" s="36">
        <v>8</v>
      </c>
      <c r="L25" s="44"/>
      <c r="M25" s="44"/>
      <c r="N25" s="44"/>
      <c r="O25" s="78"/>
      <c r="P25" s="38">
        <v>6</v>
      </c>
      <c r="Q25" s="39">
        <v>6.8</v>
      </c>
      <c r="R25" s="40"/>
      <c r="S25" s="41"/>
      <c r="T25" s="42" t="str">
        <f t="shared" si="0"/>
        <v/>
      </c>
      <c r="U25" s="43"/>
      <c r="V25" s="3"/>
      <c r="W25" s="30"/>
      <c r="X25" s="71" t="str">
        <f t="shared" si="1"/>
        <v>Đạt</v>
      </c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</row>
    <row r="26" spans="2:39" ht="23.1" customHeight="1">
      <c r="B26" s="31">
        <v>16</v>
      </c>
      <c r="C26" s="32" t="s">
        <v>92</v>
      </c>
      <c r="D26" s="33" t="s">
        <v>93</v>
      </c>
      <c r="E26" s="34" t="s">
        <v>94</v>
      </c>
      <c r="F26" s="35"/>
      <c r="G26" s="88" t="s">
        <v>146</v>
      </c>
      <c r="H26" s="36">
        <v>0</v>
      </c>
      <c r="I26" s="36">
        <v>0</v>
      </c>
      <c r="J26" s="105" t="s">
        <v>154</v>
      </c>
      <c r="K26" s="36">
        <v>0</v>
      </c>
      <c r="L26" s="44"/>
      <c r="M26" s="44"/>
      <c r="N26" s="44"/>
      <c r="O26" s="78"/>
      <c r="P26" s="38"/>
      <c r="Q26" s="39">
        <v>0</v>
      </c>
      <c r="R26" s="40"/>
      <c r="S26" s="41"/>
      <c r="T26" s="42" t="str">
        <f t="shared" si="0"/>
        <v>Không đủ ĐKDT</v>
      </c>
      <c r="U26" s="43"/>
      <c r="V26" s="3"/>
      <c r="W26" s="30"/>
      <c r="X26" s="71" t="str">
        <f t="shared" si="1"/>
        <v>Học lại</v>
      </c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</row>
    <row r="27" spans="2:39" ht="23.1" customHeight="1">
      <c r="B27" s="31">
        <v>17</v>
      </c>
      <c r="C27" s="32" t="s">
        <v>95</v>
      </c>
      <c r="D27" s="33" t="s">
        <v>58</v>
      </c>
      <c r="E27" s="34" t="s">
        <v>94</v>
      </c>
      <c r="F27" s="35"/>
      <c r="G27" s="88" t="s">
        <v>146</v>
      </c>
      <c r="H27" s="36">
        <v>0</v>
      </c>
      <c r="I27" s="36">
        <v>0</v>
      </c>
      <c r="J27" s="105" t="s">
        <v>154</v>
      </c>
      <c r="K27" s="36">
        <v>0</v>
      </c>
      <c r="L27" s="44"/>
      <c r="M27" s="44"/>
      <c r="N27" s="44"/>
      <c r="O27" s="78"/>
      <c r="P27" s="38"/>
      <c r="Q27" s="39">
        <v>0</v>
      </c>
      <c r="R27" s="40"/>
      <c r="S27" s="41"/>
      <c r="T27" s="42" t="str">
        <f t="shared" si="0"/>
        <v>Không đủ ĐKDT</v>
      </c>
      <c r="U27" s="43"/>
      <c r="V27" s="3"/>
      <c r="W27" s="30"/>
      <c r="X27" s="71" t="str">
        <f t="shared" si="1"/>
        <v>Học lại</v>
      </c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</row>
    <row r="28" spans="2:39" ht="23.1" customHeight="1">
      <c r="B28" s="31">
        <v>18</v>
      </c>
      <c r="C28" s="32" t="s">
        <v>96</v>
      </c>
      <c r="D28" s="33" t="s">
        <v>97</v>
      </c>
      <c r="E28" s="34" t="s">
        <v>98</v>
      </c>
      <c r="F28" s="35"/>
      <c r="G28" s="88" t="s">
        <v>151</v>
      </c>
      <c r="H28" s="36">
        <v>9</v>
      </c>
      <c r="I28" s="36">
        <v>7</v>
      </c>
      <c r="J28" s="105" t="s">
        <v>154</v>
      </c>
      <c r="K28" s="36">
        <v>8</v>
      </c>
      <c r="L28" s="44"/>
      <c r="M28" s="44"/>
      <c r="N28" s="44"/>
      <c r="O28" s="78"/>
      <c r="P28" s="38">
        <v>3</v>
      </c>
      <c r="Q28" s="39">
        <v>5</v>
      </c>
      <c r="R28" s="40"/>
      <c r="S28" s="41"/>
      <c r="T28" s="42" t="str">
        <f t="shared" si="0"/>
        <v/>
      </c>
      <c r="U28" s="43"/>
      <c r="V28" s="3"/>
      <c r="W28" s="30"/>
      <c r="X28" s="71" t="str">
        <f t="shared" si="1"/>
        <v>Đạt</v>
      </c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</row>
    <row r="29" spans="2:39" ht="23.1" customHeight="1">
      <c r="B29" s="31">
        <v>19</v>
      </c>
      <c r="C29" s="32" t="s">
        <v>99</v>
      </c>
      <c r="D29" s="33" t="s">
        <v>100</v>
      </c>
      <c r="E29" s="34" t="s">
        <v>101</v>
      </c>
      <c r="F29" s="35"/>
      <c r="G29" s="88" t="s">
        <v>148</v>
      </c>
      <c r="H29" s="36">
        <v>2</v>
      </c>
      <c r="I29" s="36">
        <v>4</v>
      </c>
      <c r="J29" s="105" t="s">
        <v>154</v>
      </c>
      <c r="K29" s="36">
        <v>2</v>
      </c>
      <c r="L29" s="44"/>
      <c r="M29" s="44"/>
      <c r="N29" s="44"/>
      <c r="O29" s="78"/>
      <c r="P29" s="38"/>
      <c r="Q29" s="39">
        <v>1</v>
      </c>
      <c r="R29" s="40"/>
      <c r="S29" s="41"/>
      <c r="T29" s="42" t="s">
        <v>591</v>
      </c>
      <c r="U29" s="43"/>
      <c r="V29" s="3"/>
      <c r="W29" s="30"/>
      <c r="X29" s="71" t="str">
        <f t="shared" si="1"/>
        <v>Học lại</v>
      </c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</row>
    <row r="30" spans="2:39" ht="23.1" customHeight="1">
      <c r="B30" s="31">
        <v>20</v>
      </c>
      <c r="C30" s="32" t="s">
        <v>102</v>
      </c>
      <c r="D30" s="33" t="s">
        <v>58</v>
      </c>
      <c r="E30" s="34" t="s">
        <v>103</v>
      </c>
      <c r="F30" s="35"/>
      <c r="G30" s="88" t="s">
        <v>141</v>
      </c>
      <c r="H30" s="36">
        <v>0</v>
      </c>
      <c r="I30" s="36">
        <v>0</v>
      </c>
      <c r="J30" s="105" t="s">
        <v>154</v>
      </c>
      <c r="K30" s="36">
        <v>0</v>
      </c>
      <c r="L30" s="44"/>
      <c r="M30" s="44"/>
      <c r="N30" s="44"/>
      <c r="O30" s="78"/>
      <c r="P30" s="38"/>
      <c r="Q30" s="39">
        <v>0</v>
      </c>
      <c r="R30" s="40"/>
      <c r="S30" s="41"/>
      <c r="T30" s="42" t="str">
        <f t="shared" ref="T30:T39" si="2">+IF(OR($H30=0,$I30=0,$J30=0,$K30=0),"Không đủ ĐKDT","")</f>
        <v>Không đủ ĐKDT</v>
      </c>
      <c r="U30" s="43"/>
      <c r="V30" s="3"/>
      <c r="W30" s="30"/>
      <c r="X30" s="71" t="str">
        <f t="shared" si="1"/>
        <v>Học lại</v>
      </c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</row>
    <row r="31" spans="2:39" ht="23.1" customHeight="1">
      <c r="B31" s="31">
        <v>21</v>
      </c>
      <c r="C31" s="32" t="s">
        <v>104</v>
      </c>
      <c r="D31" s="33" t="s">
        <v>105</v>
      </c>
      <c r="E31" s="34" t="s">
        <v>106</v>
      </c>
      <c r="F31" s="35"/>
      <c r="G31" s="88" t="s">
        <v>146</v>
      </c>
      <c r="H31" s="36">
        <v>0</v>
      </c>
      <c r="I31" s="36">
        <v>0</v>
      </c>
      <c r="J31" s="105" t="s">
        <v>154</v>
      </c>
      <c r="K31" s="36">
        <v>0</v>
      </c>
      <c r="L31" s="44"/>
      <c r="M31" s="44"/>
      <c r="N31" s="44"/>
      <c r="O31" s="78"/>
      <c r="P31" s="38"/>
      <c r="Q31" s="39">
        <v>0</v>
      </c>
      <c r="R31" s="40"/>
      <c r="S31" s="41"/>
      <c r="T31" s="42" t="str">
        <f t="shared" si="2"/>
        <v>Không đủ ĐKDT</v>
      </c>
      <c r="U31" s="43"/>
      <c r="V31" s="3"/>
      <c r="W31" s="30"/>
      <c r="X31" s="71" t="str">
        <f t="shared" si="1"/>
        <v>Học lại</v>
      </c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</row>
    <row r="32" spans="2:39" ht="23.1" customHeight="1">
      <c r="B32" s="31">
        <v>22</v>
      </c>
      <c r="C32" s="32" t="s">
        <v>107</v>
      </c>
      <c r="D32" s="33" t="s">
        <v>75</v>
      </c>
      <c r="E32" s="34" t="s">
        <v>108</v>
      </c>
      <c r="F32" s="35"/>
      <c r="G32" s="88" t="s">
        <v>150</v>
      </c>
      <c r="H32" s="36">
        <v>0</v>
      </c>
      <c r="I32" s="36">
        <v>0</v>
      </c>
      <c r="J32" s="105" t="s">
        <v>154</v>
      </c>
      <c r="K32" s="36">
        <v>0</v>
      </c>
      <c r="L32" s="44"/>
      <c r="M32" s="44"/>
      <c r="N32" s="44"/>
      <c r="O32" s="78"/>
      <c r="P32" s="38"/>
      <c r="Q32" s="39">
        <v>0</v>
      </c>
      <c r="R32" s="40"/>
      <c r="S32" s="41"/>
      <c r="T32" s="42" t="str">
        <f t="shared" si="2"/>
        <v>Không đủ ĐKDT</v>
      </c>
      <c r="U32" s="43"/>
      <c r="V32" s="3"/>
      <c r="W32" s="30"/>
      <c r="X32" s="71" t="str">
        <f t="shared" si="1"/>
        <v>Học lại</v>
      </c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</row>
    <row r="33" spans="1:39" ht="23.1" customHeight="1">
      <c r="B33" s="31">
        <v>23</v>
      </c>
      <c r="C33" s="32" t="s">
        <v>109</v>
      </c>
      <c r="D33" s="33" t="s">
        <v>110</v>
      </c>
      <c r="E33" s="34" t="s">
        <v>111</v>
      </c>
      <c r="F33" s="35"/>
      <c r="G33" s="88" t="s">
        <v>151</v>
      </c>
      <c r="H33" s="36">
        <v>6</v>
      </c>
      <c r="I33" s="36">
        <v>4</v>
      </c>
      <c r="J33" s="105" t="s">
        <v>154</v>
      </c>
      <c r="K33" s="36">
        <v>6</v>
      </c>
      <c r="L33" s="44"/>
      <c r="M33" s="44"/>
      <c r="N33" s="44"/>
      <c r="O33" s="78"/>
      <c r="P33" s="38">
        <v>1.5</v>
      </c>
      <c r="Q33" s="39">
        <v>3</v>
      </c>
      <c r="R33" s="40"/>
      <c r="S33" s="41"/>
      <c r="T33" s="42" t="str">
        <f t="shared" si="2"/>
        <v/>
      </c>
      <c r="U33" s="43"/>
      <c r="V33" s="3"/>
      <c r="W33" s="30"/>
      <c r="X33" s="71" t="str">
        <f t="shared" si="1"/>
        <v>Thi lại</v>
      </c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</row>
    <row r="34" spans="1:39" ht="23.1" customHeight="1">
      <c r="B34" s="31">
        <v>24</v>
      </c>
      <c r="C34" s="32" t="s">
        <v>112</v>
      </c>
      <c r="D34" s="33" t="s">
        <v>113</v>
      </c>
      <c r="E34" s="34" t="s">
        <v>114</v>
      </c>
      <c r="F34" s="35"/>
      <c r="G34" s="88" t="s">
        <v>152</v>
      </c>
      <c r="H34" s="36">
        <v>10</v>
      </c>
      <c r="I34" s="36">
        <v>7</v>
      </c>
      <c r="J34" s="105" t="s">
        <v>154</v>
      </c>
      <c r="K34" s="36">
        <v>8</v>
      </c>
      <c r="L34" s="44"/>
      <c r="M34" s="44"/>
      <c r="N34" s="44"/>
      <c r="O34" s="78"/>
      <c r="P34" s="38">
        <v>4</v>
      </c>
      <c r="Q34" s="39">
        <v>6</v>
      </c>
      <c r="R34" s="40"/>
      <c r="S34" s="41"/>
      <c r="T34" s="42" t="str">
        <f t="shared" si="2"/>
        <v/>
      </c>
      <c r="U34" s="43"/>
      <c r="V34" s="3"/>
      <c r="W34" s="30"/>
      <c r="X34" s="71" t="str">
        <f t="shared" si="1"/>
        <v>Đạt</v>
      </c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</row>
    <row r="35" spans="1:39" ht="23.1" customHeight="1">
      <c r="B35" s="31">
        <v>25</v>
      </c>
      <c r="C35" s="32" t="s">
        <v>115</v>
      </c>
      <c r="D35" s="33" t="s">
        <v>116</v>
      </c>
      <c r="E35" s="34" t="s">
        <v>117</v>
      </c>
      <c r="F35" s="35"/>
      <c r="G35" s="88" t="s">
        <v>148</v>
      </c>
      <c r="H35" s="36">
        <v>9</v>
      </c>
      <c r="I35" s="36">
        <v>8</v>
      </c>
      <c r="J35" s="105" t="s">
        <v>154</v>
      </c>
      <c r="K35" s="36">
        <v>8</v>
      </c>
      <c r="L35" s="44"/>
      <c r="M35" s="44"/>
      <c r="N35" s="44"/>
      <c r="O35" s="78"/>
      <c r="P35" s="38">
        <v>5</v>
      </c>
      <c r="Q35" s="39">
        <v>6.3</v>
      </c>
      <c r="R35" s="40"/>
      <c r="S35" s="41"/>
      <c r="T35" s="42" t="str">
        <f t="shared" si="2"/>
        <v/>
      </c>
      <c r="U35" s="43"/>
      <c r="V35" s="3"/>
      <c r="W35" s="30"/>
      <c r="X35" s="71" t="str">
        <f t="shared" si="1"/>
        <v>Đạt</v>
      </c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</row>
    <row r="36" spans="1:39" ht="23.1" customHeight="1">
      <c r="B36" s="31">
        <v>26</v>
      </c>
      <c r="C36" s="32" t="s">
        <v>118</v>
      </c>
      <c r="D36" s="33" t="s">
        <v>119</v>
      </c>
      <c r="E36" s="34" t="s">
        <v>120</v>
      </c>
      <c r="F36" s="35"/>
      <c r="G36" s="88" t="s">
        <v>149</v>
      </c>
      <c r="H36" s="36">
        <v>7</v>
      </c>
      <c r="I36" s="36">
        <v>6</v>
      </c>
      <c r="J36" s="105" t="s">
        <v>154</v>
      </c>
      <c r="K36" s="36">
        <v>6</v>
      </c>
      <c r="L36" s="44"/>
      <c r="M36" s="44"/>
      <c r="N36" s="44"/>
      <c r="O36" s="78"/>
      <c r="P36" s="38">
        <v>5.5</v>
      </c>
      <c r="Q36" s="39">
        <v>5.8</v>
      </c>
      <c r="R36" s="40"/>
      <c r="S36" s="41"/>
      <c r="T36" s="42" t="str">
        <f t="shared" si="2"/>
        <v/>
      </c>
      <c r="U36" s="43"/>
      <c r="V36" s="3"/>
      <c r="W36" s="30"/>
      <c r="X36" s="71" t="str">
        <f t="shared" si="1"/>
        <v>Đạt</v>
      </c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</row>
    <row r="37" spans="1:39" ht="23.1" customHeight="1">
      <c r="B37" s="31">
        <v>27</v>
      </c>
      <c r="C37" s="32" t="s">
        <v>121</v>
      </c>
      <c r="D37" s="33" t="s">
        <v>122</v>
      </c>
      <c r="E37" s="34" t="s">
        <v>123</v>
      </c>
      <c r="F37" s="35"/>
      <c r="G37" s="88" t="s">
        <v>144</v>
      </c>
      <c r="H37" s="36">
        <v>0</v>
      </c>
      <c r="I37" s="36">
        <v>0</v>
      </c>
      <c r="J37" s="105" t="s">
        <v>154</v>
      </c>
      <c r="K37" s="36">
        <v>0</v>
      </c>
      <c r="L37" s="44"/>
      <c r="M37" s="44"/>
      <c r="N37" s="44"/>
      <c r="O37" s="78"/>
      <c r="P37" s="38"/>
      <c r="Q37" s="39">
        <v>0</v>
      </c>
      <c r="R37" s="40"/>
      <c r="S37" s="41"/>
      <c r="T37" s="42" t="str">
        <f t="shared" si="2"/>
        <v>Không đủ ĐKDT</v>
      </c>
      <c r="U37" s="43"/>
      <c r="V37" s="3"/>
      <c r="W37" s="30"/>
      <c r="X37" s="71" t="str">
        <f t="shared" si="1"/>
        <v>Học lại</v>
      </c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</row>
    <row r="38" spans="1:39" ht="23.1" customHeight="1">
      <c r="B38" s="31">
        <v>28</v>
      </c>
      <c r="C38" s="32" t="s">
        <v>124</v>
      </c>
      <c r="D38" s="33" t="s">
        <v>125</v>
      </c>
      <c r="E38" s="34" t="s">
        <v>126</v>
      </c>
      <c r="F38" s="35"/>
      <c r="G38" s="178" t="s">
        <v>148</v>
      </c>
      <c r="H38" s="36">
        <v>10</v>
      </c>
      <c r="I38" s="36">
        <v>6</v>
      </c>
      <c r="J38" s="105" t="s">
        <v>154</v>
      </c>
      <c r="K38" s="36">
        <v>8</v>
      </c>
      <c r="L38" s="44"/>
      <c r="M38" s="44"/>
      <c r="N38" s="44"/>
      <c r="O38" s="78"/>
      <c r="P38" s="38">
        <v>2</v>
      </c>
      <c r="Q38" s="39">
        <v>4.4000000000000004</v>
      </c>
      <c r="R38" s="40"/>
      <c r="S38" s="41"/>
      <c r="T38" s="42" t="str">
        <f t="shared" si="2"/>
        <v/>
      </c>
      <c r="U38" s="43"/>
      <c r="V38" s="3"/>
      <c r="W38" s="30"/>
      <c r="X38" s="71" t="str">
        <f t="shared" si="1"/>
        <v>Đạt</v>
      </c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1:39" ht="23.1" customHeight="1">
      <c r="B39" s="31">
        <v>29</v>
      </c>
      <c r="C39" s="32" t="s">
        <v>127</v>
      </c>
      <c r="D39" s="33" t="s">
        <v>128</v>
      </c>
      <c r="E39" s="34" t="s">
        <v>126</v>
      </c>
      <c r="F39" s="35"/>
      <c r="G39" s="179" t="s">
        <v>146</v>
      </c>
      <c r="H39" s="36">
        <v>0</v>
      </c>
      <c r="I39" s="36">
        <v>0</v>
      </c>
      <c r="J39" s="105" t="s">
        <v>154</v>
      </c>
      <c r="K39" s="36">
        <v>0</v>
      </c>
      <c r="L39" s="44"/>
      <c r="M39" s="44"/>
      <c r="N39" s="44"/>
      <c r="O39" s="78"/>
      <c r="P39" s="38"/>
      <c r="Q39" s="39">
        <v>0</v>
      </c>
      <c r="R39" s="40"/>
      <c r="S39" s="41"/>
      <c r="T39" s="42" t="str">
        <f t="shared" si="2"/>
        <v>Không đủ ĐKDT</v>
      </c>
      <c r="U39" s="43"/>
      <c r="V39" s="3"/>
      <c r="W39" s="30"/>
      <c r="X39" s="71" t="str">
        <f t="shared" si="1"/>
        <v>Học lại</v>
      </c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1:39" ht="23.1" customHeight="1">
      <c r="B40" s="31">
        <v>30</v>
      </c>
      <c r="C40" s="32" t="s">
        <v>129</v>
      </c>
      <c r="D40" s="33" t="s">
        <v>130</v>
      </c>
      <c r="E40" s="34" t="s">
        <v>131</v>
      </c>
      <c r="F40" s="35"/>
      <c r="G40" s="126" t="s">
        <v>152</v>
      </c>
      <c r="H40" s="36">
        <v>1</v>
      </c>
      <c r="I40" s="36">
        <v>1</v>
      </c>
      <c r="J40" s="105" t="s">
        <v>154</v>
      </c>
      <c r="K40" s="36">
        <v>5</v>
      </c>
      <c r="L40" s="44"/>
      <c r="M40" s="44"/>
      <c r="N40" s="44"/>
      <c r="O40" s="78"/>
      <c r="P40" s="38"/>
      <c r="Q40" s="39">
        <v>1</v>
      </c>
      <c r="R40" s="40"/>
      <c r="S40" s="41"/>
      <c r="T40" s="42" t="s">
        <v>591</v>
      </c>
      <c r="U40" s="43"/>
      <c r="V40" s="3"/>
      <c r="W40" s="30"/>
      <c r="X40" s="71" t="str">
        <f t="shared" si="1"/>
        <v>Thi lại</v>
      </c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1:39" ht="23.1" customHeight="1">
      <c r="B41" s="31">
        <v>31</v>
      </c>
      <c r="C41" s="32" t="s">
        <v>132</v>
      </c>
      <c r="D41" s="33" t="s">
        <v>133</v>
      </c>
      <c r="E41" s="34" t="s">
        <v>134</v>
      </c>
      <c r="F41" s="35"/>
      <c r="G41" s="126" t="s">
        <v>142</v>
      </c>
      <c r="H41" s="36">
        <v>9</v>
      </c>
      <c r="I41" s="36">
        <v>8</v>
      </c>
      <c r="J41" s="105" t="s">
        <v>154</v>
      </c>
      <c r="K41" s="36">
        <v>9</v>
      </c>
      <c r="L41" s="44"/>
      <c r="M41" s="44"/>
      <c r="N41" s="44"/>
      <c r="O41" s="78"/>
      <c r="P41" s="38">
        <v>8</v>
      </c>
      <c r="Q41" s="39">
        <v>8.3000000000000007</v>
      </c>
      <c r="R41" s="40"/>
      <c r="S41" s="41"/>
      <c r="T41" s="42" t="str">
        <f>+IF(OR($H41=0,$I41=0,$J41=0,$K41=0),"Không đủ ĐKDT","")</f>
        <v/>
      </c>
      <c r="U41" s="43"/>
      <c r="V41" s="3"/>
      <c r="W41" s="30"/>
      <c r="X41" s="71" t="str">
        <f t="shared" si="1"/>
        <v>Đạt</v>
      </c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1:39" ht="23.1" customHeight="1">
      <c r="B42" s="31">
        <v>32</v>
      </c>
      <c r="C42" s="32">
        <v>1021010110</v>
      </c>
      <c r="D42" s="33" t="s">
        <v>135</v>
      </c>
      <c r="E42" s="34" t="s">
        <v>136</v>
      </c>
      <c r="F42" s="35"/>
      <c r="G42" s="127" t="s">
        <v>151</v>
      </c>
      <c r="H42" s="36">
        <v>9</v>
      </c>
      <c r="I42" s="36">
        <v>7</v>
      </c>
      <c r="J42" s="105" t="s">
        <v>154</v>
      </c>
      <c r="K42" s="36">
        <v>8</v>
      </c>
      <c r="L42" s="44"/>
      <c r="M42" s="44"/>
      <c r="N42" s="44"/>
      <c r="O42" s="78"/>
      <c r="P42" s="38">
        <v>5</v>
      </c>
      <c r="Q42" s="39">
        <v>6</v>
      </c>
      <c r="R42" s="40"/>
      <c r="S42" s="41"/>
      <c r="T42" s="42" t="str">
        <f>+IF(OR($H42=0,$I42=0,$J42=0,$K42=0),"Không đủ ĐKDT","")</f>
        <v/>
      </c>
      <c r="U42" s="43"/>
      <c r="V42" s="3"/>
      <c r="W42" s="30"/>
      <c r="X42" s="71" t="str">
        <f t="shared" si="1"/>
        <v>Đạt</v>
      </c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1:39" ht="23.1" customHeight="1">
      <c r="B43" s="31">
        <v>33</v>
      </c>
      <c r="C43" s="32" t="s">
        <v>137</v>
      </c>
      <c r="D43" s="33" t="s">
        <v>138</v>
      </c>
      <c r="E43" s="34" t="s">
        <v>139</v>
      </c>
      <c r="F43" s="35"/>
      <c r="G43" s="87" t="s">
        <v>148</v>
      </c>
      <c r="H43" s="36">
        <v>6</v>
      </c>
      <c r="I43" s="36">
        <v>7</v>
      </c>
      <c r="J43" s="105" t="s">
        <v>154</v>
      </c>
      <c r="K43" s="36">
        <v>7</v>
      </c>
      <c r="L43" s="44"/>
      <c r="M43" s="44"/>
      <c r="N43" s="44"/>
      <c r="O43" s="78"/>
      <c r="P43" s="38">
        <v>6.5</v>
      </c>
      <c r="Q43" s="39">
        <v>6.6</v>
      </c>
      <c r="R43" s="40"/>
      <c r="S43" s="41"/>
      <c r="T43" s="42" t="str">
        <f>+IF(OR($H43=0,$I43=0,$J43=0,$K43=0),"Không đủ ĐKDT","")</f>
        <v/>
      </c>
      <c r="U43" s="43"/>
      <c r="V43" s="3"/>
      <c r="W43" s="30"/>
      <c r="X43" s="71" t="str">
        <f t="shared" si="1"/>
        <v>Đạt</v>
      </c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  <row r="44" spans="1:39" ht="23.1" customHeight="1">
      <c r="B44" s="89">
        <v>34</v>
      </c>
      <c r="C44" s="90" t="s">
        <v>140</v>
      </c>
      <c r="D44" s="91" t="s">
        <v>113</v>
      </c>
      <c r="E44" s="92" t="s">
        <v>139</v>
      </c>
      <c r="F44" s="93"/>
      <c r="G44" s="94" t="s">
        <v>153</v>
      </c>
      <c r="H44" s="95">
        <v>8</v>
      </c>
      <c r="I44" s="95">
        <v>7</v>
      </c>
      <c r="J44" s="106" t="s">
        <v>154</v>
      </c>
      <c r="K44" s="95">
        <v>8</v>
      </c>
      <c r="L44" s="96"/>
      <c r="M44" s="96"/>
      <c r="N44" s="96"/>
      <c r="O44" s="97"/>
      <c r="P44" s="98">
        <v>4</v>
      </c>
      <c r="Q44" s="99">
        <v>6</v>
      </c>
      <c r="R44" s="100"/>
      <c r="S44" s="101"/>
      <c r="T44" s="102" t="str">
        <f>+IF(OR($H44=0,$I44=0,$J44=0,$K44=0),"Không đủ ĐKDT","")</f>
        <v/>
      </c>
      <c r="U44" s="103"/>
      <c r="V44" s="3"/>
      <c r="W44" s="30"/>
      <c r="X44" s="71" t="str">
        <f t="shared" si="1"/>
        <v>Đạt</v>
      </c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</row>
    <row r="45" spans="1:39" ht="9" customHeight="1">
      <c r="A45" s="2"/>
      <c r="B45" s="45"/>
      <c r="C45" s="46"/>
      <c r="D45" s="46"/>
      <c r="E45" s="47"/>
      <c r="F45" s="47"/>
      <c r="G45" s="47"/>
      <c r="H45" s="48"/>
      <c r="I45" s="49"/>
      <c r="J45" s="49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3"/>
    </row>
    <row r="46" spans="1:39" ht="24.75" customHeight="1">
      <c r="B46" s="79"/>
      <c r="C46" s="79"/>
      <c r="D46" s="80"/>
      <c r="E46" s="81"/>
      <c r="F46" s="3"/>
      <c r="G46" s="3"/>
      <c r="H46" s="3"/>
      <c r="I46" s="3"/>
      <c r="J46" s="147" t="s">
        <v>724</v>
      </c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3"/>
    </row>
    <row r="47" spans="1:39" s="2" customFormat="1" ht="4.5" customHeight="1">
      <c r="A47" s="1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</row>
    <row r="48" spans="1:39" s="2" customFormat="1" ht="36.75" customHeight="1">
      <c r="A48" s="1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</row>
    <row r="49" spans="1:39" s="2" customFormat="1" ht="21.75" hidden="1" customHeight="1">
      <c r="A49" s="1"/>
      <c r="B49" s="149" t="s">
        <v>34</v>
      </c>
      <c r="C49" s="149"/>
      <c r="D49" s="149"/>
      <c r="E49" s="149"/>
      <c r="F49" s="149"/>
      <c r="G49" s="149"/>
      <c r="H49" s="149"/>
      <c r="I49" s="51"/>
      <c r="J49" s="150" t="s">
        <v>30</v>
      </c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3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</row>
    <row r="50" spans="1:39" s="2" customFormat="1" hidden="1">
      <c r="A50" s="1"/>
      <c r="B50" s="45"/>
      <c r="C50" s="52"/>
      <c r="D50" s="52"/>
      <c r="E50" s="53"/>
      <c r="F50" s="53"/>
      <c r="G50" s="53"/>
      <c r="H50" s="54"/>
      <c r="I50" s="55"/>
      <c r="J50" s="55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1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</row>
    <row r="51" spans="1:39" s="2" customFormat="1" hidden="1">
      <c r="A51" s="1"/>
      <c r="B51" s="149" t="s">
        <v>31</v>
      </c>
      <c r="C51" s="149"/>
      <c r="D51" s="151" t="s">
        <v>32</v>
      </c>
      <c r="E51" s="151"/>
      <c r="F51" s="151"/>
      <c r="G51" s="151"/>
      <c r="H51" s="151"/>
      <c r="I51" s="55"/>
      <c r="J51" s="55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1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</row>
    <row r="52" spans="1:39" s="2" customFormat="1" hidden="1">
      <c r="A52" s="1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1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</row>
    <row r="53" spans="1:39" hidden="1"/>
    <row r="54" spans="1:39" hidden="1"/>
    <row r="55" spans="1:39" hidden="1"/>
    <row r="56" spans="1:39" hidden="1">
      <c r="B56" s="148"/>
      <c r="C56" s="148"/>
      <c r="D56" s="148"/>
      <c r="E56" s="148"/>
      <c r="F56" s="148"/>
      <c r="G56" s="148"/>
      <c r="H56" s="148"/>
      <c r="I56" s="148"/>
      <c r="J56" s="148" t="s">
        <v>33</v>
      </c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</row>
  </sheetData>
  <sheetProtection formatCells="0" formatColumns="0" formatRows="0" insertColumns="0" insertRows="0" insertHyperlinks="0" deleteColumns="0" deleteRows="0" sort="0" autoFilter="0" pivotTables="0"/>
  <autoFilter ref="A9:AM44">
    <filterColumn colId="3" showButton="0"/>
  </autoFilter>
  <sortState ref="B11:T44">
    <sortCondition ref="B11:B44"/>
  </sortState>
  <mergeCells count="48">
    <mergeCell ref="N8:N9"/>
    <mergeCell ref="O8:O9"/>
    <mergeCell ref="P8:P9"/>
    <mergeCell ref="G8:G9"/>
    <mergeCell ref="H8:H9"/>
    <mergeCell ref="I8:I9"/>
    <mergeCell ref="J8:J9"/>
    <mergeCell ref="H1:K1"/>
    <mergeCell ref="L1:U1"/>
    <mergeCell ref="B2:G2"/>
    <mergeCell ref="H2:U2"/>
    <mergeCell ref="B3:G3"/>
    <mergeCell ref="H3:U3"/>
    <mergeCell ref="AJ5:AK7"/>
    <mergeCell ref="AL5:AM7"/>
    <mergeCell ref="Y5:Y8"/>
    <mergeCell ref="Z5:Z8"/>
    <mergeCell ref="AA5:AA8"/>
    <mergeCell ref="AB5:AE7"/>
    <mergeCell ref="AF5:AG7"/>
    <mergeCell ref="AH5:AI7"/>
    <mergeCell ref="G6:O6"/>
    <mergeCell ref="P6:U6"/>
    <mergeCell ref="B5:C5"/>
    <mergeCell ref="D5:O5"/>
    <mergeCell ref="P5:U5"/>
    <mergeCell ref="B6:C6"/>
    <mergeCell ref="J46:U46"/>
    <mergeCell ref="B51:C51"/>
    <mergeCell ref="D51:H51"/>
    <mergeCell ref="S8:S9"/>
    <mergeCell ref="M8:M9"/>
    <mergeCell ref="K8:K9"/>
    <mergeCell ref="L8:L9"/>
    <mergeCell ref="Q8:Q10"/>
    <mergeCell ref="R8:R9"/>
    <mergeCell ref="B8:B9"/>
    <mergeCell ref="C8:C9"/>
    <mergeCell ref="D8:E9"/>
    <mergeCell ref="F8:F9"/>
    <mergeCell ref="T8:T10"/>
    <mergeCell ref="U8:U10"/>
    <mergeCell ref="B10:G10"/>
    <mergeCell ref="B56:C56"/>
    <mergeCell ref="D56:I56"/>
    <mergeCell ref="J56:U56"/>
    <mergeCell ref="B49:H49"/>
    <mergeCell ref="J49:U49"/>
  </mergeCells>
  <conditionalFormatting sqref="P11:P44 H11:N44">
    <cfRule type="cellIs" dxfId="51" priority="3" operator="greaterThan">
      <formula>10</formula>
    </cfRule>
  </conditionalFormatting>
  <conditionalFormatting sqref="O1:O1048576">
    <cfRule type="duplicateValues" dxfId="50" priority="2"/>
  </conditionalFormatting>
  <conditionalFormatting sqref="C1:C1048576">
    <cfRule type="duplicateValues" dxfId="49" priority="1"/>
  </conditionalFormatting>
  <dataValidations count="1">
    <dataValidation allowBlank="1" showInputMessage="1" showErrorMessage="1" errorTitle="Không xóa dữ liệu" error="Không xóa dữ liệu" prompt="Không xóa dữ liệu" sqref="Y3:AM9 X11:X44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M44"/>
  <sheetViews>
    <sheetView workbookViewId="0">
      <pane ySplit="4" topLeftCell="A14" activePane="bottomLeft" state="frozen"/>
      <selection activeCell="H2" sqref="H2:U2"/>
      <selection pane="bottomLeft" activeCell="E30" sqref="E30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5.125" style="1" customWidth="1"/>
    <col min="5" max="5" width="7.375" style="1" customWidth="1"/>
    <col min="6" max="6" width="9.375" style="1" hidden="1" customWidth="1"/>
    <col min="7" max="7" width="11.5" style="1" customWidth="1"/>
    <col min="8" max="11" width="4.2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3.625" style="1" customWidth="1"/>
    <col min="21" max="21" width="5.75" style="1" hidden="1" customWidth="1"/>
    <col min="22" max="22" width="6.5" style="1" customWidth="1"/>
    <col min="23" max="23" width="6.5" style="2" customWidth="1"/>
    <col min="24" max="24" width="9" style="58"/>
    <col min="25" max="25" width="9.125" style="58" bestFit="1" customWidth="1"/>
    <col min="26" max="26" width="9" style="58"/>
    <col min="27" max="27" width="10.375" style="58" bestFit="1" customWidth="1"/>
    <col min="28" max="28" width="9.125" style="58" bestFit="1" customWidth="1"/>
    <col min="29" max="39" width="9" style="58"/>
    <col min="40" max="16384" width="9" style="1"/>
  </cols>
  <sheetData>
    <row r="1" spans="2:39" ht="18.75"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2:39" ht="27.75" customHeight="1">
      <c r="B2" s="174" t="s">
        <v>0</v>
      </c>
      <c r="C2" s="174"/>
      <c r="D2" s="174"/>
      <c r="E2" s="174"/>
      <c r="F2" s="174"/>
      <c r="G2" s="174"/>
      <c r="H2" s="175" t="s">
        <v>723</v>
      </c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3"/>
    </row>
    <row r="3" spans="2:39" ht="25.5" customHeight="1">
      <c r="B3" s="176" t="s">
        <v>1</v>
      </c>
      <c r="C3" s="176"/>
      <c r="D3" s="176"/>
      <c r="E3" s="176"/>
      <c r="F3" s="176"/>
      <c r="G3" s="176"/>
      <c r="H3" s="177" t="s">
        <v>43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4"/>
      <c r="W3" s="5"/>
      <c r="AE3" s="59"/>
      <c r="AF3" s="60"/>
      <c r="AG3" s="59"/>
      <c r="AH3" s="59"/>
      <c r="AI3" s="59"/>
      <c r="AJ3" s="60"/>
      <c r="AK3" s="59"/>
    </row>
    <row r="4" spans="2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61"/>
      <c r="AJ4" s="61"/>
    </row>
    <row r="5" spans="2:39" ht="23.25" customHeight="1">
      <c r="B5" s="165" t="s">
        <v>2</v>
      </c>
      <c r="C5" s="165"/>
      <c r="D5" s="162" t="s">
        <v>155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72" t="s">
        <v>42</v>
      </c>
      <c r="Q5" s="172"/>
      <c r="R5" s="172"/>
      <c r="S5" s="172"/>
      <c r="T5" s="172"/>
      <c r="U5" s="172"/>
      <c r="X5" s="59"/>
      <c r="Y5" s="152" t="s">
        <v>41</v>
      </c>
      <c r="Z5" s="152" t="s">
        <v>8</v>
      </c>
      <c r="AA5" s="152" t="s">
        <v>40</v>
      </c>
      <c r="AB5" s="152" t="s">
        <v>39</v>
      </c>
      <c r="AC5" s="152"/>
      <c r="AD5" s="152"/>
      <c r="AE5" s="152"/>
      <c r="AF5" s="152" t="s">
        <v>38</v>
      </c>
      <c r="AG5" s="152"/>
      <c r="AH5" s="152" t="s">
        <v>36</v>
      </c>
      <c r="AI5" s="152"/>
      <c r="AJ5" s="152" t="s">
        <v>37</v>
      </c>
      <c r="AK5" s="152"/>
      <c r="AL5" s="152" t="s">
        <v>35</v>
      </c>
      <c r="AM5" s="152"/>
    </row>
    <row r="6" spans="2:39" ht="17.25" customHeight="1">
      <c r="B6" s="164" t="s">
        <v>3</v>
      </c>
      <c r="C6" s="164"/>
      <c r="D6" s="9"/>
      <c r="G6" s="163" t="s">
        <v>45</v>
      </c>
      <c r="H6" s="163"/>
      <c r="I6" s="163"/>
      <c r="J6" s="163"/>
      <c r="K6" s="163"/>
      <c r="L6" s="163"/>
      <c r="M6" s="163"/>
      <c r="N6" s="163"/>
      <c r="O6" s="163"/>
      <c r="P6" s="163" t="s">
        <v>50</v>
      </c>
      <c r="Q6" s="163"/>
      <c r="R6" s="163"/>
      <c r="S6" s="163"/>
      <c r="T6" s="163"/>
      <c r="U6" s="163"/>
      <c r="X6" s="59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</row>
    <row r="7" spans="2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6"/>
      <c r="Q7" s="3"/>
      <c r="R7" s="3"/>
      <c r="S7" s="3"/>
      <c r="T7" s="3"/>
      <c r="U7" s="3"/>
      <c r="X7" s="59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</row>
    <row r="8" spans="2:39" ht="44.25" customHeight="1">
      <c r="B8" s="153" t="s">
        <v>4</v>
      </c>
      <c r="C8" s="166" t="s">
        <v>5</v>
      </c>
      <c r="D8" s="168" t="s">
        <v>6</v>
      </c>
      <c r="E8" s="169"/>
      <c r="F8" s="153" t="s">
        <v>7</v>
      </c>
      <c r="G8" s="153" t="s">
        <v>8</v>
      </c>
      <c r="H8" s="161" t="s">
        <v>9</v>
      </c>
      <c r="I8" s="161" t="s">
        <v>10</v>
      </c>
      <c r="J8" s="161" t="s">
        <v>11</v>
      </c>
      <c r="K8" s="161" t="s">
        <v>12</v>
      </c>
      <c r="L8" s="159" t="s">
        <v>13</v>
      </c>
      <c r="M8" s="159" t="s">
        <v>14</v>
      </c>
      <c r="N8" s="159" t="s">
        <v>15</v>
      </c>
      <c r="O8" s="160" t="s">
        <v>16</v>
      </c>
      <c r="P8" s="159" t="s">
        <v>17</v>
      </c>
      <c r="Q8" s="153" t="s">
        <v>18</v>
      </c>
      <c r="R8" s="159" t="s">
        <v>19</v>
      </c>
      <c r="S8" s="153" t="s">
        <v>20</v>
      </c>
      <c r="T8" s="153" t="s">
        <v>21</v>
      </c>
      <c r="U8" s="153" t="s">
        <v>22</v>
      </c>
      <c r="X8" s="59"/>
      <c r="Y8" s="152"/>
      <c r="Z8" s="152"/>
      <c r="AA8" s="152"/>
      <c r="AB8" s="62" t="s">
        <v>23</v>
      </c>
      <c r="AC8" s="62" t="s">
        <v>24</v>
      </c>
      <c r="AD8" s="62" t="s">
        <v>25</v>
      </c>
      <c r="AE8" s="62" t="s">
        <v>26</v>
      </c>
      <c r="AF8" s="62" t="s">
        <v>27</v>
      </c>
      <c r="AG8" s="62" t="s">
        <v>26</v>
      </c>
      <c r="AH8" s="62" t="s">
        <v>27</v>
      </c>
      <c r="AI8" s="62" t="s">
        <v>26</v>
      </c>
      <c r="AJ8" s="62" t="s">
        <v>27</v>
      </c>
      <c r="AK8" s="62" t="s">
        <v>26</v>
      </c>
      <c r="AL8" s="62" t="s">
        <v>27</v>
      </c>
      <c r="AM8" s="63" t="s">
        <v>26</v>
      </c>
    </row>
    <row r="9" spans="2:39" ht="44.25" customHeight="1">
      <c r="B9" s="154"/>
      <c r="C9" s="167"/>
      <c r="D9" s="170"/>
      <c r="E9" s="171"/>
      <c r="F9" s="154"/>
      <c r="G9" s="154"/>
      <c r="H9" s="161"/>
      <c r="I9" s="161"/>
      <c r="J9" s="161"/>
      <c r="K9" s="161"/>
      <c r="L9" s="159"/>
      <c r="M9" s="159"/>
      <c r="N9" s="159"/>
      <c r="O9" s="160"/>
      <c r="P9" s="159"/>
      <c r="Q9" s="155"/>
      <c r="R9" s="159"/>
      <c r="S9" s="154"/>
      <c r="T9" s="155"/>
      <c r="U9" s="155"/>
      <c r="W9" s="12"/>
      <c r="X9" s="59"/>
      <c r="Y9" s="64" t="str">
        <f>+D5</f>
        <v>Cơ sở kỹ thuật thông tin quang</v>
      </c>
      <c r="Z9" s="65" t="str">
        <f>+P5</f>
        <v>Nhóm:  01</v>
      </c>
      <c r="AA9" s="66">
        <f>+$AJ$9+$AL$9+$AH$9</f>
        <v>22</v>
      </c>
      <c r="AB9" s="60">
        <f>COUNTIF($T$10:$T$77,"Khiển trách")</f>
        <v>0</v>
      </c>
      <c r="AC9" s="60">
        <f>COUNTIF($T$10:$T$77,"Cảnh cáo")</f>
        <v>0</v>
      </c>
      <c r="AD9" s="60">
        <f>COUNTIF($T$10:$T$77,"Đình chỉ thi")</f>
        <v>0</v>
      </c>
      <c r="AE9" s="67">
        <f>+($AB$9+$AC$9+$AD$9)/$AA$9*100%</f>
        <v>0</v>
      </c>
      <c r="AF9" s="60">
        <f>SUM(COUNTIF($T$10:$T$75,"Vắng"),COUNTIF($T$10:$T$75,"Vắng có phép"))</f>
        <v>1</v>
      </c>
      <c r="AG9" s="68">
        <f>+$AF$9/$AA$9</f>
        <v>4.5454545454545456E-2</v>
      </c>
      <c r="AH9" s="69">
        <f>COUNTIF($X$10:$X$75,"Thi lại")</f>
        <v>0</v>
      </c>
      <c r="AI9" s="68">
        <f>+$AH$9/$AA$9</f>
        <v>0</v>
      </c>
      <c r="AJ9" s="69">
        <f>COUNTIF($X$10:$X$76,"Học lại")</f>
        <v>1</v>
      </c>
      <c r="AK9" s="68">
        <f>+$AJ$9/$AA$9</f>
        <v>4.5454545454545456E-2</v>
      </c>
      <c r="AL9" s="60">
        <f>COUNTIF($X$11:$X$76,"Đạt")</f>
        <v>21</v>
      </c>
      <c r="AM9" s="67">
        <f>+$AL$9/$AA$9</f>
        <v>0.95454545454545459</v>
      </c>
    </row>
    <row r="10" spans="2:39" ht="14.25" customHeight="1">
      <c r="B10" s="156" t="s">
        <v>28</v>
      </c>
      <c r="C10" s="157"/>
      <c r="D10" s="157"/>
      <c r="E10" s="157"/>
      <c r="F10" s="157"/>
      <c r="G10" s="158"/>
      <c r="H10" s="13">
        <v>10</v>
      </c>
      <c r="I10" s="13">
        <v>20</v>
      </c>
      <c r="J10" s="14"/>
      <c r="K10" s="13">
        <v>10</v>
      </c>
      <c r="L10" s="15"/>
      <c r="M10" s="16"/>
      <c r="N10" s="16"/>
      <c r="O10" s="17"/>
      <c r="P10" s="57">
        <f>100-(H10+I10+J10+K10)</f>
        <v>60</v>
      </c>
      <c r="Q10" s="154"/>
      <c r="R10" s="18"/>
      <c r="S10" s="18"/>
      <c r="T10" s="154"/>
      <c r="U10" s="154"/>
      <c r="X10" s="59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</row>
    <row r="11" spans="2:39" ht="18.95" customHeight="1">
      <c r="B11" s="19">
        <v>1</v>
      </c>
      <c r="C11" s="20" t="s">
        <v>156</v>
      </c>
      <c r="D11" s="21" t="s">
        <v>157</v>
      </c>
      <c r="E11" s="22" t="s">
        <v>158</v>
      </c>
      <c r="F11" s="23"/>
      <c r="G11" s="87" t="s">
        <v>141</v>
      </c>
      <c r="H11" s="24">
        <v>10</v>
      </c>
      <c r="I11" s="24">
        <v>9</v>
      </c>
      <c r="J11" s="104" t="s">
        <v>29</v>
      </c>
      <c r="K11" s="24">
        <v>8</v>
      </c>
      <c r="L11" s="25"/>
      <c r="M11" s="25"/>
      <c r="N11" s="25"/>
      <c r="O11" s="77"/>
      <c r="P11" s="26">
        <v>9</v>
      </c>
      <c r="Q11" s="27">
        <v>9</v>
      </c>
      <c r="R11" s="28"/>
      <c r="S11" s="28"/>
      <c r="T11" s="82" t="str">
        <f t="shared" ref="T11:T20" si="0">+IF(OR($H11=0,$I11=0,$J11=0,$K11=0),"Không đủ ĐKDT","")</f>
        <v/>
      </c>
      <c r="U11" s="29"/>
      <c r="V11" s="3"/>
      <c r="W11" s="30"/>
      <c r="X11" s="71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Đạt</v>
      </c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</row>
    <row r="12" spans="2:39" ht="18.95" customHeight="1">
      <c r="B12" s="31">
        <v>2</v>
      </c>
      <c r="C12" s="32" t="s">
        <v>159</v>
      </c>
      <c r="D12" s="33" t="s">
        <v>160</v>
      </c>
      <c r="E12" s="34" t="s">
        <v>76</v>
      </c>
      <c r="F12" s="35"/>
      <c r="G12" s="87" t="s">
        <v>217</v>
      </c>
      <c r="H12" s="36">
        <v>10</v>
      </c>
      <c r="I12" s="36">
        <v>8</v>
      </c>
      <c r="J12" s="105" t="s">
        <v>29</v>
      </c>
      <c r="K12" s="36">
        <v>8</v>
      </c>
      <c r="L12" s="37"/>
      <c r="M12" s="37"/>
      <c r="N12" s="37"/>
      <c r="O12" s="78"/>
      <c r="P12" s="38">
        <v>7</v>
      </c>
      <c r="Q12" s="39">
        <v>7.6</v>
      </c>
      <c r="R12" s="40"/>
      <c r="S12" s="41"/>
      <c r="T12" s="42" t="str">
        <f t="shared" si="0"/>
        <v/>
      </c>
      <c r="U12" s="43"/>
      <c r="V12" s="3"/>
      <c r="W12" s="30"/>
      <c r="X12" s="71" t="str">
        <f t="shared" ref="X12:X32" si="1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Đạt</v>
      </c>
      <c r="Y12" s="70"/>
      <c r="Z12" s="70"/>
      <c r="AA12" s="70"/>
      <c r="AB12" s="62"/>
      <c r="AC12" s="62"/>
      <c r="AD12" s="62"/>
      <c r="AE12" s="62"/>
      <c r="AF12" s="61"/>
      <c r="AG12" s="62"/>
      <c r="AH12" s="62"/>
      <c r="AI12" s="62"/>
      <c r="AJ12" s="62"/>
      <c r="AK12" s="62"/>
      <c r="AL12" s="62"/>
      <c r="AM12" s="63"/>
    </row>
    <row r="13" spans="2:39" ht="18.95" customHeight="1">
      <c r="B13" s="31">
        <v>3</v>
      </c>
      <c r="C13" s="32" t="s">
        <v>161</v>
      </c>
      <c r="D13" s="33" t="s">
        <v>162</v>
      </c>
      <c r="E13" s="34" t="s">
        <v>163</v>
      </c>
      <c r="F13" s="35"/>
      <c r="G13" s="87" t="s">
        <v>217</v>
      </c>
      <c r="H13" s="36">
        <v>10</v>
      </c>
      <c r="I13" s="36">
        <v>8</v>
      </c>
      <c r="J13" s="105" t="s">
        <v>29</v>
      </c>
      <c r="K13" s="36">
        <v>8</v>
      </c>
      <c r="L13" s="44"/>
      <c r="M13" s="44"/>
      <c r="N13" s="44"/>
      <c r="O13" s="78"/>
      <c r="P13" s="38">
        <v>7</v>
      </c>
      <c r="Q13" s="39">
        <v>7.6</v>
      </c>
      <c r="R13" s="40"/>
      <c r="S13" s="41"/>
      <c r="T13" s="42" t="str">
        <f t="shared" si="0"/>
        <v/>
      </c>
      <c r="U13" s="43"/>
      <c r="V13" s="3"/>
      <c r="W13" s="30"/>
      <c r="X13" s="71" t="str">
        <f t="shared" si="1"/>
        <v>Đạt</v>
      </c>
      <c r="Y13" s="72"/>
      <c r="Z13" s="72"/>
      <c r="AA13" s="83"/>
      <c r="AB13" s="61"/>
      <c r="AC13" s="61"/>
      <c r="AD13" s="61"/>
      <c r="AE13" s="74"/>
      <c r="AF13" s="61"/>
      <c r="AG13" s="75"/>
      <c r="AH13" s="76"/>
      <c r="AI13" s="75"/>
      <c r="AJ13" s="76"/>
      <c r="AK13" s="75"/>
      <c r="AL13" s="61"/>
      <c r="AM13" s="74"/>
    </row>
    <row r="14" spans="2:39" ht="18.95" customHeight="1">
      <c r="B14" s="31">
        <v>4</v>
      </c>
      <c r="C14" s="32" t="s">
        <v>164</v>
      </c>
      <c r="D14" s="33" t="s">
        <v>165</v>
      </c>
      <c r="E14" s="34" t="s">
        <v>166</v>
      </c>
      <c r="F14" s="35"/>
      <c r="G14" s="87" t="s">
        <v>218</v>
      </c>
      <c r="H14" s="36">
        <v>10</v>
      </c>
      <c r="I14" s="36">
        <v>9</v>
      </c>
      <c r="J14" s="105" t="s">
        <v>29</v>
      </c>
      <c r="K14" s="36">
        <v>8</v>
      </c>
      <c r="L14" s="44"/>
      <c r="M14" s="44"/>
      <c r="N14" s="44"/>
      <c r="O14" s="78"/>
      <c r="P14" s="38">
        <v>7.5</v>
      </c>
      <c r="Q14" s="39">
        <v>8.1</v>
      </c>
      <c r="R14" s="40"/>
      <c r="S14" s="41"/>
      <c r="T14" s="42" t="str">
        <f t="shared" si="0"/>
        <v/>
      </c>
      <c r="U14" s="43"/>
      <c r="V14" s="3"/>
      <c r="W14" s="30"/>
      <c r="X14" s="71" t="str">
        <f t="shared" si="1"/>
        <v>Đạt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</row>
    <row r="15" spans="2:39" ht="18.95" customHeight="1">
      <c r="B15" s="31">
        <v>5</v>
      </c>
      <c r="C15" s="32" t="s">
        <v>167</v>
      </c>
      <c r="D15" s="33" t="s">
        <v>168</v>
      </c>
      <c r="E15" s="34" t="s">
        <v>169</v>
      </c>
      <c r="F15" s="35"/>
      <c r="G15" s="88" t="s">
        <v>141</v>
      </c>
      <c r="H15" s="36">
        <v>9</v>
      </c>
      <c r="I15" s="36">
        <v>8</v>
      </c>
      <c r="J15" s="105" t="s">
        <v>29</v>
      </c>
      <c r="K15" s="36">
        <v>8</v>
      </c>
      <c r="L15" s="44"/>
      <c r="M15" s="44"/>
      <c r="N15" s="44"/>
      <c r="O15" s="78"/>
      <c r="P15" s="38">
        <v>6.5</v>
      </c>
      <c r="Q15" s="39">
        <v>7.2</v>
      </c>
      <c r="R15" s="40"/>
      <c r="S15" s="41"/>
      <c r="T15" s="42" t="str">
        <f t="shared" si="0"/>
        <v/>
      </c>
      <c r="U15" s="43"/>
      <c r="V15" s="3"/>
      <c r="W15" s="30"/>
      <c r="X15" s="71" t="str">
        <f t="shared" si="1"/>
        <v>Đạt</v>
      </c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</row>
    <row r="16" spans="2:39" ht="18.95" customHeight="1">
      <c r="B16" s="31">
        <v>6</v>
      </c>
      <c r="C16" s="32" t="s">
        <v>170</v>
      </c>
      <c r="D16" s="33" t="s">
        <v>171</v>
      </c>
      <c r="E16" s="34" t="s">
        <v>172</v>
      </c>
      <c r="F16" s="35"/>
      <c r="G16" s="88" t="s">
        <v>219</v>
      </c>
      <c r="H16" s="36">
        <v>10</v>
      </c>
      <c r="I16" s="36">
        <v>9</v>
      </c>
      <c r="J16" s="105" t="s">
        <v>29</v>
      </c>
      <c r="K16" s="36">
        <v>9</v>
      </c>
      <c r="L16" s="44"/>
      <c r="M16" s="44"/>
      <c r="N16" s="44"/>
      <c r="O16" s="78"/>
      <c r="P16" s="38">
        <v>7.5</v>
      </c>
      <c r="Q16" s="39">
        <v>8.1999999999999993</v>
      </c>
      <c r="R16" s="40"/>
      <c r="S16" s="41"/>
      <c r="T16" s="42" t="str">
        <f t="shared" si="0"/>
        <v/>
      </c>
      <c r="U16" s="43"/>
      <c r="V16" s="3"/>
      <c r="W16" s="30"/>
      <c r="X16" s="71" t="str">
        <f t="shared" si="1"/>
        <v>Đạt</v>
      </c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</row>
    <row r="17" spans="2:39" ht="18.95" customHeight="1">
      <c r="B17" s="31">
        <v>7</v>
      </c>
      <c r="C17" s="32" t="s">
        <v>173</v>
      </c>
      <c r="D17" s="33" t="s">
        <v>174</v>
      </c>
      <c r="E17" s="34" t="s">
        <v>172</v>
      </c>
      <c r="F17" s="35"/>
      <c r="G17" s="88" t="s">
        <v>150</v>
      </c>
      <c r="H17" s="36">
        <v>9</v>
      </c>
      <c r="I17" s="36">
        <v>8</v>
      </c>
      <c r="J17" s="105" t="s">
        <v>29</v>
      </c>
      <c r="K17" s="36">
        <v>8</v>
      </c>
      <c r="L17" s="44"/>
      <c r="M17" s="44"/>
      <c r="N17" s="44"/>
      <c r="O17" s="78"/>
      <c r="P17" s="38">
        <v>9</v>
      </c>
      <c r="Q17" s="39">
        <v>8.6999999999999993</v>
      </c>
      <c r="R17" s="40"/>
      <c r="S17" s="41"/>
      <c r="T17" s="42" t="str">
        <f t="shared" si="0"/>
        <v/>
      </c>
      <c r="U17" s="43"/>
      <c r="V17" s="3"/>
      <c r="W17" s="30"/>
      <c r="X17" s="71" t="str">
        <f t="shared" si="1"/>
        <v>Đạt</v>
      </c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</row>
    <row r="18" spans="2:39" ht="18.95" customHeight="1">
      <c r="B18" s="31">
        <v>8</v>
      </c>
      <c r="C18" s="32" t="s">
        <v>175</v>
      </c>
      <c r="D18" s="33" t="s">
        <v>176</v>
      </c>
      <c r="E18" s="34" t="s">
        <v>177</v>
      </c>
      <c r="F18" s="35"/>
      <c r="G18" s="88" t="s">
        <v>150</v>
      </c>
      <c r="H18" s="36">
        <v>9</v>
      </c>
      <c r="I18" s="36">
        <v>8</v>
      </c>
      <c r="J18" s="105" t="s">
        <v>29</v>
      </c>
      <c r="K18" s="36">
        <v>8</v>
      </c>
      <c r="L18" s="44"/>
      <c r="M18" s="44"/>
      <c r="N18" s="44"/>
      <c r="O18" s="78"/>
      <c r="P18" s="38">
        <v>6</v>
      </c>
      <c r="Q18" s="39">
        <v>6.9</v>
      </c>
      <c r="R18" s="40"/>
      <c r="S18" s="41"/>
      <c r="T18" s="42" t="str">
        <f t="shared" si="0"/>
        <v/>
      </c>
      <c r="U18" s="43"/>
      <c r="V18" s="3"/>
      <c r="W18" s="30"/>
      <c r="X18" s="71" t="str">
        <f t="shared" si="1"/>
        <v>Đạt</v>
      </c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</row>
    <row r="19" spans="2:39" ht="18.95" customHeight="1">
      <c r="B19" s="31">
        <v>9</v>
      </c>
      <c r="C19" s="32" t="s">
        <v>178</v>
      </c>
      <c r="D19" s="33" t="s">
        <v>179</v>
      </c>
      <c r="E19" s="34" t="s">
        <v>180</v>
      </c>
      <c r="F19" s="35"/>
      <c r="G19" s="88" t="s">
        <v>150</v>
      </c>
      <c r="H19" s="36">
        <v>10</v>
      </c>
      <c r="I19" s="36">
        <v>9</v>
      </c>
      <c r="J19" s="105" t="s">
        <v>29</v>
      </c>
      <c r="K19" s="36">
        <v>9</v>
      </c>
      <c r="L19" s="44"/>
      <c r="M19" s="44"/>
      <c r="N19" s="44"/>
      <c r="O19" s="78"/>
      <c r="P19" s="38">
        <v>8.5</v>
      </c>
      <c r="Q19" s="39">
        <v>8.8000000000000007</v>
      </c>
      <c r="R19" s="40"/>
      <c r="S19" s="41"/>
      <c r="T19" s="42" t="str">
        <f t="shared" si="0"/>
        <v/>
      </c>
      <c r="U19" s="43"/>
      <c r="V19" s="3"/>
      <c r="W19" s="30"/>
      <c r="X19" s="71" t="str">
        <f t="shared" si="1"/>
        <v>Đạt</v>
      </c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</row>
    <row r="20" spans="2:39" ht="18.95" customHeight="1">
      <c r="B20" s="31">
        <v>10</v>
      </c>
      <c r="C20" s="32" t="s">
        <v>181</v>
      </c>
      <c r="D20" s="33" t="s">
        <v>182</v>
      </c>
      <c r="E20" s="34" t="s">
        <v>183</v>
      </c>
      <c r="F20" s="35"/>
      <c r="G20" s="88" t="s">
        <v>148</v>
      </c>
      <c r="H20" s="36">
        <v>8</v>
      </c>
      <c r="I20" s="36">
        <v>8</v>
      </c>
      <c r="J20" s="105" t="s">
        <v>29</v>
      </c>
      <c r="K20" s="36">
        <v>8</v>
      </c>
      <c r="L20" s="44"/>
      <c r="M20" s="44"/>
      <c r="N20" s="44"/>
      <c r="O20" s="78"/>
      <c r="P20" s="38">
        <v>4.5</v>
      </c>
      <c r="Q20" s="39">
        <v>5.9</v>
      </c>
      <c r="R20" s="40"/>
      <c r="S20" s="41"/>
      <c r="T20" s="42" t="str">
        <f t="shared" si="0"/>
        <v/>
      </c>
      <c r="U20" s="43"/>
      <c r="V20" s="3"/>
      <c r="W20" s="30"/>
      <c r="X20" s="71" t="str">
        <f t="shared" si="1"/>
        <v>Đạt</v>
      </c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</row>
    <row r="21" spans="2:39" ht="18.95" customHeight="1">
      <c r="B21" s="31">
        <v>11</v>
      </c>
      <c r="C21" s="32" t="s">
        <v>184</v>
      </c>
      <c r="D21" s="33" t="s">
        <v>113</v>
      </c>
      <c r="E21" s="34" t="s">
        <v>101</v>
      </c>
      <c r="F21" s="35"/>
      <c r="G21" s="88" t="s">
        <v>220</v>
      </c>
      <c r="H21" s="36">
        <v>9</v>
      </c>
      <c r="I21" s="36">
        <v>8</v>
      </c>
      <c r="J21" s="105" t="s">
        <v>29</v>
      </c>
      <c r="K21" s="36">
        <v>8</v>
      </c>
      <c r="L21" s="44"/>
      <c r="M21" s="44"/>
      <c r="N21" s="44"/>
      <c r="O21" s="78"/>
      <c r="P21" s="38"/>
      <c r="Q21" s="39">
        <v>3.3</v>
      </c>
      <c r="R21" s="40"/>
      <c r="S21" s="41"/>
      <c r="T21" s="42" t="s">
        <v>591</v>
      </c>
      <c r="U21" s="43"/>
      <c r="V21" s="3"/>
      <c r="W21" s="30"/>
      <c r="X21" s="71" t="str">
        <f t="shared" si="1"/>
        <v>Học lại</v>
      </c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</row>
    <row r="22" spans="2:39" ht="18.95" customHeight="1">
      <c r="B22" s="31">
        <v>12</v>
      </c>
      <c r="C22" s="32" t="s">
        <v>185</v>
      </c>
      <c r="D22" s="33" t="s">
        <v>186</v>
      </c>
      <c r="E22" s="34" t="s">
        <v>187</v>
      </c>
      <c r="F22" s="35"/>
      <c r="G22" s="88" t="s">
        <v>148</v>
      </c>
      <c r="H22" s="36">
        <v>8</v>
      </c>
      <c r="I22" s="36">
        <v>8</v>
      </c>
      <c r="J22" s="105" t="s">
        <v>29</v>
      </c>
      <c r="K22" s="36">
        <v>8</v>
      </c>
      <c r="L22" s="44"/>
      <c r="M22" s="44"/>
      <c r="N22" s="44"/>
      <c r="O22" s="78"/>
      <c r="P22" s="38">
        <v>9.5</v>
      </c>
      <c r="Q22" s="39">
        <v>8.9</v>
      </c>
      <c r="R22" s="40"/>
      <c r="S22" s="41"/>
      <c r="T22" s="42" t="str">
        <f t="shared" ref="T22:T32" si="2">+IF(OR($H22=0,$I22=0,$J22=0,$K22=0),"Không đủ ĐKDT","")</f>
        <v/>
      </c>
      <c r="U22" s="43"/>
      <c r="V22" s="3"/>
      <c r="W22" s="30"/>
      <c r="X22" s="71" t="str">
        <f t="shared" si="1"/>
        <v>Đạt</v>
      </c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</row>
    <row r="23" spans="2:39" ht="18.95" customHeight="1">
      <c r="B23" s="31">
        <v>13</v>
      </c>
      <c r="C23" s="32" t="s">
        <v>188</v>
      </c>
      <c r="D23" s="33" t="s">
        <v>189</v>
      </c>
      <c r="E23" s="34" t="s">
        <v>190</v>
      </c>
      <c r="F23" s="35"/>
      <c r="G23" s="88" t="s">
        <v>143</v>
      </c>
      <c r="H23" s="36">
        <v>10</v>
      </c>
      <c r="I23" s="36">
        <v>8</v>
      </c>
      <c r="J23" s="105" t="s">
        <v>29</v>
      </c>
      <c r="K23" s="36">
        <v>8</v>
      </c>
      <c r="L23" s="44"/>
      <c r="M23" s="44"/>
      <c r="N23" s="44"/>
      <c r="O23" s="78"/>
      <c r="P23" s="38">
        <v>7.5</v>
      </c>
      <c r="Q23" s="39">
        <v>7.9</v>
      </c>
      <c r="R23" s="40"/>
      <c r="S23" s="41"/>
      <c r="T23" s="42" t="str">
        <f t="shared" si="2"/>
        <v/>
      </c>
      <c r="U23" s="43"/>
      <c r="V23" s="3"/>
      <c r="W23" s="30"/>
      <c r="X23" s="71" t="str">
        <f t="shared" si="1"/>
        <v>Đạt</v>
      </c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</row>
    <row r="24" spans="2:39" ht="18.95" customHeight="1">
      <c r="B24" s="31">
        <v>14</v>
      </c>
      <c r="C24" s="32" t="s">
        <v>191</v>
      </c>
      <c r="D24" s="33" t="s">
        <v>192</v>
      </c>
      <c r="E24" s="34" t="s">
        <v>193</v>
      </c>
      <c r="F24" s="35"/>
      <c r="G24" s="88" t="s">
        <v>141</v>
      </c>
      <c r="H24" s="36">
        <v>10</v>
      </c>
      <c r="I24" s="36">
        <v>8</v>
      </c>
      <c r="J24" s="105" t="s">
        <v>29</v>
      </c>
      <c r="K24" s="36">
        <v>8</v>
      </c>
      <c r="L24" s="44"/>
      <c r="M24" s="44"/>
      <c r="N24" s="44"/>
      <c r="O24" s="78"/>
      <c r="P24" s="38">
        <v>8.5</v>
      </c>
      <c r="Q24" s="39">
        <v>8.5</v>
      </c>
      <c r="R24" s="40"/>
      <c r="S24" s="41"/>
      <c r="T24" s="42" t="str">
        <f t="shared" si="2"/>
        <v/>
      </c>
      <c r="U24" s="43"/>
      <c r="V24" s="3"/>
      <c r="W24" s="30"/>
      <c r="X24" s="71" t="str">
        <f t="shared" si="1"/>
        <v>Đạt</v>
      </c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</row>
    <row r="25" spans="2:39" ht="18.95" customHeight="1">
      <c r="B25" s="31">
        <v>15</v>
      </c>
      <c r="C25" s="32" t="s">
        <v>194</v>
      </c>
      <c r="D25" s="33" t="s">
        <v>195</v>
      </c>
      <c r="E25" s="34" t="s">
        <v>117</v>
      </c>
      <c r="F25" s="35"/>
      <c r="G25" s="88" t="s">
        <v>150</v>
      </c>
      <c r="H25" s="36">
        <v>3</v>
      </c>
      <c r="I25" s="36">
        <v>8</v>
      </c>
      <c r="J25" s="105" t="s">
        <v>29</v>
      </c>
      <c r="K25" s="36">
        <v>8</v>
      </c>
      <c r="L25" s="44"/>
      <c r="M25" s="44"/>
      <c r="N25" s="44"/>
      <c r="O25" s="78"/>
      <c r="P25" s="38">
        <v>3</v>
      </c>
      <c r="Q25" s="39">
        <v>4.5</v>
      </c>
      <c r="R25" s="40"/>
      <c r="S25" s="41"/>
      <c r="T25" s="42" t="str">
        <f t="shared" si="2"/>
        <v/>
      </c>
      <c r="U25" s="43"/>
      <c r="V25" s="3"/>
      <c r="W25" s="30"/>
      <c r="X25" s="71" t="str">
        <f t="shared" si="1"/>
        <v>Đạt</v>
      </c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</row>
    <row r="26" spans="2:39" ht="18.95" customHeight="1">
      <c r="B26" s="31">
        <v>16</v>
      </c>
      <c r="C26" s="32" t="s">
        <v>196</v>
      </c>
      <c r="D26" s="33" t="s">
        <v>197</v>
      </c>
      <c r="E26" s="34" t="s">
        <v>198</v>
      </c>
      <c r="F26" s="35"/>
      <c r="G26" s="88" t="s">
        <v>142</v>
      </c>
      <c r="H26" s="36">
        <v>6</v>
      </c>
      <c r="I26" s="36">
        <v>8</v>
      </c>
      <c r="J26" s="105" t="s">
        <v>29</v>
      </c>
      <c r="K26" s="36">
        <v>8</v>
      </c>
      <c r="L26" s="44"/>
      <c r="M26" s="44"/>
      <c r="N26" s="44"/>
      <c r="O26" s="78"/>
      <c r="P26" s="38">
        <v>5</v>
      </c>
      <c r="Q26" s="39">
        <v>6</v>
      </c>
      <c r="R26" s="40"/>
      <c r="S26" s="41"/>
      <c r="T26" s="42" t="str">
        <f t="shared" si="2"/>
        <v/>
      </c>
      <c r="U26" s="43"/>
      <c r="V26" s="3"/>
      <c r="W26" s="30"/>
      <c r="X26" s="71" t="str">
        <f t="shared" si="1"/>
        <v>Đạt</v>
      </c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</row>
    <row r="27" spans="2:39" ht="18.95" customHeight="1">
      <c r="B27" s="31">
        <v>17</v>
      </c>
      <c r="C27" s="32" t="s">
        <v>199</v>
      </c>
      <c r="D27" s="33" t="s">
        <v>200</v>
      </c>
      <c r="E27" s="34" t="s">
        <v>201</v>
      </c>
      <c r="F27" s="35"/>
      <c r="G27" s="88" t="s">
        <v>219</v>
      </c>
      <c r="H27" s="36">
        <v>10</v>
      </c>
      <c r="I27" s="36">
        <v>9</v>
      </c>
      <c r="J27" s="105" t="s">
        <v>29</v>
      </c>
      <c r="K27" s="36">
        <v>8</v>
      </c>
      <c r="L27" s="44"/>
      <c r="M27" s="44"/>
      <c r="N27" s="44"/>
      <c r="O27" s="78"/>
      <c r="P27" s="38">
        <v>7.5</v>
      </c>
      <c r="Q27" s="39">
        <v>8.1</v>
      </c>
      <c r="R27" s="40"/>
      <c r="S27" s="41"/>
      <c r="T27" s="42" t="str">
        <f t="shared" si="2"/>
        <v/>
      </c>
      <c r="U27" s="43"/>
      <c r="V27" s="3"/>
      <c r="W27" s="30"/>
      <c r="X27" s="71" t="str">
        <f t="shared" si="1"/>
        <v>Đạt</v>
      </c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</row>
    <row r="28" spans="2:39" ht="18.95" customHeight="1">
      <c r="B28" s="31">
        <v>18</v>
      </c>
      <c r="C28" s="32" t="s">
        <v>202</v>
      </c>
      <c r="D28" s="33" t="s">
        <v>203</v>
      </c>
      <c r="E28" s="34" t="s">
        <v>204</v>
      </c>
      <c r="F28" s="35"/>
      <c r="G28" s="88" t="s">
        <v>149</v>
      </c>
      <c r="H28" s="36">
        <v>9</v>
      </c>
      <c r="I28" s="36">
        <v>8</v>
      </c>
      <c r="J28" s="105" t="s">
        <v>29</v>
      </c>
      <c r="K28" s="36">
        <v>8</v>
      </c>
      <c r="L28" s="44"/>
      <c r="M28" s="44"/>
      <c r="N28" s="44"/>
      <c r="O28" s="78"/>
      <c r="P28" s="38">
        <v>9.5</v>
      </c>
      <c r="Q28" s="39">
        <v>9</v>
      </c>
      <c r="R28" s="40"/>
      <c r="S28" s="41"/>
      <c r="T28" s="42" t="str">
        <f t="shared" si="2"/>
        <v/>
      </c>
      <c r="U28" s="43"/>
      <c r="V28" s="3"/>
      <c r="W28" s="30"/>
      <c r="X28" s="71" t="str">
        <f t="shared" si="1"/>
        <v>Đạt</v>
      </c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</row>
    <row r="29" spans="2:39" ht="18.95" customHeight="1">
      <c r="B29" s="31">
        <v>19</v>
      </c>
      <c r="C29" s="32" t="s">
        <v>205</v>
      </c>
      <c r="D29" s="33" t="s">
        <v>206</v>
      </c>
      <c r="E29" s="34" t="s">
        <v>207</v>
      </c>
      <c r="F29" s="35"/>
      <c r="G29" s="88" t="s">
        <v>221</v>
      </c>
      <c r="H29" s="36">
        <v>6</v>
      </c>
      <c r="I29" s="36">
        <v>8</v>
      </c>
      <c r="J29" s="105" t="s">
        <v>29</v>
      </c>
      <c r="K29" s="36">
        <v>8</v>
      </c>
      <c r="L29" s="44"/>
      <c r="M29" s="44"/>
      <c r="N29" s="44"/>
      <c r="O29" s="78"/>
      <c r="P29" s="38">
        <v>4</v>
      </c>
      <c r="Q29" s="39">
        <v>5.4</v>
      </c>
      <c r="R29" s="40"/>
      <c r="S29" s="41"/>
      <c r="T29" s="42" t="str">
        <f t="shared" si="2"/>
        <v/>
      </c>
      <c r="U29" s="43"/>
      <c r="V29" s="3"/>
      <c r="W29" s="30"/>
      <c r="X29" s="71" t="str">
        <f t="shared" si="1"/>
        <v>Đạt</v>
      </c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</row>
    <row r="30" spans="2:39" ht="18.95" customHeight="1">
      <c r="B30" s="31">
        <v>20</v>
      </c>
      <c r="C30" s="32" t="s">
        <v>208</v>
      </c>
      <c r="D30" s="33" t="s">
        <v>209</v>
      </c>
      <c r="E30" s="34" t="s">
        <v>210</v>
      </c>
      <c r="F30" s="35"/>
      <c r="G30" s="88" t="s">
        <v>148</v>
      </c>
      <c r="H30" s="36">
        <v>3</v>
      </c>
      <c r="I30" s="36">
        <v>8</v>
      </c>
      <c r="J30" s="105" t="s">
        <v>29</v>
      </c>
      <c r="K30" s="36">
        <v>8</v>
      </c>
      <c r="L30" s="44"/>
      <c r="M30" s="44"/>
      <c r="N30" s="44"/>
      <c r="O30" s="78"/>
      <c r="P30" s="38">
        <v>8.5</v>
      </c>
      <c r="Q30" s="39">
        <v>7.8</v>
      </c>
      <c r="R30" s="40"/>
      <c r="S30" s="41"/>
      <c r="T30" s="42" t="str">
        <f t="shared" si="2"/>
        <v/>
      </c>
      <c r="U30" s="43"/>
      <c r="V30" s="3"/>
      <c r="W30" s="30"/>
      <c r="X30" s="71" t="str">
        <f t="shared" si="1"/>
        <v>Đạt</v>
      </c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</row>
    <row r="31" spans="2:39" ht="18.95" customHeight="1">
      <c r="B31" s="31">
        <v>21</v>
      </c>
      <c r="C31" s="32" t="s">
        <v>211</v>
      </c>
      <c r="D31" s="33" t="s">
        <v>212</v>
      </c>
      <c r="E31" s="34" t="s">
        <v>213</v>
      </c>
      <c r="F31" s="35"/>
      <c r="G31" s="88" t="s">
        <v>221</v>
      </c>
      <c r="H31" s="36">
        <v>10</v>
      </c>
      <c r="I31" s="36">
        <v>8</v>
      </c>
      <c r="J31" s="105" t="s">
        <v>29</v>
      </c>
      <c r="K31" s="36">
        <v>8</v>
      </c>
      <c r="L31" s="44"/>
      <c r="M31" s="44"/>
      <c r="N31" s="44"/>
      <c r="O31" s="78"/>
      <c r="P31" s="38">
        <v>4</v>
      </c>
      <c r="Q31" s="39">
        <v>5.8</v>
      </c>
      <c r="R31" s="40"/>
      <c r="S31" s="41"/>
      <c r="T31" s="42" t="str">
        <f t="shared" si="2"/>
        <v/>
      </c>
      <c r="U31" s="43"/>
      <c r="V31" s="3"/>
      <c r="W31" s="30"/>
      <c r="X31" s="71" t="str">
        <f t="shared" si="1"/>
        <v>Đạt</v>
      </c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</row>
    <row r="32" spans="2:39" ht="18.95" customHeight="1">
      <c r="B32" s="89">
        <v>22</v>
      </c>
      <c r="C32" s="90" t="s">
        <v>214</v>
      </c>
      <c r="D32" s="91" t="s">
        <v>215</v>
      </c>
      <c r="E32" s="92" t="s">
        <v>216</v>
      </c>
      <c r="F32" s="93"/>
      <c r="G32" s="122" t="s">
        <v>222</v>
      </c>
      <c r="H32" s="95">
        <v>10</v>
      </c>
      <c r="I32" s="95">
        <v>8</v>
      </c>
      <c r="J32" s="106" t="s">
        <v>29</v>
      </c>
      <c r="K32" s="95">
        <v>8</v>
      </c>
      <c r="L32" s="96"/>
      <c r="M32" s="96"/>
      <c r="N32" s="96"/>
      <c r="O32" s="97"/>
      <c r="P32" s="98">
        <v>7</v>
      </c>
      <c r="Q32" s="99">
        <v>7.6</v>
      </c>
      <c r="R32" s="100"/>
      <c r="S32" s="101"/>
      <c r="T32" s="102" t="str">
        <f t="shared" si="2"/>
        <v/>
      </c>
      <c r="U32" s="43"/>
      <c r="V32" s="3"/>
      <c r="W32" s="30"/>
      <c r="X32" s="71" t="str">
        <f t="shared" si="1"/>
        <v>Đạt</v>
      </c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</row>
    <row r="33" spans="1:39" ht="9" customHeight="1">
      <c r="A33" s="2"/>
      <c r="B33" s="45"/>
      <c r="C33" s="46"/>
      <c r="D33" s="46"/>
      <c r="E33" s="47"/>
      <c r="F33" s="47"/>
      <c r="G33" s="47"/>
      <c r="H33" s="48"/>
      <c r="I33" s="49"/>
      <c r="J33" s="49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3"/>
    </row>
    <row r="34" spans="1:39" ht="24.75" customHeight="1">
      <c r="B34" s="79"/>
      <c r="C34" s="79"/>
      <c r="D34" s="80"/>
      <c r="E34" s="81"/>
      <c r="F34" s="3"/>
      <c r="G34" s="3"/>
      <c r="H34" s="3"/>
      <c r="I34" s="3"/>
      <c r="J34" s="147" t="s">
        <v>724</v>
      </c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3"/>
    </row>
    <row r="35" spans="1:39" s="2" customFormat="1" ht="4.5" customHeight="1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</row>
    <row r="36" spans="1:39" s="2" customFormat="1" ht="36.75" customHeight="1">
      <c r="A36" s="1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</row>
    <row r="37" spans="1:39" s="2" customFormat="1" ht="21.75" hidden="1" customHeight="1">
      <c r="A37" s="1"/>
      <c r="B37" s="149" t="s">
        <v>34</v>
      </c>
      <c r="C37" s="149"/>
      <c r="D37" s="149"/>
      <c r="E37" s="149"/>
      <c r="F37" s="149"/>
      <c r="G37" s="149"/>
      <c r="H37" s="149"/>
      <c r="I37" s="51"/>
      <c r="J37" s="150" t="s">
        <v>30</v>
      </c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3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</row>
    <row r="38" spans="1:39" s="2" customFormat="1" hidden="1">
      <c r="A38" s="1"/>
      <c r="B38" s="45"/>
      <c r="C38" s="52"/>
      <c r="D38" s="52"/>
      <c r="E38" s="53"/>
      <c r="F38" s="53"/>
      <c r="G38" s="53"/>
      <c r="H38" s="54"/>
      <c r="I38" s="55"/>
      <c r="J38" s="55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1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</row>
    <row r="39" spans="1:39" s="2" customFormat="1" hidden="1">
      <c r="A39" s="1"/>
      <c r="B39" s="149" t="s">
        <v>31</v>
      </c>
      <c r="C39" s="149"/>
      <c r="D39" s="151" t="s">
        <v>32</v>
      </c>
      <c r="E39" s="151"/>
      <c r="F39" s="151"/>
      <c r="G39" s="151"/>
      <c r="H39" s="151"/>
      <c r="I39" s="55"/>
      <c r="J39" s="55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1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</row>
    <row r="40" spans="1:39" s="2" customFormat="1" hidden="1">
      <c r="A40" s="1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1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</row>
    <row r="41" spans="1:39" hidden="1"/>
    <row r="42" spans="1:39" hidden="1"/>
    <row r="43" spans="1:39" hidden="1"/>
    <row r="44" spans="1:39" hidden="1">
      <c r="B44" s="148"/>
      <c r="C44" s="148"/>
      <c r="D44" s="148"/>
      <c r="E44" s="148"/>
      <c r="F44" s="148"/>
      <c r="G44" s="148"/>
      <c r="H44" s="148"/>
      <c r="I44" s="148"/>
      <c r="J44" s="148" t="s">
        <v>33</v>
      </c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</row>
  </sheetData>
  <sheetProtection formatCells="0" formatColumns="0" formatRows="0" insertColumns="0" insertRows="0" insertHyperlinks="0" deleteColumns="0" deleteRows="0" sort="0" autoFilter="0" pivotTables="0"/>
  <autoFilter ref="A9:AM32">
    <filterColumn colId="3" showButton="0"/>
  </autoFilter>
  <sortState ref="B11:T32">
    <sortCondition ref="B11:B32"/>
  </sortState>
  <mergeCells count="48">
    <mergeCell ref="N8:N9"/>
    <mergeCell ref="O8:O9"/>
    <mergeCell ref="P8:P9"/>
    <mergeCell ref="G8:G9"/>
    <mergeCell ref="H8:H9"/>
    <mergeCell ref="I8:I9"/>
    <mergeCell ref="J8:J9"/>
    <mergeCell ref="H1:K1"/>
    <mergeCell ref="L1:U1"/>
    <mergeCell ref="B2:G2"/>
    <mergeCell ref="H2:U2"/>
    <mergeCell ref="B3:G3"/>
    <mergeCell ref="H3:U3"/>
    <mergeCell ref="AJ5:AK7"/>
    <mergeCell ref="AL5:AM7"/>
    <mergeCell ref="Y5:Y8"/>
    <mergeCell ref="Z5:Z8"/>
    <mergeCell ref="AA5:AA8"/>
    <mergeCell ref="AB5:AE7"/>
    <mergeCell ref="AF5:AG7"/>
    <mergeCell ref="AH5:AI7"/>
    <mergeCell ref="G6:O6"/>
    <mergeCell ref="P6:U6"/>
    <mergeCell ref="B5:C5"/>
    <mergeCell ref="D5:O5"/>
    <mergeCell ref="P5:U5"/>
    <mergeCell ref="B6:C6"/>
    <mergeCell ref="J34:U34"/>
    <mergeCell ref="B39:C39"/>
    <mergeCell ref="D39:H39"/>
    <mergeCell ref="S8:S9"/>
    <mergeCell ref="M8:M9"/>
    <mergeCell ref="K8:K9"/>
    <mergeCell ref="L8:L9"/>
    <mergeCell ref="Q8:Q10"/>
    <mergeCell ref="R8:R9"/>
    <mergeCell ref="B8:B9"/>
    <mergeCell ref="C8:C9"/>
    <mergeCell ref="D8:E9"/>
    <mergeCell ref="F8:F9"/>
    <mergeCell ref="T8:T10"/>
    <mergeCell ref="U8:U10"/>
    <mergeCell ref="B10:G10"/>
    <mergeCell ref="B44:C44"/>
    <mergeCell ref="D44:I44"/>
    <mergeCell ref="J44:U44"/>
    <mergeCell ref="B37:H37"/>
    <mergeCell ref="J37:U37"/>
  </mergeCells>
  <conditionalFormatting sqref="P11:P32 H11:N32">
    <cfRule type="cellIs" dxfId="48" priority="3" operator="greaterThan">
      <formula>10</formula>
    </cfRule>
  </conditionalFormatting>
  <conditionalFormatting sqref="O1:O1048576">
    <cfRule type="duplicateValues" dxfId="47" priority="2"/>
  </conditionalFormatting>
  <conditionalFormatting sqref="C1:C1048576">
    <cfRule type="duplicateValues" dxfId="46" priority="1"/>
  </conditionalFormatting>
  <dataValidations count="1">
    <dataValidation allowBlank="1" showInputMessage="1" showErrorMessage="1" errorTitle="Không xóa dữ liệu" error="Không xóa dữ liệu" prompt="Không xóa dữ liệu" sqref="Y3:AM9 X11:X32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M43"/>
  <sheetViews>
    <sheetView workbookViewId="0">
      <pane ySplit="4" topLeftCell="A26" activePane="bottomLeft" state="frozen"/>
      <selection activeCell="H2" sqref="H2:U2"/>
      <selection pane="bottomLeft" activeCell="D30" sqref="D30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5.125" style="1" customWidth="1"/>
    <col min="5" max="5" width="7.375" style="1" customWidth="1"/>
    <col min="6" max="6" width="9.375" style="1" hidden="1" customWidth="1"/>
    <col min="7" max="7" width="11.5" style="1" customWidth="1"/>
    <col min="8" max="11" width="4.2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3.625" style="1" customWidth="1"/>
    <col min="21" max="21" width="5.75" style="1" hidden="1" customWidth="1"/>
    <col min="22" max="22" width="6.5" style="1" customWidth="1"/>
    <col min="23" max="23" width="6.5" style="2" customWidth="1"/>
    <col min="24" max="24" width="9" style="58"/>
    <col min="25" max="25" width="9.125" style="58" bestFit="1" customWidth="1"/>
    <col min="26" max="26" width="9" style="58"/>
    <col min="27" max="27" width="10.375" style="58" bestFit="1" customWidth="1"/>
    <col min="28" max="28" width="9.125" style="58" bestFit="1" customWidth="1"/>
    <col min="29" max="39" width="9" style="58"/>
    <col min="40" max="16384" width="9" style="1"/>
  </cols>
  <sheetData>
    <row r="1" spans="2:39" ht="18.75"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2:39" ht="27.75" customHeight="1">
      <c r="B2" s="174" t="s">
        <v>0</v>
      </c>
      <c r="C2" s="174"/>
      <c r="D2" s="174"/>
      <c r="E2" s="174"/>
      <c r="F2" s="174"/>
      <c r="G2" s="174"/>
      <c r="H2" s="175" t="s">
        <v>723</v>
      </c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3"/>
    </row>
    <row r="3" spans="2:39" ht="25.5" customHeight="1">
      <c r="B3" s="176" t="s">
        <v>1</v>
      </c>
      <c r="C3" s="176"/>
      <c r="D3" s="176"/>
      <c r="E3" s="176"/>
      <c r="F3" s="176"/>
      <c r="G3" s="176"/>
      <c r="H3" s="177" t="s">
        <v>43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4"/>
      <c r="W3" s="5"/>
      <c r="AE3" s="59"/>
      <c r="AF3" s="60"/>
      <c r="AG3" s="59"/>
      <c r="AH3" s="59"/>
      <c r="AI3" s="59"/>
      <c r="AJ3" s="60"/>
      <c r="AK3" s="59"/>
    </row>
    <row r="4" spans="2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61"/>
      <c r="AJ4" s="61"/>
    </row>
    <row r="5" spans="2:39" ht="23.25" customHeight="1">
      <c r="B5" s="165" t="s">
        <v>2</v>
      </c>
      <c r="C5" s="165"/>
      <c r="D5" s="162" t="s">
        <v>223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72" t="s">
        <v>42</v>
      </c>
      <c r="Q5" s="172"/>
      <c r="R5" s="172"/>
      <c r="S5" s="172"/>
      <c r="T5" s="172"/>
      <c r="U5" s="172"/>
      <c r="X5" s="59"/>
      <c r="Y5" s="152" t="s">
        <v>41</v>
      </c>
      <c r="Z5" s="152" t="s">
        <v>8</v>
      </c>
      <c r="AA5" s="152" t="s">
        <v>40</v>
      </c>
      <c r="AB5" s="152" t="s">
        <v>39</v>
      </c>
      <c r="AC5" s="152"/>
      <c r="AD5" s="152"/>
      <c r="AE5" s="152"/>
      <c r="AF5" s="152" t="s">
        <v>38</v>
      </c>
      <c r="AG5" s="152"/>
      <c r="AH5" s="152" t="s">
        <v>36</v>
      </c>
      <c r="AI5" s="152"/>
      <c r="AJ5" s="152" t="s">
        <v>37</v>
      </c>
      <c r="AK5" s="152"/>
      <c r="AL5" s="152" t="s">
        <v>35</v>
      </c>
      <c r="AM5" s="152"/>
    </row>
    <row r="6" spans="2:39" ht="17.25" customHeight="1">
      <c r="B6" s="164" t="s">
        <v>3</v>
      </c>
      <c r="C6" s="164"/>
      <c r="D6" s="9"/>
      <c r="G6" s="163" t="s">
        <v>224</v>
      </c>
      <c r="H6" s="163"/>
      <c r="I6" s="163"/>
      <c r="J6" s="163"/>
      <c r="K6" s="163"/>
      <c r="L6" s="163"/>
      <c r="M6" s="163"/>
      <c r="N6" s="163"/>
      <c r="O6" s="163"/>
      <c r="P6" s="163" t="s">
        <v>46</v>
      </c>
      <c r="Q6" s="163"/>
      <c r="R6" s="163"/>
      <c r="S6" s="163"/>
      <c r="T6" s="163"/>
      <c r="U6" s="163"/>
      <c r="X6" s="59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</row>
    <row r="7" spans="2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6"/>
      <c r="Q7" s="3"/>
      <c r="R7" s="3"/>
      <c r="S7" s="3"/>
      <c r="T7" s="3"/>
      <c r="U7" s="3"/>
      <c r="X7" s="59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</row>
    <row r="8" spans="2:39" ht="44.25" customHeight="1">
      <c r="B8" s="153" t="s">
        <v>4</v>
      </c>
      <c r="C8" s="166" t="s">
        <v>5</v>
      </c>
      <c r="D8" s="168" t="s">
        <v>6</v>
      </c>
      <c r="E8" s="169"/>
      <c r="F8" s="153" t="s">
        <v>7</v>
      </c>
      <c r="G8" s="153" t="s">
        <v>8</v>
      </c>
      <c r="H8" s="161" t="s">
        <v>9</v>
      </c>
      <c r="I8" s="161" t="s">
        <v>10</v>
      </c>
      <c r="J8" s="161" t="s">
        <v>11</v>
      </c>
      <c r="K8" s="161" t="s">
        <v>12</v>
      </c>
      <c r="L8" s="159" t="s">
        <v>13</v>
      </c>
      <c r="M8" s="159" t="s">
        <v>14</v>
      </c>
      <c r="N8" s="159" t="s">
        <v>15</v>
      </c>
      <c r="O8" s="160" t="s">
        <v>16</v>
      </c>
      <c r="P8" s="159" t="s">
        <v>17</v>
      </c>
      <c r="Q8" s="153" t="s">
        <v>18</v>
      </c>
      <c r="R8" s="159" t="s">
        <v>19</v>
      </c>
      <c r="S8" s="153" t="s">
        <v>20</v>
      </c>
      <c r="T8" s="153" t="s">
        <v>21</v>
      </c>
      <c r="U8" s="153" t="s">
        <v>22</v>
      </c>
      <c r="X8" s="59"/>
      <c r="Y8" s="152"/>
      <c r="Z8" s="152"/>
      <c r="AA8" s="152"/>
      <c r="AB8" s="62" t="s">
        <v>23</v>
      </c>
      <c r="AC8" s="62" t="s">
        <v>24</v>
      </c>
      <c r="AD8" s="62" t="s">
        <v>25</v>
      </c>
      <c r="AE8" s="62" t="s">
        <v>26</v>
      </c>
      <c r="AF8" s="62" t="s">
        <v>27</v>
      </c>
      <c r="AG8" s="62" t="s">
        <v>26</v>
      </c>
      <c r="AH8" s="62" t="s">
        <v>27</v>
      </c>
      <c r="AI8" s="62" t="s">
        <v>26</v>
      </c>
      <c r="AJ8" s="62" t="s">
        <v>27</v>
      </c>
      <c r="AK8" s="62" t="s">
        <v>26</v>
      </c>
      <c r="AL8" s="62" t="s">
        <v>27</v>
      </c>
      <c r="AM8" s="63" t="s">
        <v>26</v>
      </c>
    </row>
    <row r="9" spans="2:39" ht="44.25" customHeight="1">
      <c r="B9" s="154"/>
      <c r="C9" s="167"/>
      <c r="D9" s="170"/>
      <c r="E9" s="171"/>
      <c r="F9" s="154"/>
      <c r="G9" s="154"/>
      <c r="H9" s="161"/>
      <c r="I9" s="161"/>
      <c r="J9" s="161"/>
      <c r="K9" s="161"/>
      <c r="L9" s="159"/>
      <c r="M9" s="159"/>
      <c r="N9" s="159"/>
      <c r="O9" s="160"/>
      <c r="P9" s="159"/>
      <c r="Q9" s="155"/>
      <c r="R9" s="159"/>
      <c r="S9" s="154"/>
      <c r="T9" s="155"/>
      <c r="U9" s="155"/>
      <c r="W9" s="12"/>
      <c r="X9" s="59"/>
      <c r="Y9" s="64" t="str">
        <f>+D5</f>
        <v>Các mạng thông tin vô tuyến</v>
      </c>
      <c r="Z9" s="65" t="str">
        <f>+P5</f>
        <v>Nhóm:  01</v>
      </c>
      <c r="AA9" s="66">
        <f>+$AJ$9+$AL$9+$AH$9</f>
        <v>21</v>
      </c>
      <c r="AB9" s="60">
        <f>COUNTIF($T$10:$T$76,"Khiển trách")</f>
        <v>0</v>
      </c>
      <c r="AC9" s="60">
        <f>COUNTIF($T$10:$T$76,"Cảnh cáo")</f>
        <v>0</v>
      </c>
      <c r="AD9" s="60">
        <f>COUNTIF($T$10:$T$76,"Đình chỉ thi")</f>
        <v>0</v>
      </c>
      <c r="AE9" s="67">
        <f>+($AB$9+$AC$9+$AD$9)/$AA$9*100%</f>
        <v>0</v>
      </c>
      <c r="AF9" s="60">
        <f>SUM(COUNTIF($T$10:$T$74,"Vắng"),COUNTIF($T$10:$T$74,"Vắng có phép"))</f>
        <v>0</v>
      </c>
      <c r="AG9" s="68">
        <f>+$AF$9/$AA$9</f>
        <v>0</v>
      </c>
      <c r="AH9" s="69">
        <f>COUNTIF($X$10:$X$74,"Thi lại")</f>
        <v>2</v>
      </c>
      <c r="AI9" s="68">
        <f>+$AH$9/$AA$9</f>
        <v>9.5238095238095233E-2</v>
      </c>
      <c r="AJ9" s="69">
        <f>COUNTIF($X$10:$X$75,"Học lại")</f>
        <v>10</v>
      </c>
      <c r="AK9" s="68">
        <f>+$AJ$9/$AA$9</f>
        <v>0.47619047619047616</v>
      </c>
      <c r="AL9" s="60">
        <f>COUNTIF($X$11:$X$75,"Đạt")</f>
        <v>9</v>
      </c>
      <c r="AM9" s="67">
        <f>+$AL$9/$AA$9</f>
        <v>0.42857142857142855</v>
      </c>
    </row>
    <row r="10" spans="2:39" ht="14.25" customHeight="1">
      <c r="B10" s="156" t="s">
        <v>28</v>
      </c>
      <c r="C10" s="157"/>
      <c r="D10" s="157"/>
      <c r="E10" s="157"/>
      <c r="F10" s="157"/>
      <c r="G10" s="158"/>
      <c r="H10" s="13">
        <v>10</v>
      </c>
      <c r="I10" s="13">
        <v>20</v>
      </c>
      <c r="J10" s="14"/>
      <c r="K10" s="13">
        <v>10</v>
      </c>
      <c r="L10" s="15"/>
      <c r="M10" s="16"/>
      <c r="N10" s="16"/>
      <c r="O10" s="17"/>
      <c r="P10" s="57">
        <f>100-(H10+I10+J10+K10)</f>
        <v>60</v>
      </c>
      <c r="Q10" s="154"/>
      <c r="R10" s="18"/>
      <c r="S10" s="18"/>
      <c r="T10" s="154"/>
      <c r="U10" s="154"/>
      <c r="X10" s="59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</row>
    <row r="11" spans="2:39" ht="20.100000000000001" customHeight="1">
      <c r="B11" s="19">
        <v>1</v>
      </c>
      <c r="C11" s="20" t="s">
        <v>51</v>
      </c>
      <c r="D11" s="21" t="s">
        <v>52</v>
      </c>
      <c r="E11" s="22" t="s">
        <v>53</v>
      </c>
      <c r="F11" s="23"/>
      <c r="G11" s="123" t="s">
        <v>141</v>
      </c>
      <c r="H11" s="24">
        <v>0</v>
      </c>
      <c r="I11" s="24">
        <v>0</v>
      </c>
      <c r="J11" s="104" t="s">
        <v>154</v>
      </c>
      <c r="K11" s="24">
        <v>0</v>
      </c>
      <c r="L11" s="25"/>
      <c r="M11" s="25"/>
      <c r="N11" s="25"/>
      <c r="O11" s="77"/>
      <c r="P11" s="26"/>
      <c r="Q11" s="27">
        <v>0</v>
      </c>
      <c r="R11" s="28"/>
      <c r="S11" s="28"/>
      <c r="T11" s="82" t="str">
        <f t="shared" ref="T11:T17" si="0">+IF(OR($H11=0,$I11=0,$J11=0,$K11=0),"Không đủ ĐKDT","")</f>
        <v>Không đủ ĐKDT</v>
      </c>
      <c r="U11" s="29"/>
      <c r="V11" s="3"/>
      <c r="W11" s="30"/>
      <c r="X11" s="71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Học lại</v>
      </c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</row>
    <row r="12" spans="2:39" ht="20.100000000000001" customHeight="1">
      <c r="B12" s="31">
        <v>2</v>
      </c>
      <c r="C12" s="32" t="s">
        <v>62</v>
      </c>
      <c r="D12" s="33" t="s">
        <v>63</v>
      </c>
      <c r="E12" s="34" t="s">
        <v>64</v>
      </c>
      <c r="F12" s="35"/>
      <c r="G12" s="124" t="s">
        <v>145</v>
      </c>
      <c r="H12" s="36">
        <v>0</v>
      </c>
      <c r="I12" s="36">
        <v>0</v>
      </c>
      <c r="J12" s="105" t="s">
        <v>154</v>
      </c>
      <c r="K12" s="36">
        <v>0</v>
      </c>
      <c r="L12" s="37"/>
      <c r="M12" s="37"/>
      <c r="N12" s="37"/>
      <c r="O12" s="78"/>
      <c r="P12" s="38"/>
      <c r="Q12" s="39">
        <v>0</v>
      </c>
      <c r="R12" s="40"/>
      <c r="S12" s="41"/>
      <c r="T12" s="42" t="str">
        <f t="shared" si="0"/>
        <v>Không đủ ĐKDT</v>
      </c>
      <c r="U12" s="43"/>
      <c r="V12" s="3"/>
      <c r="W12" s="30"/>
      <c r="X12" s="71" t="str">
        <f t="shared" ref="X12:X31" si="1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Học lại</v>
      </c>
      <c r="Y12" s="70"/>
      <c r="Z12" s="70"/>
      <c r="AA12" s="70"/>
      <c r="AB12" s="62"/>
      <c r="AC12" s="62"/>
      <c r="AD12" s="62"/>
      <c r="AE12" s="62"/>
      <c r="AF12" s="61"/>
      <c r="AG12" s="62"/>
      <c r="AH12" s="62"/>
      <c r="AI12" s="62"/>
      <c r="AJ12" s="62"/>
      <c r="AK12" s="62"/>
      <c r="AL12" s="62"/>
      <c r="AM12" s="63"/>
    </row>
    <row r="13" spans="2:39" ht="20.100000000000001" customHeight="1">
      <c r="B13" s="31">
        <v>3</v>
      </c>
      <c r="C13" s="32" t="s">
        <v>225</v>
      </c>
      <c r="D13" s="33" t="s">
        <v>110</v>
      </c>
      <c r="E13" s="34" t="s">
        <v>226</v>
      </c>
      <c r="F13" s="35"/>
      <c r="G13" s="124" t="s">
        <v>259</v>
      </c>
      <c r="H13" s="36">
        <v>9</v>
      </c>
      <c r="I13" s="36">
        <v>8</v>
      </c>
      <c r="J13" s="105" t="s">
        <v>154</v>
      </c>
      <c r="K13" s="36">
        <v>7</v>
      </c>
      <c r="L13" s="44"/>
      <c r="M13" s="44"/>
      <c r="N13" s="44"/>
      <c r="O13" s="78"/>
      <c r="P13" s="38">
        <v>6</v>
      </c>
      <c r="Q13" s="39">
        <v>7</v>
      </c>
      <c r="R13" s="40"/>
      <c r="S13" s="41"/>
      <c r="T13" s="42" t="str">
        <f t="shared" si="0"/>
        <v/>
      </c>
      <c r="U13" s="43"/>
      <c r="V13" s="3"/>
      <c r="W13" s="30"/>
      <c r="X13" s="71" t="str">
        <f t="shared" si="1"/>
        <v>Đạt</v>
      </c>
      <c r="Y13" s="72"/>
      <c r="Z13" s="72"/>
      <c r="AA13" s="83"/>
      <c r="AB13" s="61"/>
      <c r="AC13" s="61"/>
      <c r="AD13" s="61"/>
      <c r="AE13" s="74"/>
      <c r="AF13" s="61"/>
      <c r="AG13" s="75"/>
      <c r="AH13" s="76"/>
      <c r="AI13" s="75"/>
      <c r="AJ13" s="76"/>
      <c r="AK13" s="75"/>
      <c r="AL13" s="61"/>
      <c r="AM13" s="74"/>
    </row>
    <row r="14" spans="2:39" ht="20.100000000000001" customHeight="1">
      <c r="B14" s="31">
        <v>4</v>
      </c>
      <c r="C14" s="32" t="s">
        <v>227</v>
      </c>
      <c r="D14" s="33" t="s">
        <v>228</v>
      </c>
      <c r="E14" s="34" t="s">
        <v>229</v>
      </c>
      <c r="F14" s="35"/>
      <c r="G14" s="124" t="s">
        <v>142</v>
      </c>
      <c r="H14" s="36">
        <v>9</v>
      </c>
      <c r="I14" s="36">
        <v>7</v>
      </c>
      <c r="J14" s="105" t="s">
        <v>154</v>
      </c>
      <c r="K14" s="36">
        <v>6</v>
      </c>
      <c r="L14" s="44"/>
      <c r="M14" s="44"/>
      <c r="N14" s="44"/>
      <c r="O14" s="78"/>
      <c r="P14" s="38">
        <v>3.5</v>
      </c>
      <c r="Q14" s="39">
        <v>5</v>
      </c>
      <c r="R14" s="40"/>
      <c r="S14" s="41"/>
      <c r="T14" s="42" t="str">
        <f t="shared" si="0"/>
        <v/>
      </c>
      <c r="U14" s="43"/>
      <c r="V14" s="3"/>
      <c r="W14" s="30"/>
      <c r="X14" s="71" t="str">
        <f t="shared" si="1"/>
        <v>Đạt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</row>
    <row r="15" spans="2:39" ht="20.100000000000001" customHeight="1">
      <c r="B15" s="31">
        <v>5</v>
      </c>
      <c r="C15" s="32" t="s">
        <v>230</v>
      </c>
      <c r="D15" s="33" t="s">
        <v>231</v>
      </c>
      <c r="E15" s="34" t="s">
        <v>232</v>
      </c>
      <c r="F15" s="35"/>
      <c r="G15" s="124" t="s">
        <v>260</v>
      </c>
      <c r="H15" s="36">
        <v>0</v>
      </c>
      <c r="I15" s="36">
        <v>0</v>
      </c>
      <c r="J15" s="105" t="s">
        <v>154</v>
      </c>
      <c r="K15" s="36">
        <v>0</v>
      </c>
      <c r="L15" s="44"/>
      <c r="M15" s="44"/>
      <c r="N15" s="44"/>
      <c r="O15" s="78"/>
      <c r="P15" s="38"/>
      <c r="Q15" s="39">
        <v>0</v>
      </c>
      <c r="R15" s="40"/>
      <c r="S15" s="41"/>
      <c r="T15" s="42" t="str">
        <f t="shared" si="0"/>
        <v>Không đủ ĐKDT</v>
      </c>
      <c r="U15" s="43"/>
      <c r="V15" s="3"/>
      <c r="W15" s="30"/>
      <c r="X15" s="71" t="str">
        <f t="shared" si="1"/>
        <v>Học lại</v>
      </c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</row>
    <row r="16" spans="2:39" ht="20.100000000000001" customHeight="1">
      <c r="B16" s="31">
        <v>6</v>
      </c>
      <c r="C16" s="32" t="s">
        <v>233</v>
      </c>
      <c r="D16" s="33" t="s">
        <v>234</v>
      </c>
      <c r="E16" s="34" t="s">
        <v>81</v>
      </c>
      <c r="F16" s="35"/>
      <c r="G16" s="124" t="s">
        <v>141</v>
      </c>
      <c r="H16" s="36">
        <v>5</v>
      </c>
      <c r="I16" s="36">
        <v>8</v>
      </c>
      <c r="J16" s="105" t="s">
        <v>154</v>
      </c>
      <c r="K16" s="36">
        <v>6</v>
      </c>
      <c r="L16" s="44"/>
      <c r="M16" s="44"/>
      <c r="N16" s="44"/>
      <c r="O16" s="78"/>
      <c r="P16" s="38">
        <v>2.5</v>
      </c>
      <c r="Q16" s="39">
        <v>4.2</v>
      </c>
      <c r="R16" s="40"/>
      <c r="S16" s="41"/>
      <c r="T16" s="42" t="str">
        <f t="shared" si="0"/>
        <v/>
      </c>
      <c r="U16" s="43"/>
      <c r="V16" s="3"/>
      <c r="W16" s="30"/>
      <c r="X16" s="71" t="str">
        <f t="shared" si="1"/>
        <v>Đạt</v>
      </c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</row>
    <row r="17" spans="1:39" ht="20.100000000000001" customHeight="1">
      <c r="B17" s="31">
        <v>7</v>
      </c>
      <c r="C17" s="32" t="s">
        <v>235</v>
      </c>
      <c r="D17" s="33" t="s">
        <v>236</v>
      </c>
      <c r="E17" s="34" t="s">
        <v>98</v>
      </c>
      <c r="F17" s="35"/>
      <c r="G17" s="124" t="s">
        <v>144</v>
      </c>
      <c r="H17" s="36">
        <v>6</v>
      </c>
      <c r="I17" s="36">
        <v>6</v>
      </c>
      <c r="J17" s="105" t="s">
        <v>154</v>
      </c>
      <c r="K17" s="36">
        <v>4</v>
      </c>
      <c r="L17" s="44"/>
      <c r="M17" s="44"/>
      <c r="N17" s="44"/>
      <c r="O17" s="78"/>
      <c r="P17" s="38">
        <v>5</v>
      </c>
      <c r="Q17" s="39">
        <v>5</v>
      </c>
      <c r="R17" s="40"/>
      <c r="S17" s="41"/>
      <c r="T17" s="42" t="str">
        <f t="shared" si="0"/>
        <v/>
      </c>
      <c r="U17" s="43"/>
      <c r="V17" s="3"/>
      <c r="W17" s="30"/>
      <c r="X17" s="71" t="str">
        <f t="shared" si="1"/>
        <v>Đạt</v>
      </c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</row>
    <row r="18" spans="1:39" ht="20.100000000000001" customHeight="1">
      <c r="B18" s="31">
        <v>8</v>
      </c>
      <c r="C18" s="32" t="s">
        <v>237</v>
      </c>
      <c r="D18" s="33" t="s">
        <v>113</v>
      </c>
      <c r="E18" s="34" t="s">
        <v>238</v>
      </c>
      <c r="F18" s="35"/>
      <c r="G18" s="124" t="s">
        <v>151</v>
      </c>
      <c r="H18" s="36">
        <v>5</v>
      </c>
      <c r="I18" s="36">
        <v>7</v>
      </c>
      <c r="J18" s="105" t="s">
        <v>154</v>
      </c>
      <c r="K18" s="36">
        <v>4</v>
      </c>
      <c r="L18" s="44"/>
      <c r="M18" s="44"/>
      <c r="N18" s="44"/>
      <c r="O18" s="78"/>
      <c r="P18" s="38"/>
      <c r="Q18" s="39">
        <v>2</v>
      </c>
      <c r="R18" s="40"/>
      <c r="S18" s="41"/>
      <c r="T18" s="42" t="s">
        <v>38</v>
      </c>
      <c r="U18" s="43"/>
      <c r="V18" s="3"/>
      <c r="W18" s="30"/>
      <c r="X18" s="71" t="str">
        <f t="shared" si="1"/>
        <v>Thi lại</v>
      </c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</row>
    <row r="19" spans="1:39" ht="20.100000000000001" customHeight="1">
      <c r="B19" s="31">
        <v>9</v>
      </c>
      <c r="C19" s="32" t="s">
        <v>239</v>
      </c>
      <c r="D19" s="33" t="s">
        <v>240</v>
      </c>
      <c r="E19" s="34" t="s">
        <v>241</v>
      </c>
      <c r="F19" s="35"/>
      <c r="G19" s="124" t="s">
        <v>260</v>
      </c>
      <c r="H19" s="36">
        <v>0</v>
      </c>
      <c r="I19" s="36">
        <v>0</v>
      </c>
      <c r="J19" s="105" t="s">
        <v>154</v>
      </c>
      <c r="K19" s="36">
        <v>0</v>
      </c>
      <c r="L19" s="44"/>
      <c r="M19" s="44"/>
      <c r="N19" s="44"/>
      <c r="O19" s="78"/>
      <c r="P19" s="38"/>
      <c r="Q19" s="39">
        <v>0</v>
      </c>
      <c r="R19" s="40"/>
      <c r="S19" s="41"/>
      <c r="T19" s="42" t="str">
        <f t="shared" ref="T19:T31" si="2">+IF(OR($H19=0,$I19=0,$J19=0,$K19=0),"Không đủ ĐKDT","")</f>
        <v>Không đủ ĐKDT</v>
      </c>
      <c r="U19" s="43"/>
      <c r="V19" s="3"/>
      <c r="W19" s="30"/>
      <c r="X19" s="71" t="str">
        <f t="shared" si="1"/>
        <v>Học lại</v>
      </c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</row>
    <row r="20" spans="1:39" ht="20.100000000000001" customHeight="1">
      <c r="B20" s="31">
        <v>10</v>
      </c>
      <c r="C20" s="32" t="s">
        <v>242</v>
      </c>
      <c r="D20" s="33" t="s">
        <v>243</v>
      </c>
      <c r="E20" s="34" t="s">
        <v>101</v>
      </c>
      <c r="F20" s="35"/>
      <c r="G20" s="124" t="s">
        <v>261</v>
      </c>
      <c r="H20" s="36">
        <v>0</v>
      </c>
      <c r="I20" s="36">
        <v>0</v>
      </c>
      <c r="J20" s="105" t="s">
        <v>154</v>
      </c>
      <c r="K20" s="36">
        <v>0</v>
      </c>
      <c r="L20" s="44"/>
      <c r="M20" s="44"/>
      <c r="N20" s="44"/>
      <c r="O20" s="78"/>
      <c r="P20" s="38"/>
      <c r="Q20" s="39">
        <v>0</v>
      </c>
      <c r="R20" s="40"/>
      <c r="S20" s="41"/>
      <c r="T20" s="42" t="str">
        <f t="shared" si="2"/>
        <v>Không đủ ĐKDT</v>
      </c>
      <c r="U20" s="43"/>
      <c r="V20" s="3"/>
      <c r="W20" s="30"/>
      <c r="X20" s="71" t="str">
        <f t="shared" si="1"/>
        <v>Học lại</v>
      </c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</row>
    <row r="21" spans="1:39" ht="20.100000000000001" customHeight="1">
      <c r="B21" s="31">
        <v>11</v>
      </c>
      <c r="C21" s="32" t="s">
        <v>244</v>
      </c>
      <c r="D21" s="33" t="s">
        <v>58</v>
      </c>
      <c r="E21" s="34" t="s">
        <v>103</v>
      </c>
      <c r="F21" s="35"/>
      <c r="G21" s="124" t="s">
        <v>259</v>
      </c>
      <c r="H21" s="36">
        <v>10</v>
      </c>
      <c r="I21" s="36">
        <v>8</v>
      </c>
      <c r="J21" s="105" t="s">
        <v>154</v>
      </c>
      <c r="K21" s="36">
        <v>9</v>
      </c>
      <c r="L21" s="44"/>
      <c r="M21" s="44"/>
      <c r="N21" s="44"/>
      <c r="O21" s="78"/>
      <c r="P21" s="38">
        <v>6</v>
      </c>
      <c r="Q21" s="39">
        <v>7</v>
      </c>
      <c r="R21" s="40"/>
      <c r="S21" s="41"/>
      <c r="T21" s="42" t="str">
        <f t="shared" si="2"/>
        <v/>
      </c>
      <c r="U21" s="43"/>
      <c r="V21" s="3"/>
      <c r="W21" s="30"/>
      <c r="X21" s="71" t="str">
        <f t="shared" si="1"/>
        <v>Đạt</v>
      </c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</row>
    <row r="22" spans="1:39" ht="20.100000000000001" customHeight="1">
      <c r="B22" s="31">
        <v>12</v>
      </c>
      <c r="C22" s="32" t="s">
        <v>245</v>
      </c>
      <c r="D22" s="33" t="s">
        <v>246</v>
      </c>
      <c r="E22" s="34" t="s">
        <v>103</v>
      </c>
      <c r="F22" s="35"/>
      <c r="G22" s="124" t="s">
        <v>262</v>
      </c>
      <c r="H22" s="36">
        <v>7</v>
      </c>
      <c r="I22" s="36">
        <v>6</v>
      </c>
      <c r="J22" s="105" t="s">
        <v>154</v>
      </c>
      <c r="K22" s="36">
        <v>6</v>
      </c>
      <c r="L22" s="44"/>
      <c r="M22" s="44"/>
      <c r="N22" s="44"/>
      <c r="O22" s="78"/>
      <c r="P22" s="38">
        <v>4</v>
      </c>
      <c r="Q22" s="39">
        <v>5</v>
      </c>
      <c r="R22" s="40"/>
      <c r="S22" s="41"/>
      <c r="T22" s="42" t="str">
        <f t="shared" si="2"/>
        <v/>
      </c>
      <c r="U22" s="43"/>
      <c r="V22" s="3"/>
      <c r="W22" s="30"/>
      <c r="X22" s="71" t="str">
        <f t="shared" si="1"/>
        <v>Đạt</v>
      </c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</row>
    <row r="23" spans="1:39" ht="20.100000000000001" customHeight="1">
      <c r="B23" s="31">
        <v>13</v>
      </c>
      <c r="C23" s="32" t="s">
        <v>247</v>
      </c>
      <c r="D23" s="33" t="s">
        <v>248</v>
      </c>
      <c r="E23" s="34" t="s">
        <v>249</v>
      </c>
      <c r="F23" s="35"/>
      <c r="G23" s="124" t="s">
        <v>263</v>
      </c>
      <c r="H23" s="36">
        <v>0</v>
      </c>
      <c r="I23" s="36">
        <v>0</v>
      </c>
      <c r="J23" s="105" t="s">
        <v>154</v>
      </c>
      <c r="K23" s="36">
        <v>0</v>
      </c>
      <c r="L23" s="44"/>
      <c r="M23" s="44"/>
      <c r="N23" s="44"/>
      <c r="O23" s="78"/>
      <c r="P23" s="38"/>
      <c r="Q23" s="39">
        <v>0</v>
      </c>
      <c r="R23" s="40"/>
      <c r="S23" s="41"/>
      <c r="T23" s="42" t="str">
        <f t="shared" si="2"/>
        <v>Không đủ ĐKDT</v>
      </c>
      <c r="U23" s="43"/>
      <c r="V23" s="3"/>
      <c r="W23" s="30"/>
      <c r="X23" s="71" t="str">
        <f t="shared" si="1"/>
        <v>Học lại</v>
      </c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</row>
    <row r="24" spans="1:39" ht="20.100000000000001" customHeight="1">
      <c r="B24" s="31">
        <v>14</v>
      </c>
      <c r="C24" s="32" t="s">
        <v>188</v>
      </c>
      <c r="D24" s="33" t="s">
        <v>189</v>
      </c>
      <c r="E24" s="34" t="s">
        <v>190</v>
      </c>
      <c r="F24" s="35"/>
      <c r="G24" s="124" t="s">
        <v>264</v>
      </c>
      <c r="H24" s="36">
        <v>0</v>
      </c>
      <c r="I24" s="36">
        <v>0</v>
      </c>
      <c r="J24" s="105" t="s">
        <v>154</v>
      </c>
      <c r="K24" s="36">
        <v>0</v>
      </c>
      <c r="L24" s="44"/>
      <c r="M24" s="44"/>
      <c r="N24" s="44"/>
      <c r="O24" s="78"/>
      <c r="P24" s="38"/>
      <c r="Q24" s="39">
        <v>0</v>
      </c>
      <c r="R24" s="40"/>
      <c r="S24" s="41"/>
      <c r="T24" s="42" t="str">
        <f t="shared" si="2"/>
        <v>Không đủ ĐKDT</v>
      </c>
      <c r="U24" s="43"/>
      <c r="V24" s="3"/>
      <c r="W24" s="30"/>
      <c r="X24" s="71" t="str">
        <f t="shared" si="1"/>
        <v>Học lại</v>
      </c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</row>
    <row r="25" spans="1:39" ht="20.100000000000001" customHeight="1">
      <c r="B25" s="31">
        <v>15</v>
      </c>
      <c r="C25" s="32" t="s">
        <v>250</v>
      </c>
      <c r="D25" s="33" t="s">
        <v>113</v>
      </c>
      <c r="E25" s="34" t="s">
        <v>190</v>
      </c>
      <c r="F25" s="35"/>
      <c r="G25" s="124" t="s">
        <v>265</v>
      </c>
      <c r="H25" s="36">
        <v>7</v>
      </c>
      <c r="I25" s="36">
        <v>6</v>
      </c>
      <c r="J25" s="105" t="s">
        <v>154</v>
      </c>
      <c r="K25" s="36">
        <v>6</v>
      </c>
      <c r="L25" s="44"/>
      <c r="M25" s="44"/>
      <c r="N25" s="44"/>
      <c r="O25" s="78"/>
      <c r="P25" s="38">
        <v>4.5</v>
      </c>
      <c r="Q25" s="39">
        <v>5.2</v>
      </c>
      <c r="R25" s="40"/>
      <c r="S25" s="41"/>
      <c r="T25" s="42" t="str">
        <f t="shared" si="2"/>
        <v/>
      </c>
      <c r="U25" s="43"/>
      <c r="V25" s="3"/>
      <c r="W25" s="30"/>
      <c r="X25" s="71" t="str">
        <f t="shared" si="1"/>
        <v>Đạt</v>
      </c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</row>
    <row r="26" spans="1:39" ht="20.100000000000001" customHeight="1">
      <c r="B26" s="31">
        <v>16</v>
      </c>
      <c r="C26" s="32" t="s">
        <v>251</v>
      </c>
      <c r="D26" s="33" t="s">
        <v>252</v>
      </c>
      <c r="E26" s="34" t="s">
        <v>114</v>
      </c>
      <c r="F26" s="35"/>
      <c r="G26" s="124" t="s">
        <v>147</v>
      </c>
      <c r="H26" s="36">
        <v>6</v>
      </c>
      <c r="I26" s="36">
        <v>7</v>
      </c>
      <c r="J26" s="105" t="s">
        <v>154</v>
      </c>
      <c r="K26" s="36">
        <v>6</v>
      </c>
      <c r="L26" s="44"/>
      <c r="M26" s="44"/>
      <c r="N26" s="44"/>
      <c r="O26" s="78"/>
      <c r="P26" s="38">
        <v>1.5</v>
      </c>
      <c r="Q26" s="39">
        <v>4</v>
      </c>
      <c r="R26" s="40"/>
      <c r="S26" s="41"/>
      <c r="T26" s="42" t="str">
        <f t="shared" si="2"/>
        <v/>
      </c>
      <c r="U26" s="43"/>
      <c r="V26" s="3"/>
      <c r="W26" s="30"/>
      <c r="X26" s="71" t="str">
        <f t="shared" si="1"/>
        <v>Thi lại</v>
      </c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</row>
    <row r="27" spans="1:39" ht="20.100000000000001" customHeight="1">
      <c r="B27" s="31">
        <v>17</v>
      </c>
      <c r="C27" s="32" t="s">
        <v>253</v>
      </c>
      <c r="D27" s="33" t="s">
        <v>254</v>
      </c>
      <c r="E27" s="34" t="s">
        <v>117</v>
      </c>
      <c r="F27" s="35"/>
      <c r="G27" s="124" t="s">
        <v>266</v>
      </c>
      <c r="H27" s="36">
        <v>9</v>
      </c>
      <c r="I27" s="36">
        <v>8</v>
      </c>
      <c r="J27" s="105" t="s">
        <v>154</v>
      </c>
      <c r="K27" s="36">
        <v>9</v>
      </c>
      <c r="L27" s="44"/>
      <c r="M27" s="44"/>
      <c r="N27" s="44"/>
      <c r="O27" s="78"/>
      <c r="P27" s="38">
        <v>6</v>
      </c>
      <c r="Q27" s="39">
        <v>7</v>
      </c>
      <c r="R27" s="40"/>
      <c r="S27" s="41"/>
      <c r="T27" s="42" t="str">
        <f t="shared" si="2"/>
        <v/>
      </c>
      <c r="U27" s="43"/>
      <c r="V27" s="3"/>
      <c r="W27" s="30"/>
      <c r="X27" s="71" t="str">
        <f t="shared" si="1"/>
        <v>Đạt</v>
      </c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</row>
    <row r="28" spans="1:39" ht="20.100000000000001" customHeight="1">
      <c r="B28" s="31">
        <v>18</v>
      </c>
      <c r="C28" s="32" t="s">
        <v>255</v>
      </c>
      <c r="D28" s="33" t="s">
        <v>228</v>
      </c>
      <c r="E28" s="34" t="s">
        <v>117</v>
      </c>
      <c r="F28" s="35"/>
      <c r="G28" s="124" t="s">
        <v>147</v>
      </c>
      <c r="H28" s="36">
        <v>9</v>
      </c>
      <c r="I28" s="36">
        <v>6</v>
      </c>
      <c r="J28" s="105" t="s">
        <v>154</v>
      </c>
      <c r="K28" s="36">
        <v>6</v>
      </c>
      <c r="L28" s="44"/>
      <c r="M28" s="44"/>
      <c r="N28" s="44"/>
      <c r="O28" s="78"/>
      <c r="P28" s="38">
        <v>3</v>
      </c>
      <c r="Q28" s="39">
        <v>5</v>
      </c>
      <c r="R28" s="40"/>
      <c r="S28" s="41"/>
      <c r="T28" s="42" t="str">
        <f t="shared" si="2"/>
        <v/>
      </c>
      <c r="U28" s="43"/>
      <c r="V28" s="3"/>
      <c r="W28" s="30"/>
      <c r="X28" s="71" t="str">
        <f t="shared" si="1"/>
        <v>Đạt</v>
      </c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</row>
    <row r="29" spans="1:39" ht="20.100000000000001" customHeight="1">
      <c r="B29" s="31">
        <v>19</v>
      </c>
      <c r="C29" s="32" t="s">
        <v>121</v>
      </c>
      <c r="D29" s="33" t="s">
        <v>122</v>
      </c>
      <c r="E29" s="34" t="s">
        <v>123</v>
      </c>
      <c r="F29" s="35"/>
      <c r="G29" s="124" t="s">
        <v>144</v>
      </c>
      <c r="H29" s="36">
        <v>0</v>
      </c>
      <c r="I29" s="36">
        <v>0</v>
      </c>
      <c r="J29" s="105" t="s">
        <v>154</v>
      </c>
      <c r="K29" s="36">
        <v>0</v>
      </c>
      <c r="L29" s="44"/>
      <c r="M29" s="44"/>
      <c r="N29" s="44"/>
      <c r="O29" s="78"/>
      <c r="P29" s="38"/>
      <c r="Q29" s="39">
        <v>0</v>
      </c>
      <c r="R29" s="40"/>
      <c r="S29" s="41"/>
      <c r="T29" s="42" t="str">
        <f t="shared" si="2"/>
        <v>Không đủ ĐKDT</v>
      </c>
      <c r="U29" s="43"/>
      <c r="V29" s="3"/>
      <c r="W29" s="30"/>
      <c r="X29" s="71" t="str">
        <f t="shared" si="1"/>
        <v>Học lại</v>
      </c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</row>
    <row r="30" spans="1:39" ht="20.100000000000001" customHeight="1">
      <c r="B30" s="31">
        <v>20</v>
      </c>
      <c r="C30" s="32" t="s">
        <v>256</v>
      </c>
      <c r="D30" s="33" t="s">
        <v>257</v>
      </c>
      <c r="E30" s="34" t="s">
        <v>258</v>
      </c>
      <c r="F30" s="35"/>
      <c r="G30" s="124" t="s">
        <v>261</v>
      </c>
      <c r="H30" s="36">
        <v>0</v>
      </c>
      <c r="I30" s="36">
        <v>0</v>
      </c>
      <c r="J30" s="105" t="s">
        <v>154</v>
      </c>
      <c r="K30" s="36">
        <v>0</v>
      </c>
      <c r="L30" s="44"/>
      <c r="M30" s="44"/>
      <c r="N30" s="44"/>
      <c r="O30" s="78"/>
      <c r="P30" s="38"/>
      <c r="Q30" s="39">
        <v>0</v>
      </c>
      <c r="R30" s="40"/>
      <c r="S30" s="41"/>
      <c r="T30" s="42" t="str">
        <f t="shared" si="2"/>
        <v>Không đủ ĐKDT</v>
      </c>
      <c r="U30" s="43"/>
      <c r="V30" s="3"/>
      <c r="W30" s="30"/>
      <c r="X30" s="71" t="str">
        <f t="shared" si="1"/>
        <v>Học lại</v>
      </c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</row>
    <row r="31" spans="1:39" ht="20.100000000000001" customHeight="1">
      <c r="B31" s="89">
        <v>21</v>
      </c>
      <c r="C31" s="90" t="s">
        <v>129</v>
      </c>
      <c r="D31" s="91" t="s">
        <v>130</v>
      </c>
      <c r="E31" s="92" t="s">
        <v>131</v>
      </c>
      <c r="F31" s="93"/>
      <c r="G31" s="125" t="s">
        <v>152</v>
      </c>
      <c r="H31" s="95">
        <v>0</v>
      </c>
      <c r="I31" s="95">
        <v>0</v>
      </c>
      <c r="J31" s="106" t="s">
        <v>154</v>
      </c>
      <c r="K31" s="95">
        <v>0</v>
      </c>
      <c r="L31" s="96"/>
      <c r="M31" s="96"/>
      <c r="N31" s="96"/>
      <c r="O31" s="97"/>
      <c r="P31" s="98"/>
      <c r="Q31" s="99">
        <v>0</v>
      </c>
      <c r="R31" s="100"/>
      <c r="S31" s="101"/>
      <c r="T31" s="102" t="str">
        <f t="shared" si="2"/>
        <v>Không đủ ĐKDT</v>
      </c>
      <c r="U31" s="103"/>
      <c r="V31" s="3"/>
      <c r="W31" s="30"/>
      <c r="X31" s="71" t="str">
        <f t="shared" si="1"/>
        <v>Học lại</v>
      </c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</row>
    <row r="32" spans="1:39" ht="9" customHeight="1">
      <c r="A32" s="2"/>
      <c r="B32" s="45"/>
      <c r="C32" s="46"/>
      <c r="D32" s="46"/>
      <c r="E32" s="47"/>
      <c r="F32" s="47"/>
      <c r="G32" s="47"/>
      <c r="H32" s="48"/>
      <c r="I32" s="49"/>
      <c r="J32" s="49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3"/>
    </row>
    <row r="33" spans="1:39" ht="24.75" customHeight="1">
      <c r="B33" s="79"/>
      <c r="C33" s="79"/>
      <c r="D33" s="80"/>
      <c r="E33" s="81"/>
      <c r="F33" s="3"/>
      <c r="G33" s="3"/>
      <c r="H33" s="3"/>
      <c r="I33" s="3"/>
      <c r="J33" s="147" t="s">
        <v>724</v>
      </c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3"/>
    </row>
    <row r="34" spans="1:39" s="2" customFormat="1" ht="4.5" customHeight="1">
      <c r="A34" s="1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</row>
    <row r="35" spans="1:39" s="2" customFormat="1" ht="36.75" customHeight="1">
      <c r="A35" s="1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</row>
    <row r="36" spans="1:39" s="2" customFormat="1" ht="21.75" hidden="1" customHeight="1">
      <c r="A36" s="1"/>
      <c r="B36" s="149" t="s">
        <v>34</v>
      </c>
      <c r="C36" s="149"/>
      <c r="D36" s="149"/>
      <c r="E36" s="149"/>
      <c r="F36" s="149"/>
      <c r="G36" s="149"/>
      <c r="H36" s="149"/>
      <c r="I36" s="51"/>
      <c r="J36" s="150" t="s">
        <v>30</v>
      </c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3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</row>
    <row r="37" spans="1:39" s="2" customFormat="1" hidden="1">
      <c r="A37" s="1"/>
      <c r="B37" s="45"/>
      <c r="C37" s="52"/>
      <c r="D37" s="52"/>
      <c r="E37" s="53"/>
      <c r="F37" s="53"/>
      <c r="G37" s="53"/>
      <c r="H37" s="54"/>
      <c r="I37" s="55"/>
      <c r="J37" s="55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1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</row>
    <row r="38" spans="1:39" s="2" customFormat="1" hidden="1">
      <c r="A38" s="1"/>
      <c r="B38" s="149" t="s">
        <v>31</v>
      </c>
      <c r="C38" s="149"/>
      <c r="D38" s="151" t="s">
        <v>32</v>
      </c>
      <c r="E38" s="151"/>
      <c r="F38" s="151"/>
      <c r="G38" s="151"/>
      <c r="H38" s="151"/>
      <c r="I38" s="55"/>
      <c r="J38" s="55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1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</row>
    <row r="39" spans="1:39" s="2" customFormat="1" hidden="1">
      <c r="A39" s="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1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</row>
    <row r="40" spans="1:39" hidden="1"/>
    <row r="41" spans="1:39" hidden="1"/>
    <row r="42" spans="1:39" hidden="1"/>
    <row r="43" spans="1:39" hidden="1">
      <c r="B43" s="148"/>
      <c r="C43" s="148"/>
      <c r="D43" s="148"/>
      <c r="E43" s="148"/>
      <c r="F43" s="148"/>
      <c r="G43" s="148"/>
      <c r="H43" s="148"/>
      <c r="I43" s="148"/>
      <c r="J43" s="148" t="s">
        <v>33</v>
      </c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</row>
  </sheetData>
  <sheetProtection formatCells="0" formatColumns="0" formatRows="0" insertColumns="0" insertRows="0" insertHyperlinks="0" deleteColumns="0" deleteRows="0" sort="0" autoFilter="0" pivotTables="0"/>
  <autoFilter ref="A9:AM31">
    <filterColumn colId="3" showButton="0"/>
  </autoFilter>
  <sortState ref="B11:U31">
    <sortCondition ref="B11:B31"/>
  </sortState>
  <mergeCells count="48">
    <mergeCell ref="N8:N9"/>
    <mergeCell ref="O8:O9"/>
    <mergeCell ref="P8:P9"/>
    <mergeCell ref="G8:G9"/>
    <mergeCell ref="H8:H9"/>
    <mergeCell ref="I8:I9"/>
    <mergeCell ref="J8:J9"/>
    <mergeCell ref="H1:K1"/>
    <mergeCell ref="L1:U1"/>
    <mergeCell ref="B2:G2"/>
    <mergeCell ref="H2:U2"/>
    <mergeCell ref="B3:G3"/>
    <mergeCell ref="H3:U3"/>
    <mergeCell ref="AJ5:AK7"/>
    <mergeCell ref="AL5:AM7"/>
    <mergeCell ref="Y5:Y8"/>
    <mergeCell ref="Z5:Z8"/>
    <mergeCell ref="AA5:AA8"/>
    <mergeCell ref="AB5:AE7"/>
    <mergeCell ref="AF5:AG7"/>
    <mergeCell ref="AH5:AI7"/>
    <mergeCell ref="G6:O6"/>
    <mergeCell ref="P6:U6"/>
    <mergeCell ref="B5:C5"/>
    <mergeCell ref="D5:O5"/>
    <mergeCell ref="P5:U5"/>
    <mergeCell ref="B6:C6"/>
    <mergeCell ref="J33:U33"/>
    <mergeCell ref="B38:C38"/>
    <mergeCell ref="D38:H38"/>
    <mergeCell ref="S8:S9"/>
    <mergeCell ref="M8:M9"/>
    <mergeCell ref="K8:K9"/>
    <mergeCell ref="L8:L9"/>
    <mergeCell ref="Q8:Q10"/>
    <mergeCell ref="R8:R9"/>
    <mergeCell ref="B8:B9"/>
    <mergeCell ref="C8:C9"/>
    <mergeCell ref="D8:E9"/>
    <mergeCell ref="F8:F9"/>
    <mergeCell ref="T8:T10"/>
    <mergeCell ref="U8:U10"/>
    <mergeCell ref="B10:G10"/>
    <mergeCell ref="B43:C43"/>
    <mergeCell ref="D43:I43"/>
    <mergeCell ref="J43:U43"/>
    <mergeCell ref="B36:H36"/>
    <mergeCell ref="J36:U36"/>
  </mergeCells>
  <conditionalFormatting sqref="P11:P31 H11:N31">
    <cfRule type="cellIs" dxfId="45" priority="3" operator="greaterThan">
      <formula>10</formula>
    </cfRule>
  </conditionalFormatting>
  <conditionalFormatting sqref="O1:O1048576">
    <cfRule type="duplicateValues" dxfId="44" priority="2"/>
  </conditionalFormatting>
  <conditionalFormatting sqref="C1:C1048576">
    <cfRule type="duplicateValues" dxfId="43" priority="1"/>
  </conditionalFormatting>
  <dataValidations count="1">
    <dataValidation allowBlank="1" showInputMessage="1" showErrorMessage="1" errorTitle="Không xóa dữ liệu" error="Không xóa dữ liệu" prompt="Không xóa dữ liệu" sqref="Y3:AM9 X11:X31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AM51"/>
  <sheetViews>
    <sheetView workbookViewId="0">
      <pane ySplit="4" topLeftCell="A32" activePane="bottomLeft" state="frozen"/>
      <selection activeCell="H2" sqref="H2:U2"/>
      <selection pane="bottomLeft" activeCell="D36" sqref="D36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5.125" style="1" customWidth="1"/>
    <col min="5" max="5" width="7.375" style="1" customWidth="1"/>
    <col min="6" max="6" width="9.375" style="1" hidden="1" customWidth="1"/>
    <col min="7" max="7" width="11.5" style="1" customWidth="1"/>
    <col min="8" max="11" width="4.2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3.625" style="1" customWidth="1"/>
    <col min="21" max="21" width="5.75" style="1" hidden="1" customWidth="1"/>
    <col min="22" max="22" width="6.5" style="1" customWidth="1"/>
    <col min="23" max="23" width="6.5" style="2" customWidth="1"/>
    <col min="24" max="24" width="9" style="58"/>
    <col min="25" max="25" width="9.125" style="58" bestFit="1" customWidth="1"/>
    <col min="26" max="26" width="9" style="58"/>
    <col min="27" max="27" width="10.375" style="58" bestFit="1" customWidth="1"/>
    <col min="28" max="28" width="9.125" style="58" bestFit="1" customWidth="1"/>
    <col min="29" max="39" width="9" style="58"/>
    <col min="40" max="16384" width="9" style="1"/>
  </cols>
  <sheetData>
    <row r="1" spans="2:39" ht="18.75"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2:39" ht="27.75" customHeight="1">
      <c r="B2" s="174" t="s">
        <v>0</v>
      </c>
      <c r="C2" s="174"/>
      <c r="D2" s="174"/>
      <c r="E2" s="174"/>
      <c r="F2" s="174"/>
      <c r="G2" s="174"/>
      <c r="H2" s="175" t="s">
        <v>723</v>
      </c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3"/>
    </row>
    <row r="3" spans="2:39" ht="25.5" customHeight="1">
      <c r="B3" s="176" t="s">
        <v>1</v>
      </c>
      <c r="C3" s="176"/>
      <c r="D3" s="176"/>
      <c r="E3" s="176"/>
      <c r="F3" s="176"/>
      <c r="G3" s="176"/>
      <c r="H3" s="177" t="s">
        <v>43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4"/>
      <c r="W3" s="5"/>
      <c r="AE3" s="59"/>
      <c r="AF3" s="60"/>
      <c r="AG3" s="59"/>
      <c r="AH3" s="59"/>
      <c r="AI3" s="59"/>
      <c r="AJ3" s="60"/>
      <c r="AK3" s="59"/>
    </row>
    <row r="4" spans="2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61"/>
      <c r="AJ4" s="61"/>
    </row>
    <row r="5" spans="2:39" ht="23.25" customHeight="1">
      <c r="B5" s="165" t="s">
        <v>2</v>
      </c>
      <c r="C5" s="165"/>
      <c r="D5" s="162" t="s">
        <v>267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72" t="s">
        <v>42</v>
      </c>
      <c r="Q5" s="172"/>
      <c r="R5" s="172"/>
      <c r="S5" s="172"/>
      <c r="T5" s="172"/>
      <c r="U5" s="172"/>
      <c r="X5" s="59"/>
      <c r="Y5" s="152" t="s">
        <v>41</v>
      </c>
      <c r="Z5" s="152" t="s">
        <v>8</v>
      </c>
      <c r="AA5" s="152" t="s">
        <v>40</v>
      </c>
      <c r="AB5" s="152" t="s">
        <v>39</v>
      </c>
      <c r="AC5" s="152"/>
      <c r="AD5" s="152"/>
      <c r="AE5" s="152"/>
      <c r="AF5" s="152" t="s">
        <v>38</v>
      </c>
      <c r="AG5" s="152"/>
      <c r="AH5" s="152" t="s">
        <v>36</v>
      </c>
      <c r="AI5" s="152"/>
      <c r="AJ5" s="152" t="s">
        <v>37</v>
      </c>
      <c r="AK5" s="152"/>
      <c r="AL5" s="152" t="s">
        <v>35</v>
      </c>
      <c r="AM5" s="152"/>
    </row>
    <row r="6" spans="2:39" ht="17.25" customHeight="1">
      <c r="B6" s="164" t="s">
        <v>3</v>
      </c>
      <c r="C6" s="164"/>
      <c r="D6" s="9"/>
      <c r="G6" s="163" t="s">
        <v>224</v>
      </c>
      <c r="H6" s="163"/>
      <c r="I6" s="163"/>
      <c r="J6" s="163"/>
      <c r="K6" s="163"/>
      <c r="L6" s="163"/>
      <c r="M6" s="163"/>
      <c r="N6" s="163"/>
      <c r="O6" s="163"/>
      <c r="P6" s="163" t="s">
        <v>48</v>
      </c>
      <c r="Q6" s="163"/>
      <c r="R6" s="163"/>
      <c r="S6" s="163"/>
      <c r="T6" s="163"/>
      <c r="U6" s="163"/>
      <c r="X6" s="59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</row>
    <row r="7" spans="2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6"/>
      <c r="Q7" s="3"/>
      <c r="R7" s="3"/>
      <c r="S7" s="3"/>
      <c r="T7" s="3"/>
      <c r="U7" s="3"/>
      <c r="X7" s="59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</row>
    <row r="8" spans="2:39" ht="44.25" customHeight="1">
      <c r="B8" s="153" t="s">
        <v>4</v>
      </c>
      <c r="C8" s="166" t="s">
        <v>5</v>
      </c>
      <c r="D8" s="168" t="s">
        <v>6</v>
      </c>
      <c r="E8" s="169"/>
      <c r="F8" s="153" t="s">
        <v>7</v>
      </c>
      <c r="G8" s="153" t="s">
        <v>8</v>
      </c>
      <c r="H8" s="161" t="s">
        <v>9</v>
      </c>
      <c r="I8" s="161" t="s">
        <v>10</v>
      </c>
      <c r="J8" s="161" t="s">
        <v>11</v>
      </c>
      <c r="K8" s="161" t="s">
        <v>12</v>
      </c>
      <c r="L8" s="159" t="s">
        <v>13</v>
      </c>
      <c r="M8" s="159" t="s">
        <v>14</v>
      </c>
      <c r="N8" s="159" t="s">
        <v>15</v>
      </c>
      <c r="O8" s="160" t="s">
        <v>16</v>
      </c>
      <c r="P8" s="159" t="s">
        <v>17</v>
      </c>
      <c r="Q8" s="153" t="s">
        <v>18</v>
      </c>
      <c r="R8" s="159" t="s">
        <v>19</v>
      </c>
      <c r="S8" s="153" t="s">
        <v>20</v>
      </c>
      <c r="T8" s="153" t="s">
        <v>21</v>
      </c>
      <c r="U8" s="153" t="s">
        <v>22</v>
      </c>
      <c r="X8" s="59"/>
      <c r="Y8" s="152"/>
      <c r="Z8" s="152"/>
      <c r="AA8" s="152"/>
      <c r="AB8" s="62" t="s">
        <v>23</v>
      </c>
      <c r="AC8" s="62" t="s">
        <v>24</v>
      </c>
      <c r="AD8" s="62" t="s">
        <v>25</v>
      </c>
      <c r="AE8" s="62" t="s">
        <v>26</v>
      </c>
      <c r="AF8" s="62" t="s">
        <v>27</v>
      </c>
      <c r="AG8" s="62" t="s">
        <v>26</v>
      </c>
      <c r="AH8" s="62" t="s">
        <v>27</v>
      </c>
      <c r="AI8" s="62" t="s">
        <v>26</v>
      </c>
      <c r="AJ8" s="62" t="s">
        <v>27</v>
      </c>
      <c r="AK8" s="62" t="s">
        <v>26</v>
      </c>
      <c r="AL8" s="62" t="s">
        <v>27</v>
      </c>
      <c r="AM8" s="63" t="s">
        <v>26</v>
      </c>
    </row>
    <row r="9" spans="2:39" ht="44.25" customHeight="1">
      <c r="B9" s="154"/>
      <c r="C9" s="167"/>
      <c r="D9" s="170"/>
      <c r="E9" s="171"/>
      <c r="F9" s="154"/>
      <c r="G9" s="154"/>
      <c r="H9" s="161"/>
      <c r="I9" s="161"/>
      <c r="J9" s="161"/>
      <c r="K9" s="161"/>
      <c r="L9" s="159"/>
      <c r="M9" s="159"/>
      <c r="N9" s="159"/>
      <c r="O9" s="160"/>
      <c r="P9" s="159"/>
      <c r="Q9" s="155"/>
      <c r="R9" s="159"/>
      <c r="S9" s="154"/>
      <c r="T9" s="155"/>
      <c r="U9" s="155"/>
      <c r="W9" s="12"/>
      <c r="X9" s="59"/>
      <c r="Y9" s="64" t="str">
        <f>+D5</f>
        <v>Internet và giao thức</v>
      </c>
      <c r="Z9" s="65" t="str">
        <f>+P5</f>
        <v>Nhóm:  01</v>
      </c>
      <c r="AA9" s="66">
        <f>+$AJ$9+$AL$9+$AH$9</f>
        <v>29</v>
      </c>
      <c r="AB9" s="60">
        <f>COUNTIF($T$10:$T$84,"Khiển trách")</f>
        <v>0</v>
      </c>
      <c r="AC9" s="60">
        <f>COUNTIF($T$10:$T$84,"Cảnh cáo")</f>
        <v>0</v>
      </c>
      <c r="AD9" s="60">
        <f>COUNTIF($T$10:$T$84,"Đình chỉ thi")</f>
        <v>0</v>
      </c>
      <c r="AE9" s="67">
        <f>+($AB$9+$AC$9+$AD$9)/$AA$9*100%</f>
        <v>0</v>
      </c>
      <c r="AF9" s="60">
        <f>SUM(COUNTIF($T$10:$T$82,"Vắng"),COUNTIF($T$10:$T$82,"Vắng có phép"))</f>
        <v>0</v>
      </c>
      <c r="AG9" s="68">
        <f>+$AF$9/$AA$9</f>
        <v>0</v>
      </c>
      <c r="AH9" s="69">
        <f>COUNTIF($X$10:$X$82,"Thi lại")</f>
        <v>0</v>
      </c>
      <c r="AI9" s="68">
        <f>+$AH$9/$AA$9</f>
        <v>0</v>
      </c>
      <c r="AJ9" s="69">
        <f>COUNTIF($X$10:$X$83,"Học lại")</f>
        <v>5</v>
      </c>
      <c r="AK9" s="68">
        <f>+$AJ$9/$AA$9</f>
        <v>0.17241379310344829</v>
      </c>
      <c r="AL9" s="60">
        <f>COUNTIF($X$11:$X$83,"Đạt")</f>
        <v>24</v>
      </c>
      <c r="AM9" s="67">
        <f>+$AL$9/$AA$9</f>
        <v>0.82758620689655171</v>
      </c>
    </row>
    <row r="10" spans="2:39" ht="14.25" customHeight="1">
      <c r="B10" s="156" t="s">
        <v>28</v>
      </c>
      <c r="C10" s="157"/>
      <c r="D10" s="157"/>
      <c r="E10" s="157"/>
      <c r="F10" s="157"/>
      <c r="G10" s="158"/>
      <c r="H10" s="13">
        <v>10</v>
      </c>
      <c r="I10" s="13">
        <v>10</v>
      </c>
      <c r="J10" s="14"/>
      <c r="K10" s="13">
        <v>20</v>
      </c>
      <c r="L10" s="15"/>
      <c r="M10" s="16"/>
      <c r="N10" s="16"/>
      <c r="O10" s="17"/>
      <c r="P10" s="57">
        <f>100-(H10+I10+J10+K10)</f>
        <v>60</v>
      </c>
      <c r="Q10" s="154"/>
      <c r="R10" s="18"/>
      <c r="S10" s="18"/>
      <c r="T10" s="154"/>
      <c r="U10" s="154"/>
      <c r="X10" s="59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</row>
    <row r="11" spans="2:39" ht="27" customHeight="1">
      <c r="B11" s="19">
        <v>1</v>
      </c>
      <c r="C11" s="20" t="s">
        <v>268</v>
      </c>
      <c r="D11" s="21" t="s">
        <v>55</v>
      </c>
      <c r="E11" s="22" t="s">
        <v>56</v>
      </c>
      <c r="F11" s="23"/>
      <c r="G11" s="120" t="s">
        <v>148</v>
      </c>
      <c r="H11" s="24">
        <v>0</v>
      </c>
      <c r="I11" s="24">
        <v>0</v>
      </c>
      <c r="J11" s="104" t="s">
        <v>154</v>
      </c>
      <c r="K11" s="24">
        <v>0</v>
      </c>
      <c r="L11" s="25"/>
      <c r="M11" s="25"/>
      <c r="N11" s="25"/>
      <c r="O11" s="77"/>
      <c r="P11" s="26"/>
      <c r="Q11" s="27">
        <v>0</v>
      </c>
      <c r="R11" s="28"/>
      <c r="S11" s="28"/>
      <c r="T11" s="82" t="str">
        <f>+IF(OR($H11=0,$I11=0,$J11=0,$K11=0),"Không đủ ĐKDT","")</f>
        <v>Không đủ ĐKDT</v>
      </c>
      <c r="U11" s="29"/>
      <c r="V11" s="3"/>
      <c r="W11" s="30"/>
      <c r="X11" s="71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Học lại</v>
      </c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</row>
    <row r="12" spans="2:39" ht="27" customHeight="1">
      <c r="B12" s="31">
        <v>2</v>
      </c>
      <c r="C12" s="32" t="s">
        <v>269</v>
      </c>
      <c r="D12" s="33" t="s">
        <v>55</v>
      </c>
      <c r="E12" s="34" t="s">
        <v>56</v>
      </c>
      <c r="F12" s="35"/>
      <c r="G12" s="44" t="s">
        <v>319</v>
      </c>
      <c r="H12" s="36">
        <v>8</v>
      </c>
      <c r="I12" s="36">
        <v>8</v>
      </c>
      <c r="J12" s="105" t="s">
        <v>154</v>
      </c>
      <c r="K12" s="36">
        <v>7</v>
      </c>
      <c r="L12" s="37"/>
      <c r="M12" s="37"/>
      <c r="N12" s="37"/>
      <c r="O12" s="78"/>
      <c r="P12" s="38">
        <v>6</v>
      </c>
      <c r="Q12" s="39">
        <v>6.6</v>
      </c>
      <c r="R12" s="40"/>
      <c r="S12" s="41"/>
      <c r="T12" s="42" t="str">
        <f>+IF(OR($H12=0,$I12=0,$J12=0,$K12=0),"Không đủ ĐKDT","")</f>
        <v/>
      </c>
      <c r="U12" s="43"/>
      <c r="V12" s="3"/>
      <c r="W12" s="30"/>
      <c r="X12" s="71" t="str">
        <f t="shared" ref="X12:X39" si="0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Đạt</v>
      </c>
      <c r="Y12" s="70"/>
      <c r="Z12" s="70"/>
      <c r="AA12" s="70"/>
      <c r="AB12" s="62"/>
      <c r="AC12" s="62"/>
      <c r="AD12" s="62"/>
      <c r="AE12" s="62"/>
      <c r="AF12" s="61"/>
      <c r="AG12" s="62"/>
      <c r="AH12" s="62"/>
      <c r="AI12" s="62"/>
      <c r="AJ12" s="62"/>
      <c r="AK12" s="62"/>
      <c r="AL12" s="62"/>
      <c r="AM12" s="63"/>
    </row>
    <row r="13" spans="2:39" ht="27" customHeight="1">
      <c r="B13" s="31">
        <v>3</v>
      </c>
      <c r="C13" s="32" t="s">
        <v>270</v>
      </c>
      <c r="D13" s="33" t="s">
        <v>271</v>
      </c>
      <c r="E13" s="34" t="s">
        <v>272</v>
      </c>
      <c r="F13" s="35"/>
      <c r="G13" s="44" t="s">
        <v>221</v>
      </c>
      <c r="H13" s="36">
        <v>0</v>
      </c>
      <c r="I13" s="36">
        <v>0</v>
      </c>
      <c r="J13" s="105" t="s">
        <v>154</v>
      </c>
      <c r="K13" s="36">
        <v>0</v>
      </c>
      <c r="L13" s="44"/>
      <c r="M13" s="44"/>
      <c r="N13" s="44"/>
      <c r="O13" s="78"/>
      <c r="P13" s="38"/>
      <c r="Q13" s="39">
        <v>0</v>
      </c>
      <c r="R13" s="40"/>
      <c r="S13" s="41"/>
      <c r="T13" s="42" t="str">
        <f t="shared" ref="T13:T39" si="1">+IF(OR($H13=0,$I13=0,$J13=0,$K13=0),"Không đủ ĐKDT","")</f>
        <v>Không đủ ĐKDT</v>
      </c>
      <c r="U13" s="43"/>
      <c r="V13" s="3"/>
      <c r="W13" s="30"/>
      <c r="X13" s="71" t="str">
        <f t="shared" si="0"/>
        <v>Học lại</v>
      </c>
      <c r="Y13" s="72"/>
      <c r="Z13" s="72"/>
      <c r="AA13" s="83"/>
      <c r="AB13" s="61"/>
      <c r="AC13" s="61"/>
      <c r="AD13" s="61"/>
      <c r="AE13" s="74"/>
      <c r="AF13" s="61"/>
      <c r="AG13" s="75"/>
      <c r="AH13" s="76"/>
      <c r="AI13" s="75"/>
      <c r="AJ13" s="76"/>
      <c r="AK13" s="75"/>
      <c r="AL13" s="61"/>
      <c r="AM13" s="74"/>
    </row>
    <row r="14" spans="2:39" ht="27" customHeight="1">
      <c r="B14" s="31">
        <v>4</v>
      </c>
      <c r="C14" s="32" t="s">
        <v>71</v>
      </c>
      <c r="D14" s="33" t="s">
        <v>72</v>
      </c>
      <c r="E14" s="34" t="s">
        <v>73</v>
      </c>
      <c r="F14" s="35"/>
      <c r="G14" s="44" t="s">
        <v>147</v>
      </c>
      <c r="H14" s="36">
        <v>0</v>
      </c>
      <c r="I14" s="36">
        <v>0</v>
      </c>
      <c r="J14" s="105" t="s">
        <v>154</v>
      </c>
      <c r="K14" s="36">
        <v>0</v>
      </c>
      <c r="L14" s="44"/>
      <c r="M14" s="44"/>
      <c r="N14" s="44"/>
      <c r="O14" s="78"/>
      <c r="P14" s="38"/>
      <c r="Q14" s="39">
        <v>0</v>
      </c>
      <c r="R14" s="40"/>
      <c r="S14" s="41"/>
      <c r="T14" s="42" t="str">
        <f t="shared" si="1"/>
        <v>Không đủ ĐKDT</v>
      </c>
      <c r="U14" s="43"/>
      <c r="V14" s="3"/>
      <c r="W14" s="30"/>
      <c r="X14" s="71" t="str">
        <f t="shared" si="0"/>
        <v>Học lại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</row>
    <row r="15" spans="2:39" ht="27" customHeight="1">
      <c r="B15" s="31">
        <v>5</v>
      </c>
      <c r="C15" s="32" t="s">
        <v>273</v>
      </c>
      <c r="D15" s="33" t="s">
        <v>192</v>
      </c>
      <c r="E15" s="34" t="s">
        <v>274</v>
      </c>
      <c r="F15" s="35"/>
      <c r="G15" s="44" t="s">
        <v>150</v>
      </c>
      <c r="H15" s="36">
        <v>9</v>
      </c>
      <c r="I15" s="36">
        <v>8</v>
      </c>
      <c r="J15" s="105" t="s">
        <v>154</v>
      </c>
      <c r="K15" s="36">
        <v>8</v>
      </c>
      <c r="L15" s="44"/>
      <c r="M15" s="44"/>
      <c r="N15" s="44"/>
      <c r="O15" s="78"/>
      <c r="P15" s="38">
        <v>8</v>
      </c>
      <c r="Q15" s="39">
        <v>8.1</v>
      </c>
      <c r="R15" s="40"/>
      <c r="S15" s="41"/>
      <c r="T15" s="42" t="str">
        <f t="shared" si="1"/>
        <v/>
      </c>
      <c r="U15" s="43"/>
      <c r="V15" s="3"/>
      <c r="W15" s="30"/>
      <c r="X15" s="71" t="str">
        <f t="shared" si="0"/>
        <v>Đạt</v>
      </c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</row>
    <row r="16" spans="2:39" ht="27" customHeight="1">
      <c r="B16" s="31">
        <v>6</v>
      </c>
      <c r="C16" s="32" t="s">
        <v>159</v>
      </c>
      <c r="D16" s="33" t="s">
        <v>160</v>
      </c>
      <c r="E16" s="34" t="s">
        <v>76</v>
      </c>
      <c r="F16" s="35"/>
      <c r="G16" s="44" t="s">
        <v>217</v>
      </c>
      <c r="H16" s="36">
        <v>8</v>
      </c>
      <c r="I16" s="36">
        <v>4</v>
      </c>
      <c r="J16" s="105" t="s">
        <v>154</v>
      </c>
      <c r="K16" s="36">
        <v>6</v>
      </c>
      <c r="L16" s="44"/>
      <c r="M16" s="44"/>
      <c r="N16" s="44"/>
      <c r="O16" s="78"/>
      <c r="P16" s="38">
        <v>4</v>
      </c>
      <c r="Q16" s="39">
        <v>4.8</v>
      </c>
      <c r="R16" s="40"/>
      <c r="S16" s="41"/>
      <c r="T16" s="42" t="str">
        <f t="shared" si="1"/>
        <v/>
      </c>
      <c r="U16" s="43"/>
      <c r="V16" s="3"/>
      <c r="W16" s="30"/>
      <c r="X16" s="71" t="str">
        <f t="shared" si="0"/>
        <v>Đạt</v>
      </c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</row>
    <row r="17" spans="2:39" ht="27" customHeight="1">
      <c r="B17" s="31">
        <v>7</v>
      </c>
      <c r="C17" s="32" t="s">
        <v>275</v>
      </c>
      <c r="D17" s="33" t="s">
        <v>113</v>
      </c>
      <c r="E17" s="34" t="s">
        <v>81</v>
      </c>
      <c r="F17" s="35"/>
      <c r="G17" s="44" t="s">
        <v>148</v>
      </c>
      <c r="H17" s="36">
        <v>9</v>
      </c>
      <c r="I17" s="36">
        <v>8</v>
      </c>
      <c r="J17" s="105" t="s">
        <v>154</v>
      </c>
      <c r="K17" s="36">
        <v>8</v>
      </c>
      <c r="L17" s="44"/>
      <c r="M17" s="44"/>
      <c r="N17" s="44"/>
      <c r="O17" s="78"/>
      <c r="P17" s="38">
        <v>8</v>
      </c>
      <c r="Q17" s="39">
        <v>8.1</v>
      </c>
      <c r="R17" s="40"/>
      <c r="S17" s="41"/>
      <c r="T17" s="42" t="str">
        <f t="shared" si="1"/>
        <v/>
      </c>
      <c r="U17" s="43"/>
      <c r="V17" s="3"/>
      <c r="W17" s="30"/>
      <c r="X17" s="71" t="str">
        <f t="shared" si="0"/>
        <v>Đạt</v>
      </c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</row>
    <row r="18" spans="2:39" ht="27" customHeight="1">
      <c r="B18" s="31">
        <v>8</v>
      </c>
      <c r="C18" s="32" t="s">
        <v>276</v>
      </c>
      <c r="D18" s="33" t="s">
        <v>277</v>
      </c>
      <c r="E18" s="34" t="s">
        <v>81</v>
      </c>
      <c r="F18" s="35"/>
      <c r="G18" s="44" t="s">
        <v>141</v>
      </c>
      <c r="H18" s="36">
        <v>10</v>
      </c>
      <c r="I18" s="36">
        <v>7</v>
      </c>
      <c r="J18" s="105" t="s">
        <v>154</v>
      </c>
      <c r="K18" s="36">
        <v>6</v>
      </c>
      <c r="L18" s="44"/>
      <c r="M18" s="44"/>
      <c r="N18" s="44"/>
      <c r="O18" s="78"/>
      <c r="P18" s="38">
        <v>6</v>
      </c>
      <c r="Q18" s="39">
        <v>6.5</v>
      </c>
      <c r="R18" s="40"/>
      <c r="S18" s="41"/>
      <c r="T18" s="42" t="str">
        <f t="shared" si="1"/>
        <v/>
      </c>
      <c r="U18" s="43"/>
      <c r="V18" s="3"/>
      <c r="W18" s="30"/>
      <c r="X18" s="71" t="str">
        <f t="shared" si="0"/>
        <v>Đạt</v>
      </c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</row>
    <row r="19" spans="2:39" ht="27" customHeight="1">
      <c r="B19" s="31">
        <v>9</v>
      </c>
      <c r="C19" s="32" t="s">
        <v>233</v>
      </c>
      <c r="D19" s="33" t="s">
        <v>234</v>
      </c>
      <c r="E19" s="34" t="s">
        <v>81</v>
      </c>
      <c r="F19" s="35"/>
      <c r="G19" s="44" t="s">
        <v>141</v>
      </c>
      <c r="H19" s="36">
        <v>8</v>
      </c>
      <c r="I19" s="36">
        <v>8</v>
      </c>
      <c r="J19" s="105" t="s">
        <v>154</v>
      </c>
      <c r="K19" s="36">
        <v>7</v>
      </c>
      <c r="L19" s="44"/>
      <c r="M19" s="44"/>
      <c r="N19" s="44"/>
      <c r="O19" s="78"/>
      <c r="P19" s="38">
        <v>7</v>
      </c>
      <c r="Q19" s="39">
        <v>7.2</v>
      </c>
      <c r="R19" s="40"/>
      <c r="S19" s="41"/>
      <c r="T19" s="42" t="str">
        <f t="shared" si="1"/>
        <v/>
      </c>
      <c r="U19" s="43"/>
      <c r="V19" s="3"/>
      <c r="W19" s="30"/>
      <c r="X19" s="71" t="str">
        <f t="shared" si="0"/>
        <v>Đạt</v>
      </c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</row>
    <row r="20" spans="2:39" ht="27" customHeight="1">
      <c r="B20" s="31">
        <v>10</v>
      </c>
      <c r="C20" s="32" t="s">
        <v>278</v>
      </c>
      <c r="D20" s="33" t="s">
        <v>119</v>
      </c>
      <c r="E20" s="34" t="s">
        <v>163</v>
      </c>
      <c r="F20" s="35"/>
      <c r="G20" s="44" t="s">
        <v>150</v>
      </c>
      <c r="H20" s="36">
        <v>8</v>
      </c>
      <c r="I20" s="36">
        <v>8</v>
      </c>
      <c r="J20" s="105" t="s">
        <v>154</v>
      </c>
      <c r="K20" s="36">
        <v>8</v>
      </c>
      <c r="L20" s="44"/>
      <c r="M20" s="44"/>
      <c r="N20" s="44"/>
      <c r="O20" s="78"/>
      <c r="P20" s="38">
        <v>6</v>
      </c>
      <c r="Q20" s="39">
        <v>6.8</v>
      </c>
      <c r="R20" s="40"/>
      <c r="S20" s="41"/>
      <c r="T20" s="42" t="str">
        <f t="shared" si="1"/>
        <v/>
      </c>
      <c r="U20" s="43"/>
      <c r="V20" s="3"/>
      <c r="W20" s="30"/>
      <c r="X20" s="71" t="str">
        <f t="shared" si="0"/>
        <v>Đạt</v>
      </c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</row>
    <row r="21" spans="2:39" ht="27" customHeight="1">
      <c r="B21" s="31">
        <v>11</v>
      </c>
      <c r="C21" s="32" t="s">
        <v>161</v>
      </c>
      <c r="D21" s="33" t="s">
        <v>162</v>
      </c>
      <c r="E21" s="34" t="s">
        <v>163</v>
      </c>
      <c r="F21" s="35"/>
      <c r="G21" s="44" t="s">
        <v>217</v>
      </c>
      <c r="H21" s="36">
        <v>7</v>
      </c>
      <c r="I21" s="36">
        <v>5</v>
      </c>
      <c r="J21" s="105" t="s">
        <v>154</v>
      </c>
      <c r="K21" s="36">
        <v>8</v>
      </c>
      <c r="L21" s="44"/>
      <c r="M21" s="44"/>
      <c r="N21" s="44"/>
      <c r="O21" s="78"/>
      <c r="P21" s="38">
        <v>6</v>
      </c>
      <c r="Q21" s="39">
        <v>6.4</v>
      </c>
      <c r="R21" s="40"/>
      <c r="S21" s="41"/>
      <c r="T21" s="42" t="str">
        <f t="shared" si="1"/>
        <v/>
      </c>
      <c r="U21" s="43"/>
      <c r="V21" s="3"/>
      <c r="W21" s="30"/>
      <c r="X21" s="71" t="str">
        <f t="shared" si="0"/>
        <v>Đạt</v>
      </c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</row>
    <row r="22" spans="2:39" ht="27" customHeight="1">
      <c r="B22" s="31">
        <v>12</v>
      </c>
      <c r="C22" s="32" t="s">
        <v>279</v>
      </c>
      <c r="D22" s="33" t="s">
        <v>280</v>
      </c>
      <c r="E22" s="34" t="s">
        <v>281</v>
      </c>
      <c r="F22" s="35"/>
      <c r="G22" s="44" t="s">
        <v>143</v>
      </c>
      <c r="H22" s="36">
        <v>9</v>
      </c>
      <c r="I22" s="36">
        <v>7</v>
      </c>
      <c r="J22" s="105" t="s">
        <v>154</v>
      </c>
      <c r="K22" s="36">
        <v>8</v>
      </c>
      <c r="L22" s="44"/>
      <c r="M22" s="44"/>
      <c r="N22" s="44"/>
      <c r="O22" s="78"/>
      <c r="P22" s="38">
        <v>8</v>
      </c>
      <c r="Q22" s="39">
        <v>8</v>
      </c>
      <c r="R22" s="40"/>
      <c r="S22" s="41"/>
      <c r="T22" s="42" t="str">
        <f t="shared" si="1"/>
        <v/>
      </c>
      <c r="U22" s="43"/>
      <c r="V22" s="3"/>
      <c r="W22" s="30"/>
      <c r="X22" s="71" t="str">
        <f t="shared" si="0"/>
        <v>Đạt</v>
      </c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</row>
    <row r="23" spans="2:39" ht="27" customHeight="1">
      <c r="B23" s="31">
        <v>13</v>
      </c>
      <c r="C23" s="32" t="s">
        <v>282</v>
      </c>
      <c r="D23" s="33" t="s">
        <v>283</v>
      </c>
      <c r="E23" s="34" t="s">
        <v>172</v>
      </c>
      <c r="F23" s="35"/>
      <c r="G23" s="44" t="s">
        <v>320</v>
      </c>
      <c r="H23" s="36">
        <v>8</v>
      </c>
      <c r="I23" s="36">
        <v>7</v>
      </c>
      <c r="J23" s="105" t="s">
        <v>154</v>
      </c>
      <c r="K23" s="36">
        <v>7</v>
      </c>
      <c r="L23" s="44"/>
      <c r="M23" s="44"/>
      <c r="N23" s="44"/>
      <c r="O23" s="78"/>
      <c r="P23" s="38">
        <v>7</v>
      </c>
      <c r="Q23" s="39">
        <v>7.1</v>
      </c>
      <c r="R23" s="40"/>
      <c r="S23" s="41"/>
      <c r="T23" s="42" t="str">
        <f t="shared" si="1"/>
        <v/>
      </c>
      <c r="U23" s="43"/>
      <c r="V23" s="3"/>
      <c r="W23" s="30"/>
      <c r="X23" s="71" t="str">
        <f t="shared" si="0"/>
        <v>Đạt</v>
      </c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</row>
    <row r="24" spans="2:39" ht="27" customHeight="1">
      <c r="B24" s="31">
        <v>14</v>
      </c>
      <c r="C24" s="32" t="s">
        <v>284</v>
      </c>
      <c r="D24" s="33" t="s">
        <v>285</v>
      </c>
      <c r="E24" s="34" t="s">
        <v>286</v>
      </c>
      <c r="F24" s="35"/>
      <c r="G24" s="44" t="s">
        <v>141</v>
      </c>
      <c r="H24" s="36">
        <v>9</v>
      </c>
      <c r="I24" s="36">
        <v>8</v>
      </c>
      <c r="J24" s="105" t="s">
        <v>154</v>
      </c>
      <c r="K24" s="36">
        <v>8</v>
      </c>
      <c r="L24" s="44"/>
      <c r="M24" s="44"/>
      <c r="N24" s="44"/>
      <c r="O24" s="78"/>
      <c r="P24" s="38">
        <v>8</v>
      </c>
      <c r="Q24" s="39">
        <v>8.1</v>
      </c>
      <c r="R24" s="40"/>
      <c r="S24" s="41"/>
      <c r="T24" s="42" t="str">
        <f t="shared" si="1"/>
        <v/>
      </c>
      <c r="U24" s="43"/>
      <c r="V24" s="3"/>
      <c r="W24" s="30"/>
      <c r="X24" s="71" t="str">
        <f t="shared" si="0"/>
        <v>Đạt</v>
      </c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</row>
    <row r="25" spans="2:39" ht="27" customHeight="1">
      <c r="B25" s="31">
        <v>15</v>
      </c>
      <c r="C25" s="32" t="s">
        <v>287</v>
      </c>
      <c r="D25" s="33" t="s">
        <v>58</v>
      </c>
      <c r="E25" s="34" t="s">
        <v>288</v>
      </c>
      <c r="F25" s="35"/>
      <c r="G25" s="44" t="s">
        <v>221</v>
      </c>
      <c r="H25" s="36">
        <v>7</v>
      </c>
      <c r="I25" s="36">
        <v>7</v>
      </c>
      <c r="J25" s="105" t="s">
        <v>154</v>
      </c>
      <c r="K25" s="36">
        <v>7</v>
      </c>
      <c r="L25" s="44"/>
      <c r="M25" s="44"/>
      <c r="N25" s="44"/>
      <c r="O25" s="78"/>
      <c r="P25" s="38">
        <v>6</v>
      </c>
      <c r="Q25" s="39">
        <v>6.4</v>
      </c>
      <c r="R25" s="40"/>
      <c r="S25" s="41"/>
      <c r="T25" s="42" t="str">
        <f t="shared" si="1"/>
        <v/>
      </c>
      <c r="U25" s="43"/>
      <c r="V25" s="3"/>
      <c r="W25" s="30"/>
      <c r="X25" s="71" t="str">
        <f t="shared" si="0"/>
        <v>Đạt</v>
      </c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</row>
    <row r="26" spans="2:39" ht="27" customHeight="1">
      <c r="B26" s="31">
        <v>16</v>
      </c>
      <c r="C26" s="32" t="s">
        <v>289</v>
      </c>
      <c r="D26" s="33" t="s">
        <v>290</v>
      </c>
      <c r="E26" s="34" t="s">
        <v>291</v>
      </c>
      <c r="F26" s="35"/>
      <c r="G26" s="44" t="s">
        <v>142</v>
      </c>
      <c r="H26" s="36">
        <v>8</v>
      </c>
      <c r="I26" s="36">
        <v>5</v>
      </c>
      <c r="J26" s="105" t="s">
        <v>154</v>
      </c>
      <c r="K26" s="36">
        <v>8</v>
      </c>
      <c r="L26" s="44"/>
      <c r="M26" s="44"/>
      <c r="N26" s="44"/>
      <c r="O26" s="78"/>
      <c r="P26" s="38">
        <v>5</v>
      </c>
      <c r="Q26" s="39">
        <v>5.9</v>
      </c>
      <c r="R26" s="40"/>
      <c r="S26" s="41"/>
      <c r="T26" s="42" t="str">
        <f t="shared" si="1"/>
        <v/>
      </c>
      <c r="U26" s="43"/>
      <c r="V26" s="3"/>
      <c r="W26" s="30"/>
      <c r="X26" s="71" t="str">
        <f t="shared" si="0"/>
        <v>Đạt</v>
      </c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</row>
    <row r="27" spans="2:39" ht="27" customHeight="1">
      <c r="B27" s="31">
        <v>17</v>
      </c>
      <c r="C27" s="32" t="s">
        <v>292</v>
      </c>
      <c r="D27" s="33" t="s">
        <v>192</v>
      </c>
      <c r="E27" s="34" t="s">
        <v>98</v>
      </c>
      <c r="F27" s="35"/>
      <c r="G27" s="44" t="s">
        <v>219</v>
      </c>
      <c r="H27" s="36">
        <v>7</v>
      </c>
      <c r="I27" s="36">
        <v>8</v>
      </c>
      <c r="J27" s="105" t="s">
        <v>154</v>
      </c>
      <c r="K27" s="36">
        <v>7</v>
      </c>
      <c r="L27" s="44"/>
      <c r="M27" s="44"/>
      <c r="N27" s="44"/>
      <c r="O27" s="78"/>
      <c r="P27" s="38">
        <v>8</v>
      </c>
      <c r="Q27" s="39">
        <v>7.7</v>
      </c>
      <c r="R27" s="40"/>
      <c r="S27" s="41"/>
      <c r="T27" s="42" t="str">
        <f t="shared" si="1"/>
        <v/>
      </c>
      <c r="U27" s="43"/>
      <c r="V27" s="3"/>
      <c r="W27" s="30"/>
      <c r="X27" s="71" t="str">
        <f t="shared" si="0"/>
        <v>Đạt</v>
      </c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</row>
    <row r="28" spans="2:39" ht="27" customHeight="1">
      <c r="B28" s="31">
        <v>18</v>
      </c>
      <c r="C28" s="32" t="s">
        <v>293</v>
      </c>
      <c r="D28" s="33" t="s">
        <v>165</v>
      </c>
      <c r="E28" s="34" t="s">
        <v>294</v>
      </c>
      <c r="F28" s="35"/>
      <c r="G28" s="44" t="s">
        <v>141</v>
      </c>
      <c r="H28" s="36">
        <v>8</v>
      </c>
      <c r="I28" s="36">
        <v>8</v>
      </c>
      <c r="J28" s="105" t="s">
        <v>154</v>
      </c>
      <c r="K28" s="36">
        <v>8</v>
      </c>
      <c r="L28" s="44"/>
      <c r="M28" s="44"/>
      <c r="N28" s="44"/>
      <c r="O28" s="78"/>
      <c r="P28" s="38">
        <v>8</v>
      </c>
      <c r="Q28" s="39">
        <v>8</v>
      </c>
      <c r="R28" s="40"/>
      <c r="S28" s="41"/>
      <c r="T28" s="42" t="str">
        <f t="shared" si="1"/>
        <v/>
      </c>
      <c r="U28" s="43"/>
      <c r="V28" s="3"/>
      <c r="W28" s="30"/>
      <c r="X28" s="71" t="str">
        <f t="shared" si="0"/>
        <v>Đạt</v>
      </c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</row>
    <row r="29" spans="2:39" ht="27" customHeight="1">
      <c r="B29" s="31">
        <v>19</v>
      </c>
      <c r="C29" s="32" t="s">
        <v>295</v>
      </c>
      <c r="D29" s="33" t="s">
        <v>296</v>
      </c>
      <c r="E29" s="34" t="s">
        <v>297</v>
      </c>
      <c r="F29" s="35"/>
      <c r="G29" s="44" t="s">
        <v>146</v>
      </c>
      <c r="H29" s="36">
        <v>9</v>
      </c>
      <c r="I29" s="36">
        <v>8</v>
      </c>
      <c r="J29" s="105" t="s">
        <v>154</v>
      </c>
      <c r="K29" s="36">
        <v>8</v>
      </c>
      <c r="L29" s="44"/>
      <c r="M29" s="44"/>
      <c r="N29" s="44"/>
      <c r="O29" s="78"/>
      <c r="P29" s="38">
        <v>6</v>
      </c>
      <c r="Q29" s="39">
        <v>6.9</v>
      </c>
      <c r="R29" s="40"/>
      <c r="S29" s="41"/>
      <c r="T29" s="42" t="str">
        <f t="shared" si="1"/>
        <v/>
      </c>
      <c r="U29" s="43"/>
      <c r="V29" s="3"/>
      <c r="W29" s="30"/>
      <c r="X29" s="71" t="str">
        <f t="shared" si="0"/>
        <v>Đạt</v>
      </c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</row>
    <row r="30" spans="2:39" ht="27" customHeight="1">
      <c r="B30" s="31">
        <v>20</v>
      </c>
      <c r="C30" s="32" t="s">
        <v>298</v>
      </c>
      <c r="D30" s="33" t="s">
        <v>299</v>
      </c>
      <c r="E30" s="34" t="s">
        <v>300</v>
      </c>
      <c r="F30" s="35"/>
      <c r="G30" s="44" t="s">
        <v>143</v>
      </c>
      <c r="H30" s="36">
        <v>9</v>
      </c>
      <c r="I30" s="36">
        <v>9</v>
      </c>
      <c r="J30" s="105" t="s">
        <v>154</v>
      </c>
      <c r="K30" s="36">
        <v>9</v>
      </c>
      <c r="L30" s="44"/>
      <c r="M30" s="44"/>
      <c r="N30" s="44"/>
      <c r="O30" s="78"/>
      <c r="P30" s="38">
        <v>9</v>
      </c>
      <c r="Q30" s="39">
        <v>9</v>
      </c>
      <c r="R30" s="40"/>
      <c r="S30" s="41"/>
      <c r="T30" s="42" t="str">
        <f t="shared" si="1"/>
        <v/>
      </c>
      <c r="U30" s="43"/>
      <c r="V30" s="3"/>
      <c r="W30" s="30"/>
      <c r="X30" s="71" t="str">
        <f t="shared" si="0"/>
        <v>Đạt</v>
      </c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</row>
    <row r="31" spans="2:39" ht="27" customHeight="1">
      <c r="B31" s="31">
        <v>21</v>
      </c>
      <c r="C31" s="32" t="s">
        <v>301</v>
      </c>
      <c r="D31" s="33" t="s">
        <v>165</v>
      </c>
      <c r="E31" s="34" t="s">
        <v>300</v>
      </c>
      <c r="F31" s="35"/>
      <c r="G31" s="44" t="s">
        <v>319</v>
      </c>
      <c r="H31" s="36">
        <v>9</v>
      </c>
      <c r="I31" s="36">
        <v>8</v>
      </c>
      <c r="J31" s="105" t="s">
        <v>154</v>
      </c>
      <c r="K31" s="36">
        <v>7</v>
      </c>
      <c r="L31" s="44"/>
      <c r="M31" s="44"/>
      <c r="N31" s="44"/>
      <c r="O31" s="78"/>
      <c r="P31" s="38">
        <v>7</v>
      </c>
      <c r="Q31" s="39">
        <v>7.3</v>
      </c>
      <c r="R31" s="40"/>
      <c r="S31" s="41"/>
      <c r="T31" s="42" t="str">
        <f t="shared" si="1"/>
        <v/>
      </c>
      <c r="U31" s="43"/>
      <c r="V31" s="3"/>
      <c r="W31" s="30"/>
      <c r="X31" s="71" t="str">
        <f t="shared" si="0"/>
        <v>Đạt</v>
      </c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</row>
    <row r="32" spans="2:39" ht="27" customHeight="1">
      <c r="B32" s="31">
        <v>22</v>
      </c>
      <c r="C32" s="32" t="s">
        <v>302</v>
      </c>
      <c r="D32" s="33" t="s">
        <v>303</v>
      </c>
      <c r="E32" s="34" t="s">
        <v>304</v>
      </c>
      <c r="F32" s="35"/>
      <c r="G32" s="44" t="s">
        <v>146</v>
      </c>
      <c r="H32" s="36">
        <v>8</v>
      </c>
      <c r="I32" s="36">
        <v>9</v>
      </c>
      <c r="J32" s="105" t="s">
        <v>154</v>
      </c>
      <c r="K32" s="36">
        <v>7</v>
      </c>
      <c r="L32" s="44"/>
      <c r="M32" s="44"/>
      <c r="N32" s="44"/>
      <c r="O32" s="78"/>
      <c r="P32" s="38">
        <v>7</v>
      </c>
      <c r="Q32" s="39">
        <v>7.3</v>
      </c>
      <c r="R32" s="40"/>
      <c r="S32" s="41"/>
      <c r="T32" s="42" t="str">
        <f t="shared" si="1"/>
        <v/>
      </c>
      <c r="U32" s="43"/>
      <c r="V32" s="3"/>
      <c r="W32" s="30"/>
      <c r="X32" s="71" t="str">
        <f t="shared" si="0"/>
        <v>Đạt</v>
      </c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</row>
    <row r="33" spans="1:39" ht="27" customHeight="1">
      <c r="B33" s="31">
        <v>23</v>
      </c>
      <c r="C33" s="32" t="s">
        <v>305</v>
      </c>
      <c r="D33" s="33" t="s">
        <v>113</v>
      </c>
      <c r="E33" s="34" t="s">
        <v>101</v>
      </c>
      <c r="F33" s="35"/>
      <c r="G33" s="44" t="s">
        <v>259</v>
      </c>
      <c r="H33" s="36">
        <v>8</v>
      </c>
      <c r="I33" s="36">
        <v>8</v>
      </c>
      <c r="J33" s="105" t="s">
        <v>154</v>
      </c>
      <c r="K33" s="36">
        <v>6</v>
      </c>
      <c r="L33" s="44"/>
      <c r="M33" s="44"/>
      <c r="N33" s="44"/>
      <c r="O33" s="78"/>
      <c r="P33" s="38">
        <v>6</v>
      </c>
      <c r="Q33" s="39">
        <v>6</v>
      </c>
      <c r="R33" s="40"/>
      <c r="S33" s="41"/>
      <c r="T33" s="42" t="str">
        <f t="shared" si="1"/>
        <v/>
      </c>
      <c r="U33" s="43"/>
      <c r="V33" s="3"/>
      <c r="W33" s="30"/>
      <c r="X33" s="71" t="str">
        <f t="shared" si="0"/>
        <v>Đạt</v>
      </c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</row>
    <row r="34" spans="1:39" ht="27" customHeight="1">
      <c r="B34" s="31">
        <v>24</v>
      </c>
      <c r="C34" s="32" t="s">
        <v>306</v>
      </c>
      <c r="D34" s="33" t="s">
        <v>307</v>
      </c>
      <c r="E34" s="34" t="s">
        <v>103</v>
      </c>
      <c r="F34" s="35"/>
      <c r="G34" s="44" t="s">
        <v>142</v>
      </c>
      <c r="H34" s="36">
        <v>9</v>
      </c>
      <c r="I34" s="36">
        <v>7</v>
      </c>
      <c r="J34" s="105" t="s">
        <v>154</v>
      </c>
      <c r="K34" s="36">
        <v>9</v>
      </c>
      <c r="L34" s="44"/>
      <c r="M34" s="44"/>
      <c r="N34" s="44"/>
      <c r="O34" s="78"/>
      <c r="P34" s="38">
        <v>8</v>
      </c>
      <c r="Q34" s="39">
        <v>8.1999999999999993</v>
      </c>
      <c r="R34" s="40"/>
      <c r="S34" s="41"/>
      <c r="T34" s="42" t="str">
        <f t="shared" si="1"/>
        <v/>
      </c>
      <c r="U34" s="43"/>
      <c r="V34" s="3"/>
      <c r="W34" s="30"/>
      <c r="X34" s="71" t="str">
        <f t="shared" si="0"/>
        <v>Đạt</v>
      </c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</row>
    <row r="35" spans="1:39" ht="27" customHeight="1">
      <c r="B35" s="31">
        <v>25</v>
      </c>
      <c r="C35" s="32" t="s">
        <v>308</v>
      </c>
      <c r="D35" s="33" t="s">
        <v>228</v>
      </c>
      <c r="E35" s="34" t="s">
        <v>309</v>
      </c>
      <c r="F35" s="35"/>
      <c r="G35" s="44" t="s">
        <v>219</v>
      </c>
      <c r="H35" s="36">
        <v>8</v>
      </c>
      <c r="I35" s="36">
        <v>8</v>
      </c>
      <c r="J35" s="105" t="s">
        <v>154</v>
      </c>
      <c r="K35" s="36">
        <v>7</v>
      </c>
      <c r="L35" s="44"/>
      <c r="M35" s="44"/>
      <c r="N35" s="44"/>
      <c r="O35" s="78"/>
      <c r="P35" s="38">
        <v>7</v>
      </c>
      <c r="Q35" s="39">
        <v>7.2</v>
      </c>
      <c r="R35" s="40"/>
      <c r="S35" s="41"/>
      <c r="T35" s="42" t="str">
        <f t="shared" si="1"/>
        <v/>
      </c>
      <c r="U35" s="43"/>
      <c r="V35" s="3"/>
      <c r="W35" s="30"/>
      <c r="X35" s="71" t="str">
        <f t="shared" si="0"/>
        <v>Đạt</v>
      </c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</row>
    <row r="36" spans="1:39" ht="27" customHeight="1">
      <c r="B36" s="31">
        <v>26</v>
      </c>
      <c r="C36" s="32" t="s">
        <v>310</v>
      </c>
      <c r="D36" s="33" t="s">
        <v>311</v>
      </c>
      <c r="E36" s="34" t="s">
        <v>312</v>
      </c>
      <c r="F36" s="35"/>
      <c r="G36" s="44" t="s">
        <v>217</v>
      </c>
      <c r="H36" s="36">
        <v>7</v>
      </c>
      <c r="I36" s="36">
        <v>6</v>
      </c>
      <c r="J36" s="105" t="s">
        <v>154</v>
      </c>
      <c r="K36" s="36">
        <v>8</v>
      </c>
      <c r="L36" s="44"/>
      <c r="M36" s="44"/>
      <c r="N36" s="44"/>
      <c r="O36" s="78"/>
      <c r="P36" s="38">
        <v>5</v>
      </c>
      <c r="Q36" s="39">
        <v>5.9</v>
      </c>
      <c r="R36" s="40"/>
      <c r="S36" s="41"/>
      <c r="T36" s="42" t="str">
        <f t="shared" si="1"/>
        <v/>
      </c>
      <c r="U36" s="43"/>
      <c r="V36" s="3"/>
      <c r="W36" s="30"/>
      <c r="X36" s="71" t="str">
        <f t="shared" si="0"/>
        <v>Đạt</v>
      </c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</row>
    <row r="37" spans="1:39" ht="27" customHeight="1">
      <c r="B37" s="31">
        <v>27</v>
      </c>
      <c r="C37" s="32" t="s">
        <v>313</v>
      </c>
      <c r="D37" s="33" t="s">
        <v>314</v>
      </c>
      <c r="E37" s="34" t="s">
        <v>315</v>
      </c>
      <c r="F37" s="35"/>
      <c r="G37" s="44" t="s">
        <v>142</v>
      </c>
      <c r="H37" s="36">
        <v>0</v>
      </c>
      <c r="I37" s="36">
        <v>0</v>
      </c>
      <c r="J37" s="105" t="s">
        <v>154</v>
      </c>
      <c r="K37" s="36">
        <v>0</v>
      </c>
      <c r="L37" s="44"/>
      <c r="M37" s="44"/>
      <c r="N37" s="44"/>
      <c r="O37" s="78"/>
      <c r="P37" s="38"/>
      <c r="Q37" s="39">
        <v>0</v>
      </c>
      <c r="R37" s="40"/>
      <c r="S37" s="41"/>
      <c r="T37" s="42" t="str">
        <f t="shared" si="1"/>
        <v>Không đủ ĐKDT</v>
      </c>
      <c r="U37" s="43"/>
      <c r="V37" s="3"/>
      <c r="W37" s="30"/>
      <c r="X37" s="71" t="str">
        <f t="shared" si="0"/>
        <v>Học lại</v>
      </c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</row>
    <row r="38" spans="1:39" ht="27" customHeight="1">
      <c r="B38" s="31">
        <v>28</v>
      </c>
      <c r="C38" s="32" t="s">
        <v>316</v>
      </c>
      <c r="D38" s="33" t="s">
        <v>317</v>
      </c>
      <c r="E38" s="34" t="s">
        <v>136</v>
      </c>
      <c r="F38" s="35"/>
      <c r="G38" s="44" t="s">
        <v>219</v>
      </c>
      <c r="H38" s="36">
        <v>7</v>
      </c>
      <c r="I38" s="36">
        <v>9</v>
      </c>
      <c r="J38" s="105" t="s">
        <v>154</v>
      </c>
      <c r="K38" s="36">
        <v>7</v>
      </c>
      <c r="L38" s="44"/>
      <c r="M38" s="44"/>
      <c r="N38" s="44"/>
      <c r="O38" s="78"/>
      <c r="P38" s="38">
        <v>8</v>
      </c>
      <c r="Q38" s="39">
        <v>7.8</v>
      </c>
      <c r="R38" s="40"/>
      <c r="S38" s="41"/>
      <c r="T38" s="42" t="str">
        <f t="shared" si="1"/>
        <v/>
      </c>
      <c r="U38" s="43"/>
      <c r="V38" s="3"/>
      <c r="W38" s="30"/>
      <c r="X38" s="71" t="str">
        <f t="shared" si="0"/>
        <v>Đạt</v>
      </c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1:39" ht="27" customHeight="1">
      <c r="B39" s="89">
        <v>29</v>
      </c>
      <c r="C39" s="90" t="s">
        <v>318</v>
      </c>
      <c r="D39" s="91" t="s">
        <v>135</v>
      </c>
      <c r="E39" s="92" t="s">
        <v>216</v>
      </c>
      <c r="F39" s="93"/>
      <c r="G39" s="96" t="s">
        <v>220</v>
      </c>
      <c r="H39" s="95">
        <v>0</v>
      </c>
      <c r="I39" s="95">
        <v>0</v>
      </c>
      <c r="J39" s="106" t="s">
        <v>154</v>
      </c>
      <c r="K39" s="95">
        <v>0</v>
      </c>
      <c r="L39" s="96"/>
      <c r="M39" s="96"/>
      <c r="N39" s="96"/>
      <c r="O39" s="97"/>
      <c r="P39" s="98"/>
      <c r="Q39" s="99">
        <v>0</v>
      </c>
      <c r="R39" s="100"/>
      <c r="S39" s="101"/>
      <c r="T39" s="102" t="str">
        <f t="shared" si="1"/>
        <v>Không đủ ĐKDT</v>
      </c>
      <c r="U39" s="103"/>
      <c r="V39" s="3"/>
      <c r="W39" s="30"/>
      <c r="X39" s="71" t="str">
        <f t="shared" si="0"/>
        <v>Học lại</v>
      </c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1:39" ht="9" customHeight="1">
      <c r="A40" s="2"/>
      <c r="B40" s="45"/>
      <c r="C40" s="46"/>
      <c r="D40" s="46"/>
      <c r="E40" s="47"/>
      <c r="F40" s="47"/>
      <c r="G40" s="47"/>
      <c r="H40" s="48"/>
      <c r="I40" s="49"/>
      <c r="J40" s="49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3"/>
    </row>
    <row r="41" spans="1:39" ht="24.75" customHeight="1">
      <c r="B41" s="79"/>
      <c r="C41" s="79"/>
      <c r="D41" s="80"/>
      <c r="E41" s="81"/>
      <c r="F41" s="3"/>
      <c r="G41" s="3"/>
      <c r="H41" s="3"/>
      <c r="I41" s="3"/>
      <c r="J41" s="147" t="s">
        <v>724</v>
      </c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3"/>
    </row>
    <row r="42" spans="1:39" s="2" customFormat="1" ht="4.5" customHeight="1">
      <c r="A42" s="1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</row>
    <row r="43" spans="1:39" s="2" customFormat="1" ht="36.75" customHeight="1">
      <c r="A43" s="1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</row>
    <row r="44" spans="1:39" s="2" customFormat="1" ht="21.75" hidden="1" customHeight="1">
      <c r="A44" s="1"/>
      <c r="B44" s="149" t="s">
        <v>34</v>
      </c>
      <c r="C44" s="149"/>
      <c r="D44" s="149"/>
      <c r="E44" s="149"/>
      <c r="F44" s="149"/>
      <c r="G44" s="149"/>
      <c r="H44" s="149"/>
      <c r="I44" s="51"/>
      <c r="J44" s="150" t="s">
        <v>30</v>
      </c>
      <c r="K44" s="150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3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</row>
    <row r="45" spans="1:39" s="2" customFormat="1" hidden="1">
      <c r="A45" s="1"/>
      <c r="B45" s="45"/>
      <c r="C45" s="52"/>
      <c r="D45" s="52"/>
      <c r="E45" s="53"/>
      <c r="F45" s="53"/>
      <c r="G45" s="53"/>
      <c r="H45" s="54"/>
      <c r="I45" s="55"/>
      <c r="J45" s="55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1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</row>
    <row r="46" spans="1:39" s="2" customFormat="1" hidden="1">
      <c r="A46" s="1"/>
      <c r="B46" s="149" t="s">
        <v>31</v>
      </c>
      <c r="C46" s="149"/>
      <c r="D46" s="151" t="s">
        <v>32</v>
      </c>
      <c r="E46" s="151"/>
      <c r="F46" s="151"/>
      <c r="G46" s="151"/>
      <c r="H46" s="151"/>
      <c r="I46" s="55"/>
      <c r="J46" s="55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1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</row>
    <row r="47" spans="1:39" s="2" customFormat="1" hidden="1">
      <c r="A47" s="1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1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</row>
    <row r="48" spans="1:39" hidden="1"/>
    <row r="49" spans="2:21" hidden="1"/>
    <row r="50" spans="2:21" hidden="1"/>
    <row r="51" spans="2:21" hidden="1">
      <c r="B51" s="148"/>
      <c r="C51" s="148"/>
      <c r="D51" s="148"/>
      <c r="E51" s="148"/>
      <c r="F51" s="148"/>
      <c r="G51" s="148"/>
      <c r="H51" s="148"/>
      <c r="I51" s="148"/>
      <c r="J51" s="148" t="s">
        <v>33</v>
      </c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</row>
  </sheetData>
  <sheetProtection formatCells="0" formatColumns="0" formatRows="0" insertColumns="0" insertRows="0" insertHyperlinks="0" deleteColumns="0" deleteRows="0" sort="0" autoFilter="0" pivotTables="0"/>
  <autoFilter ref="A9:AM39">
    <filterColumn colId="3" showButton="0"/>
  </autoFilter>
  <mergeCells count="48">
    <mergeCell ref="N8:N9"/>
    <mergeCell ref="O8:O9"/>
    <mergeCell ref="P8:P9"/>
    <mergeCell ref="G8:G9"/>
    <mergeCell ref="H8:H9"/>
    <mergeCell ref="I8:I9"/>
    <mergeCell ref="J8:J9"/>
    <mergeCell ref="H1:K1"/>
    <mergeCell ref="L1:U1"/>
    <mergeCell ref="B2:G2"/>
    <mergeCell ref="H2:U2"/>
    <mergeCell ref="B3:G3"/>
    <mergeCell ref="H3:U3"/>
    <mergeCell ref="AJ5:AK7"/>
    <mergeCell ref="AL5:AM7"/>
    <mergeCell ref="Y5:Y8"/>
    <mergeCell ref="Z5:Z8"/>
    <mergeCell ref="AA5:AA8"/>
    <mergeCell ref="AB5:AE7"/>
    <mergeCell ref="AF5:AG7"/>
    <mergeCell ref="AH5:AI7"/>
    <mergeCell ref="G6:O6"/>
    <mergeCell ref="P6:U6"/>
    <mergeCell ref="B5:C5"/>
    <mergeCell ref="D5:O5"/>
    <mergeCell ref="P5:U5"/>
    <mergeCell ref="B6:C6"/>
    <mergeCell ref="J41:U41"/>
    <mergeCell ref="B46:C46"/>
    <mergeCell ref="D46:H46"/>
    <mergeCell ref="S8:S9"/>
    <mergeCell ref="M8:M9"/>
    <mergeCell ref="K8:K9"/>
    <mergeCell ref="L8:L9"/>
    <mergeCell ref="Q8:Q10"/>
    <mergeCell ref="R8:R9"/>
    <mergeCell ref="B8:B9"/>
    <mergeCell ref="C8:C9"/>
    <mergeCell ref="D8:E9"/>
    <mergeCell ref="F8:F9"/>
    <mergeCell ref="T8:T10"/>
    <mergeCell ref="U8:U10"/>
    <mergeCell ref="B10:G10"/>
    <mergeCell ref="B51:C51"/>
    <mergeCell ref="D51:I51"/>
    <mergeCell ref="J51:U51"/>
    <mergeCell ref="B44:H44"/>
    <mergeCell ref="J44:U44"/>
  </mergeCells>
  <conditionalFormatting sqref="P11:P39 H11:N39">
    <cfRule type="cellIs" dxfId="42" priority="3" operator="greaterThan">
      <formula>10</formula>
    </cfRule>
  </conditionalFormatting>
  <conditionalFormatting sqref="O1:O1048576">
    <cfRule type="duplicateValues" dxfId="41" priority="2"/>
  </conditionalFormatting>
  <conditionalFormatting sqref="C1:C1048576">
    <cfRule type="duplicateValues" dxfId="40" priority="1"/>
  </conditionalFormatting>
  <dataValidations count="1">
    <dataValidation allowBlank="1" showInputMessage="1" showErrorMessage="1" errorTitle="Không xóa dữ liệu" error="Không xóa dữ liệu" prompt="Không xóa dữ liệu" sqref="Y3:AM9 X11:X39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AM63"/>
  <sheetViews>
    <sheetView workbookViewId="0">
      <pane ySplit="4" topLeftCell="A44" activePane="bottomLeft" state="frozen"/>
      <selection activeCell="H2" sqref="H2:U2"/>
      <selection pane="bottomLeft" activeCell="Q39" sqref="Q39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5.125" style="1" customWidth="1"/>
    <col min="5" max="5" width="7.375" style="1" customWidth="1"/>
    <col min="6" max="6" width="9.375" style="1" hidden="1" customWidth="1"/>
    <col min="7" max="7" width="11" style="1" customWidth="1"/>
    <col min="8" max="11" width="4.2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3.625" style="1" customWidth="1"/>
    <col min="21" max="21" width="5.75" style="1" hidden="1" customWidth="1"/>
    <col min="22" max="22" width="6.5" style="1" customWidth="1"/>
    <col min="23" max="23" width="6.5" style="2" customWidth="1"/>
    <col min="24" max="24" width="9" style="58"/>
    <col min="25" max="25" width="9.125" style="58" bestFit="1" customWidth="1"/>
    <col min="26" max="26" width="9" style="58"/>
    <col min="27" max="27" width="10.375" style="58" bestFit="1" customWidth="1"/>
    <col min="28" max="28" width="9.125" style="58" bestFit="1" customWidth="1"/>
    <col min="29" max="39" width="9" style="58"/>
    <col min="40" max="16384" width="9" style="1"/>
  </cols>
  <sheetData>
    <row r="1" spans="2:39" ht="18.75"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2:39" ht="27.75" customHeight="1">
      <c r="B2" s="174" t="s">
        <v>0</v>
      </c>
      <c r="C2" s="174"/>
      <c r="D2" s="174"/>
      <c r="E2" s="174"/>
      <c r="F2" s="174"/>
      <c r="G2" s="174"/>
      <c r="H2" s="175" t="s">
        <v>723</v>
      </c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3"/>
    </row>
    <row r="3" spans="2:39" ht="25.5" customHeight="1">
      <c r="B3" s="176" t="s">
        <v>1</v>
      </c>
      <c r="C3" s="176"/>
      <c r="D3" s="176"/>
      <c r="E3" s="176"/>
      <c r="F3" s="176"/>
      <c r="G3" s="176"/>
      <c r="H3" s="177" t="s">
        <v>43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4"/>
      <c r="W3" s="5"/>
      <c r="AE3" s="59"/>
      <c r="AF3" s="60"/>
      <c r="AG3" s="59"/>
      <c r="AH3" s="59"/>
      <c r="AI3" s="59"/>
      <c r="AJ3" s="60"/>
      <c r="AK3" s="59"/>
    </row>
    <row r="4" spans="2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61"/>
      <c r="AJ4" s="61"/>
    </row>
    <row r="5" spans="2:39" ht="23.25" customHeight="1">
      <c r="B5" s="165" t="s">
        <v>2</v>
      </c>
      <c r="C5" s="165"/>
      <c r="D5" s="162" t="s">
        <v>470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72" t="s">
        <v>42</v>
      </c>
      <c r="Q5" s="172"/>
      <c r="R5" s="172"/>
      <c r="S5" s="172"/>
      <c r="T5" s="172"/>
      <c r="U5" s="172"/>
      <c r="X5" s="59"/>
      <c r="Y5" s="152" t="s">
        <v>41</v>
      </c>
      <c r="Z5" s="152" t="s">
        <v>8</v>
      </c>
      <c r="AA5" s="152" t="s">
        <v>40</v>
      </c>
      <c r="AB5" s="152" t="s">
        <v>39</v>
      </c>
      <c r="AC5" s="152"/>
      <c r="AD5" s="152"/>
      <c r="AE5" s="152"/>
      <c r="AF5" s="152" t="s">
        <v>38</v>
      </c>
      <c r="AG5" s="152"/>
      <c r="AH5" s="152" t="s">
        <v>36</v>
      </c>
      <c r="AI5" s="152"/>
      <c r="AJ5" s="152" t="s">
        <v>37</v>
      </c>
      <c r="AK5" s="152"/>
      <c r="AL5" s="152" t="s">
        <v>35</v>
      </c>
      <c r="AM5" s="152"/>
    </row>
    <row r="6" spans="2:39" ht="17.25" customHeight="1">
      <c r="B6" s="164" t="s">
        <v>3</v>
      </c>
      <c r="C6" s="164"/>
      <c r="D6" s="9"/>
      <c r="G6" s="163" t="s">
        <v>224</v>
      </c>
      <c r="H6" s="163"/>
      <c r="I6" s="163"/>
      <c r="J6" s="163"/>
      <c r="K6" s="163"/>
      <c r="L6" s="163"/>
      <c r="M6" s="163"/>
      <c r="N6" s="163"/>
      <c r="O6" s="163"/>
      <c r="P6" s="163" t="s">
        <v>50</v>
      </c>
      <c r="Q6" s="163"/>
      <c r="R6" s="163"/>
      <c r="S6" s="163"/>
      <c r="T6" s="163"/>
      <c r="U6" s="163"/>
      <c r="X6" s="59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</row>
    <row r="7" spans="2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6"/>
      <c r="Q7" s="3"/>
      <c r="R7" s="3"/>
      <c r="S7" s="3"/>
      <c r="T7" s="3"/>
      <c r="U7" s="3"/>
      <c r="X7" s="59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</row>
    <row r="8" spans="2:39" ht="44.25" customHeight="1">
      <c r="B8" s="153" t="s">
        <v>4</v>
      </c>
      <c r="C8" s="166" t="s">
        <v>5</v>
      </c>
      <c r="D8" s="168" t="s">
        <v>6</v>
      </c>
      <c r="E8" s="169"/>
      <c r="F8" s="153" t="s">
        <v>7</v>
      </c>
      <c r="G8" s="153" t="s">
        <v>8</v>
      </c>
      <c r="H8" s="161" t="s">
        <v>9</v>
      </c>
      <c r="I8" s="161" t="s">
        <v>10</v>
      </c>
      <c r="J8" s="161" t="s">
        <v>11</v>
      </c>
      <c r="K8" s="161" t="s">
        <v>12</v>
      </c>
      <c r="L8" s="159" t="s">
        <v>13</v>
      </c>
      <c r="M8" s="159" t="s">
        <v>14</v>
      </c>
      <c r="N8" s="159" t="s">
        <v>15</v>
      </c>
      <c r="O8" s="160" t="s">
        <v>16</v>
      </c>
      <c r="P8" s="159" t="s">
        <v>17</v>
      </c>
      <c r="Q8" s="153" t="s">
        <v>18</v>
      </c>
      <c r="R8" s="159" t="s">
        <v>19</v>
      </c>
      <c r="S8" s="153" t="s">
        <v>20</v>
      </c>
      <c r="T8" s="153" t="s">
        <v>21</v>
      </c>
      <c r="U8" s="153" t="s">
        <v>22</v>
      </c>
      <c r="X8" s="59"/>
      <c r="Y8" s="152"/>
      <c r="Z8" s="152"/>
      <c r="AA8" s="152"/>
      <c r="AB8" s="62" t="s">
        <v>23</v>
      </c>
      <c r="AC8" s="62" t="s">
        <v>24</v>
      </c>
      <c r="AD8" s="62" t="s">
        <v>25</v>
      </c>
      <c r="AE8" s="62" t="s">
        <v>26</v>
      </c>
      <c r="AF8" s="62" t="s">
        <v>27</v>
      </c>
      <c r="AG8" s="62" t="s">
        <v>26</v>
      </c>
      <c r="AH8" s="62" t="s">
        <v>27</v>
      </c>
      <c r="AI8" s="62" t="s">
        <v>26</v>
      </c>
      <c r="AJ8" s="62" t="s">
        <v>27</v>
      </c>
      <c r="AK8" s="62" t="s">
        <v>26</v>
      </c>
      <c r="AL8" s="62" t="s">
        <v>27</v>
      </c>
      <c r="AM8" s="63" t="s">
        <v>26</v>
      </c>
    </row>
    <row r="9" spans="2:39" ht="44.25" customHeight="1">
      <c r="B9" s="154"/>
      <c r="C9" s="167"/>
      <c r="D9" s="170"/>
      <c r="E9" s="171"/>
      <c r="F9" s="154"/>
      <c r="G9" s="154"/>
      <c r="H9" s="161"/>
      <c r="I9" s="161"/>
      <c r="J9" s="161"/>
      <c r="K9" s="161"/>
      <c r="L9" s="159"/>
      <c r="M9" s="159"/>
      <c r="N9" s="159"/>
      <c r="O9" s="160"/>
      <c r="P9" s="159"/>
      <c r="Q9" s="155"/>
      <c r="R9" s="159"/>
      <c r="S9" s="154"/>
      <c r="T9" s="154"/>
      <c r="U9" s="155"/>
      <c r="W9" s="12"/>
      <c r="X9" s="59"/>
      <c r="Y9" s="64" t="str">
        <f>+D5</f>
        <v>Tín hiệu và hệ thống</v>
      </c>
      <c r="Z9" s="65" t="str">
        <f>+P5</f>
        <v>Nhóm:  01</v>
      </c>
      <c r="AA9" s="66">
        <f>+$AJ$9+$AL$9+$AH$9</f>
        <v>41</v>
      </c>
      <c r="AB9" s="60">
        <f>COUNTIF($T$10:$T$96,"Khiển trách")</f>
        <v>0</v>
      </c>
      <c r="AC9" s="60">
        <f>COUNTIF($T$10:$T$96,"Cảnh cáo")</f>
        <v>0</v>
      </c>
      <c r="AD9" s="60">
        <f>COUNTIF($T$10:$T$96,"Đình chỉ thi")</f>
        <v>0</v>
      </c>
      <c r="AE9" s="67">
        <f>+($AB$9+$AC$9+$AD$9)/$AA$9*100%</f>
        <v>0</v>
      </c>
      <c r="AF9" s="60">
        <f>SUM(COUNTIF($T$10:$T$94,"Vắng"),COUNTIF($T$10:$T$94,"Vắng có phép"))</f>
        <v>1</v>
      </c>
      <c r="AG9" s="68">
        <f>+$AF$9/$AA$9</f>
        <v>2.4390243902439025E-2</v>
      </c>
      <c r="AH9" s="69">
        <f>COUNTIF($X$10:$X$94,"Thi lại")</f>
        <v>2</v>
      </c>
      <c r="AI9" s="68">
        <f>+$AH$9/$AA$9</f>
        <v>4.878048780487805E-2</v>
      </c>
      <c r="AJ9" s="69">
        <f>COUNTIF($X$10:$X$95,"Học lại")</f>
        <v>11</v>
      </c>
      <c r="AK9" s="68">
        <f>+$AJ$9/$AA$9</f>
        <v>0.26829268292682928</v>
      </c>
      <c r="AL9" s="60">
        <f>COUNTIF($X$11:$X$95,"Đạt")</f>
        <v>28</v>
      </c>
      <c r="AM9" s="67">
        <f>+$AL$9/$AA$9</f>
        <v>0.68292682926829273</v>
      </c>
    </row>
    <row r="10" spans="2:39" ht="14.25" customHeight="1">
      <c r="B10" s="156" t="s">
        <v>28</v>
      </c>
      <c r="C10" s="157"/>
      <c r="D10" s="157"/>
      <c r="E10" s="157"/>
      <c r="F10" s="157"/>
      <c r="G10" s="158"/>
      <c r="H10" s="13">
        <v>10</v>
      </c>
      <c r="I10" s="13">
        <v>20</v>
      </c>
      <c r="J10" s="14"/>
      <c r="K10" s="13">
        <v>10</v>
      </c>
      <c r="L10" s="15"/>
      <c r="M10" s="16"/>
      <c r="N10" s="16"/>
      <c r="O10" s="17"/>
      <c r="P10" s="57">
        <f>100-(H10+I10+J10+K10)</f>
        <v>60</v>
      </c>
      <c r="Q10" s="154"/>
      <c r="R10" s="18"/>
      <c r="S10" s="18"/>
      <c r="T10" s="154"/>
      <c r="U10" s="154"/>
      <c r="X10" s="59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</row>
    <row r="11" spans="2:39" ht="23.1" customHeight="1">
      <c r="B11" s="19">
        <v>1</v>
      </c>
      <c r="C11" s="20" t="s">
        <v>525</v>
      </c>
      <c r="D11" s="21" t="s">
        <v>526</v>
      </c>
      <c r="E11" s="22" t="s">
        <v>53</v>
      </c>
      <c r="F11" s="23"/>
      <c r="G11" s="120" t="s">
        <v>218</v>
      </c>
      <c r="H11" s="24">
        <v>5</v>
      </c>
      <c r="I11" s="24">
        <v>3</v>
      </c>
      <c r="J11" s="104" t="s">
        <v>29</v>
      </c>
      <c r="K11" s="24">
        <v>3</v>
      </c>
      <c r="L11" s="25"/>
      <c r="M11" s="25"/>
      <c r="N11" s="25"/>
      <c r="O11" s="77"/>
      <c r="P11" s="26">
        <v>6</v>
      </c>
      <c r="Q11" s="27">
        <v>5</v>
      </c>
      <c r="R11" s="28"/>
      <c r="S11" s="28"/>
      <c r="T11" s="82" t="str">
        <f t="shared" ref="T11:T50" si="0">+IF(OR($H11=0,$I11=0,$J11=0,$K11=0),"Không đủ ĐKDT","")</f>
        <v/>
      </c>
      <c r="U11" s="29">
        <v>202</v>
      </c>
      <c r="V11" s="3"/>
      <c r="W11" s="30"/>
      <c r="X11" s="71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Đạt</v>
      </c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</row>
    <row r="12" spans="2:39" ht="23.1" customHeight="1">
      <c r="B12" s="31">
        <v>2</v>
      </c>
      <c r="C12" s="32" t="s">
        <v>527</v>
      </c>
      <c r="D12" s="33" t="s">
        <v>528</v>
      </c>
      <c r="E12" s="34" t="s">
        <v>56</v>
      </c>
      <c r="F12" s="35"/>
      <c r="G12" s="44" t="s">
        <v>407</v>
      </c>
      <c r="H12" s="36">
        <v>8</v>
      </c>
      <c r="I12" s="36">
        <v>7</v>
      </c>
      <c r="J12" s="105" t="s">
        <v>29</v>
      </c>
      <c r="K12" s="36">
        <v>5</v>
      </c>
      <c r="L12" s="37"/>
      <c r="M12" s="37"/>
      <c r="N12" s="37"/>
      <c r="O12" s="78"/>
      <c r="P12" s="38">
        <v>5</v>
      </c>
      <c r="Q12" s="39">
        <v>5.7</v>
      </c>
      <c r="R12" s="40"/>
      <c r="S12" s="41"/>
      <c r="T12" s="42" t="str">
        <f t="shared" si="0"/>
        <v/>
      </c>
      <c r="U12" s="43">
        <v>202</v>
      </c>
      <c r="V12" s="3"/>
      <c r="W12" s="30"/>
      <c r="X12" s="71" t="str">
        <f t="shared" ref="X12:X51" si="1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Đạt</v>
      </c>
      <c r="Y12" s="70"/>
      <c r="Z12" s="70"/>
      <c r="AA12" s="70"/>
      <c r="AB12" s="62"/>
      <c r="AC12" s="62"/>
      <c r="AD12" s="62"/>
      <c r="AE12" s="62"/>
      <c r="AF12" s="61"/>
      <c r="AG12" s="62"/>
      <c r="AH12" s="62"/>
      <c r="AI12" s="62"/>
      <c r="AJ12" s="62"/>
      <c r="AK12" s="62"/>
      <c r="AL12" s="62"/>
      <c r="AM12" s="63"/>
    </row>
    <row r="13" spans="2:39" ht="23.1" customHeight="1">
      <c r="B13" s="31">
        <v>3</v>
      </c>
      <c r="C13" s="32" t="s">
        <v>529</v>
      </c>
      <c r="D13" s="33" t="s">
        <v>530</v>
      </c>
      <c r="E13" s="34" t="s">
        <v>531</v>
      </c>
      <c r="F13" s="35"/>
      <c r="G13" s="44" t="s">
        <v>406</v>
      </c>
      <c r="H13" s="36">
        <v>10</v>
      </c>
      <c r="I13" s="36">
        <v>8</v>
      </c>
      <c r="J13" s="105" t="s">
        <v>29</v>
      </c>
      <c r="K13" s="36">
        <v>7.5</v>
      </c>
      <c r="L13" s="44"/>
      <c r="M13" s="44"/>
      <c r="N13" s="44"/>
      <c r="O13" s="78"/>
      <c r="P13" s="38">
        <v>8.5</v>
      </c>
      <c r="Q13" s="39">
        <v>8.5</v>
      </c>
      <c r="R13" s="40"/>
      <c r="S13" s="41"/>
      <c r="T13" s="42" t="str">
        <f t="shared" si="0"/>
        <v/>
      </c>
      <c r="U13" s="29">
        <v>202</v>
      </c>
      <c r="V13" s="3"/>
      <c r="W13" s="30"/>
      <c r="X13" s="71" t="str">
        <f t="shared" si="1"/>
        <v>Đạt</v>
      </c>
      <c r="Y13" s="72"/>
      <c r="Z13" s="72"/>
      <c r="AA13" s="84"/>
      <c r="AB13" s="61"/>
      <c r="AC13" s="61"/>
      <c r="AD13" s="61"/>
      <c r="AE13" s="74"/>
      <c r="AF13" s="61"/>
      <c r="AG13" s="75"/>
      <c r="AH13" s="76"/>
      <c r="AI13" s="75"/>
      <c r="AJ13" s="76"/>
      <c r="AK13" s="75"/>
      <c r="AL13" s="61"/>
      <c r="AM13" s="74"/>
    </row>
    <row r="14" spans="2:39" ht="23.1" customHeight="1">
      <c r="B14" s="31">
        <v>4</v>
      </c>
      <c r="C14" s="32" t="s">
        <v>227</v>
      </c>
      <c r="D14" s="33" t="s">
        <v>228</v>
      </c>
      <c r="E14" s="34" t="s">
        <v>229</v>
      </c>
      <c r="F14" s="35"/>
      <c r="G14" s="44" t="s">
        <v>142</v>
      </c>
      <c r="H14" s="36">
        <v>5</v>
      </c>
      <c r="I14" s="36">
        <v>3</v>
      </c>
      <c r="J14" s="105" t="s">
        <v>29</v>
      </c>
      <c r="K14" s="36">
        <v>4</v>
      </c>
      <c r="L14" s="44"/>
      <c r="M14" s="44"/>
      <c r="N14" s="44"/>
      <c r="O14" s="78"/>
      <c r="P14" s="38">
        <v>2</v>
      </c>
      <c r="Q14" s="39">
        <v>2.7</v>
      </c>
      <c r="R14" s="40"/>
      <c r="S14" s="41"/>
      <c r="T14" s="42" t="str">
        <f t="shared" si="0"/>
        <v/>
      </c>
      <c r="U14" s="43">
        <v>202</v>
      </c>
      <c r="V14" s="3"/>
      <c r="W14" s="30"/>
      <c r="X14" s="71" t="str">
        <f t="shared" si="1"/>
        <v>Học lại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</row>
    <row r="15" spans="2:39" ht="23.1" customHeight="1">
      <c r="B15" s="31">
        <v>5</v>
      </c>
      <c r="C15" s="32" t="s">
        <v>532</v>
      </c>
      <c r="D15" s="33" t="s">
        <v>533</v>
      </c>
      <c r="E15" s="34" t="s">
        <v>70</v>
      </c>
      <c r="F15" s="35"/>
      <c r="G15" s="44" t="s">
        <v>218</v>
      </c>
      <c r="H15" s="36">
        <v>4</v>
      </c>
      <c r="I15" s="36">
        <v>2</v>
      </c>
      <c r="J15" s="105" t="s">
        <v>29</v>
      </c>
      <c r="K15" s="36">
        <v>5</v>
      </c>
      <c r="L15" s="44"/>
      <c r="M15" s="44"/>
      <c r="N15" s="44"/>
      <c r="O15" s="78"/>
      <c r="P15" s="38">
        <v>3.5</v>
      </c>
      <c r="Q15" s="39">
        <v>3.4</v>
      </c>
      <c r="R15" s="40"/>
      <c r="S15" s="41"/>
      <c r="T15" s="42" t="str">
        <f t="shared" si="0"/>
        <v/>
      </c>
      <c r="U15" s="29">
        <v>202</v>
      </c>
      <c r="V15" s="3"/>
      <c r="W15" s="30"/>
      <c r="X15" s="71" t="str">
        <f t="shared" si="1"/>
        <v>Học lại</v>
      </c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</row>
    <row r="16" spans="2:39" ht="23.1" customHeight="1">
      <c r="B16" s="31">
        <v>6</v>
      </c>
      <c r="C16" s="32" t="s">
        <v>534</v>
      </c>
      <c r="D16" s="33" t="s">
        <v>228</v>
      </c>
      <c r="E16" s="34" t="s">
        <v>73</v>
      </c>
      <c r="F16" s="35"/>
      <c r="G16" s="44" t="s">
        <v>148</v>
      </c>
      <c r="H16" s="36">
        <v>6</v>
      </c>
      <c r="I16" s="36">
        <v>4</v>
      </c>
      <c r="J16" s="105" t="s">
        <v>29</v>
      </c>
      <c r="K16" s="36">
        <v>4</v>
      </c>
      <c r="L16" s="44"/>
      <c r="M16" s="44"/>
      <c r="N16" s="44"/>
      <c r="O16" s="78"/>
      <c r="P16" s="38">
        <v>8</v>
      </c>
      <c r="Q16" s="39">
        <v>6.6</v>
      </c>
      <c r="R16" s="40"/>
      <c r="S16" s="41"/>
      <c r="T16" s="42" t="str">
        <f t="shared" si="0"/>
        <v/>
      </c>
      <c r="U16" s="43">
        <v>202</v>
      </c>
      <c r="V16" s="3"/>
      <c r="W16" s="30"/>
      <c r="X16" s="71" t="str">
        <f t="shared" si="1"/>
        <v>Đạt</v>
      </c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</row>
    <row r="17" spans="2:39" ht="23.1" customHeight="1">
      <c r="B17" s="31">
        <v>7</v>
      </c>
      <c r="C17" s="32" t="s">
        <v>535</v>
      </c>
      <c r="D17" s="33" t="s">
        <v>530</v>
      </c>
      <c r="E17" s="34" t="s">
        <v>536</v>
      </c>
      <c r="F17" s="35"/>
      <c r="G17" s="44" t="s">
        <v>409</v>
      </c>
      <c r="H17" s="36">
        <v>9</v>
      </c>
      <c r="I17" s="36">
        <v>6</v>
      </c>
      <c r="J17" s="105" t="s">
        <v>29</v>
      </c>
      <c r="K17" s="36">
        <v>7</v>
      </c>
      <c r="L17" s="44"/>
      <c r="M17" s="44"/>
      <c r="N17" s="44"/>
      <c r="O17" s="78"/>
      <c r="P17" s="38">
        <v>9</v>
      </c>
      <c r="Q17" s="39">
        <v>8.1999999999999993</v>
      </c>
      <c r="R17" s="40"/>
      <c r="S17" s="41"/>
      <c r="T17" s="42" t="str">
        <f t="shared" si="0"/>
        <v/>
      </c>
      <c r="U17" s="29">
        <v>202</v>
      </c>
      <c r="V17" s="3"/>
      <c r="W17" s="30"/>
      <c r="X17" s="71" t="str">
        <f t="shared" si="1"/>
        <v>Đạt</v>
      </c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</row>
    <row r="18" spans="2:39" ht="23.1" customHeight="1">
      <c r="B18" s="31">
        <v>8</v>
      </c>
      <c r="C18" s="32" t="s">
        <v>537</v>
      </c>
      <c r="D18" s="33" t="s">
        <v>113</v>
      </c>
      <c r="E18" s="34" t="s">
        <v>76</v>
      </c>
      <c r="F18" s="35"/>
      <c r="G18" s="44" t="s">
        <v>218</v>
      </c>
      <c r="H18" s="36">
        <v>8</v>
      </c>
      <c r="I18" s="36">
        <v>8</v>
      </c>
      <c r="J18" s="105" t="s">
        <v>29</v>
      </c>
      <c r="K18" s="36">
        <v>4</v>
      </c>
      <c r="L18" s="44"/>
      <c r="M18" s="44"/>
      <c r="N18" s="44"/>
      <c r="O18" s="78"/>
      <c r="P18" s="38">
        <v>3</v>
      </c>
      <c r="Q18" s="39">
        <v>4.5999999999999996</v>
      </c>
      <c r="R18" s="40"/>
      <c r="S18" s="41"/>
      <c r="T18" s="42" t="str">
        <f t="shared" si="0"/>
        <v/>
      </c>
      <c r="U18" s="43">
        <v>202</v>
      </c>
      <c r="V18" s="3"/>
      <c r="W18" s="30"/>
      <c r="X18" s="71" t="str">
        <f t="shared" si="1"/>
        <v>Đạt</v>
      </c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</row>
    <row r="19" spans="2:39" ht="23.1" customHeight="1">
      <c r="B19" s="31">
        <v>9</v>
      </c>
      <c r="C19" s="32" t="s">
        <v>173</v>
      </c>
      <c r="D19" s="33" t="s">
        <v>174</v>
      </c>
      <c r="E19" s="34" t="s">
        <v>172</v>
      </c>
      <c r="F19" s="35"/>
      <c r="G19" s="44" t="s">
        <v>150</v>
      </c>
      <c r="H19" s="36">
        <v>6</v>
      </c>
      <c r="I19" s="36">
        <v>4</v>
      </c>
      <c r="J19" s="105" t="s">
        <v>29</v>
      </c>
      <c r="K19" s="36">
        <v>5.5</v>
      </c>
      <c r="L19" s="44"/>
      <c r="M19" s="44"/>
      <c r="N19" s="44"/>
      <c r="O19" s="78"/>
      <c r="P19" s="38">
        <v>2</v>
      </c>
      <c r="Q19" s="39">
        <v>3.2</v>
      </c>
      <c r="R19" s="40"/>
      <c r="S19" s="41"/>
      <c r="T19" s="42" t="str">
        <f t="shared" si="0"/>
        <v/>
      </c>
      <c r="U19" s="29">
        <v>202</v>
      </c>
      <c r="V19" s="3"/>
      <c r="W19" s="30"/>
      <c r="X19" s="71" t="str">
        <f t="shared" si="1"/>
        <v>Học lại</v>
      </c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</row>
    <row r="20" spans="2:39" ht="23.1" customHeight="1">
      <c r="B20" s="31">
        <v>10</v>
      </c>
      <c r="C20" s="32" t="s">
        <v>538</v>
      </c>
      <c r="D20" s="33" t="s">
        <v>539</v>
      </c>
      <c r="E20" s="34" t="s">
        <v>540</v>
      </c>
      <c r="F20" s="35"/>
      <c r="G20" s="44" t="s">
        <v>409</v>
      </c>
      <c r="H20" s="36">
        <v>9</v>
      </c>
      <c r="I20" s="36">
        <v>6</v>
      </c>
      <c r="J20" s="105" t="s">
        <v>29</v>
      </c>
      <c r="K20" s="36">
        <v>6</v>
      </c>
      <c r="L20" s="44"/>
      <c r="M20" s="44"/>
      <c r="N20" s="44"/>
      <c r="O20" s="78"/>
      <c r="P20" s="38">
        <v>5.5</v>
      </c>
      <c r="Q20" s="39">
        <v>6</v>
      </c>
      <c r="R20" s="40"/>
      <c r="S20" s="41"/>
      <c r="T20" s="42" t="str">
        <f t="shared" si="0"/>
        <v/>
      </c>
      <c r="U20" s="43">
        <v>202</v>
      </c>
      <c r="V20" s="3"/>
      <c r="W20" s="30"/>
      <c r="X20" s="71" t="str">
        <f t="shared" si="1"/>
        <v>Đạt</v>
      </c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</row>
    <row r="21" spans="2:39" ht="23.1" customHeight="1">
      <c r="B21" s="31">
        <v>11</v>
      </c>
      <c r="C21" s="32" t="s">
        <v>541</v>
      </c>
      <c r="D21" s="33" t="s">
        <v>542</v>
      </c>
      <c r="E21" s="34" t="s">
        <v>352</v>
      </c>
      <c r="F21" s="35"/>
      <c r="G21" s="44" t="s">
        <v>150</v>
      </c>
      <c r="H21" s="36">
        <v>8</v>
      </c>
      <c r="I21" s="36">
        <v>7</v>
      </c>
      <c r="J21" s="105" t="s">
        <v>29</v>
      </c>
      <c r="K21" s="36">
        <v>5</v>
      </c>
      <c r="L21" s="44"/>
      <c r="M21" s="44"/>
      <c r="N21" s="44"/>
      <c r="O21" s="78"/>
      <c r="P21" s="38">
        <v>3</v>
      </c>
      <c r="Q21" s="39">
        <v>4.5</v>
      </c>
      <c r="R21" s="40"/>
      <c r="S21" s="41"/>
      <c r="T21" s="42" t="str">
        <f t="shared" si="0"/>
        <v/>
      </c>
      <c r="U21" s="29">
        <v>202</v>
      </c>
      <c r="V21" s="3"/>
      <c r="W21" s="30"/>
      <c r="X21" s="71" t="str">
        <f t="shared" si="1"/>
        <v>Đạt</v>
      </c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</row>
    <row r="22" spans="2:39" ht="23.1" customHeight="1">
      <c r="B22" s="31">
        <v>12</v>
      </c>
      <c r="C22" s="32" t="s">
        <v>175</v>
      </c>
      <c r="D22" s="33" t="s">
        <v>176</v>
      </c>
      <c r="E22" s="34" t="s">
        <v>177</v>
      </c>
      <c r="F22" s="35"/>
      <c r="G22" s="44" t="s">
        <v>150</v>
      </c>
      <c r="H22" s="36">
        <v>7</v>
      </c>
      <c r="I22" s="36">
        <v>6</v>
      </c>
      <c r="J22" s="105" t="s">
        <v>29</v>
      </c>
      <c r="K22" s="36">
        <v>4</v>
      </c>
      <c r="L22" s="44"/>
      <c r="M22" s="44"/>
      <c r="N22" s="44"/>
      <c r="O22" s="78"/>
      <c r="P22" s="38">
        <v>1</v>
      </c>
      <c r="Q22" s="39">
        <v>2.9</v>
      </c>
      <c r="R22" s="40"/>
      <c r="S22" s="41"/>
      <c r="T22" s="42" t="str">
        <f t="shared" si="0"/>
        <v/>
      </c>
      <c r="U22" s="43">
        <v>202</v>
      </c>
      <c r="V22" s="3"/>
      <c r="W22" s="30"/>
      <c r="X22" s="71" t="str">
        <f t="shared" si="1"/>
        <v>Học lại</v>
      </c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</row>
    <row r="23" spans="2:39" ht="23.1" customHeight="1">
      <c r="B23" s="31">
        <v>13</v>
      </c>
      <c r="C23" s="32" t="s">
        <v>543</v>
      </c>
      <c r="D23" s="33" t="s">
        <v>544</v>
      </c>
      <c r="E23" s="34" t="s">
        <v>177</v>
      </c>
      <c r="F23" s="35"/>
      <c r="G23" s="44" t="s">
        <v>219</v>
      </c>
      <c r="H23" s="36">
        <v>10</v>
      </c>
      <c r="I23" s="36">
        <v>7</v>
      </c>
      <c r="J23" s="105" t="s">
        <v>29</v>
      </c>
      <c r="K23" s="36">
        <v>7</v>
      </c>
      <c r="L23" s="44"/>
      <c r="M23" s="44"/>
      <c r="N23" s="44"/>
      <c r="O23" s="78"/>
      <c r="P23" s="38">
        <v>5</v>
      </c>
      <c r="Q23" s="39">
        <v>6.1</v>
      </c>
      <c r="R23" s="40"/>
      <c r="S23" s="41"/>
      <c r="T23" s="42" t="str">
        <f t="shared" si="0"/>
        <v/>
      </c>
      <c r="U23" s="29">
        <v>202</v>
      </c>
      <c r="V23" s="3"/>
      <c r="W23" s="30"/>
      <c r="X23" s="71" t="str">
        <f t="shared" si="1"/>
        <v>Đạt</v>
      </c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</row>
    <row r="24" spans="2:39" ht="23.1" customHeight="1">
      <c r="B24" s="31">
        <v>14</v>
      </c>
      <c r="C24" s="32" t="s">
        <v>545</v>
      </c>
      <c r="D24" s="33" t="s">
        <v>277</v>
      </c>
      <c r="E24" s="34" t="s">
        <v>546</v>
      </c>
      <c r="F24" s="35"/>
      <c r="G24" s="44" t="s">
        <v>218</v>
      </c>
      <c r="H24" s="36">
        <v>4</v>
      </c>
      <c r="I24" s="36">
        <v>2</v>
      </c>
      <c r="J24" s="105" t="s">
        <v>29</v>
      </c>
      <c r="K24" s="36">
        <v>3</v>
      </c>
      <c r="L24" s="44"/>
      <c r="M24" s="44"/>
      <c r="N24" s="44"/>
      <c r="O24" s="78"/>
      <c r="P24" s="38">
        <v>5.5</v>
      </c>
      <c r="Q24" s="39">
        <v>4.4000000000000004</v>
      </c>
      <c r="R24" s="40"/>
      <c r="S24" s="41"/>
      <c r="T24" s="42" t="str">
        <f t="shared" si="0"/>
        <v/>
      </c>
      <c r="U24" s="43">
        <v>202</v>
      </c>
      <c r="V24" s="3"/>
      <c r="W24" s="30"/>
      <c r="X24" s="71" t="str">
        <f t="shared" si="1"/>
        <v>Đạt</v>
      </c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</row>
    <row r="25" spans="2:39" ht="23.1" customHeight="1">
      <c r="B25" s="31">
        <v>15</v>
      </c>
      <c r="C25" s="32" t="s">
        <v>547</v>
      </c>
      <c r="D25" s="33" t="s">
        <v>113</v>
      </c>
      <c r="E25" s="34" t="s">
        <v>94</v>
      </c>
      <c r="F25" s="35"/>
      <c r="G25" s="44" t="s">
        <v>218</v>
      </c>
      <c r="H25" s="36">
        <v>8</v>
      </c>
      <c r="I25" s="36">
        <v>5</v>
      </c>
      <c r="J25" s="105" t="s">
        <v>29</v>
      </c>
      <c r="K25" s="36">
        <v>7</v>
      </c>
      <c r="L25" s="44"/>
      <c r="M25" s="44"/>
      <c r="N25" s="44"/>
      <c r="O25" s="78"/>
      <c r="P25" s="38">
        <v>4</v>
      </c>
      <c r="Q25" s="39">
        <v>4.9000000000000004</v>
      </c>
      <c r="R25" s="40"/>
      <c r="S25" s="41"/>
      <c r="T25" s="42" t="str">
        <f t="shared" si="0"/>
        <v/>
      </c>
      <c r="U25" s="29">
        <v>202</v>
      </c>
      <c r="V25" s="3"/>
      <c r="W25" s="30"/>
      <c r="X25" s="71" t="str">
        <f t="shared" si="1"/>
        <v>Đạt</v>
      </c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</row>
    <row r="26" spans="2:39" ht="23.1" customHeight="1">
      <c r="B26" s="31">
        <v>16</v>
      </c>
      <c r="C26" s="32" t="s">
        <v>548</v>
      </c>
      <c r="D26" s="33" t="s">
        <v>549</v>
      </c>
      <c r="E26" s="34" t="s">
        <v>94</v>
      </c>
      <c r="F26" s="35"/>
      <c r="G26" s="44" t="s">
        <v>150</v>
      </c>
      <c r="H26" s="36">
        <v>7</v>
      </c>
      <c r="I26" s="36">
        <v>7.5</v>
      </c>
      <c r="J26" s="105" t="s">
        <v>29</v>
      </c>
      <c r="K26" s="36">
        <v>4</v>
      </c>
      <c r="L26" s="44"/>
      <c r="M26" s="44"/>
      <c r="N26" s="44"/>
      <c r="O26" s="78"/>
      <c r="P26" s="38">
        <v>3</v>
      </c>
      <c r="Q26" s="39">
        <v>4.4000000000000004</v>
      </c>
      <c r="R26" s="40"/>
      <c r="S26" s="41"/>
      <c r="T26" s="42" t="str">
        <f t="shared" si="0"/>
        <v/>
      </c>
      <c r="U26" s="43">
        <v>202</v>
      </c>
      <c r="V26" s="3"/>
      <c r="W26" s="30"/>
      <c r="X26" s="71" t="str">
        <f t="shared" si="1"/>
        <v>Đạt</v>
      </c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</row>
    <row r="27" spans="2:39" ht="23.1" customHeight="1">
      <c r="B27" s="31">
        <v>17</v>
      </c>
      <c r="C27" s="32" t="s">
        <v>550</v>
      </c>
      <c r="D27" s="33" t="s">
        <v>551</v>
      </c>
      <c r="E27" s="34" t="s">
        <v>552</v>
      </c>
      <c r="F27" s="35"/>
      <c r="G27" s="133" t="s">
        <v>406</v>
      </c>
      <c r="H27" s="36">
        <v>10</v>
      </c>
      <c r="I27" s="36">
        <v>9.5</v>
      </c>
      <c r="J27" s="105" t="s">
        <v>29</v>
      </c>
      <c r="K27" s="36">
        <v>7.5</v>
      </c>
      <c r="L27" s="44"/>
      <c r="M27" s="44"/>
      <c r="N27" s="44"/>
      <c r="O27" s="78"/>
      <c r="P27" s="38">
        <v>6</v>
      </c>
      <c r="Q27" s="39">
        <v>7.3</v>
      </c>
      <c r="R27" s="40"/>
      <c r="S27" s="41"/>
      <c r="T27" s="42" t="str">
        <f t="shared" si="0"/>
        <v/>
      </c>
      <c r="U27" s="29">
        <v>202</v>
      </c>
      <c r="V27" s="3"/>
      <c r="W27" s="30"/>
      <c r="X27" s="71" t="str">
        <f t="shared" si="1"/>
        <v>Đạt</v>
      </c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</row>
    <row r="28" spans="2:39" ht="23.1" customHeight="1">
      <c r="B28" s="31">
        <v>18</v>
      </c>
      <c r="C28" s="32" t="s">
        <v>553</v>
      </c>
      <c r="D28" s="33" t="s">
        <v>554</v>
      </c>
      <c r="E28" s="34" t="s">
        <v>552</v>
      </c>
      <c r="F28" s="35"/>
      <c r="G28" s="44" t="s">
        <v>143</v>
      </c>
      <c r="H28" s="36">
        <v>10</v>
      </c>
      <c r="I28" s="36">
        <v>8</v>
      </c>
      <c r="J28" s="105" t="s">
        <v>29</v>
      </c>
      <c r="K28" s="36">
        <v>8</v>
      </c>
      <c r="L28" s="44"/>
      <c r="M28" s="44"/>
      <c r="N28" s="44"/>
      <c r="O28" s="78"/>
      <c r="P28" s="38">
        <v>7</v>
      </c>
      <c r="Q28" s="39">
        <v>7.6</v>
      </c>
      <c r="R28" s="40"/>
      <c r="S28" s="41"/>
      <c r="T28" s="42" t="str">
        <f t="shared" si="0"/>
        <v/>
      </c>
      <c r="U28" s="43">
        <v>202</v>
      </c>
      <c r="V28" s="3"/>
      <c r="W28" s="30"/>
      <c r="X28" s="71" t="str">
        <f t="shared" si="1"/>
        <v>Đạt</v>
      </c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</row>
    <row r="29" spans="2:39" ht="23.1" customHeight="1">
      <c r="B29" s="31">
        <v>19</v>
      </c>
      <c r="C29" s="32" t="s">
        <v>426</v>
      </c>
      <c r="D29" s="33" t="s">
        <v>427</v>
      </c>
      <c r="E29" s="34" t="s">
        <v>98</v>
      </c>
      <c r="F29" s="35"/>
      <c r="G29" s="44" t="s">
        <v>143</v>
      </c>
      <c r="H29" s="36">
        <v>10</v>
      </c>
      <c r="I29" s="36">
        <v>7</v>
      </c>
      <c r="J29" s="105" t="s">
        <v>29</v>
      </c>
      <c r="K29" s="36">
        <v>6</v>
      </c>
      <c r="L29" s="44"/>
      <c r="M29" s="44"/>
      <c r="N29" s="44"/>
      <c r="O29" s="78"/>
      <c r="P29" s="38">
        <v>6.5</v>
      </c>
      <c r="Q29" s="39">
        <v>6.9</v>
      </c>
      <c r="R29" s="40"/>
      <c r="S29" s="41"/>
      <c r="T29" s="42" t="str">
        <f t="shared" si="0"/>
        <v/>
      </c>
      <c r="U29" s="29">
        <v>202</v>
      </c>
      <c r="V29" s="3"/>
      <c r="W29" s="30"/>
      <c r="X29" s="71" t="str">
        <f t="shared" si="1"/>
        <v>Đạt</v>
      </c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</row>
    <row r="30" spans="2:39" ht="23.1" customHeight="1">
      <c r="B30" s="89">
        <v>20</v>
      </c>
      <c r="C30" s="90" t="s">
        <v>555</v>
      </c>
      <c r="D30" s="91" t="s">
        <v>113</v>
      </c>
      <c r="E30" s="92" t="s">
        <v>556</v>
      </c>
      <c r="F30" s="93"/>
      <c r="G30" s="96" t="s">
        <v>149</v>
      </c>
      <c r="H30" s="95">
        <v>7</v>
      </c>
      <c r="I30" s="95">
        <v>5</v>
      </c>
      <c r="J30" s="105" t="s">
        <v>29</v>
      </c>
      <c r="K30" s="95">
        <v>6.5</v>
      </c>
      <c r="L30" s="96"/>
      <c r="M30" s="96"/>
      <c r="N30" s="96"/>
      <c r="O30" s="97"/>
      <c r="P30" s="98">
        <v>6</v>
      </c>
      <c r="Q30" s="99">
        <v>6</v>
      </c>
      <c r="R30" s="100"/>
      <c r="S30" s="101"/>
      <c r="T30" s="102" t="str">
        <f t="shared" si="0"/>
        <v/>
      </c>
      <c r="U30" s="103">
        <v>202</v>
      </c>
      <c r="V30" s="3"/>
      <c r="W30" s="30"/>
      <c r="X30" s="71" t="str">
        <f t="shared" si="1"/>
        <v>Đạt</v>
      </c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</row>
    <row r="31" spans="2:39" ht="23.1" customHeight="1">
      <c r="B31" s="107">
        <v>21</v>
      </c>
      <c r="C31" s="108" t="s">
        <v>557</v>
      </c>
      <c r="D31" s="109" t="s">
        <v>558</v>
      </c>
      <c r="E31" s="110" t="s">
        <v>559</v>
      </c>
      <c r="F31" s="111"/>
      <c r="G31" s="113" t="s">
        <v>406</v>
      </c>
      <c r="H31" s="112">
        <v>10</v>
      </c>
      <c r="I31" s="112">
        <v>7</v>
      </c>
      <c r="J31" s="105" t="s">
        <v>29</v>
      </c>
      <c r="K31" s="112">
        <v>7</v>
      </c>
      <c r="L31" s="113"/>
      <c r="M31" s="113"/>
      <c r="N31" s="113"/>
      <c r="O31" s="114"/>
      <c r="P31" s="115">
        <v>6</v>
      </c>
      <c r="Q31" s="116">
        <v>6.7</v>
      </c>
      <c r="R31" s="117"/>
      <c r="S31" s="118"/>
      <c r="T31" s="119" t="str">
        <f t="shared" si="0"/>
        <v/>
      </c>
      <c r="U31" s="128">
        <v>204</v>
      </c>
      <c r="V31" s="3"/>
      <c r="W31" s="30"/>
      <c r="X31" s="71" t="str">
        <f t="shared" si="1"/>
        <v>Đạt</v>
      </c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</row>
    <row r="32" spans="2:39" ht="23.1" customHeight="1">
      <c r="B32" s="31">
        <v>22</v>
      </c>
      <c r="C32" s="32" t="s">
        <v>365</v>
      </c>
      <c r="D32" s="33" t="s">
        <v>366</v>
      </c>
      <c r="E32" s="34" t="s">
        <v>367</v>
      </c>
      <c r="F32" s="35"/>
      <c r="G32" s="133" t="s">
        <v>146</v>
      </c>
      <c r="H32" s="36">
        <v>8</v>
      </c>
      <c r="I32" s="36">
        <v>8</v>
      </c>
      <c r="J32" s="105" t="s">
        <v>29</v>
      </c>
      <c r="K32" s="36">
        <v>5</v>
      </c>
      <c r="L32" s="44"/>
      <c r="M32" s="44"/>
      <c r="N32" s="44"/>
      <c r="O32" s="78"/>
      <c r="P32" s="38">
        <v>1</v>
      </c>
      <c r="Q32" s="39">
        <v>3.5</v>
      </c>
      <c r="R32" s="40"/>
      <c r="S32" s="41"/>
      <c r="T32" s="42" t="str">
        <f t="shared" si="0"/>
        <v/>
      </c>
      <c r="U32" s="43">
        <v>204</v>
      </c>
      <c r="V32" s="3"/>
      <c r="W32" s="30"/>
      <c r="X32" s="71" t="str">
        <f t="shared" si="1"/>
        <v>Học lại</v>
      </c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</row>
    <row r="33" spans="2:39" ht="23.1" customHeight="1">
      <c r="B33" s="31">
        <v>23</v>
      </c>
      <c r="C33" s="32" t="s">
        <v>188</v>
      </c>
      <c r="D33" s="33" t="s">
        <v>189</v>
      </c>
      <c r="E33" s="34" t="s">
        <v>190</v>
      </c>
      <c r="F33" s="35"/>
      <c r="G33" s="44" t="s">
        <v>143</v>
      </c>
      <c r="H33" s="36">
        <v>0</v>
      </c>
      <c r="I33" s="36">
        <v>0</v>
      </c>
      <c r="J33" s="105" t="s">
        <v>29</v>
      </c>
      <c r="K33" s="36">
        <v>0</v>
      </c>
      <c r="L33" s="44"/>
      <c r="M33" s="44"/>
      <c r="N33" s="44"/>
      <c r="O33" s="78"/>
      <c r="P33" s="38"/>
      <c r="Q33" s="39">
        <v>0</v>
      </c>
      <c r="R33" s="40"/>
      <c r="S33" s="41"/>
      <c r="T33" s="42" t="str">
        <f t="shared" si="0"/>
        <v>Không đủ ĐKDT</v>
      </c>
      <c r="U33" s="43">
        <v>204</v>
      </c>
      <c r="V33" s="3"/>
      <c r="W33" s="30"/>
      <c r="X33" s="71" t="str">
        <f t="shared" si="1"/>
        <v>Học lại</v>
      </c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</row>
    <row r="34" spans="2:39" ht="23.1" customHeight="1">
      <c r="B34" s="31">
        <v>24</v>
      </c>
      <c r="C34" s="32" t="s">
        <v>107</v>
      </c>
      <c r="D34" s="33" t="s">
        <v>75</v>
      </c>
      <c r="E34" s="34" t="s">
        <v>108</v>
      </c>
      <c r="F34" s="35"/>
      <c r="G34" s="44" t="s">
        <v>150</v>
      </c>
      <c r="H34" s="36">
        <v>0</v>
      </c>
      <c r="I34" s="36">
        <v>0</v>
      </c>
      <c r="J34" s="105" t="s">
        <v>29</v>
      </c>
      <c r="K34" s="36">
        <v>0</v>
      </c>
      <c r="L34" s="44"/>
      <c r="M34" s="44"/>
      <c r="N34" s="44"/>
      <c r="O34" s="78"/>
      <c r="P34" s="38"/>
      <c r="Q34" s="39">
        <v>0</v>
      </c>
      <c r="R34" s="40"/>
      <c r="S34" s="41"/>
      <c r="T34" s="42" t="str">
        <f t="shared" si="0"/>
        <v>Không đủ ĐKDT</v>
      </c>
      <c r="U34" s="43">
        <v>204</v>
      </c>
      <c r="V34" s="3"/>
      <c r="W34" s="30"/>
      <c r="X34" s="71" t="str">
        <f t="shared" si="1"/>
        <v>Học lại</v>
      </c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</row>
    <row r="35" spans="2:39" ht="23.1" customHeight="1">
      <c r="B35" s="31">
        <v>25</v>
      </c>
      <c r="C35" s="32" t="s">
        <v>560</v>
      </c>
      <c r="D35" s="33" t="s">
        <v>561</v>
      </c>
      <c r="E35" s="34" t="s">
        <v>309</v>
      </c>
      <c r="F35" s="35"/>
      <c r="G35" s="44" t="s">
        <v>148</v>
      </c>
      <c r="H35" s="36">
        <v>5</v>
      </c>
      <c r="I35" s="36">
        <v>4</v>
      </c>
      <c r="J35" s="105" t="s">
        <v>29</v>
      </c>
      <c r="K35" s="36">
        <v>4</v>
      </c>
      <c r="L35" s="44"/>
      <c r="M35" s="44"/>
      <c r="N35" s="44"/>
      <c r="O35" s="78"/>
      <c r="P35" s="38">
        <v>6.5</v>
      </c>
      <c r="Q35" s="39">
        <v>5.6</v>
      </c>
      <c r="R35" s="40"/>
      <c r="S35" s="41"/>
      <c r="T35" s="42" t="str">
        <f t="shared" si="0"/>
        <v/>
      </c>
      <c r="U35" s="43">
        <v>204</v>
      </c>
      <c r="V35" s="3"/>
      <c r="W35" s="30"/>
      <c r="X35" s="71" t="str">
        <f t="shared" si="1"/>
        <v>Đạt</v>
      </c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</row>
    <row r="36" spans="2:39" ht="23.1" customHeight="1">
      <c r="B36" s="31">
        <v>26</v>
      </c>
      <c r="C36" s="32" t="s">
        <v>562</v>
      </c>
      <c r="D36" s="33" t="s">
        <v>113</v>
      </c>
      <c r="E36" s="34" t="s">
        <v>563</v>
      </c>
      <c r="F36" s="35"/>
      <c r="G36" s="44" t="s">
        <v>523</v>
      </c>
      <c r="H36" s="36">
        <v>7</v>
      </c>
      <c r="I36" s="36">
        <v>8</v>
      </c>
      <c r="J36" s="105" t="s">
        <v>29</v>
      </c>
      <c r="K36" s="36">
        <v>5</v>
      </c>
      <c r="L36" s="44"/>
      <c r="M36" s="44"/>
      <c r="N36" s="44"/>
      <c r="O36" s="78"/>
      <c r="P36" s="38">
        <v>0</v>
      </c>
      <c r="Q36" s="39">
        <v>2.8</v>
      </c>
      <c r="R36" s="40"/>
      <c r="S36" s="41"/>
      <c r="T36" s="42" t="str">
        <f t="shared" si="0"/>
        <v/>
      </c>
      <c r="U36" s="43">
        <v>204</v>
      </c>
      <c r="V36" s="3"/>
      <c r="W36" s="30"/>
      <c r="X36" s="71" t="str">
        <f t="shared" si="1"/>
        <v>Học lại</v>
      </c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</row>
    <row r="37" spans="2:39" ht="23.1" customHeight="1">
      <c r="B37" s="31">
        <v>27</v>
      </c>
      <c r="C37" s="32" t="s">
        <v>564</v>
      </c>
      <c r="D37" s="33" t="s">
        <v>317</v>
      </c>
      <c r="E37" s="34" t="s">
        <v>117</v>
      </c>
      <c r="F37" s="35"/>
      <c r="G37" s="44" t="s">
        <v>406</v>
      </c>
      <c r="H37" s="36">
        <v>10</v>
      </c>
      <c r="I37" s="36">
        <v>8</v>
      </c>
      <c r="J37" s="105" t="s">
        <v>29</v>
      </c>
      <c r="K37" s="36">
        <v>8</v>
      </c>
      <c r="L37" s="44"/>
      <c r="M37" s="44"/>
      <c r="N37" s="44"/>
      <c r="O37" s="78"/>
      <c r="P37" s="38">
        <v>4</v>
      </c>
      <c r="Q37" s="39">
        <v>5.8</v>
      </c>
      <c r="R37" s="40"/>
      <c r="S37" s="41"/>
      <c r="T37" s="42" t="str">
        <f t="shared" si="0"/>
        <v/>
      </c>
      <c r="U37" s="43">
        <v>204</v>
      </c>
      <c r="V37" s="3"/>
      <c r="W37" s="30"/>
      <c r="X37" s="71" t="str">
        <f t="shared" si="1"/>
        <v>Đạt</v>
      </c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</row>
    <row r="38" spans="2:39" ht="23.1" customHeight="1">
      <c r="B38" s="31">
        <v>28</v>
      </c>
      <c r="C38" s="32" t="s">
        <v>565</v>
      </c>
      <c r="D38" s="33" t="s">
        <v>113</v>
      </c>
      <c r="E38" s="34" t="s">
        <v>566</v>
      </c>
      <c r="F38" s="35"/>
      <c r="G38" s="44" t="s">
        <v>150</v>
      </c>
      <c r="H38" s="36">
        <v>10</v>
      </c>
      <c r="I38" s="36">
        <v>9</v>
      </c>
      <c r="J38" s="105" t="s">
        <v>29</v>
      </c>
      <c r="K38" s="36">
        <v>9</v>
      </c>
      <c r="L38" s="44"/>
      <c r="M38" s="44"/>
      <c r="N38" s="44"/>
      <c r="O38" s="78"/>
      <c r="P38" s="38">
        <v>9</v>
      </c>
      <c r="Q38" s="39">
        <v>9.1</v>
      </c>
      <c r="R38" s="40"/>
      <c r="S38" s="41"/>
      <c r="T38" s="42" t="str">
        <f t="shared" si="0"/>
        <v/>
      </c>
      <c r="U38" s="43">
        <v>204</v>
      </c>
      <c r="V38" s="3"/>
      <c r="W38" s="30"/>
      <c r="X38" s="71" t="str">
        <f t="shared" si="1"/>
        <v>Đạt</v>
      </c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23.1" customHeight="1">
      <c r="B39" s="31">
        <v>29</v>
      </c>
      <c r="C39" s="32" t="s">
        <v>567</v>
      </c>
      <c r="D39" s="33" t="s">
        <v>568</v>
      </c>
      <c r="E39" s="34" t="s">
        <v>120</v>
      </c>
      <c r="F39" s="35"/>
      <c r="G39" s="44" t="s">
        <v>589</v>
      </c>
      <c r="H39" s="36">
        <v>6</v>
      </c>
      <c r="I39" s="36">
        <v>6</v>
      </c>
      <c r="J39" s="105" t="s">
        <v>29</v>
      </c>
      <c r="K39" s="36">
        <v>3</v>
      </c>
      <c r="L39" s="44"/>
      <c r="M39" s="44"/>
      <c r="N39" s="44"/>
      <c r="O39" s="78"/>
      <c r="P39" s="38">
        <v>7</v>
      </c>
      <c r="Q39" s="39">
        <v>6</v>
      </c>
      <c r="R39" s="40"/>
      <c r="S39" s="41"/>
      <c r="T39" s="42" t="str">
        <f t="shared" si="0"/>
        <v/>
      </c>
      <c r="U39" s="43">
        <v>204</v>
      </c>
      <c r="V39" s="3"/>
      <c r="W39" s="30"/>
      <c r="X39" s="71" t="str">
        <f t="shared" si="1"/>
        <v>Đạt</v>
      </c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23.1" customHeight="1">
      <c r="B40" s="31">
        <v>30</v>
      </c>
      <c r="C40" s="32" t="s">
        <v>569</v>
      </c>
      <c r="D40" s="33" t="s">
        <v>337</v>
      </c>
      <c r="E40" s="34" t="s">
        <v>120</v>
      </c>
      <c r="F40" s="35"/>
      <c r="G40" s="44" t="s">
        <v>150</v>
      </c>
      <c r="H40" s="36">
        <v>0</v>
      </c>
      <c r="I40" s="36">
        <v>0</v>
      </c>
      <c r="J40" s="105" t="s">
        <v>29</v>
      </c>
      <c r="K40" s="36">
        <v>0</v>
      </c>
      <c r="L40" s="44"/>
      <c r="M40" s="44"/>
      <c r="N40" s="44"/>
      <c r="O40" s="78"/>
      <c r="P40" s="38"/>
      <c r="Q40" s="39">
        <v>0</v>
      </c>
      <c r="R40" s="40"/>
      <c r="S40" s="41"/>
      <c r="T40" s="42" t="str">
        <f t="shared" si="0"/>
        <v>Không đủ ĐKDT</v>
      </c>
      <c r="U40" s="43">
        <v>204</v>
      </c>
      <c r="V40" s="3"/>
      <c r="W40" s="30"/>
      <c r="X40" s="71" t="str">
        <f t="shared" si="1"/>
        <v>Học lại</v>
      </c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23.1" customHeight="1">
      <c r="B41" s="31">
        <v>31</v>
      </c>
      <c r="C41" s="32" t="s">
        <v>570</v>
      </c>
      <c r="D41" s="33" t="s">
        <v>90</v>
      </c>
      <c r="E41" s="34" t="s">
        <v>571</v>
      </c>
      <c r="F41" s="35"/>
      <c r="G41" s="44" t="s">
        <v>522</v>
      </c>
      <c r="H41" s="36">
        <v>10</v>
      </c>
      <c r="I41" s="36">
        <v>7.5</v>
      </c>
      <c r="J41" s="105" t="s">
        <v>29</v>
      </c>
      <c r="K41" s="36">
        <v>9</v>
      </c>
      <c r="L41" s="44"/>
      <c r="M41" s="44"/>
      <c r="N41" s="44"/>
      <c r="O41" s="78"/>
      <c r="P41" s="38">
        <v>7</v>
      </c>
      <c r="Q41" s="39">
        <v>7.6</v>
      </c>
      <c r="R41" s="40"/>
      <c r="S41" s="41"/>
      <c r="T41" s="42" t="str">
        <f t="shared" si="0"/>
        <v/>
      </c>
      <c r="U41" s="43">
        <v>204</v>
      </c>
      <c r="V41" s="3"/>
      <c r="W41" s="30"/>
      <c r="X41" s="71" t="str">
        <f t="shared" si="1"/>
        <v>Đạt</v>
      </c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23.1" customHeight="1">
      <c r="B42" s="31">
        <v>32</v>
      </c>
      <c r="C42" s="32" t="s">
        <v>384</v>
      </c>
      <c r="D42" s="33" t="s">
        <v>212</v>
      </c>
      <c r="E42" s="34" t="s">
        <v>385</v>
      </c>
      <c r="F42" s="35"/>
      <c r="G42" s="44" t="s">
        <v>146</v>
      </c>
      <c r="H42" s="36">
        <v>9</v>
      </c>
      <c r="I42" s="36">
        <v>6</v>
      </c>
      <c r="J42" s="105" t="s">
        <v>29</v>
      </c>
      <c r="K42" s="36">
        <v>7</v>
      </c>
      <c r="L42" s="44"/>
      <c r="M42" s="44"/>
      <c r="N42" s="44"/>
      <c r="O42" s="78"/>
      <c r="P42" s="38">
        <v>4.5</v>
      </c>
      <c r="Q42" s="39">
        <v>5.5</v>
      </c>
      <c r="R42" s="40"/>
      <c r="S42" s="41"/>
      <c r="T42" s="42" t="str">
        <f t="shared" si="0"/>
        <v/>
      </c>
      <c r="U42" s="43">
        <v>204</v>
      </c>
      <c r="V42" s="3"/>
      <c r="W42" s="30"/>
      <c r="X42" s="71" t="str">
        <f t="shared" si="1"/>
        <v>Đạt</v>
      </c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23.1" customHeight="1">
      <c r="B43" s="31">
        <v>33</v>
      </c>
      <c r="C43" s="32" t="s">
        <v>572</v>
      </c>
      <c r="D43" s="33" t="s">
        <v>435</v>
      </c>
      <c r="E43" s="34" t="s">
        <v>573</v>
      </c>
      <c r="F43" s="35"/>
      <c r="G43" s="44" t="s">
        <v>265</v>
      </c>
      <c r="H43" s="36">
        <v>7</v>
      </c>
      <c r="I43" s="36">
        <v>5</v>
      </c>
      <c r="J43" s="105" t="s">
        <v>29</v>
      </c>
      <c r="K43" s="36">
        <v>5</v>
      </c>
      <c r="L43" s="44"/>
      <c r="M43" s="44"/>
      <c r="N43" s="44"/>
      <c r="O43" s="78"/>
      <c r="P43" s="38">
        <v>3</v>
      </c>
      <c r="Q43" s="39">
        <v>4</v>
      </c>
      <c r="R43" s="40"/>
      <c r="S43" s="41"/>
      <c r="T43" s="42" t="str">
        <f t="shared" si="0"/>
        <v/>
      </c>
      <c r="U43" s="43">
        <v>204</v>
      </c>
      <c r="V43" s="3"/>
      <c r="W43" s="30"/>
      <c r="X43" s="71" t="str">
        <f t="shared" si="1"/>
        <v>Đạt</v>
      </c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  <row r="44" spans="2:39" ht="23.1" customHeight="1">
      <c r="B44" s="31">
        <v>34</v>
      </c>
      <c r="C44" s="32" t="s">
        <v>574</v>
      </c>
      <c r="D44" s="33" t="s">
        <v>165</v>
      </c>
      <c r="E44" s="34" t="s">
        <v>134</v>
      </c>
      <c r="F44" s="35"/>
      <c r="G44" s="44" t="s">
        <v>218</v>
      </c>
      <c r="H44" s="36">
        <v>7</v>
      </c>
      <c r="I44" s="36">
        <v>5</v>
      </c>
      <c r="J44" s="105" t="s">
        <v>29</v>
      </c>
      <c r="K44" s="36">
        <v>5</v>
      </c>
      <c r="L44" s="44"/>
      <c r="M44" s="44"/>
      <c r="N44" s="44"/>
      <c r="O44" s="78"/>
      <c r="P44" s="38">
        <v>1</v>
      </c>
      <c r="Q44" s="39">
        <v>2.8</v>
      </c>
      <c r="R44" s="40"/>
      <c r="S44" s="41"/>
      <c r="T44" s="42" t="str">
        <f t="shared" si="0"/>
        <v/>
      </c>
      <c r="U44" s="43">
        <v>204</v>
      </c>
      <c r="V44" s="3"/>
      <c r="W44" s="30"/>
      <c r="X44" s="71" t="str">
        <f t="shared" si="1"/>
        <v>Học lại</v>
      </c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</row>
    <row r="45" spans="2:39" ht="23.1" customHeight="1">
      <c r="B45" s="31">
        <v>35</v>
      </c>
      <c r="C45" s="32" t="s">
        <v>575</v>
      </c>
      <c r="D45" s="33" t="s">
        <v>576</v>
      </c>
      <c r="E45" s="34" t="s">
        <v>210</v>
      </c>
      <c r="F45" s="35"/>
      <c r="G45" s="44" t="s">
        <v>222</v>
      </c>
      <c r="H45" s="36">
        <v>10</v>
      </c>
      <c r="I45" s="36">
        <v>9</v>
      </c>
      <c r="J45" s="134" t="s">
        <v>29</v>
      </c>
      <c r="K45" s="36">
        <v>9</v>
      </c>
      <c r="L45" s="44"/>
      <c r="M45" s="44"/>
      <c r="N45" s="44"/>
      <c r="O45" s="78"/>
      <c r="P45" s="38">
        <v>9.5</v>
      </c>
      <c r="Q45" s="39">
        <v>9.4</v>
      </c>
      <c r="R45" s="40"/>
      <c r="S45" s="41"/>
      <c r="T45" s="42" t="str">
        <f t="shared" si="0"/>
        <v/>
      </c>
      <c r="U45" s="43">
        <v>204</v>
      </c>
      <c r="V45" s="3"/>
      <c r="W45" s="30"/>
      <c r="X45" s="71" t="str">
        <f t="shared" si="1"/>
        <v>Đạt</v>
      </c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</row>
    <row r="46" spans="2:39" ht="23.1" customHeight="1">
      <c r="B46" s="31">
        <v>36</v>
      </c>
      <c r="C46" s="32" t="s">
        <v>397</v>
      </c>
      <c r="D46" s="33" t="s">
        <v>398</v>
      </c>
      <c r="E46" s="34" t="s">
        <v>210</v>
      </c>
      <c r="F46" s="35"/>
      <c r="G46" s="44" t="s">
        <v>141</v>
      </c>
      <c r="H46" s="36">
        <v>0</v>
      </c>
      <c r="I46" s="36">
        <v>0</v>
      </c>
      <c r="J46" s="134" t="s">
        <v>29</v>
      </c>
      <c r="K46" s="36">
        <v>0</v>
      </c>
      <c r="L46" s="44"/>
      <c r="M46" s="44"/>
      <c r="N46" s="44"/>
      <c r="O46" s="78"/>
      <c r="P46" s="38"/>
      <c r="Q46" s="39">
        <v>0</v>
      </c>
      <c r="R46" s="40"/>
      <c r="S46" s="41"/>
      <c r="T46" s="42" t="str">
        <f t="shared" si="0"/>
        <v>Không đủ ĐKDT</v>
      </c>
      <c r="U46" s="43">
        <v>204</v>
      </c>
      <c r="V46" s="3"/>
      <c r="W46" s="30"/>
      <c r="X46" s="71" t="str">
        <f t="shared" si="1"/>
        <v>Học lại</v>
      </c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</row>
    <row r="47" spans="2:39" ht="23.1" customHeight="1">
      <c r="B47" s="31">
        <v>37</v>
      </c>
      <c r="C47" s="32" t="s">
        <v>577</v>
      </c>
      <c r="D47" s="33" t="s">
        <v>578</v>
      </c>
      <c r="E47" s="34" t="s">
        <v>405</v>
      </c>
      <c r="F47" s="35"/>
      <c r="G47" s="44" t="s">
        <v>144</v>
      </c>
      <c r="H47" s="36">
        <v>7</v>
      </c>
      <c r="I47" s="36">
        <v>7</v>
      </c>
      <c r="J47" s="134" t="s">
        <v>29</v>
      </c>
      <c r="K47" s="36">
        <v>5</v>
      </c>
      <c r="L47" s="44"/>
      <c r="M47" s="44"/>
      <c r="N47" s="44"/>
      <c r="O47" s="78"/>
      <c r="P47" s="38">
        <v>5</v>
      </c>
      <c r="Q47" s="39">
        <v>6</v>
      </c>
      <c r="R47" s="40"/>
      <c r="S47" s="41"/>
      <c r="T47" s="42" t="str">
        <f t="shared" si="0"/>
        <v/>
      </c>
      <c r="U47" s="43">
        <v>204</v>
      </c>
      <c r="V47" s="3"/>
      <c r="W47" s="30"/>
      <c r="X47" s="71" t="str">
        <f t="shared" si="1"/>
        <v>Đạt</v>
      </c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</row>
    <row r="48" spans="2:39" ht="23.1" customHeight="1">
      <c r="B48" s="31">
        <v>38</v>
      </c>
      <c r="C48" s="32" t="s">
        <v>579</v>
      </c>
      <c r="D48" s="33" t="s">
        <v>580</v>
      </c>
      <c r="E48" s="34" t="s">
        <v>581</v>
      </c>
      <c r="F48" s="35"/>
      <c r="G48" s="44" t="s">
        <v>523</v>
      </c>
      <c r="H48" s="36">
        <v>9</v>
      </c>
      <c r="I48" s="36">
        <v>6</v>
      </c>
      <c r="J48" s="134" t="s">
        <v>29</v>
      </c>
      <c r="K48" s="36">
        <v>7</v>
      </c>
      <c r="L48" s="44"/>
      <c r="M48" s="44"/>
      <c r="N48" s="44"/>
      <c r="O48" s="78"/>
      <c r="P48" s="38">
        <v>4.5</v>
      </c>
      <c r="Q48" s="39">
        <v>5.5</v>
      </c>
      <c r="R48" s="40"/>
      <c r="S48" s="41"/>
      <c r="T48" s="42" t="str">
        <f t="shared" si="0"/>
        <v/>
      </c>
      <c r="U48" s="43">
        <v>204</v>
      </c>
      <c r="V48" s="3"/>
      <c r="W48" s="30"/>
      <c r="X48" s="71" t="str">
        <f t="shared" si="1"/>
        <v>Đạt</v>
      </c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</row>
    <row r="49" spans="1:39" ht="23.1" customHeight="1">
      <c r="B49" s="31">
        <v>39</v>
      </c>
      <c r="C49" s="32" t="s">
        <v>582</v>
      </c>
      <c r="D49" s="33" t="s">
        <v>55</v>
      </c>
      <c r="E49" s="34" t="s">
        <v>216</v>
      </c>
      <c r="F49" s="35"/>
      <c r="G49" s="44" t="s">
        <v>590</v>
      </c>
      <c r="H49" s="36">
        <v>10</v>
      </c>
      <c r="I49" s="36">
        <v>8</v>
      </c>
      <c r="J49" s="134" t="s">
        <v>29</v>
      </c>
      <c r="K49" s="36">
        <v>7</v>
      </c>
      <c r="L49" s="44"/>
      <c r="M49" s="44"/>
      <c r="N49" s="44"/>
      <c r="O49" s="78"/>
      <c r="P49" s="38">
        <v>1</v>
      </c>
      <c r="Q49" s="39">
        <v>4</v>
      </c>
      <c r="R49" s="40"/>
      <c r="S49" s="41"/>
      <c r="T49" s="42" t="str">
        <f t="shared" si="0"/>
        <v/>
      </c>
      <c r="U49" s="43">
        <v>204</v>
      </c>
      <c r="V49" s="3"/>
      <c r="W49" s="30"/>
      <c r="X49" s="71" t="str">
        <f t="shared" si="1"/>
        <v>Thi lại</v>
      </c>
      <c r="Y49" s="59"/>
      <c r="Z49" s="59"/>
      <c r="AA49" s="59"/>
      <c r="AB49" s="59"/>
      <c r="AC49" s="59"/>
      <c r="AD49" s="59"/>
      <c r="AE49" s="59"/>
      <c r="AF49" s="59"/>
      <c r="AG49" s="59"/>
      <c r="AH49" s="59"/>
      <c r="AI49" s="59"/>
      <c r="AJ49" s="59"/>
      <c r="AK49" s="59"/>
      <c r="AL49" s="59"/>
      <c r="AM49" s="59"/>
    </row>
    <row r="50" spans="1:39" ht="23.1" customHeight="1">
      <c r="B50" s="31">
        <v>40</v>
      </c>
      <c r="C50" s="32" t="s">
        <v>583</v>
      </c>
      <c r="D50" s="33" t="s">
        <v>584</v>
      </c>
      <c r="E50" s="34" t="s">
        <v>585</v>
      </c>
      <c r="F50" s="35"/>
      <c r="G50" s="44" t="s">
        <v>523</v>
      </c>
      <c r="H50" s="36">
        <v>10</v>
      </c>
      <c r="I50" s="36">
        <v>8</v>
      </c>
      <c r="J50" s="134" t="s">
        <v>29</v>
      </c>
      <c r="K50" s="36">
        <v>9</v>
      </c>
      <c r="L50" s="44"/>
      <c r="M50" s="44"/>
      <c r="N50" s="44"/>
      <c r="O50" s="78"/>
      <c r="P50" s="38">
        <v>7.5</v>
      </c>
      <c r="Q50" s="39">
        <v>8</v>
      </c>
      <c r="R50" s="40"/>
      <c r="S50" s="41"/>
      <c r="T50" s="42" t="str">
        <f t="shared" si="0"/>
        <v/>
      </c>
      <c r="U50" s="43">
        <v>204</v>
      </c>
      <c r="V50" s="3"/>
      <c r="W50" s="30"/>
      <c r="X50" s="71" t="str">
        <f t="shared" si="1"/>
        <v>Đạt</v>
      </c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9"/>
      <c r="AM50" s="59"/>
    </row>
    <row r="51" spans="1:39" ht="23.1" customHeight="1">
      <c r="B51" s="89">
        <v>41</v>
      </c>
      <c r="C51" s="90" t="s">
        <v>586</v>
      </c>
      <c r="D51" s="91" t="s">
        <v>587</v>
      </c>
      <c r="E51" s="92" t="s">
        <v>588</v>
      </c>
      <c r="F51" s="93"/>
      <c r="G51" s="96" t="s">
        <v>407</v>
      </c>
      <c r="H51" s="95">
        <v>10</v>
      </c>
      <c r="I51" s="95">
        <v>7</v>
      </c>
      <c r="J51" s="135" t="s">
        <v>29</v>
      </c>
      <c r="K51" s="95">
        <v>7</v>
      </c>
      <c r="L51" s="96"/>
      <c r="M51" s="96"/>
      <c r="N51" s="96"/>
      <c r="O51" s="97"/>
      <c r="P51" s="98"/>
      <c r="Q51" s="99">
        <v>3.1</v>
      </c>
      <c r="R51" s="100"/>
      <c r="S51" s="101"/>
      <c r="T51" s="102" t="s">
        <v>705</v>
      </c>
      <c r="U51" s="103">
        <v>204</v>
      </c>
      <c r="V51" s="3"/>
      <c r="W51" s="30"/>
      <c r="X51" s="71" t="str">
        <f t="shared" si="1"/>
        <v>Thi lại</v>
      </c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</row>
    <row r="52" spans="1:39" ht="9" customHeight="1">
      <c r="A52" s="2"/>
      <c r="B52" s="45"/>
      <c r="C52" s="46"/>
      <c r="D52" s="46"/>
      <c r="E52" s="47"/>
      <c r="F52" s="47"/>
      <c r="G52" s="47"/>
      <c r="H52" s="48"/>
      <c r="I52" s="49"/>
      <c r="J52" s="49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3"/>
    </row>
    <row r="53" spans="1:39" ht="24.75" customHeight="1">
      <c r="B53" s="79"/>
      <c r="C53" s="79"/>
      <c r="D53" s="80"/>
      <c r="E53" s="81"/>
      <c r="F53" s="3"/>
      <c r="G53" s="3"/>
      <c r="H53" s="3"/>
      <c r="I53" s="3"/>
      <c r="J53" s="147" t="s">
        <v>725</v>
      </c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3"/>
    </row>
    <row r="54" spans="1:39" s="2" customFormat="1" ht="4.5" customHeight="1">
      <c r="A54" s="1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</row>
    <row r="55" spans="1:39" s="2" customFormat="1" ht="36.75" customHeight="1">
      <c r="A55" s="1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</row>
    <row r="56" spans="1:39" s="2" customFormat="1" ht="21.75" hidden="1" customHeight="1">
      <c r="A56" s="1"/>
      <c r="B56" s="149" t="s">
        <v>34</v>
      </c>
      <c r="C56" s="149"/>
      <c r="D56" s="149"/>
      <c r="E56" s="149"/>
      <c r="F56" s="149"/>
      <c r="G56" s="149"/>
      <c r="H56" s="149"/>
      <c r="I56" s="51"/>
      <c r="J56" s="150" t="s">
        <v>30</v>
      </c>
      <c r="K56" s="150"/>
      <c r="L56" s="150"/>
      <c r="M56" s="150"/>
      <c r="N56" s="150"/>
      <c r="O56" s="150"/>
      <c r="P56" s="150"/>
      <c r="Q56" s="150"/>
      <c r="R56" s="150"/>
      <c r="S56" s="150"/>
      <c r="T56" s="150"/>
      <c r="U56" s="150"/>
      <c r="V56" s="3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</row>
    <row r="57" spans="1:39" s="2" customFormat="1" hidden="1">
      <c r="A57" s="1"/>
      <c r="B57" s="45"/>
      <c r="C57" s="52"/>
      <c r="D57" s="52"/>
      <c r="E57" s="53"/>
      <c r="F57" s="53"/>
      <c r="G57" s="53"/>
      <c r="H57" s="54"/>
      <c r="I57" s="55"/>
      <c r="J57" s="55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1"/>
      <c r="X57" s="58"/>
      <c r="Y57" s="58"/>
      <c r="Z57" s="58"/>
      <c r="AA57" s="58"/>
      <c r="AB57" s="58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</row>
    <row r="58" spans="1:39" s="2" customFormat="1" hidden="1">
      <c r="A58" s="1"/>
      <c r="B58" s="149" t="s">
        <v>31</v>
      </c>
      <c r="C58" s="149"/>
      <c r="D58" s="151" t="s">
        <v>32</v>
      </c>
      <c r="E58" s="151"/>
      <c r="F58" s="151"/>
      <c r="G58" s="151"/>
      <c r="H58" s="151"/>
      <c r="I58" s="55"/>
      <c r="J58" s="55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1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</row>
    <row r="59" spans="1:39" s="2" customFormat="1" hidden="1">
      <c r="A59" s="1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1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</row>
    <row r="60" spans="1:39" hidden="1"/>
    <row r="61" spans="1:39" hidden="1"/>
    <row r="62" spans="1:39" hidden="1"/>
    <row r="63" spans="1:39" hidden="1">
      <c r="B63" s="148"/>
      <c r="C63" s="148"/>
      <c r="D63" s="148"/>
      <c r="E63" s="148"/>
      <c r="F63" s="148"/>
      <c r="G63" s="148"/>
      <c r="H63" s="148"/>
      <c r="I63" s="148"/>
      <c r="J63" s="148" t="s">
        <v>33</v>
      </c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</row>
  </sheetData>
  <sheetProtection formatCells="0" formatColumns="0" formatRows="0" insertColumns="0" insertRows="0" insertHyperlinks="0" deleteColumns="0" deleteRows="0" sort="0" autoFilter="0" pivotTables="0"/>
  <autoFilter ref="A9:AM51">
    <filterColumn colId="3" showButton="0"/>
  </autoFilter>
  <sortState ref="B11:U51">
    <sortCondition ref="B11:B51"/>
  </sortState>
  <mergeCells count="48">
    <mergeCell ref="B58:C58"/>
    <mergeCell ref="D58:H58"/>
    <mergeCell ref="B63:C63"/>
    <mergeCell ref="D63:I63"/>
    <mergeCell ref="J63:U63"/>
    <mergeCell ref="B56:H56"/>
    <mergeCell ref="J56:U56"/>
    <mergeCell ref="J53:U53"/>
    <mergeCell ref="U8:U10"/>
    <mergeCell ref="B10:G10"/>
    <mergeCell ref="N8:N9"/>
    <mergeCell ref="O8:O9"/>
    <mergeCell ref="P8:P9"/>
    <mergeCell ref="G8:G9"/>
    <mergeCell ref="H8:H9"/>
    <mergeCell ref="I8:I9"/>
    <mergeCell ref="J8:J9"/>
    <mergeCell ref="S8:S9"/>
    <mergeCell ref="M8:M9"/>
    <mergeCell ref="T8:T10"/>
    <mergeCell ref="K8:K9"/>
    <mergeCell ref="B5:C5"/>
    <mergeCell ref="D5:O5"/>
    <mergeCell ref="P5:U5"/>
    <mergeCell ref="B8:B9"/>
    <mergeCell ref="C8:C9"/>
    <mergeCell ref="D8:E9"/>
    <mergeCell ref="F8:F9"/>
    <mergeCell ref="B6:C6"/>
    <mergeCell ref="L8:L9"/>
    <mergeCell ref="Q8:Q10"/>
    <mergeCell ref="R8:R9"/>
    <mergeCell ref="G6:O6"/>
    <mergeCell ref="P6:U6"/>
    <mergeCell ref="AJ5:AK7"/>
    <mergeCell ref="AL5:AM7"/>
    <mergeCell ref="Y5:Y8"/>
    <mergeCell ref="Z5:Z8"/>
    <mergeCell ref="AA5:AA8"/>
    <mergeCell ref="AB5:AE7"/>
    <mergeCell ref="AF5:AG7"/>
    <mergeCell ref="AH5:AI7"/>
    <mergeCell ref="H1:K1"/>
    <mergeCell ref="L1:U1"/>
    <mergeCell ref="B2:G2"/>
    <mergeCell ref="H2:U2"/>
    <mergeCell ref="B3:G3"/>
    <mergeCell ref="H3:U3"/>
  </mergeCells>
  <conditionalFormatting sqref="P11:P51 H11:N51">
    <cfRule type="cellIs" dxfId="39" priority="3" operator="greaterThan">
      <formula>10</formula>
    </cfRule>
  </conditionalFormatting>
  <conditionalFormatting sqref="O1:O1048576">
    <cfRule type="duplicateValues" dxfId="38" priority="2"/>
  </conditionalFormatting>
  <conditionalFormatting sqref="C1:C1048576">
    <cfRule type="duplicateValues" dxfId="37" priority="1"/>
  </conditionalFormatting>
  <dataValidations count="1">
    <dataValidation allowBlank="1" showInputMessage="1" showErrorMessage="1" errorTitle="Không xóa dữ liệu" error="Không xóa dữ liệu" prompt="Không xóa dữ liệu" sqref="Y3:AM9 X11:X51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AM60"/>
  <sheetViews>
    <sheetView workbookViewId="0">
      <pane ySplit="4" topLeftCell="A41" activePane="bottomLeft" state="frozen"/>
      <selection activeCell="H2" sqref="H2:U2"/>
      <selection pane="bottomLeft" activeCell="G47" sqref="G47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5.125" style="1" customWidth="1"/>
    <col min="5" max="5" width="7.375" style="1" customWidth="1"/>
    <col min="6" max="6" width="9.375" style="1" hidden="1" customWidth="1"/>
    <col min="7" max="7" width="11" style="1" customWidth="1"/>
    <col min="8" max="11" width="4.2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3.625" style="1" customWidth="1"/>
    <col min="21" max="21" width="5.75" style="1" hidden="1" customWidth="1"/>
    <col min="22" max="22" width="6.5" style="1" customWidth="1"/>
    <col min="23" max="23" width="6.5" style="2" customWidth="1"/>
    <col min="24" max="24" width="9" style="58"/>
    <col min="25" max="25" width="9.125" style="58" bestFit="1" customWidth="1"/>
    <col min="26" max="26" width="9" style="58"/>
    <col min="27" max="27" width="10.375" style="58" bestFit="1" customWidth="1"/>
    <col min="28" max="28" width="9.125" style="58" bestFit="1" customWidth="1"/>
    <col min="29" max="39" width="9" style="58"/>
    <col min="40" max="16384" width="9" style="1"/>
  </cols>
  <sheetData>
    <row r="1" spans="2:39" ht="18.75"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2:39" ht="27.75" customHeight="1">
      <c r="B2" s="174" t="s">
        <v>0</v>
      </c>
      <c r="C2" s="174"/>
      <c r="D2" s="174"/>
      <c r="E2" s="174"/>
      <c r="F2" s="174"/>
      <c r="G2" s="174"/>
      <c r="H2" s="175" t="s">
        <v>723</v>
      </c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3"/>
    </row>
    <row r="3" spans="2:39" ht="25.5" customHeight="1">
      <c r="B3" s="176" t="s">
        <v>1</v>
      </c>
      <c r="C3" s="176"/>
      <c r="D3" s="176"/>
      <c r="E3" s="176"/>
      <c r="F3" s="176"/>
      <c r="G3" s="176"/>
      <c r="H3" s="177" t="s">
        <v>43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4"/>
      <c r="W3" s="5"/>
      <c r="AE3" s="59"/>
      <c r="AF3" s="60"/>
      <c r="AG3" s="59"/>
      <c r="AH3" s="59"/>
      <c r="AI3" s="59"/>
      <c r="AJ3" s="60"/>
      <c r="AK3" s="59"/>
    </row>
    <row r="4" spans="2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61"/>
      <c r="AJ4" s="61"/>
    </row>
    <row r="5" spans="2:39" ht="23.25" customHeight="1">
      <c r="B5" s="165" t="s">
        <v>2</v>
      </c>
      <c r="C5" s="165"/>
      <c r="D5" s="162" t="s">
        <v>470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72" t="s">
        <v>524</v>
      </c>
      <c r="Q5" s="172"/>
      <c r="R5" s="172"/>
      <c r="S5" s="172"/>
      <c r="T5" s="172"/>
      <c r="U5" s="172"/>
      <c r="X5" s="59"/>
      <c r="Y5" s="152" t="s">
        <v>41</v>
      </c>
      <c r="Z5" s="152" t="s">
        <v>8</v>
      </c>
      <c r="AA5" s="152" t="s">
        <v>40</v>
      </c>
      <c r="AB5" s="152" t="s">
        <v>39</v>
      </c>
      <c r="AC5" s="152"/>
      <c r="AD5" s="152"/>
      <c r="AE5" s="152"/>
      <c r="AF5" s="152" t="s">
        <v>38</v>
      </c>
      <c r="AG5" s="152"/>
      <c r="AH5" s="152" t="s">
        <v>36</v>
      </c>
      <c r="AI5" s="152"/>
      <c r="AJ5" s="152" t="s">
        <v>37</v>
      </c>
      <c r="AK5" s="152"/>
      <c r="AL5" s="152" t="s">
        <v>35</v>
      </c>
      <c r="AM5" s="152"/>
    </row>
    <row r="6" spans="2:39" ht="17.25" customHeight="1">
      <c r="B6" s="164" t="s">
        <v>3</v>
      </c>
      <c r="C6" s="164"/>
      <c r="D6" s="9"/>
      <c r="G6" s="163" t="s">
        <v>224</v>
      </c>
      <c r="H6" s="163"/>
      <c r="I6" s="163"/>
      <c r="J6" s="163"/>
      <c r="K6" s="163"/>
      <c r="L6" s="163"/>
      <c r="M6" s="163"/>
      <c r="N6" s="163"/>
      <c r="O6" s="163"/>
      <c r="P6" s="163" t="s">
        <v>50</v>
      </c>
      <c r="Q6" s="163"/>
      <c r="R6" s="163"/>
      <c r="S6" s="163"/>
      <c r="T6" s="163"/>
      <c r="U6" s="163"/>
      <c r="X6" s="59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</row>
    <row r="7" spans="2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6"/>
      <c r="Q7" s="3"/>
      <c r="R7" s="3"/>
      <c r="S7" s="3"/>
      <c r="T7" s="3"/>
      <c r="U7" s="3"/>
      <c r="X7" s="59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</row>
    <row r="8" spans="2:39" ht="44.25" customHeight="1">
      <c r="B8" s="153" t="s">
        <v>4</v>
      </c>
      <c r="C8" s="166" t="s">
        <v>5</v>
      </c>
      <c r="D8" s="168" t="s">
        <v>6</v>
      </c>
      <c r="E8" s="169"/>
      <c r="F8" s="153" t="s">
        <v>7</v>
      </c>
      <c r="G8" s="153" t="s">
        <v>8</v>
      </c>
      <c r="H8" s="161" t="s">
        <v>9</v>
      </c>
      <c r="I8" s="161" t="s">
        <v>10</v>
      </c>
      <c r="J8" s="161" t="s">
        <v>11</v>
      </c>
      <c r="K8" s="161" t="s">
        <v>12</v>
      </c>
      <c r="L8" s="159" t="s">
        <v>13</v>
      </c>
      <c r="M8" s="159" t="s">
        <v>14</v>
      </c>
      <c r="N8" s="159" t="s">
        <v>15</v>
      </c>
      <c r="O8" s="160" t="s">
        <v>16</v>
      </c>
      <c r="P8" s="159" t="s">
        <v>17</v>
      </c>
      <c r="Q8" s="153" t="s">
        <v>18</v>
      </c>
      <c r="R8" s="159" t="s">
        <v>19</v>
      </c>
      <c r="S8" s="153" t="s">
        <v>20</v>
      </c>
      <c r="T8" s="153" t="s">
        <v>21</v>
      </c>
      <c r="U8" s="153" t="s">
        <v>22</v>
      </c>
      <c r="X8" s="59"/>
      <c r="Y8" s="152"/>
      <c r="Z8" s="152"/>
      <c r="AA8" s="152"/>
      <c r="AB8" s="62" t="s">
        <v>23</v>
      </c>
      <c r="AC8" s="62" t="s">
        <v>24</v>
      </c>
      <c r="AD8" s="62" t="s">
        <v>25</v>
      </c>
      <c r="AE8" s="62" t="s">
        <v>26</v>
      </c>
      <c r="AF8" s="62" t="s">
        <v>27</v>
      </c>
      <c r="AG8" s="62" t="s">
        <v>26</v>
      </c>
      <c r="AH8" s="62" t="s">
        <v>27</v>
      </c>
      <c r="AI8" s="62" t="s">
        <v>26</v>
      </c>
      <c r="AJ8" s="62" t="s">
        <v>27</v>
      </c>
      <c r="AK8" s="62" t="s">
        <v>26</v>
      </c>
      <c r="AL8" s="62" t="s">
        <v>27</v>
      </c>
      <c r="AM8" s="63" t="s">
        <v>26</v>
      </c>
    </row>
    <row r="9" spans="2:39" ht="44.25" customHeight="1">
      <c r="B9" s="154"/>
      <c r="C9" s="167"/>
      <c r="D9" s="170"/>
      <c r="E9" s="171"/>
      <c r="F9" s="154"/>
      <c r="G9" s="154"/>
      <c r="H9" s="161"/>
      <c r="I9" s="161"/>
      <c r="J9" s="161"/>
      <c r="K9" s="161"/>
      <c r="L9" s="159"/>
      <c r="M9" s="159"/>
      <c r="N9" s="159"/>
      <c r="O9" s="160"/>
      <c r="P9" s="159"/>
      <c r="Q9" s="155"/>
      <c r="R9" s="159"/>
      <c r="S9" s="154"/>
      <c r="T9" s="154"/>
      <c r="U9" s="155"/>
      <c r="W9" s="12"/>
      <c r="X9" s="59"/>
      <c r="Y9" s="64" t="str">
        <f>+D5</f>
        <v>Tín hiệu và hệ thống</v>
      </c>
      <c r="Z9" s="65" t="str">
        <f>+P5</f>
        <v>Nhóm:  02</v>
      </c>
      <c r="AA9" s="66">
        <f>+$AJ$9+$AL$9+$AH$9</f>
        <v>38</v>
      </c>
      <c r="AB9" s="60">
        <f>COUNTIF($T$10:$T$93,"Khiển trách")</f>
        <v>0</v>
      </c>
      <c r="AC9" s="60">
        <f>COUNTIF($T$10:$T$93,"Cảnh cáo")</f>
        <v>0</v>
      </c>
      <c r="AD9" s="60">
        <f>COUNTIF($T$10:$T$93,"Đình chỉ thi")</f>
        <v>0</v>
      </c>
      <c r="AE9" s="67">
        <f>+($AB$9+$AC$9+$AD$9)/$AA$9*100%</f>
        <v>0</v>
      </c>
      <c r="AF9" s="60">
        <f>SUM(COUNTIF($T$10:$T$91,"Vắng"),COUNTIF($T$10:$T$91,"Vắng có phép"))</f>
        <v>0</v>
      </c>
      <c r="AG9" s="68">
        <f>+$AF$9/$AA$9</f>
        <v>0</v>
      </c>
      <c r="AH9" s="69">
        <f>COUNTIF($X$10:$X$91,"Thi lại")</f>
        <v>0</v>
      </c>
      <c r="AI9" s="68">
        <f>+$AH$9/$AA$9</f>
        <v>0</v>
      </c>
      <c r="AJ9" s="69">
        <f>COUNTIF($X$10:$X$92,"Học lại")</f>
        <v>10</v>
      </c>
      <c r="AK9" s="68">
        <f>+$AJ$9/$AA$9</f>
        <v>0.26315789473684209</v>
      </c>
      <c r="AL9" s="60">
        <f>COUNTIF($X$11:$X$92,"Đạt")</f>
        <v>28</v>
      </c>
      <c r="AM9" s="67">
        <f>+$AL$9/$AA$9</f>
        <v>0.73684210526315785</v>
      </c>
    </row>
    <row r="10" spans="2:39" ht="14.25" customHeight="1">
      <c r="B10" s="156" t="s">
        <v>28</v>
      </c>
      <c r="C10" s="157"/>
      <c r="D10" s="157"/>
      <c r="E10" s="157"/>
      <c r="F10" s="157"/>
      <c r="G10" s="158"/>
      <c r="H10" s="13">
        <v>10</v>
      </c>
      <c r="I10" s="13">
        <v>20</v>
      </c>
      <c r="J10" s="14"/>
      <c r="K10" s="13">
        <v>10</v>
      </c>
      <c r="L10" s="15"/>
      <c r="M10" s="16"/>
      <c r="N10" s="16"/>
      <c r="O10" s="17"/>
      <c r="P10" s="57">
        <f>100-(H10+I10+J10+K10)</f>
        <v>60</v>
      </c>
      <c r="Q10" s="154"/>
      <c r="R10" s="18"/>
      <c r="S10" s="18"/>
      <c r="T10" s="154"/>
      <c r="U10" s="154"/>
      <c r="X10" s="59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</row>
    <row r="11" spans="2:39" ht="23.1" customHeight="1">
      <c r="B11" s="19">
        <v>1</v>
      </c>
      <c r="C11" s="20" t="s">
        <v>471</v>
      </c>
      <c r="D11" s="21" t="s">
        <v>472</v>
      </c>
      <c r="E11" s="22" t="s">
        <v>56</v>
      </c>
      <c r="F11" s="23"/>
      <c r="G11" s="120" t="s">
        <v>142</v>
      </c>
      <c r="H11" s="24">
        <v>9</v>
      </c>
      <c r="I11" s="24">
        <v>8</v>
      </c>
      <c r="J11" s="104" t="s">
        <v>154</v>
      </c>
      <c r="K11" s="24">
        <v>6</v>
      </c>
      <c r="L11" s="25"/>
      <c r="M11" s="25"/>
      <c r="N11" s="25"/>
      <c r="O11" s="77"/>
      <c r="P11" s="26">
        <v>0.5</v>
      </c>
      <c r="Q11" s="27">
        <v>3.4</v>
      </c>
      <c r="R11" s="28"/>
      <c r="S11" s="28"/>
      <c r="T11" s="82" t="str">
        <f t="shared" ref="T11:T48" si="0">+IF(OR($H11=0,$I11=0,$J11=0,$K11=0),"Không đủ ĐKDT","")</f>
        <v/>
      </c>
      <c r="U11" s="29">
        <v>206</v>
      </c>
      <c r="V11" s="3"/>
      <c r="W11" s="30"/>
      <c r="X11" s="71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Học lại</v>
      </c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</row>
    <row r="12" spans="2:39" ht="23.1" customHeight="1">
      <c r="B12" s="31">
        <v>2</v>
      </c>
      <c r="C12" s="32" t="s">
        <v>412</v>
      </c>
      <c r="D12" s="33" t="s">
        <v>413</v>
      </c>
      <c r="E12" s="34" t="s">
        <v>414</v>
      </c>
      <c r="F12" s="35"/>
      <c r="G12" s="44" t="s">
        <v>219</v>
      </c>
      <c r="H12" s="36">
        <v>9</v>
      </c>
      <c r="I12" s="36">
        <v>7</v>
      </c>
      <c r="J12" s="105" t="s">
        <v>154</v>
      </c>
      <c r="K12" s="36">
        <v>7</v>
      </c>
      <c r="L12" s="37"/>
      <c r="M12" s="37"/>
      <c r="N12" s="37"/>
      <c r="O12" s="78"/>
      <c r="P12" s="38">
        <v>4.5</v>
      </c>
      <c r="Q12" s="39">
        <v>5.7</v>
      </c>
      <c r="R12" s="40"/>
      <c r="S12" s="41"/>
      <c r="T12" s="42" t="str">
        <f t="shared" si="0"/>
        <v/>
      </c>
      <c r="U12" s="43">
        <v>206</v>
      </c>
      <c r="V12" s="3"/>
      <c r="W12" s="30"/>
      <c r="X12" s="71" t="str">
        <f t="shared" ref="X12:X48" si="1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Đạt</v>
      </c>
      <c r="Y12" s="70"/>
      <c r="Z12" s="70"/>
      <c r="AA12" s="70"/>
      <c r="AB12" s="62"/>
      <c r="AC12" s="62"/>
      <c r="AD12" s="62"/>
      <c r="AE12" s="62"/>
      <c r="AF12" s="61"/>
      <c r="AG12" s="62"/>
      <c r="AH12" s="62"/>
      <c r="AI12" s="62"/>
      <c r="AJ12" s="62"/>
      <c r="AK12" s="62"/>
      <c r="AL12" s="62"/>
      <c r="AM12" s="63"/>
    </row>
    <row r="13" spans="2:39" ht="23.1" customHeight="1">
      <c r="B13" s="31">
        <v>3</v>
      </c>
      <c r="C13" s="32" t="s">
        <v>473</v>
      </c>
      <c r="D13" s="33" t="s">
        <v>474</v>
      </c>
      <c r="E13" s="34" t="s">
        <v>475</v>
      </c>
      <c r="F13" s="35"/>
      <c r="G13" s="44" t="s">
        <v>143</v>
      </c>
      <c r="H13" s="36">
        <v>9</v>
      </c>
      <c r="I13" s="36">
        <v>5</v>
      </c>
      <c r="J13" s="105" t="s">
        <v>154</v>
      </c>
      <c r="K13" s="36">
        <v>6</v>
      </c>
      <c r="L13" s="44"/>
      <c r="M13" s="44"/>
      <c r="N13" s="44"/>
      <c r="O13" s="78"/>
      <c r="P13" s="38">
        <v>5</v>
      </c>
      <c r="Q13" s="39">
        <v>5.5</v>
      </c>
      <c r="R13" s="40"/>
      <c r="S13" s="41"/>
      <c r="T13" s="42" t="str">
        <f t="shared" si="0"/>
        <v/>
      </c>
      <c r="U13" s="29">
        <v>206</v>
      </c>
      <c r="V13" s="3"/>
      <c r="W13" s="30"/>
      <c r="X13" s="71" t="str">
        <f t="shared" si="1"/>
        <v>Đạt</v>
      </c>
      <c r="Y13" s="72"/>
      <c r="Z13" s="72"/>
      <c r="AA13" s="83"/>
      <c r="AB13" s="61"/>
      <c r="AC13" s="61"/>
      <c r="AD13" s="61"/>
      <c r="AE13" s="74"/>
      <c r="AF13" s="61"/>
      <c r="AG13" s="75"/>
      <c r="AH13" s="76"/>
      <c r="AI13" s="75"/>
      <c r="AJ13" s="76"/>
      <c r="AK13" s="75"/>
      <c r="AL13" s="61"/>
      <c r="AM13" s="74"/>
    </row>
    <row r="14" spans="2:39" ht="23.1" customHeight="1">
      <c r="B14" s="31">
        <v>4</v>
      </c>
      <c r="C14" s="32" t="s">
        <v>476</v>
      </c>
      <c r="D14" s="33" t="s">
        <v>477</v>
      </c>
      <c r="E14" s="34" t="s">
        <v>478</v>
      </c>
      <c r="F14" s="35"/>
      <c r="G14" s="44" t="s">
        <v>146</v>
      </c>
      <c r="H14" s="36">
        <v>9</v>
      </c>
      <c r="I14" s="36">
        <v>5</v>
      </c>
      <c r="J14" s="105" t="s">
        <v>154</v>
      </c>
      <c r="K14" s="36">
        <v>5</v>
      </c>
      <c r="L14" s="44"/>
      <c r="M14" s="44"/>
      <c r="N14" s="44"/>
      <c r="O14" s="78"/>
      <c r="P14" s="38">
        <v>2.5</v>
      </c>
      <c r="Q14" s="39">
        <v>3.9</v>
      </c>
      <c r="R14" s="40"/>
      <c r="S14" s="41"/>
      <c r="T14" s="42" t="str">
        <f t="shared" si="0"/>
        <v/>
      </c>
      <c r="U14" s="43">
        <v>206</v>
      </c>
      <c r="V14" s="3"/>
      <c r="W14" s="30"/>
      <c r="X14" s="71" t="str">
        <f t="shared" si="1"/>
        <v>Học lại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</row>
    <row r="15" spans="2:39" ht="23.1" customHeight="1">
      <c r="B15" s="31">
        <v>5</v>
      </c>
      <c r="C15" s="32" t="s">
        <v>230</v>
      </c>
      <c r="D15" s="33" t="s">
        <v>231</v>
      </c>
      <c r="E15" s="34" t="s">
        <v>232</v>
      </c>
      <c r="F15" s="35"/>
      <c r="G15" s="44" t="s">
        <v>141</v>
      </c>
      <c r="H15" s="36">
        <v>9</v>
      </c>
      <c r="I15" s="36">
        <v>7</v>
      </c>
      <c r="J15" s="105" t="s">
        <v>154</v>
      </c>
      <c r="K15" s="36">
        <v>6</v>
      </c>
      <c r="L15" s="44"/>
      <c r="M15" s="44"/>
      <c r="N15" s="44"/>
      <c r="O15" s="78"/>
      <c r="P15" s="38">
        <v>7.5</v>
      </c>
      <c r="Q15" s="39">
        <v>7.4</v>
      </c>
      <c r="R15" s="40"/>
      <c r="S15" s="41"/>
      <c r="T15" s="42" t="str">
        <f t="shared" si="0"/>
        <v/>
      </c>
      <c r="U15" s="29">
        <v>206</v>
      </c>
      <c r="V15" s="3"/>
      <c r="W15" s="30"/>
      <c r="X15" s="71" t="str">
        <f t="shared" si="1"/>
        <v>Đạt</v>
      </c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</row>
    <row r="16" spans="2:39" ht="23.1" customHeight="1">
      <c r="B16" s="31">
        <v>6</v>
      </c>
      <c r="C16" s="32" t="s">
        <v>479</v>
      </c>
      <c r="D16" s="33" t="s">
        <v>195</v>
      </c>
      <c r="E16" s="34" t="s">
        <v>81</v>
      </c>
      <c r="F16" s="35"/>
      <c r="G16" s="44" t="s">
        <v>522</v>
      </c>
      <c r="H16" s="36">
        <v>8</v>
      </c>
      <c r="I16" s="36">
        <v>8</v>
      </c>
      <c r="J16" s="105" t="s">
        <v>154</v>
      </c>
      <c r="K16" s="36">
        <v>6</v>
      </c>
      <c r="L16" s="44"/>
      <c r="M16" s="44"/>
      <c r="N16" s="44"/>
      <c r="O16" s="78"/>
      <c r="P16" s="38">
        <v>4</v>
      </c>
      <c r="Q16" s="39">
        <v>5.4</v>
      </c>
      <c r="R16" s="40"/>
      <c r="S16" s="41"/>
      <c r="T16" s="42" t="str">
        <f t="shared" si="0"/>
        <v/>
      </c>
      <c r="U16" s="43">
        <v>206</v>
      </c>
      <c r="V16" s="3"/>
      <c r="W16" s="30"/>
      <c r="X16" s="71" t="str">
        <f t="shared" si="1"/>
        <v>Đạt</v>
      </c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</row>
    <row r="17" spans="2:39" ht="23.1" customHeight="1">
      <c r="B17" s="31">
        <v>7</v>
      </c>
      <c r="C17" s="32" t="s">
        <v>480</v>
      </c>
      <c r="D17" s="33" t="s">
        <v>228</v>
      </c>
      <c r="E17" s="34" t="s">
        <v>81</v>
      </c>
      <c r="F17" s="35"/>
      <c r="G17" s="44" t="s">
        <v>146</v>
      </c>
      <c r="H17" s="36">
        <v>7</v>
      </c>
      <c r="I17" s="36">
        <v>7</v>
      </c>
      <c r="J17" s="105" t="s">
        <v>154</v>
      </c>
      <c r="K17" s="36">
        <v>6</v>
      </c>
      <c r="L17" s="44"/>
      <c r="M17" s="44"/>
      <c r="N17" s="44"/>
      <c r="O17" s="78"/>
      <c r="P17" s="38">
        <v>2</v>
      </c>
      <c r="Q17" s="39">
        <v>3.9</v>
      </c>
      <c r="R17" s="40"/>
      <c r="S17" s="41"/>
      <c r="T17" s="42" t="str">
        <f t="shared" si="0"/>
        <v/>
      </c>
      <c r="U17" s="29">
        <v>206</v>
      </c>
      <c r="V17" s="3"/>
      <c r="W17" s="30"/>
      <c r="X17" s="71" t="str">
        <f t="shared" si="1"/>
        <v>Học lại</v>
      </c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</row>
    <row r="18" spans="2:39" ht="23.1" customHeight="1">
      <c r="B18" s="31">
        <v>8</v>
      </c>
      <c r="C18" s="32" t="s">
        <v>233</v>
      </c>
      <c r="D18" s="33" t="s">
        <v>234</v>
      </c>
      <c r="E18" s="34" t="s">
        <v>81</v>
      </c>
      <c r="F18" s="35"/>
      <c r="G18" s="44" t="s">
        <v>141</v>
      </c>
      <c r="H18" s="36">
        <v>8</v>
      </c>
      <c r="I18" s="36">
        <v>6</v>
      </c>
      <c r="J18" s="105" t="s">
        <v>154</v>
      </c>
      <c r="K18" s="36">
        <v>6</v>
      </c>
      <c r="L18" s="44"/>
      <c r="M18" s="44"/>
      <c r="N18" s="44"/>
      <c r="O18" s="78"/>
      <c r="P18" s="38">
        <v>5</v>
      </c>
      <c r="Q18" s="39">
        <v>5.6</v>
      </c>
      <c r="R18" s="40"/>
      <c r="S18" s="41"/>
      <c r="T18" s="42" t="str">
        <f t="shared" si="0"/>
        <v/>
      </c>
      <c r="U18" s="43">
        <v>206</v>
      </c>
      <c r="V18" s="3"/>
      <c r="W18" s="30"/>
      <c r="X18" s="71" t="str">
        <f t="shared" si="1"/>
        <v>Đạt</v>
      </c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</row>
    <row r="19" spans="2:39" ht="23.1" customHeight="1">
      <c r="B19" s="31">
        <v>9</v>
      </c>
      <c r="C19" s="32" t="s">
        <v>278</v>
      </c>
      <c r="D19" s="33" t="s">
        <v>119</v>
      </c>
      <c r="E19" s="34" t="s">
        <v>163</v>
      </c>
      <c r="F19" s="35"/>
      <c r="G19" s="44" t="s">
        <v>150</v>
      </c>
      <c r="H19" s="36">
        <v>9</v>
      </c>
      <c r="I19" s="36">
        <v>7</v>
      </c>
      <c r="J19" s="105" t="s">
        <v>154</v>
      </c>
      <c r="K19" s="36">
        <v>5</v>
      </c>
      <c r="L19" s="44"/>
      <c r="M19" s="44"/>
      <c r="N19" s="44"/>
      <c r="O19" s="78"/>
      <c r="P19" s="38">
        <v>6</v>
      </c>
      <c r="Q19" s="39">
        <v>6.4</v>
      </c>
      <c r="R19" s="40"/>
      <c r="S19" s="41"/>
      <c r="T19" s="42" t="str">
        <f t="shared" si="0"/>
        <v/>
      </c>
      <c r="U19" s="29">
        <v>206</v>
      </c>
      <c r="V19" s="3"/>
      <c r="W19" s="30"/>
      <c r="X19" s="71" t="str">
        <f t="shared" si="1"/>
        <v>Đạt</v>
      </c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</row>
    <row r="20" spans="2:39" ht="23.1" customHeight="1">
      <c r="B20" s="31">
        <v>10</v>
      </c>
      <c r="C20" s="32" t="s">
        <v>481</v>
      </c>
      <c r="D20" s="33" t="s">
        <v>482</v>
      </c>
      <c r="E20" s="34" t="s">
        <v>345</v>
      </c>
      <c r="F20" s="35"/>
      <c r="G20" s="44" t="s">
        <v>141</v>
      </c>
      <c r="H20" s="36">
        <v>9</v>
      </c>
      <c r="I20" s="36">
        <v>6</v>
      </c>
      <c r="J20" s="105" t="s">
        <v>154</v>
      </c>
      <c r="K20" s="36">
        <v>6</v>
      </c>
      <c r="L20" s="44"/>
      <c r="M20" s="44"/>
      <c r="N20" s="44"/>
      <c r="O20" s="78"/>
      <c r="P20" s="38">
        <v>6</v>
      </c>
      <c r="Q20" s="39">
        <v>6.3</v>
      </c>
      <c r="R20" s="40"/>
      <c r="S20" s="41"/>
      <c r="T20" s="42" t="str">
        <f t="shared" si="0"/>
        <v/>
      </c>
      <c r="U20" s="43">
        <v>206</v>
      </c>
      <c r="V20" s="3"/>
      <c r="W20" s="30"/>
      <c r="X20" s="71" t="str">
        <f t="shared" si="1"/>
        <v>Đạt</v>
      </c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</row>
    <row r="21" spans="2:39" ht="23.1" customHeight="1">
      <c r="B21" s="31">
        <v>11</v>
      </c>
      <c r="C21" s="32" t="s">
        <v>483</v>
      </c>
      <c r="D21" s="33" t="s">
        <v>484</v>
      </c>
      <c r="E21" s="34" t="s">
        <v>281</v>
      </c>
      <c r="F21" s="35"/>
      <c r="G21" s="44" t="s">
        <v>150</v>
      </c>
      <c r="H21" s="36">
        <v>0</v>
      </c>
      <c r="I21" s="36">
        <v>0</v>
      </c>
      <c r="J21" s="105">
        <v>0</v>
      </c>
      <c r="K21" s="36">
        <v>0</v>
      </c>
      <c r="L21" s="44"/>
      <c r="M21" s="44"/>
      <c r="N21" s="44"/>
      <c r="O21" s="78"/>
      <c r="P21" s="38"/>
      <c r="Q21" s="39">
        <v>0</v>
      </c>
      <c r="R21" s="40"/>
      <c r="S21" s="41"/>
      <c r="T21" s="42" t="str">
        <f t="shared" si="0"/>
        <v>Không đủ ĐKDT</v>
      </c>
      <c r="U21" s="29">
        <v>206</v>
      </c>
      <c r="V21" s="3"/>
      <c r="W21" s="30"/>
      <c r="X21" s="71" t="str">
        <f t="shared" si="1"/>
        <v>Học lại</v>
      </c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</row>
    <row r="22" spans="2:39" ht="23.1" customHeight="1">
      <c r="B22" s="31">
        <v>12</v>
      </c>
      <c r="C22" s="32" t="s">
        <v>485</v>
      </c>
      <c r="D22" s="33" t="s">
        <v>486</v>
      </c>
      <c r="E22" s="34" t="s">
        <v>88</v>
      </c>
      <c r="F22" s="35"/>
      <c r="G22" s="44" t="s">
        <v>409</v>
      </c>
      <c r="H22" s="36">
        <v>9</v>
      </c>
      <c r="I22" s="36">
        <v>6</v>
      </c>
      <c r="J22" s="105" t="s">
        <v>154</v>
      </c>
      <c r="K22" s="36">
        <v>4</v>
      </c>
      <c r="L22" s="44"/>
      <c r="M22" s="44"/>
      <c r="N22" s="44"/>
      <c r="O22" s="78"/>
      <c r="P22" s="38">
        <v>3.5</v>
      </c>
      <c r="Q22" s="39">
        <v>4.5999999999999996</v>
      </c>
      <c r="R22" s="40"/>
      <c r="S22" s="41"/>
      <c r="T22" s="42" t="str">
        <f t="shared" si="0"/>
        <v/>
      </c>
      <c r="U22" s="43">
        <v>206</v>
      </c>
      <c r="V22" s="3"/>
      <c r="W22" s="30"/>
      <c r="X22" s="71" t="str">
        <f t="shared" si="1"/>
        <v>Đạt</v>
      </c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</row>
    <row r="23" spans="2:39" ht="23.1" customHeight="1">
      <c r="B23" s="31">
        <v>13</v>
      </c>
      <c r="C23" s="32" t="s">
        <v>487</v>
      </c>
      <c r="D23" s="33" t="s">
        <v>488</v>
      </c>
      <c r="E23" s="34" t="s">
        <v>352</v>
      </c>
      <c r="F23" s="35"/>
      <c r="G23" s="44" t="s">
        <v>146</v>
      </c>
      <c r="H23" s="36">
        <v>9</v>
      </c>
      <c r="I23" s="36">
        <v>9</v>
      </c>
      <c r="J23" s="105" t="s">
        <v>154</v>
      </c>
      <c r="K23" s="36">
        <v>8</v>
      </c>
      <c r="L23" s="44"/>
      <c r="M23" s="44"/>
      <c r="N23" s="44"/>
      <c r="O23" s="78"/>
      <c r="P23" s="38">
        <v>5</v>
      </c>
      <c r="Q23" s="39">
        <v>6.5</v>
      </c>
      <c r="R23" s="40"/>
      <c r="S23" s="41"/>
      <c r="T23" s="42" t="str">
        <f t="shared" si="0"/>
        <v/>
      </c>
      <c r="U23" s="29">
        <v>206</v>
      </c>
      <c r="V23" s="3"/>
      <c r="W23" s="30"/>
      <c r="X23" s="71" t="str">
        <f t="shared" si="1"/>
        <v>Đạt</v>
      </c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</row>
    <row r="24" spans="2:39" ht="23.1" customHeight="1">
      <c r="B24" s="31">
        <v>14</v>
      </c>
      <c r="C24" s="32" t="s">
        <v>420</v>
      </c>
      <c r="D24" s="33" t="s">
        <v>421</v>
      </c>
      <c r="E24" s="34" t="s">
        <v>177</v>
      </c>
      <c r="F24" s="35"/>
      <c r="G24" s="44" t="s">
        <v>142</v>
      </c>
      <c r="H24" s="36">
        <v>9</v>
      </c>
      <c r="I24" s="36">
        <v>7</v>
      </c>
      <c r="J24" s="105" t="s">
        <v>154</v>
      </c>
      <c r="K24" s="36">
        <v>6</v>
      </c>
      <c r="L24" s="44"/>
      <c r="M24" s="44"/>
      <c r="N24" s="44"/>
      <c r="O24" s="78"/>
      <c r="P24" s="38">
        <v>6</v>
      </c>
      <c r="Q24" s="39">
        <v>6.5</v>
      </c>
      <c r="R24" s="40"/>
      <c r="S24" s="41"/>
      <c r="T24" s="42" t="str">
        <f t="shared" si="0"/>
        <v/>
      </c>
      <c r="U24" s="43">
        <v>206</v>
      </c>
      <c r="V24" s="3"/>
      <c r="W24" s="30"/>
      <c r="X24" s="71" t="str">
        <f t="shared" si="1"/>
        <v>Đạt</v>
      </c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</row>
    <row r="25" spans="2:39" ht="23.1" customHeight="1">
      <c r="B25" s="31">
        <v>15</v>
      </c>
      <c r="C25" s="32" t="s">
        <v>489</v>
      </c>
      <c r="D25" s="33" t="s">
        <v>490</v>
      </c>
      <c r="E25" s="34" t="s">
        <v>91</v>
      </c>
      <c r="F25" s="35"/>
      <c r="G25" s="44" t="s">
        <v>146</v>
      </c>
      <c r="H25" s="36">
        <v>7</v>
      </c>
      <c r="I25" s="36">
        <v>8</v>
      </c>
      <c r="J25" s="105" t="s">
        <v>154</v>
      </c>
      <c r="K25" s="36">
        <v>4</v>
      </c>
      <c r="L25" s="44"/>
      <c r="M25" s="44"/>
      <c r="N25" s="44"/>
      <c r="O25" s="78"/>
      <c r="P25" s="38">
        <v>3.5</v>
      </c>
      <c r="Q25" s="39">
        <v>4.8</v>
      </c>
      <c r="R25" s="40"/>
      <c r="S25" s="41"/>
      <c r="T25" s="42" t="str">
        <f t="shared" si="0"/>
        <v/>
      </c>
      <c r="U25" s="29">
        <v>206</v>
      </c>
      <c r="V25" s="3"/>
      <c r="W25" s="30"/>
      <c r="X25" s="71" t="str">
        <f t="shared" si="1"/>
        <v>Đạt</v>
      </c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</row>
    <row r="26" spans="2:39" ht="23.1" customHeight="1">
      <c r="B26" s="31">
        <v>16</v>
      </c>
      <c r="C26" s="32" t="s">
        <v>95</v>
      </c>
      <c r="D26" s="33" t="s">
        <v>58</v>
      </c>
      <c r="E26" s="34" t="s">
        <v>94</v>
      </c>
      <c r="F26" s="35"/>
      <c r="G26" s="44" t="s">
        <v>146</v>
      </c>
      <c r="H26" s="36">
        <v>9</v>
      </c>
      <c r="I26" s="36">
        <v>8</v>
      </c>
      <c r="J26" s="105" t="s">
        <v>154</v>
      </c>
      <c r="K26" s="36">
        <v>6</v>
      </c>
      <c r="L26" s="44"/>
      <c r="M26" s="44"/>
      <c r="N26" s="44"/>
      <c r="O26" s="78"/>
      <c r="P26" s="38">
        <v>2</v>
      </c>
      <c r="Q26" s="39">
        <v>4.3</v>
      </c>
      <c r="R26" s="40"/>
      <c r="S26" s="41"/>
      <c r="T26" s="42" t="str">
        <f t="shared" si="0"/>
        <v/>
      </c>
      <c r="U26" s="43">
        <v>206</v>
      </c>
      <c r="V26" s="3"/>
      <c r="W26" s="30"/>
      <c r="X26" s="71" t="str">
        <f t="shared" si="1"/>
        <v>Đạt</v>
      </c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</row>
    <row r="27" spans="2:39" ht="23.1" customHeight="1">
      <c r="B27" s="31">
        <v>17</v>
      </c>
      <c r="C27" s="32" t="s">
        <v>491</v>
      </c>
      <c r="D27" s="33" t="s">
        <v>113</v>
      </c>
      <c r="E27" s="34" t="s">
        <v>94</v>
      </c>
      <c r="F27" s="35"/>
      <c r="G27" s="44" t="s">
        <v>146</v>
      </c>
      <c r="H27" s="36">
        <v>7</v>
      </c>
      <c r="I27" s="36">
        <v>6</v>
      </c>
      <c r="J27" s="105" t="s">
        <v>154</v>
      </c>
      <c r="K27" s="36">
        <v>4</v>
      </c>
      <c r="L27" s="44"/>
      <c r="M27" s="44"/>
      <c r="N27" s="44"/>
      <c r="O27" s="78"/>
      <c r="P27" s="38">
        <v>3</v>
      </c>
      <c r="Q27" s="39">
        <v>4.0999999999999996</v>
      </c>
      <c r="R27" s="40"/>
      <c r="S27" s="41"/>
      <c r="T27" s="42" t="str">
        <f t="shared" si="0"/>
        <v/>
      </c>
      <c r="U27" s="29">
        <v>206</v>
      </c>
      <c r="V27" s="3"/>
      <c r="W27" s="30"/>
      <c r="X27" s="71" t="str">
        <f t="shared" si="1"/>
        <v>Đạt</v>
      </c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</row>
    <row r="28" spans="2:39" ht="23.1" customHeight="1">
      <c r="B28" s="31">
        <v>18</v>
      </c>
      <c r="C28" s="32" t="s">
        <v>492</v>
      </c>
      <c r="D28" s="33" t="s">
        <v>493</v>
      </c>
      <c r="E28" s="34" t="s">
        <v>494</v>
      </c>
      <c r="F28" s="35"/>
      <c r="G28" s="44" t="s">
        <v>222</v>
      </c>
      <c r="H28" s="36">
        <v>0</v>
      </c>
      <c r="I28" s="36">
        <v>0</v>
      </c>
      <c r="J28" s="105" t="s">
        <v>154</v>
      </c>
      <c r="K28" s="36">
        <v>0</v>
      </c>
      <c r="L28" s="44"/>
      <c r="M28" s="44"/>
      <c r="N28" s="44"/>
      <c r="O28" s="78"/>
      <c r="P28" s="38"/>
      <c r="Q28" s="39">
        <v>0</v>
      </c>
      <c r="R28" s="40"/>
      <c r="S28" s="41"/>
      <c r="T28" s="42" t="str">
        <f t="shared" si="0"/>
        <v>Không đủ ĐKDT</v>
      </c>
      <c r="U28" s="43">
        <v>206</v>
      </c>
      <c r="V28" s="3"/>
      <c r="W28" s="30"/>
      <c r="X28" s="71" t="str">
        <f t="shared" si="1"/>
        <v>Học lại</v>
      </c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</row>
    <row r="29" spans="2:39" ht="23.1" customHeight="1">
      <c r="B29" s="89">
        <v>19</v>
      </c>
      <c r="C29" s="90" t="s">
        <v>495</v>
      </c>
      <c r="D29" s="91" t="s">
        <v>236</v>
      </c>
      <c r="E29" s="92" t="s">
        <v>98</v>
      </c>
      <c r="F29" s="93"/>
      <c r="G29" s="96" t="s">
        <v>146</v>
      </c>
      <c r="H29" s="95">
        <v>9</v>
      </c>
      <c r="I29" s="95">
        <v>9</v>
      </c>
      <c r="J29" s="105" t="s">
        <v>154</v>
      </c>
      <c r="K29" s="95">
        <v>6</v>
      </c>
      <c r="L29" s="96"/>
      <c r="M29" s="96"/>
      <c r="N29" s="96"/>
      <c r="O29" s="97"/>
      <c r="P29" s="98">
        <v>4</v>
      </c>
      <c r="Q29" s="99">
        <v>5.7</v>
      </c>
      <c r="R29" s="100"/>
      <c r="S29" s="101"/>
      <c r="T29" s="42" t="str">
        <f t="shared" si="0"/>
        <v/>
      </c>
      <c r="U29" s="132">
        <v>206</v>
      </c>
      <c r="V29" s="3"/>
      <c r="W29" s="30"/>
      <c r="X29" s="71" t="str">
        <f t="shared" si="1"/>
        <v>Đạt</v>
      </c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</row>
    <row r="30" spans="2:39" ht="23.1" customHeight="1">
      <c r="B30" s="107">
        <v>20</v>
      </c>
      <c r="C30" s="108" t="s">
        <v>293</v>
      </c>
      <c r="D30" s="109" t="s">
        <v>165</v>
      </c>
      <c r="E30" s="110" t="s">
        <v>294</v>
      </c>
      <c r="F30" s="111"/>
      <c r="G30" s="113" t="s">
        <v>141</v>
      </c>
      <c r="H30" s="112">
        <v>8</v>
      </c>
      <c r="I30" s="112">
        <v>5</v>
      </c>
      <c r="J30" s="105" t="s">
        <v>154</v>
      </c>
      <c r="K30" s="112">
        <v>4</v>
      </c>
      <c r="L30" s="113"/>
      <c r="M30" s="113"/>
      <c r="N30" s="113"/>
      <c r="O30" s="114"/>
      <c r="P30" s="115">
        <v>5</v>
      </c>
      <c r="Q30" s="116">
        <v>5.2</v>
      </c>
      <c r="R30" s="117"/>
      <c r="S30" s="118"/>
      <c r="T30" s="42" t="str">
        <f t="shared" si="0"/>
        <v/>
      </c>
      <c r="U30" s="128">
        <v>208</v>
      </c>
      <c r="V30" s="3"/>
      <c r="W30" s="30"/>
      <c r="X30" s="71" t="str">
        <f t="shared" si="1"/>
        <v>Đạt</v>
      </c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</row>
    <row r="31" spans="2:39" ht="23.1" customHeight="1">
      <c r="B31" s="31">
        <v>21</v>
      </c>
      <c r="C31" s="32" t="s">
        <v>496</v>
      </c>
      <c r="D31" s="33" t="s">
        <v>497</v>
      </c>
      <c r="E31" s="34" t="s">
        <v>238</v>
      </c>
      <c r="F31" s="35"/>
      <c r="G31" s="44" t="s">
        <v>522</v>
      </c>
      <c r="H31" s="36">
        <v>9</v>
      </c>
      <c r="I31" s="36">
        <v>9</v>
      </c>
      <c r="J31" s="105" t="s">
        <v>154</v>
      </c>
      <c r="K31" s="36">
        <v>7</v>
      </c>
      <c r="L31" s="44"/>
      <c r="M31" s="44"/>
      <c r="N31" s="44"/>
      <c r="O31" s="78"/>
      <c r="P31" s="38">
        <v>3</v>
      </c>
      <c r="Q31" s="39">
        <v>5.2</v>
      </c>
      <c r="R31" s="40"/>
      <c r="S31" s="41"/>
      <c r="T31" s="42" t="str">
        <f t="shared" si="0"/>
        <v/>
      </c>
      <c r="U31" s="43">
        <v>208</v>
      </c>
      <c r="V31" s="3"/>
      <c r="W31" s="30"/>
      <c r="X31" s="71" t="str">
        <f t="shared" si="1"/>
        <v>Đạt</v>
      </c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</row>
    <row r="32" spans="2:39" ht="23.1" customHeight="1">
      <c r="B32" s="31">
        <v>22</v>
      </c>
      <c r="C32" s="32" t="s">
        <v>498</v>
      </c>
      <c r="D32" s="33" t="s">
        <v>160</v>
      </c>
      <c r="E32" s="34" t="s">
        <v>499</v>
      </c>
      <c r="F32" s="35"/>
      <c r="G32" s="44" t="s">
        <v>148</v>
      </c>
      <c r="H32" s="36">
        <v>9</v>
      </c>
      <c r="I32" s="36">
        <v>6</v>
      </c>
      <c r="J32" s="105" t="s">
        <v>154</v>
      </c>
      <c r="K32" s="36">
        <v>5</v>
      </c>
      <c r="L32" s="44"/>
      <c r="M32" s="44"/>
      <c r="N32" s="44"/>
      <c r="O32" s="78"/>
      <c r="P32" s="38">
        <v>2</v>
      </c>
      <c r="Q32" s="39">
        <v>3.8</v>
      </c>
      <c r="R32" s="40"/>
      <c r="S32" s="41"/>
      <c r="T32" s="42" t="str">
        <f t="shared" si="0"/>
        <v/>
      </c>
      <c r="U32" s="43">
        <v>208</v>
      </c>
      <c r="V32" s="3"/>
      <c r="W32" s="30"/>
      <c r="X32" s="71" t="str">
        <f t="shared" si="1"/>
        <v>Học lại</v>
      </c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</row>
    <row r="33" spans="2:39" ht="23.1" customHeight="1">
      <c r="B33" s="31">
        <v>23</v>
      </c>
      <c r="C33" s="32" t="s">
        <v>500</v>
      </c>
      <c r="D33" s="33" t="s">
        <v>337</v>
      </c>
      <c r="E33" s="34" t="s">
        <v>501</v>
      </c>
      <c r="F33" s="35"/>
      <c r="G33" s="44" t="s">
        <v>148</v>
      </c>
      <c r="H33" s="36">
        <v>8</v>
      </c>
      <c r="I33" s="36">
        <v>5</v>
      </c>
      <c r="J33" s="105" t="s">
        <v>154</v>
      </c>
      <c r="K33" s="36">
        <v>5</v>
      </c>
      <c r="L33" s="44"/>
      <c r="M33" s="44"/>
      <c r="N33" s="44"/>
      <c r="O33" s="78"/>
      <c r="P33" s="38">
        <v>4</v>
      </c>
      <c r="Q33" s="39">
        <v>4.7</v>
      </c>
      <c r="R33" s="40"/>
      <c r="S33" s="41"/>
      <c r="T33" s="42" t="str">
        <f t="shared" si="0"/>
        <v/>
      </c>
      <c r="U33" s="43">
        <v>208</v>
      </c>
      <c r="V33" s="3"/>
      <c r="W33" s="30"/>
      <c r="X33" s="71" t="str">
        <f t="shared" si="1"/>
        <v>Đạt</v>
      </c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</row>
    <row r="34" spans="2:39" ht="23.1" customHeight="1">
      <c r="B34" s="31">
        <v>24</v>
      </c>
      <c r="C34" s="32" t="s">
        <v>502</v>
      </c>
      <c r="D34" s="33" t="s">
        <v>503</v>
      </c>
      <c r="E34" s="34" t="s">
        <v>101</v>
      </c>
      <c r="F34" s="35"/>
      <c r="G34" s="44" t="s">
        <v>146</v>
      </c>
      <c r="H34" s="36">
        <v>6</v>
      </c>
      <c r="I34" s="36">
        <v>7</v>
      </c>
      <c r="J34" s="105" t="s">
        <v>154</v>
      </c>
      <c r="K34" s="36">
        <v>5</v>
      </c>
      <c r="L34" s="44"/>
      <c r="M34" s="44"/>
      <c r="N34" s="44"/>
      <c r="O34" s="78"/>
      <c r="P34" s="38">
        <v>2</v>
      </c>
      <c r="Q34" s="39">
        <v>3.7</v>
      </c>
      <c r="R34" s="40"/>
      <c r="S34" s="41"/>
      <c r="T34" s="42" t="str">
        <f t="shared" si="0"/>
        <v/>
      </c>
      <c r="U34" s="43">
        <v>208</v>
      </c>
      <c r="V34" s="3"/>
      <c r="W34" s="30"/>
      <c r="X34" s="71" t="str">
        <f t="shared" si="1"/>
        <v>Học lại</v>
      </c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</row>
    <row r="35" spans="2:39" ht="23.1" customHeight="1">
      <c r="B35" s="31">
        <v>25</v>
      </c>
      <c r="C35" s="32" t="s">
        <v>504</v>
      </c>
      <c r="D35" s="33" t="s">
        <v>505</v>
      </c>
      <c r="E35" s="34" t="s">
        <v>103</v>
      </c>
      <c r="F35" s="35"/>
      <c r="G35" s="44" t="s">
        <v>146</v>
      </c>
      <c r="H35" s="36">
        <v>9</v>
      </c>
      <c r="I35" s="36">
        <v>7</v>
      </c>
      <c r="J35" s="105" t="s">
        <v>154</v>
      </c>
      <c r="K35" s="36">
        <v>6</v>
      </c>
      <c r="L35" s="44"/>
      <c r="M35" s="44"/>
      <c r="N35" s="44"/>
      <c r="O35" s="78"/>
      <c r="P35" s="38">
        <v>4.5</v>
      </c>
      <c r="Q35" s="39">
        <v>5.6</v>
      </c>
      <c r="R35" s="40"/>
      <c r="S35" s="41"/>
      <c r="T35" s="42" t="str">
        <f t="shared" si="0"/>
        <v/>
      </c>
      <c r="U35" s="43">
        <v>208</v>
      </c>
      <c r="V35" s="3"/>
      <c r="W35" s="30"/>
      <c r="X35" s="71" t="str">
        <f t="shared" si="1"/>
        <v>Đạt</v>
      </c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</row>
    <row r="36" spans="2:39" ht="23.1" customHeight="1">
      <c r="B36" s="31">
        <v>26</v>
      </c>
      <c r="C36" s="32" t="s">
        <v>506</v>
      </c>
      <c r="D36" s="33" t="s">
        <v>192</v>
      </c>
      <c r="E36" s="34" t="s">
        <v>103</v>
      </c>
      <c r="F36" s="35"/>
      <c r="G36" s="44" t="s">
        <v>148</v>
      </c>
      <c r="H36" s="36">
        <v>8</v>
      </c>
      <c r="I36" s="36">
        <v>6</v>
      </c>
      <c r="J36" s="105" t="s">
        <v>154</v>
      </c>
      <c r="K36" s="36">
        <v>5</v>
      </c>
      <c r="L36" s="44"/>
      <c r="M36" s="44"/>
      <c r="N36" s="44"/>
      <c r="O36" s="78"/>
      <c r="P36" s="38">
        <v>3</v>
      </c>
      <c r="Q36" s="39">
        <v>4.3</v>
      </c>
      <c r="R36" s="40"/>
      <c r="S36" s="41"/>
      <c r="T36" s="42" t="str">
        <f t="shared" si="0"/>
        <v/>
      </c>
      <c r="U36" s="43">
        <v>208</v>
      </c>
      <c r="V36" s="3"/>
      <c r="W36" s="30"/>
      <c r="X36" s="71" t="str">
        <f t="shared" si="1"/>
        <v>Đạt</v>
      </c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</row>
    <row r="37" spans="2:39" ht="23.1" customHeight="1">
      <c r="B37" s="31">
        <v>27</v>
      </c>
      <c r="C37" s="32" t="s">
        <v>104</v>
      </c>
      <c r="D37" s="33" t="s">
        <v>105</v>
      </c>
      <c r="E37" s="34" t="s">
        <v>106</v>
      </c>
      <c r="F37" s="35"/>
      <c r="G37" s="44" t="s">
        <v>146</v>
      </c>
      <c r="H37" s="36">
        <v>7</v>
      </c>
      <c r="I37" s="36">
        <v>7</v>
      </c>
      <c r="J37" s="105" t="s">
        <v>154</v>
      </c>
      <c r="K37" s="36">
        <v>6</v>
      </c>
      <c r="L37" s="44"/>
      <c r="M37" s="44"/>
      <c r="N37" s="44"/>
      <c r="O37" s="78"/>
      <c r="P37" s="38">
        <v>5</v>
      </c>
      <c r="Q37" s="39">
        <v>5.7</v>
      </c>
      <c r="R37" s="40"/>
      <c r="S37" s="41"/>
      <c r="T37" s="42" t="str">
        <f t="shared" si="0"/>
        <v/>
      </c>
      <c r="U37" s="43">
        <v>208</v>
      </c>
      <c r="V37" s="3"/>
      <c r="W37" s="30"/>
      <c r="X37" s="71" t="str">
        <f t="shared" si="1"/>
        <v>Đạt</v>
      </c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</row>
    <row r="38" spans="2:39" ht="23.1" customHeight="1">
      <c r="B38" s="31">
        <v>28</v>
      </c>
      <c r="C38" s="32" t="s">
        <v>507</v>
      </c>
      <c r="D38" s="33" t="s">
        <v>303</v>
      </c>
      <c r="E38" s="34" t="s">
        <v>508</v>
      </c>
      <c r="F38" s="35"/>
      <c r="G38" s="44" t="s">
        <v>146</v>
      </c>
      <c r="H38" s="36">
        <v>8</v>
      </c>
      <c r="I38" s="36">
        <v>7</v>
      </c>
      <c r="J38" s="105" t="s">
        <v>154</v>
      </c>
      <c r="K38" s="36">
        <v>6</v>
      </c>
      <c r="L38" s="44"/>
      <c r="M38" s="44"/>
      <c r="N38" s="44"/>
      <c r="O38" s="78"/>
      <c r="P38" s="38">
        <v>4.5</v>
      </c>
      <c r="Q38" s="39">
        <v>5.5</v>
      </c>
      <c r="R38" s="40"/>
      <c r="S38" s="41"/>
      <c r="T38" s="42" t="str">
        <f t="shared" si="0"/>
        <v/>
      </c>
      <c r="U38" s="43">
        <v>208</v>
      </c>
      <c r="V38" s="3"/>
      <c r="W38" s="30"/>
      <c r="X38" s="71" t="str">
        <f t="shared" si="1"/>
        <v>Đạt</v>
      </c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2:39" ht="23.1" customHeight="1">
      <c r="B39" s="31">
        <v>29</v>
      </c>
      <c r="C39" s="32" t="s">
        <v>509</v>
      </c>
      <c r="D39" s="33" t="s">
        <v>510</v>
      </c>
      <c r="E39" s="34" t="s">
        <v>111</v>
      </c>
      <c r="F39" s="35"/>
      <c r="G39" s="44" t="s">
        <v>146</v>
      </c>
      <c r="H39" s="36">
        <v>8</v>
      </c>
      <c r="I39" s="36">
        <v>5</v>
      </c>
      <c r="J39" s="105" t="s">
        <v>154</v>
      </c>
      <c r="K39" s="36">
        <v>4</v>
      </c>
      <c r="L39" s="44"/>
      <c r="M39" s="44"/>
      <c r="N39" s="44"/>
      <c r="O39" s="78"/>
      <c r="P39" s="38">
        <v>2</v>
      </c>
      <c r="Q39" s="39">
        <v>3.4</v>
      </c>
      <c r="R39" s="40"/>
      <c r="S39" s="41"/>
      <c r="T39" s="42" t="str">
        <f t="shared" si="0"/>
        <v/>
      </c>
      <c r="U39" s="43">
        <v>208</v>
      </c>
      <c r="V39" s="3"/>
      <c r="W39" s="30"/>
      <c r="X39" s="71" t="str">
        <f t="shared" si="1"/>
        <v>Học lại</v>
      </c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2:39" ht="23.1" customHeight="1">
      <c r="B40" s="31">
        <v>30</v>
      </c>
      <c r="C40" s="32" t="s">
        <v>511</v>
      </c>
      <c r="D40" s="33" t="s">
        <v>512</v>
      </c>
      <c r="E40" s="34" t="s">
        <v>117</v>
      </c>
      <c r="F40" s="35"/>
      <c r="G40" s="44" t="s">
        <v>409</v>
      </c>
      <c r="H40" s="36">
        <v>8</v>
      </c>
      <c r="I40" s="36">
        <v>7</v>
      </c>
      <c r="J40" s="105" t="s">
        <v>154</v>
      </c>
      <c r="K40" s="36">
        <v>6</v>
      </c>
      <c r="L40" s="44"/>
      <c r="M40" s="44"/>
      <c r="N40" s="44"/>
      <c r="O40" s="78"/>
      <c r="P40" s="38">
        <v>2</v>
      </c>
      <c r="Q40" s="39">
        <v>4</v>
      </c>
      <c r="R40" s="40"/>
      <c r="S40" s="41"/>
      <c r="T40" s="42" t="str">
        <f t="shared" si="0"/>
        <v/>
      </c>
      <c r="U40" s="43">
        <v>208</v>
      </c>
      <c r="V40" s="3"/>
      <c r="W40" s="30"/>
      <c r="X40" s="71" t="str">
        <f t="shared" si="1"/>
        <v>Đạt</v>
      </c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2:39" ht="23.1" customHeight="1">
      <c r="B41" s="31">
        <v>31</v>
      </c>
      <c r="C41" s="32" t="s">
        <v>513</v>
      </c>
      <c r="D41" s="33" t="s">
        <v>514</v>
      </c>
      <c r="E41" s="34" t="s">
        <v>117</v>
      </c>
      <c r="F41" s="35"/>
      <c r="G41" s="44" t="s">
        <v>141</v>
      </c>
      <c r="H41" s="36">
        <v>8</v>
      </c>
      <c r="I41" s="36">
        <v>8</v>
      </c>
      <c r="J41" s="105" t="s">
        <v>154</v>
      </c>
      <c r="K41" s="36">
        <v>7</v>
      </c>
      <c r="L41" s="44"/>
      <c r="M41" s="44"/>
      <c r="N41" s="44"/>
      <c r="O41" s="78"/>
      <c r="P41" s="38">
        <v>6</v>
      </c>
      <c r="Q41" s="39">
        <v>6.7</v>
      </c>
      <c r="R41" s="40"/>
      <c r="S41" s="41"/>
      <c r="T41" s="42" t="str">
        <f t="shared" si="0"/>
        <v/>
      </c>
      <c r="U41" s="43">
        <v>208</v>
      </c>
      <c r="V41" s="3"/>
      <c r="W41" s="30"/>
      <c r="X41" s="71" t="str">
        <f t="shared" si="1"/>
        <v>Đạt</v>
      </c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2:39" ht="23.1" customHeight="1">
      <c r="B42" s="31">
        <v>32</v>
      </c>
      <c r="C42" s="32" t="s">
        <v>515</v>
      </c>
      <c r="D42" s="33" t="s">
        <v>516</v>
      </c>
      <c r="E42" s="34" t="s">
        <v>517</v>
      </c>
      <c r="F42" s="35"/>
      <c r="G42" s="44" t="s">
        <v>409</v>
      </c>
      <c r="H42" s="36">
        <v>8</v>
      </c>
      <c r="I42" s="36">
        <v>5</v>
      </c>
      <c r="J42" s="105" t="s">
        <v>154</v>
      </c>
      <c r="K42" s="36">
        <v>6</v>
      </c>
      <c r="L42" s="44"/>
      <c r="M42" s="44"/>
      <c r="N42" s="44"/>
      <c r="O42" s="78"/>
      <c r="P42" s="38">
        <v>3</v>
      </c>
      <c r="Q42" s="39">
        <v>4.2</v>
      </c>
      <c r="R42" s="40"/>
      <c r="S42" s="41"/>
      <c r="T42" s="42" t="str">
        <f t="shared" si="0"/>
        <v/>
      </c>
      <c r="U42" s="43">
        <v>208</v>
      </c>
      <c r="V42" s="3"/>
      <c r="W42" s="30"/>
      <c r="X42" s="71" t="str">
        <f t="shared" si="1"/>
        <v>Đạt</v>
      </c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2:39" ht="23.1" customHeight="1">
      <c r="B43" s="31">
        <v>33</v>
      </c>
      <c r="C43" s="32" t="s">
        <v>127</v>
      </c>
      <c r="D43" s="33" t="s">
        <v>128</v>
      </c>
      <c r="E43" s="34" t="s">
        <v>126</v>
      </c>
      <c r="F43" s="35"/>
      <c r="G43" s="44" t="s">
        <v>146</v>
      </c>
      <c r="H43" s="36">
        <v>8</v>
      </c>
      <c r="I43" s="36">
        <v>7</v>
      </c>
      <c r="J43" s="105" t="s">
        <v>154</v>
      </c>
      <c r="K43" s="36">
        <v>6</v>
      </c>
      <c r="L43" s="44"/>
      <c r="M43" s="44"/>
      <c r="N43" s="44"/>
      <c r="O43" s="78"/>
      <c r="P43" s="38">
        <v>1.5</v>
      </c>
      <c r="Q43" s="39">
        <v>3.7</v>
      </c>
      <c r="R43" s="40"/>
      <c r="S43" s="41"/>
      <c r="T43" s="42" t="str">
        <f t="shared" si="0"/>
        <v/>
      </c>
      <c r="U43" s="43">
        <v>208</v>
      </c>
      <c r="V43" s="3"/>
      <c r="W43" s="30"/>
      <c r="X43" s="71" t="str">
        <f t="shared" si="1"/>
        <v>Học lại</v>
      </c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  <row r="44" spans="2:39" ht="23.1" customHeight="1">
      <c r="B44" s="31">
        <v>34</v>
      </c>
      <c r="C44" s="32" t="s">
        <v>132</v>
      </c>
      <c r="D44" s="33" t="s">
        <v>133</v>
      </c>
      <c r="E44" s="34" t="s">
        <v>134</v>
      </c>
      <c r="F44" s="35"/>
      <c r="G44" s="44" t="s">
        <v>142</v>
      </c>
      <c r="H44" s="36">
        <v>10</v>
      </c>
      <c r="I44" s="36">
        <v>6</v>
      </c>
      <c r="J44" s="105" t="s">
        <v>154</v>
      </c>
      <c r="K44" s="36">
        <v>8</v>
      </c>
      <c r="L44" s="44"/>
      <c r="M44" s="44"/>
      <c r="N44" s="44"/>
      <c r="O44" s="78"/>
      <c r="P44" s="38">
        <v>5</v>
      </c>
      <c r="Q44" s="39">
        <v>6</v>
      </c>
      <c r="R44" s="40"/>
      <c r="S44" s="41"/>
      <c r="T44" s="42" t="str">
        <f t="shared" si="0"/>
        <v/>
      </c>
      <c r="U44" s="43">
        <v>208</v>
      </c>
      <c r="V44" s="3"/>
      <c r="W44" s="30"/>
      <c r="X44" s="71" t="str">
        <f t="shared" si="1"/>
        <v>Đạt</v>
      </c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</row>
    <row r="45" spans="2:39" ht="23.1" customHeight="1">
      <c r="B45" s="31">
        <v>35</v>
      </c>
      <c r="C45" s="32" t="s">
        <v>518</v>
      </c>
      <c r="D45" s="33" t="s">
        <v>366</v>
      </c>
      <c r="E45" s="34" t="s">
        <v>387</v>
      </c>
      <c r="F45" s="35"/>
      <c r="G45" s="44" t="s">
        <v>150</v>
      </c>
      <c r="H45" s="36">
        <v>8</v>
      </c>
      <c r="I45" s="36">
        <v>5</v>
      </c>
      <c r="J45" s="105" t="s">
        <v>154</v>
      </c>
      <c r="K45" s="36">
        <v>6</v>
      </c>
      <c r="L45" s="44"/>
      <c r="M45" s="44"/>
      <c r="N45" s="44"/>
      <c r="O45" s="78"/>
      <c r="P45" s="38">
        <v>3.5</v>
      </c>
      <c r="Q45" s="39">
        <v>4.5</v>
      </c>
      <c r="R45" s="40"/>
      <c r="S45" s="41"/>
      <c r="T45" s="42" t="str">
        <f t="shared" si="0"/>
        <v/>
      </c>
      <c r="U45" s="43">
        <v>208</v>
      </c>
      <c r="V45" s="3"/>
      <c r="W45" s="30"/>
      <c r="X45" s="71" t="str">
        <f t="shared" si="1"/>
        <v>Đạt</v>
      </c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</row>
    <row r="46" spans="2:39" ht="23.1" customHeight="1">
      <c r="B46" s="31">
        <v>36</v>
      </c>
      <c r="C46" s="32" t="s">
        <v>461</v>
      </c>
      <c r="D46" s="33" t="s">
        <v>452</v>
      </c>
      <c r="E46" s="34" t="s">
        <v>136</v>
      </c>
      <c r="F46" s="35"/>
      <c r="G46" s="44" t="s">
        <v>150</v>
      </c>
      <c r="H46" s="36">
        <v>8</v>
      </c>
      <c r="I46" s="36">
        <v>6</v>
      </c>
      <c r="J46" s="105" t="s">
        <v>154</v>
      </c>
      <c r="K46" s="36">
        <v>5</v>
      </c>
      <c r="L46" s="44"/>
      <c r="M46" s="44"/>
      <c r="N46" s="44"/>
      <c r="O46" s="78"/>
      <c r="P46" s="38">
        <v>4.5</v>
      </c>
      <c r="Q46" s="39">
        <v>5.2</v>
      </c>
      <c r="R46" s="40"/>
      <c r="S46" s="41"/>
      <c r="T46" s="42" t="str">
        <f t="shared" si="0"/>
        <v/>
      </c>
      <c r="U46" s="43">
        <v>208</v>
      </c>
      <c r="V46" s="3"/>
      <c r="W46" s="30"/>
      <c r="X46" s="71" t="str">
        <f t="shared" si="1"/>
        <v>Đạt</v>
      </c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</row>
    <row r="47" spans="2:39" ht="23.1" customHeight="1">
      <c r="B47" s="31">
        <v>37</v>
      </c>
      <c r="C47" s="32" t="s">
        <v>519</v>
      </c>
      <c r="D47" s="33" t="s">
        <v>271</v>
      </c>
      <c r="E47" s="34" t="s">
        <v>139</v>
      </c>
      <c r="F47" s="35"/>
      <c r="G47" s="44" t="s">
        <v>523</v>
      </c>
      <c r="H47" s="36">
        <v>10</v>
      </c>
      <c r="I47" s="36">
        <v>6</v>
      </c>
      <c r="J47" s="105" t="s">
        <v>154</v>
      </c>
      <c r="K47" s="36">
        <v>6</v>
      </c>
      <c r="L47" s="44"/>
      <c r="M47" s="44"/>
      <c r="N47" s="44"/>
      <c r="O47" s="78"/>
      <c r="P47" s="38">
        <v>4.5</v>
      </c>
      <c r="Q47" s="39">
        <v>5.5</v>
      </c>
      <c r="R47" s="40"/>
      <c r="S47" s="41"/>
      <c r="T47" s="42" t="str">
        <f t="shared" si="0"/>
        <v/>
      </c>
      <c r="U47" s="43">
        <v>208</v>
      </c>
      <c r="V47" s="3"/>
      <c r="W47" s="30"/>
      <c r="X47" s="71" t="str">
        <f t="shared" si="1"/>
        <v>Đạt</v>
      </c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</row>
    <row r="48" spans="2:39" ht="23.1" customHeight="1">
      <c r="B48" s="89">
        <v>38</v>
      </c>
      <c r="C48" s="90" t="s">
        <v>520</v>
      </c>
      <c r="D48" s="91" t="s">
        <v>521</v>
      </c>
      <c r="E48" s="92" t="s">
        <v>210</v>
      </c>
      <c r="F48" s="93"/>
      <c r="G48" s="96" t="s">
        <v>143</v>
      </c>
      <c r="H48" s="95">
        <v>7</v>
      </c>
      <c r="I48" s="95">
        <v>7</v>
      </c>
      <c r="J48" s="106" t="s">
        <v>154</v>
      </c>
      <c r="K48" s="95">
        <v>5</v>
      </c>
      <c r="L48" s="96"/>
      <c r="M48" s="96"/>
      <c r="N48" s="96"/>
      <c r="O48" s="97"/>
      <c r="P48" s="98">
        <v>2</v>
      </c>
      <c r="Q48" s="99">
        <v>3.8</v>
      </c>
      <c r="R48" s="100"/>
      <c r="S48" s="101"/>
      <c r="T48" s="102" t="str">
        <f t="shared" si="0"/>
        <v/>
      </c>
      <c r="U48" s="103">
        <v>208</v>
      </c>
      <c r="V48" s="3"/>
      <c r="W48" s="30"/>
      <c r="X48" s="71" t="str">
        <f t="shared" si="1"/>
        <v>Học lại</v>
      </c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</row>
    <row r="49" spans="1:39" ht="9" customHeight="1">
      <c r="A49" s="2"/>
      <c r="B49" s="45"/>
      <c r="C49" s="46"/>
      <c r="D49" s="46"/>
      <c r="E49" s="47"/>
      <c r="F49" s="47"/>
      <c r="G49" s="47"/>
      <c r="H49" s="48"/>
      <c r="I49" s="49"/>
      <c r="J49" s="49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3"/>
    </row>
    <row r="50" spans="1:39" ht="24.75" customHeight="1">
      <c r="B50" s="79"/>
      <c r="C50" s="79"/>
      <c r="D50" s="80"/>
      <c r="E50" s="81"/>
      <c r="F50" s="3"/>
      <c r="G50" s="3"/>
      <c r="H50" s="3"/>
      <c r="I50" s="3"/>
      <c r="J50" s="147" t="s">
        <v>725</v>
      </c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3"/>
    </row>
    <row r="51" spans="1:39" s="2" customFormat="1" ht="4.5" customHeight="1">
      <c r="A51" s="1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</row>
    <row r="52" spans="1:39" s="2" customFormat="1" ht="36.75" customHeight="1">
      <c r="A52" s="1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</row>
    <row r="53" spans="1:39" s="2" customFormat="1" ht="21.75" hidden="1" customHeight="1">
      <c r="A53" s="1"/>
      <c r="B53" s="149" t="s">
        <v>34</v>
      </c>
      <c r="C53" s="149"/>
      <c r="D53" s="149"/>
      <c r="E53" s="149"/>
      <c r="F53" s="149"/>
      <c r="G53" s="149"/>
      <c r="H53" s="149"/>
      <c r="I53" s="51"/>
      <c r="J53" s="150" t="s">
        <v>30</v>
      </c>
      <c r="K53" s="150"/>
      <c r="L53" s="150"/>
      <c r="M53" s="150"/>
      <c r="N53" s="150"/>
      <c r="O53" s="150"/>
      <c r="P53" s="150"/>
      <c r="Q53" s="150"/>
      <c r="R53" s="150"/>
      <c r="S53" s="150"/>
      <c r="T53" s="150"/>
      <c r="U53" s="150"/>
      <c r="V53" s="3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</row>
    <row r="54" spans="1:39" s="2" customFormat="1" hidden="1">
      <c r="A54" s="1"/>
      <c r="B54" s="45"/>
      <c r="C54" s="52"/>
      <c r="D54" s="52"/>
      <c r="E54" s="53"/>
      <c r="F54" s="53"/>
      <c r="G54" s="53"/>
      <c r="H54" s="54"/>
      <c r="I54" s="55"/>
      <c r="J54" s="55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1"/>
      <c r="X54" s="58"/>
      <c r="Y54" s="58"/>
      <c r="Z54" s="58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</row>
    <row r="55" spans="1:39" s="2" customFormat="1" hidden="1">
      <c r="A55" s="1"/>
      <c r="B55" s="149" t="s">
        <v>31</v>
      </c>
      <c r="C55" s="149"/>
      <c r="D55" s="151" t="s">
        <v>32</v>
      </c>
      <c r="E55" s="151"/>
      <c r="F55" s="151"/>
      <c r="G55" s="151"/>
      <c r="H55" s="151"/>
      <c r="I55" s="55"/>
      <c r="J55" s="55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1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</row>
    <row r="56" spans="1:39" s="2" customFormat="1" hidden="1">
      <c r="A56" s="1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1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</row>
    <row r="57" spans="1:39" hidden="1"/>
    <row r="58" spans="1:39" hidden="1"/>
    <row r="59" spans="1:39" hidden="1"/>
    <row r="60" spans="1:39" hidden="1">
      <c r="B60" s="148"/>
      <c r="C60" s="148"/>
      <c r="D60" s="148"/>
      <c r="E60" s="148"/>
      <c r="F60" s="148"/>
      <c r="G60" s="148"/>
      <c r="H60" s="148"/>
      <c r="I60" s="148"/>
      <c r="J60" s="148" t="s">
        <v>33</v>
      </c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</row>
  </sheetData>
  <sheetProtection formatCells="0" formatColumns="0" formatRows="0" insertColumns="0" insertRows="0" insertHyperlinks="0" deleteColumns="0" deleteRows="0" sort="0" autoFilter="0" pivotTables="0"/>
  <autoFilter ref="A9:AM48">
    <filterColumn colId="3" showButton="0"/>
  </autoFilter>
  <sortState ref="B11:U48">
    <sortCondition ref="B11:B48"/>
  </sortState>
  <mergeCells count="48">
    <mergeCell ref="N8:N9"/>
    <mergeCell ref="O8:O9"/>
    <mergeCell ref="P8:P9"/>
    <mergeCell ref="G8:G9"/>
    <mergeCell ref="H8:H9"/>
    <mergeCell ref="I8:I9"/>
    <mergeCell ref="J8:J9"/>
    <mergeCell ref="H1:K1"/>
    <mergeCell ref="L1:U1"/>
    <mergeCell ref="B2:G2"/>
    <mergeCell ref="H2:U2"/>
    <mergeCell ref="B3:G3"/>
    <mergeCell ref="H3:U3"/>
    <mergeCell ref="AJ5:AK7"/>
    <mergeCell ref="AL5:AM7"/>
    <mergeCell ref="Y5:Y8"/>
    <mergeCell ref="Z5:Z8"/>
    <mergeCell ref="AA5:AA8"/>
    <mergeCell ref="AB5:AE7"/>
    <mergeCell ref="AF5:AG7"/>
    <mergeCell ref="AH5:AI7"/>
    <mergeCell ref="G6:O6"/>
    <mergeCell ref="P6:U6"/>
    <mergeCell ref="B5:C5"/>
    <mergeCell ref="D5:O5"/>
    <mergeCell ref="P5:U5"/>
    <mergeCell ref="B6:C6"/>
    <mergeCell ref="J50:U50"/>
    <mergeCell ref="B55:C55"/>
    <mergeCell ref="D55:H55"/>
    <mergeCell ref="S8:S9"/>
    <mergeCell ref="M8:M9"/>
    <mergeCell ref="K8:K9"/>
    <mergeCell ref="L8:L9"/>
    <mergeCell ref="Q8:Q10"/>
    <mergeCell ref="R8:R9"/>
    <mergeCell ref="B8:B9"/>
    <mergeCell ref="C8:C9"/>
    <mergeCell ref="D8:E9"/>
    <mergeCell ref="F8:F9"/>
    <mergeCell ref="T8:T10"/>
    <mergeCell ref="U8:U10"/>
    <mergeCell ref="B10:G10"/>
    <mergeCell ref="B60:C60"/>
    <mergeCell ref="D60:I60"/>
    <mergeCell ref="J60:U60"/>
    <mergeCell ref="B53:H53"/>
    <mergeCell ref="J53:U53"/>
  </mergeCells>
  <conditionalFormatting sqref="P11:P48 H11:N48">
    <cfRule type="cellIs" dxfId="36" priority="3" operator="greaterThan">
      <formula>10</formula>
    </cfRule>
  </conditionalFormatting>
  <conditionalFormatting sqref="O1:O1048576">
    <cfRule type="duplicateValues" dxfId="35" priority="2"/>
  </conditionalFormatting>
  <conditionalFormatting sqref="C1:C1048576">
    <cfRule type="duplicateValues" dxfId="34" priority="1"/>
  </conditionalFormatting>
  <dataValidations count="1">
    <dataValidation allowBlank="1" showInputMessage="1" showErrorMessage="1" errorTitle="Không xóa dữ liệu" error="Không xóa dữ liệu" prompt="Không xóa dữ liệu" sqref="Y3:AM9 X11:X48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AM49"/>
  <sheetViews>
    <sheetView workbookViewId="0">
      <pane ySplit="4" topLeftCell="A41" activePane="bottomLeft" state="frozen"/>
      <selection activeCell="H2" sqref="H2:U2"/>
      <selection pane="bottomLeft" activeCell="J50" sqref="J50"/>
    </sheetView>
  </sheetViews>
  <sheetFormatPr defaultColWidth="9" defaultRowHeight="15.75"/>
  <cols>
    <col min="1" max="1" width="0.625" style="1" customWidth="1"/>
    <col min="2" max="2" width="4" style="1" customWidth="1"/>
    <col min="3" max="3" width="10.625" style="1" customWidth="1"/>
    <col min="4" max="4" width="15.125" style="1" customWidth="1"/>
    <col min="5" max="5" width="7.375" style="1" customWidth="1"/>
    <col min="6" max="6" width="9.375" style="1" hidden="1" customWidth="1"/>
    <col min="7" max="7" width="11" style="1" customWidth="1"/>
    <col min="8" max="11" width="4.25" style="1" customWidth="1"/>
    <col min="12" max="12" width="3.25" style="1" hidden="1" customWidth="1"/>
    <col min="13" max="13" width="3.5" style="1" hidden="1" customWidth="1"/>
    <col min="14" max="14" width="9" style="1" hidden="1" customWidth="1"/>
    <col min="15" max="15" width="9.125" style="1" hidden="1" customWidth="1"/>
    <col min="16" max="16" width="4.25" style="1" customWidth="1"/>
    <col min="17" max="17" width="6.5" style="1" customWidth="1"/>
    <col min="18" max="18" width="6.5" style="1" hidden="1" customWidth="1"/>
    <col min="19" max="19" width="11.875" style="1" hidden="1" customWidth="1"/>
    <col min="20" max="20" width="13.625" style="1" customWidth="1"/>
    <col min="21" max="21" width="5.75" style="1" hidden="1" customWidth="1"/>
    <col min="22" max="22" width="6.5" style="1" customWidth="1"/>
    <col min="23" max="23" width="6.5" style="2" customWidth="1"/>
    <col min="24" max="24" width="9" style="58"/>
    <col min="25" max="25" width="9.125" style="58" bestFit="1" customWidth="1"/>
    <col min="26" max="26" width="9" style="58"/>
    <col min="27" max="27" width="10.375" style="58" bestFit="1" customWidth="1"/>
    <col min="28" max="28" width="9.125" style="58" bestFit="1" customWidth="1"/>
    <col min="29" max="39" width="9" style="58"/>
    <col min="40" max="16384" width="9" style="1"/>
  </cols>
  <sheetData>
    <row r="1" spans="2:39" ht="18.75"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2:39" ht="27.75" customHeight="1">
      <c r="B2" s="174" t="s">
        <v>0</v>
      </c>
      <c r="C2" s="174"/>
      <c r="D2" s="174"/>
      <c r="E2" s="174"/>
      <c r="F2" s="174"/>
      <c r="G2" s="174"/>
      <c r="H2" s="175" t="s">
        <v>723</v>
      </c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3"/>
    </row>
    <row r="3" spans="2:39" ht="25.5" customHeight="1">
      <c r="B3" s="176" t="s">
        <v>1</v>
      </c>
      <c r="C3" s="176"/>
      <c r="D3" s="176"/>
      <c r="E3" s="176"/>
      <c r="F3" s="176"/>
      <c r="G3" s="176"/>
      <c r="H3" s="177" t="s">
        <v>43</v>
      </c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4"/>
      <c r="W3" s="5"/>
      <c r="AE3" s="59"/>
      <c r="AF3" s="60"/>
      <c r="AG3" s="59"/>
      <c r="AH3" s="59"/>
      <c r="AI3" s="59"/>
      <c r="AJ3" s="60"/>
      <c r="AK3" s="59"/>
    </row>
    <row r="4" spans="2:39" ht="4.5" customHeight="1">
      <c r="B4" s="6"/>
      <c r="C4" s="6"/>
      <c r="D4" s="6"/>
      <c r="E4" s="6"/>
      <c r="F4" s="6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4"/>
      <c r="W4" s="5"/>
      <c r="AF4" s="61"/>
      <c r="AJ4" s="61"/>
    </row>
    <row r="5" spans="2:39" ht="23.25" customHeight="1">
      <c r="B5" s="165" t="s">
        <v>2</v>
      </c>
      <c r="C5" s="165"/>
      <c r="D5" s="162" t="s">
        <v>592</v>
      </c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72" t="s">
        <v>42</v>
      </c>
      <c r="Q5" s="172"/>
      <c r="R5" s="172"/>
      <c r="S5" s="172"/>
      <c r="T5" s="172"/>
      <c r="U5" s="172"/>
      <c r="X5" s="59"/>
      <c r="Y5" s="152" t="s">
        <v>41</v>
      </c>
      <c r="Z5" s="152" t="s">
        <v>8</v>
      </c>
      <c r="AA5" s="152" t="s">
        <v>40</v>
      </c>
      <c r="AB5" s="152" t="s">
        <v>39</v>
      </c>
      <c r="AC5" s="152"/>
      <c r="AD5" s="152"/>
      <c r="AE5" s="152"/>
      <c r="AF5" s="152" t="s">
        <v>38</v>
      </c>
      <c r="AG5" s="152"/>
      <c r="AH5" s="152" t="s">
        <v>36</v>
      </c>
      <c r="AI5" s="152"/>
      <c r="AJ5" s="152" t="s">
        <v>37</v>
      </c>
      <c r="AK5" s="152"/>
      <c r="AL5" s="152" t="s">
        <v>35</v>
      </c>
      <c r="AM5" s="152"/>
    </row>
    <row r="6" spans="2:39" ht="17.25" customHeight="1">
      <c r="B6" s="164" t="s">
        <v>3</v>
      </c>
      <c r="C6" s="164"/>
      <c r="D6" s="9"/>
      <c r="G6" s="163" t="s">
        <v>593</v>
      </c>
      <c r="H6" s="163"/>
      <c r="I6" s="163"/>
      <c r="J6" s="163"/>
      <c r="K6" s="163"/>
      <c r="L6" s="163"/>
      <c r="M6" s="163"/>
      <c r="N6" s="163"/>
      <c r="O6" s="163"/>
      <c r="P6" s="163" t="s">
        <v>46</v>
      </c>
      <c r="Q6" s="163"/>
      <c r="R6" s="163"/>
      <c r="S6" s="163"/>
      <c r="T6" s="163"/>
      <c r="U6" s="163"/>
      <c r="X6" s="59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</row>
    <row r="7" spans="2:39" ht="5.25" customHeight="1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  <c r="P7" s="56"/>
      <c r="Q7" s="3"/>
      <c r="R7" s="3"/>
      <c r="S7" s="3"/>
      <c r="T7" s="3"/>
      <c r="U7" s="3"/>
      <c r="X7" s="59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</row>
    <row r="8" spans="2:39" ht="44.25" customHeight="1">
      <c r="B8" s="153" t="s">
        <v>4</v>
      </c>
      <c r="C8" s="166" t="s">
        <v>5</v>
      </c>
      <c r="D8" s="168" t="s">
        <v>6</v>
      </c>
      <c r="E8" s="169"/>
      <c r="F8" s="153" t="s">
        <v>7</v>
      </c>
      <c r="G8" s="153" t="s">
        <v>8</v>
      </c>
      <c r="H8" s="161" t="s">
        <v>9</v>
      </c>
      <c r="I8" s="161" t="s">
        <v>10</v>
      </c>
      <c r="J8" s="161" t="s">
        <v>11</v>
      </c>
      <c r="K8" s="161" t="s">
        <v>12</v>
      </c>
      <c r="L8" s="159" t="s">
        <v>13</v>
      </c>
      <c r="M8" s="159" t="s">
        <v>14</v>
      </c>
      <c r="N8" s="159" t="s">
        <v>15</v>
      </c>
      <c r="O8" s="160" t="s">
        <v>16</v>
      </c>
      <c r="P8" s="159" t="s">
        <v>17</v>
      </c>
      <c r="Q8" s="153" t="s">
        <v>18</v>
      </c>
      <c r="R8" s="159" t="s">
        <v>19</v>
      </c>
      <c r="S8" s="153" t="s">
        <v>20</v>
      </c>
      <c r="T8" s="153" t="s">
        <v>21</v>
      </c>
      <c r="U8" s="153" t="s">
        <v>22</v>
      </c>
      <c r="X8" s="59"/>
      <c r="Y8" s="152"/>
      <c r="Z8" s="152"/>
      <c r="AA8" s="152"/>
      <c r="AB8" s="62" t="s">
        <v>23</v>
      </c>
      <c r="AC8" s="62" t="s">
        <v>24</v>
      </c>
      <c r="AD8" s="62" t="s">
        <v>25</v>
      </c>
      <c r="AE8" s="62" t="s">
        <v>26</v>
      </c>
      <c r="AF8" s="62" t="s">
        <v>27</v>
      </c>
      <c r="AG8" s="62" t="s">
        <v>26</v>
      </c>
      <c r="AH8" s="62" t="s">
        <v>27</v>
      </c>
      <c r="AI8" s="62" t="s">
        <v>26</v>
      </c>
      <c r="AJ8" s="62" t="s">
        <v>27</v>
      </c>
      <c r="AK8" s="62" t="s">
        <v>26</v>
      </c>
      <c r="AL8" s="62" t="s">
        <v>27</v>
      </c>
      <c r="AM8" s="63" t="s">
        <v>26</v>
      </c>
    </row>
    <row r="9" spans="2:39" ht="44.25" customHeight="1">
      <c r="B9" s="154"/>
      <c r="C9" s="167"/>
      <c r="D9" s="170"/>
      <c r="E9" s="171"/>
      <c r="F9" s="154"/>
      <c r="G9" s="154"/>
      <c r="H9" s="161"/>
      <c r="I9" s="161"/>
      <c r="J9" s="161"/>
      <c r="K9" s="161"/>
      <c r="L9" s="159"/>
      <c r="M9" s="159"/>
      <c r="N9" s="159"/>
      <c r="O9" s="160"/>
      <c r="P9" s="159"/>
      <c r="Q9" s="155"/>
      <c r="R9" s="159"/>
      <c r="S9" s="154"/>
      <c r="T9" s="155"/>
      <c r="U9" s="155"/>
      <c r="W9" s="12"/>
      <c r="X9" s="59"/>
      <c r="Y9" s="64" t="str">
        <f>+D5</f>
        <v>Báo hiệu và điều khiển kết nối</v>
      </c>
      <c r="Z9" s="65" t="str">
        <f>+P5</f>
        <v>Nhóm:  01</v>
      </c>
      <c r="AA9" s="66">
        <f>+$AJ$9+$AL$9+$AH$9</f>
        <v>37</v>
      </c>
      <c r="AB9" s="60">
        <f>COUNTIF($T$10:$T$82,"Khiển trách")</f>
        <v>0</v>
      </c>
      <c r="AC9" s="60">
        <f>COUNTIF($T$10:$T$82,"Cảnh cáo")</f>
        <v>0</v>
      </c>
      <c r="AD9" s="60">
        <f>COUNTIF($T$10:$T$82,"Đình chỉ thi")</f>
        <v>0</v>
      </c>
      <c r="AE9" s="67">
        <f>+($AB$9+$AC$9+$AD$9)/$AA$9*100%</f>
        <v>0</v>
      </c>
      <c r="AF9" s="60">
        <f>SUM(COUNTIF($T$10:$T$80,"Vắng"),COUNTIF($T$10:$T$80,"Vắng có phép"))</f>
        <v>0</v>
      </c>
      <c r="AG9" s="68">
        <f>+$AF$9/$AA$9</f>
        <v>0</v>
      </c>
      <c r="AH9" s="69">
        <f>COUNTIF($X$10:$X$80,"Thi lại")</f>
        <v>0</v>
      </c>
      <c r="AI9" s="68">
        <f>+$AH$9/$AA$9</f>
        <v>0</v>
      </c>
      <c r="AJ9" s="69">
        <f>COUNTIF($X$10:$X$81,"Học lại")</f>
        <v>8</v>
      </c>
      <c r="AK9" s="68">
        <f>+$AJ$9/$AA$9</f>
        <v>0.21621621621621623</v>
      </c>
      <c r="AL9" s="60">
        <f>COUNTIF($X$11:$X$81,"Đạt")</f>
        <v>29</v>
      </c>
      <c r="AM9" s="67">
        <f>+$AL$9/$AA$9</f>
        <v>0.78378378378378377</v>
      </c>
    </row>
    <row r="10" spans="2:39" ht="14.25" customHeight="1">
      <c r="B10" s="156" t="s">
        <v>28</v>
      </c>
      <c r="C10" s="157"/>
      <c r="D10" s="157"/>
      <c r="E10" s="157"/>
      <c r="F10" s="157"/>
      <c r="G10" s="158"/>
      <c r="H10" s="13">
        <v>10</v>
      </c>
      <c r="I10" s="13">
        <v>10</v>
      </c>
      <c r="J10" s="14">
        <v>10</v>
      </c>
      <c r="K10" s="13">
        <v>10</v>
      </c>
      <c r="L10" s="15"/>
      <c r="M10" s="16"/>
      <c r="N10" s="16"/>
      <c r="O10" s="17"/>
      <c r="P10" s="57">
        <f>100-(H10+I10+J10+K10)</f>
        <v>60</v>
      </c>
      <c r="Q10" s="154"/>
      <c r="R10" s="18"/>
      <c r="S10" s="18"/>
      <c r="T10" s="154"/>
      <c r="U10" s="154"/>
      <c r="X10" s="59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</row>
    <row r="11" spans="2:39" ht="23.1" customHeight="1">
      <c r="B11" s="19">
        <v>1</v>
      </c>
      <c r="C11" s="20" t="s">
        <v>594</v>
      </c>
      <c r="D11" s="21" t="s">
        <v>595</v>
      </c>
      <c r="E11" s="22" t="s">
        <v>56</v>
      </c>
      <c r="F11" s="23"/>
      <c r="G11" s="120" t="s">
        <v>142</v>
      </c>
      <c r="H11" s="24">
        <v>9</v>
      </c>
      <c r="I11" s="24">
        <v>9</v>
      </c>
      <c r="J11" s="85">
        <v>7</v>
      </c>
      <c r="K11" s="24">
        <v>7</v>
      </c>
      <c r="L11" s="25"/>
      <c r="M11" s="25"/>
      <c r="N11" s="25"/>
      <c r="O11" s="77"/>
      <c r="P11" s="26">
        <v>6</v>
      </c>
      <c r="Q11" s="27">
        <v>6.8</v>
      </c>
      <c r="R11" s="28"/>
      <c r="S11" s="28"/>
      <c r="T11" s="82" t="str">
        <f>+IF(OR($H11=0,$I11=0,$J11=0,$K11=0),"Không đủ ĐKDT","")</f>
        <v/>
      </c>
      <c r="U11" s="29">
        <v>202</v>
      </c>
      <c r="V11" s="3"/>
      <c r="W11" s="30"/>
      <c r="X11" s="71" t="str">
        <f>IF(T11="Không đủ ĐKDT","Học lại",IF(T11="Đình chỉ thi","Học lại",IF(AND(MID(G11,2,2)&gt;="12",T11="Vắng"),"Học lại",IF(T11="Vắng có phép", "Thi lại",IF(T11="Nợ học phí", "Thi lại",IF(AND((MID(G11,2,2)&lt;"12"),Q11&lt;4.5),"Thi lại",IF(Q11&lt;4,"Học lại","Đạt")))))))</f>
        <v>Đạt</v>
      </c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</row>
    <row r="12" spans="2:39" ht="23.1" customHeight="1">
      <c r="B12" s="31">
        <v>2</v>
      </c>
      <c r="C12" s="32" t="s">
        <v>596</v>
      </c>
      <c r="D12" s="33" t="s">
        <v>597</v>
      </c>
      <c r="E12" s="34" t="s">
        <v>598</v>
      </c>
      <c r="F12" s="35"/>
      <c r="G12" s="44" t="s">
        <v>320</v>
      </c>
      <c r="H12" s="36">
        <v>5</v>
      </c>
      <c r="I12" s="36">
        <v>5</v>
      </c>
      <c r="J12" s="86">
        <v>0</v>
      </c>
      <c r="K12" s="36">
        <v>0</v>
      </c>
      <c r="L12" s="37"/>
      <c r="M12" s="37"/>
      <c r="N12" s="37"/>
      <c r="O12" s="78"/>
      <c r="P12" s="38"/>
      <c r="Q12" s="39">
        <v>1</v>
      </c>
      <c r="R12" s="40"/>
      <c r="S12" s="41"/>
      <c r="T12" s="42" t="str">
        <f>+IF(OR($H12=0,$I12=0,$J12=0,$K12=0),"Không đủ ĐKDT","")</f>
        <v>Không đủ ĐKDT</v>
      </c>
      <c r="U12" s="43">
        <v>202</v>
      </c>
      <c r="V12" s="3"/>
      <c r="W12" s="30"/>
      <c r="X12" s="71" t="str">
        <f t="shared" ref="X12:X47" si="0">IF(T12="Không đủ ĐKDT","Học lại",IF(T12="Đình chỉ thi","Học lại",IF(AND(MID(G12,2,2)&gt;="12",T12="Vắng"),"Học lại",IF(T12="Vắng có phép", "Thi lại",IF(T12="Nợ học phí", "Thi lại",IF(AND((MID(G12,2,2)&lt;"12"),Q12&lt;4.5),"Thi lại",IF(Q12&lt;4,"Học lại","Đạt")))))))</f>
        <v>Học lại</v>
      </c>
      <c r="Y12" s="70"/>
      <c r="Z12" s="70"/>
      <c r="AA12" s="70"/>
      <c r="AB12" s="62"/>
      <c r="AC12" s="62"/>
      <c r="AD12" s="62"/>
      <c r="AE12" s="62"/>
      <c r="AF12" s="61"/>
      <c r="AG12" s="62"/>
      <c r="AH12" s="62"/>
      <c r="AI12" s="62"/>
      <c r="AJ12" s="62"/>
      <c r="AK12" s="62"/>
      <c r="AL12" s="62"/>
      <c r="AM12" s="63"/>
    </row>
    <row r="13" spans="2:39" ht="23.1" customHeight="1">
      <c r="B13" s="31">
        <v>3</v>
      </c>
      <c r="C13" s="32" t="s">
        <v>473</v>
      </c>
      <c r="D13" s="33" t="s">
        <v>474</v>
      </c>
      <c r="E13" s="34" t="s">
        <v>475</v>
      </c>
      <c r="F13" s="35"/>
      <c r="G13" s="44" t="s">
        <v>143</v>
      </c>
      <c r="H13" s="36">
        <v>8</v>
      </c>
      <c r="I13" s="36">
        <v>8</v>
      </c>
      <c r="J13" s="86">
        <v>5</v>
      </c>
      <c r="K13" s="36">
        <v>6</v>
      </c>
      <c r="L13" s="44"/>
      <c r="M13" s="44"/>
      <c r="N13" s="44"/>
      <c r="O13" s="78"/>
      <c r="P13" s="38">
        <v>4</v>
      </c>
      <c r="Q13" s="39">
        <v>5.0999999999999996</v>
      </c>
      <c r="R13" s="40"/>
      <c r="S13" s="41"/>
      <c r="T13" s="42" t="str">
        <f t="shared" ref="T13:T47" si="1">+IF(OR($H13=0,$I13=0,$J13=0,$K13=0),"Không đủ ĐKDT","")</f>
        <v/>
      </c>
      <c r="U13" s="29">
        <v>202</v>
      </c>
      <c r="V13" s="3"/>
      <c r="W13" s="30"/>
      <c r="X13" s="71" t="str">
        <f t="shared" si="0"/>
        <v>Đạt</v>
      </c>
      <c r="Y13" s="72"/>
      <c r="Z13" s="72"/>
      <c r="AA13" s="84"/>
      <c r="AB13" s="61"/>
      <c r="AC13" s="61"/>
      <c r="AD13" s="61"/>
      <c r="AE13" s="74"/>
      <c r="AF13" s="61"/>
      <c r="AG13" s="75"/>
      <c r="AH13" s="76"/>
      <c r="AI13" s="75"/>
      <c r="AJ13" s="76"/>
      <c r="AK13" s="75"/>
      <c r="AL13" s="61"/>
      <c r="AM13" s="74"/>
    </row>
    <row r="14" spans="2:39" ht="23.1" customHeight="1">
      <c r="B14" s="31">
        <v>4</v>
      </c>
      <c r="C14" s="32" t="s">
        <v>599</v>
      </c>
      <c r="D14" s="33" t="s">
        <v>600</v>
      </c>
      <c r="E14" s="34" t="s">
        <v>601</v>
      </c>
      <c r="F14" s="35"/>
      <c r="G14" s="44" t="s">
        <v>146</v>
      </c>
      <c r="H14" s="36">
        <v>10</v>
      </c>
      <c r="I14" s="36">
        <v>7</v>
      </c>
      <c r="J14" s="86">
        <v>8</v>
      </c>
      <c r="K14" s="36">
        <v>7</v>
      </c>
      <c r="L14" s="44"/>
      <c r="M14" s="44"/>
      <c r="N14" s="44"/>
      <c r="O14" s="78"/>
      <c r="P14" s="38">
        <v>5</v>
      </c>
      <c r="Q14" s="39">
        <v>6.2</v>
      </c>
      <c r="R14" s="40"/>
      <c r="S14" s="41"/>
      <c r="T14" s="42" t="str">
        <f t="shared" si="1"/>
        <v/>
      </c>
      <c r="U14" s="43">
        <v>202</v>
      </c>
      <c r="V14" s="3"/>
      <c r="W14" s="30"/>
      <c r="X14" s="71" t="str">
        <f t="shared" si="0"/>
        <v>Đạt</v>
      </c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</row>
    <row r="15" spans="2:39" ht="23.1" customHeight="1">
      <c r="B15" s="31">
        <v>5</v>
      </c>
      <c r="C15" s="32" t="s">
        <v>326</v>
      </c>
      <c r="D15" s="33" t="s">
        <v>327</v>
      </c>
      <c r="E15" s="34" t="s">
        <v>76</v>
      </c>
      <c r="F15" s="35"/>
      <c r="G15" s="44" t="s">
        <v>221</v>
      </c>
      <c r="H15" s="36">
        <v>6</v>
      </c>
      <c r="I15" s="36">
        <v>7</v>
      </c>
      <c r="J15" s="86">
        <v>6</v>
      </c>
      <c r="K15" s="36">
        <v>2</v>
      </c>
      <c r="L15" s="44"/>
      <c r="M15" s="44"/>
      <c r="N15" s="44"/>
      <c r="O15" s="78"/>
      <c r="P15" s="38">
        <v>5</v>
      </c>
      <c r="Q15" s="39">
        <v>5.0999999999999996</v>
      </c>
      <c r="R15" s="40"/>
      <c r="S15" s="41"/>
      <c r="T15" s="42" t="str">
        <f t="shared" si="1"/>
        <v/>
      </c>
      <c r="U15" s="29">
        <v>202</v>
      </c>
      <c r="V15" s="3"/>
      <c r="W15" s="30"/>
      <c r="X15" s="71" t="str">
        <f t="shared" si="0"/>
        <v>Đạt</v>
      </c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</row>
    <row r="16" spans="2:39" ht="23.1" customHeight="1">
      <c r="B16" s="31">
        <v>6</v>
      </c>
      <c r="C16" s="32" t="s">
        <v>332</v>
      </c>
      <c r="D16" s="33" t="s">
        <v>206</v>
      </c>
      <c r="E16" s="34" t="s">
        <v>81</v>
      </c>
      <c r="F16" s="35"/>
      <c r="G16" s="44" t="s">
        <v>221</v>
      </c>
      <c r="H16" s="36">
        <v>9</v>
      </c>
      <c r="I16" s="36">
        <v>6</v>
      </c>
      <c r="J16" s="86">
        <v>6</v>
      </c>
      <c r="K16" s="36">
        <v>5</v>
      </c>
      <c r="L16" s="44"/>
      <c r="M16" s="44"/>
      <c r="N16" s="44"/>
      <c r="O16" s="78"/>
      <c r="P16" s="38">
        <v>3</v>
      </c>
      <c r="Q16" s="39">
        <v>4.4000000000000004</v>
      </c>
      <c r="R16" s="40"/>
      <c r="S16" s="41"/>
      <c r="T16" s="42" t="str">
        <f t="shared" si="1"/>
        <v/>
      </c>
      <c r="U16" s="43">
        <v>202</v>
      </c>
      <c r="V16" s="3"/>
      <c r="W16" s="30"/>
      <c r="X16" s="71" t="str">
        <f t="shared" si="0"/>
        <v>Đạt</v>
      </c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</row>
    <row r="17" spans="2:39" ht="23.1" customHeight="1">
      <c r="B17" s="31">
        <v>7</v>
      </c>
      <c r="C17" s="32" t="s">
        <v>480</v>
      </c>
      <c r="D17" s="33" t="s">
        <v>228</v>
      </c>
      <c r="E17" s="34" t="s">
        <v>81</v>
      </c>
      <c r="F17" s="35"/>
      <c r="G17" s="44" t="s">
        <v>146</v>
      </c>
      <c r="H17" s="36">
        <v>10</v>
      </c>
      <c r="I17" s="36">
        <v>6</v>
      </c>
      <c r="J17" s="86">
        <v>8</v>
      </c>
      <c r="K17" s="36">
        <v>7</v>
      </c>
      <c r="L17" s="44"/>
      <c r="M17" s="44"/>
      <c r="N17" s="44"/>
      <c r="O17" s="78"/>
      <c r="P17" s="38">
        <v>5</v>
      </c>
      <c r="Q17" s="39">
        <v>6.1</v>
      </c>
      <c r="R17" s="40"/>
      <c r="S17" s="41"/>
      <c r="T17" s="42" t="str">
        <f t="shared" si="1"/>
        <v/>
      </c>
      <c r="U17" s="29">
        <v>202</v>
      </c>
      <c r="V17" s="3"/>
      <c r="W17" s="30"/>
      <c r="X17" s="71" t="str">
        <f t="shared" si="0"/>
        <v>Đạt</v>
      </c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</row>
    <row r="18" spans="2:39" ht="23.1" customHeight="1">
      <c r="B18" s="31">
        <v>8</v>
      </c>
      <c r="C18" s="32" t="s">
        <v>602</v>
      </c>
      <c r="D18" s="33" t="s">
        <v>603</v>
      </c>
      <c r="E18" s="34" t="s">
        <v>604</v>
      </c>
      <c r="F18" s="35"/>
      <c r="G18" s="44" t="s">
        <v>143</v>
      </c>
      <c r="H18" s="36">
        <v>9</v>
      </c>
      <c r="I18" s="36">
        <v>7</v>
      </c>
      <c r="J18" s="86">
        <v>8</v>
      </c>
      <c r="K18" s="36">
        <v>7</v>
      </c>
      <c r="L18" s="44"/>
      <c r="M18" s="44"/>
      <c r="N18" s="44"/>
      <c r="O18" s="78"/>
      <c r="P18" s="38">
        <v>5</v>
      </c>
      <c r="Q18" s="39">
        <v>6.1</v>
      </c>
      <c r="R18" s="40"/>
      <c r="S18" s="41"/>
      <c r="T18" s="42" t="str">
        <f t="shared" si="1"/>
        <v/>
      </c>
      <c r="U18" s="43">
        <v>202</v>
      </c>
      <c r="V18" s="3"/>
      <c r="W18" s="30"/>
      <c r="X18" s="71" t="str">
        <f t="shared" si="0"/>
        <v>Đạt</v>
      </c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  <c r="AM18" s="59"/>
    </row>
    <row r="19" spans="2:39" ht="23.1" customHeight="1">
      <c r="B19" s="31">
        <v>9</v>
      </c>
      <c r="C19" s="32" t="s">
        <v>420</v>
      </c>
      <c r="D19" s="33" t="s">
        <v>421</v>
      </c>
      <c r="E19" s="34" t="s">
        <v>177</v>
      </c>
      <c r="F19" s="35"/>
      <c r="G19" s="44" t="s">
        <v>142</v>
      </c>
      <c r="H19" s="36">
        <v>9</v>
      </c>
      <c r="I19" s="36">
        <v>8</v>
      </c>
      <c r="J19" s="86">
        <v>9</v>
      </c>
      <c r="K19" s="36">
        <v>7</v>
      </c>
      <c r="L19" s="44"/>
      <c r="M19" s="44"/>
      <c r="N19" s="44"/>
      <c r="O19" s="78"/>
      <c r="P19" s="38">
        <v>7</v>
      </c>
      <c r="Q19" s="39">
        <v>7.5</v>
      </c>
      <c r="R19" s="40"/>
      <c r="S19" s="41"/>
      <c r="T19" s="42" t="str">
        <f t="shared" si="1"/>
        <v/>
      </c>
      <c r="U19" s="29">
        <v>202</v>
      </c>
      <c r="V19" s="3"/>
      <c r="W19" s="30"/>
      <c r="X19" s="71" t="str">
        <f t="shared" si="0"/>
        <v>Đạt</v>
      </c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</row>
    <row r="20" spans="2:39" ht="23.1" customHeight="1">
      <c r="B20" s="31">
        <v>10</v>
      </c>
      <c r="C20" s="32" t="s">
        <v>355</v>
      </c>
      <c r="D20" s="33" t="s">
        <v>356</v>
      </c>
      <c r="E20" s="34" t="s">
        <v>98</v>
      </c>
      <c r="F20" s="35"/>
      <c r="G20" s="44" t="s">
        <v>319</v>
      </c>
      <c r="H20" s="36">
        <v>10</v>
      </c>
      <c r="I20" s="36">
        <v>6</v>
      </c>
      <c r="J20" s="86">
        <v>6</v>
      </c>
      <c r="K20" s="36">
        <v>5</v>
      </c>
      <c r="L20" s="44"/>
      <c r="M20" s="44"/>
      <c r="N20" s="44"/>
      <c r="O20" s="78"/>
      <c r="P20" s="38">
        <v>3</v>
      </c>
      <c r="Q20" s="39">
        <v>4.5</v>
      </c>
      <c r="R20" s="40"/>
      <c r="S20" s="41"/>
      <c r="T20" s="42" t="str">
        <f t="shared" si="1"/>
        <v/>
      </c>
      <c r="U20" s="43">
        <v>202</v>
      </c>
      <c r="V20" s="3"/>
      <c r="W20" s="30"/>
      <c r="X20" s="71" t="str">
        <f t="shared" si="0"/>
        <v>Đạt</v>
      </c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  <c r="AM20" s="59"/>
    </row>
    <row r="21" spans="2:39" ht="23.1" customHeight="1">
      <c r="B21" s="31">
        <v>11</v>
      </c>
      <c r="C21" s="32" t="s">
        <v>605</v>
      </c>
      <c r="D21" s="33" t="s">
        <v>606</v>
      </c>
      <c r="E21" s="34" t="s">
        <v>294</v>
      </c>
      <c r="F21" s="35"/>
      <c r="G21" s="44" t="s">
        <v>150</v>
      </c>
      <c r="H21" s="36">
        <v>10</v>
      </c>
      <c r="I21" s="36">
        <v>8</v>
      </c>
      <c r="J21" s="86">
        <v>9</v>
      </c>
      <c r="K21" s="36">
        <v>7</v>
      </c>
      <c r="L21" s="44"/>
      <c r="M21" s="44"/>
      <c r="N21" s="44"/>
      <c r="O21" s="78"/>
      <c r="P21" s="38">
        <v>5</v>
      </c>
      <c r="Q21" s="39">
        <v>6.4</v>
      </c>
      <c r="R21" s="40"/>
      <c r="S21" s="41"/>
      <c r="T21" s="42" t="str">
        <f t="shared" si="1"/>
        <v/>
      </c>
      <c r="U21" s="29">
        <v>202</v>
      </c>
      <c r="V21" s="3"/>
      <c r="W21" s="30"/>
      <c r="X21" s="71" t="str">
        <f t="shared" si="0"/>
        <v>Đạt</v>
      </c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</row>
    <row r="22" spans="2:39" ht="23.1" customHeight="1">
      <c r="B22" s="31">
        <v>12</v>
      </c>
      <c r="C22" s="32" t="s">
        <v>607</v>
      </c>
      <c r="D22" s="33" t="s">
        <v>347</v>
      </c>
      <c r="E22" s="34" t="s">
        <v>180</v>
      </c>
      <c r="F22" s="35"/>
      <c r="G22" s="44" t="s">
        <v>219</v>
      </c>
      <c r="H22" s="36">
        <v>10</v>
      </c>
      <c r="I22" s="36">
        <v>8</v>
      </c>
      <c r="J22" s="86">
        <v>9</v>
      </c>
      <c r="K22" s="36">
        <v>7</v>
      </c>
      <c r="L22" s="44"/>
      <c r="M22" s="44"/>
      <c r="N22" s="44"/>
      <c r="O22" s="78"/>
      <c r="P22" s="38">
        <v>6</v>
      </c>
      <c r="Q22" s="39">
        <v>7</v>
      </c>
      <c r="R22" s="40"/>
      <c r="S22" s="41"/>
      <c r="T22" s="42" t="str">
        <f t="shared" si="1"/>
        <v/>
      </c>
      <c r="U22" s="43">
        <v>202</v>
      </c>
      <c r="V22" s="3"/>
      <c r="W22" s="30"/>
      <c r="X22" s="71" t="str">
        <f t="shared" si="0"/>
        <v>Đạt</v>
      </c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</row>
    <row r="23" spans="2:39" ht="23.1" customHeight="1">
      <c r="B23" s="31">
        <v>13</v>
      </c>
      <c r="C23" s="32" t="s">
        <v>430</v>
      </c>
      <c r="D23" s="33" t="s">
        <v>431</v>
      </c>
      <c r="E23" s="34" t="s">
        <v>241</v>
      </c>
      <c r="F23" s="35"/>
      <c r="G23" s="44" t="s">
        <v>143</v>
      </c>
      <c r="H23" s="36">
        <v>10</v>
      </c>
      <c r="I23" s="36">
        <v>7</v>
      </c>
      <c r="J23" s="86">
        <v>7</v>
      </c>
      <c r="K23" s="36">
        <v>7</v>
      </c>
      <c r="L23" s="44"/>
      <c r="M23" s="44"/>
      <c r="N23" s="44"/>
      <c r="O23" s="78"/>
      <c r="P23" s="38">
        <v>4</v>
      </c>
      <c r="Q23" s="39">
        <v>5.5</v>
      </c>
      <c r="R23" s="40"/>
      <c r="S23" s="41"/>
      <c r="T23" s="42" t="str">
        <f t="shared" si="1"/>
        <v/>
      </c>
      <c r="U23" s="29">
        <v>202</v>
      </c>
      <c r="V23" s="3"/>
      <c r="W23" s="30"/>
      <c r="X23" s="71" t="str">
        <f t="shared" si="0"/>
        <v>Đạt</v>
      </c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  <c r="AM23" s="59"/>
    </row>
    <row r="24" spans="2:39" ht="23.1" customHeight="1">
      <c r="B24" s="31">
        <v>14</v>
      </c>
      <c r="C24" s="32" t="s">
        <v>608</v>
      </c>
      <c r="D24" s="33" t="s">
        <v>609</v>
      </c>
      <c r="E24" s="34" t="s">
        <v>300</v>
      </c>
      <c r="F24" s="35"/>
      <c r="G24" s="44" t="s">
        <v>146</v>
      </c>
      <c r="H24" s="36">
        <v>10</v>
      </c>
      <c r="I24" s="36">
        <v>9</v>
      </c>
      <c r="J24" s="86">
        <v>9</v>
      </c>
      <c r="K24" s="36">
        <v>7</v>
      </c>
      <c r="L24" s="44"/>
      <c r="M24" s="44"/>
      <c r="N24" s="44"/>
      <c r="O24" s="78"/>
      <c r="P24" s="38">
        <v>6</v>
      </c>
      <c r="Q24" s="39">
        <v>7.1</v>
      </c>
      <c r="R24" s="40"/>
      <c r="S24" s="41"/>
      <c r="T24" s="42" t="str">
        <f t="shared" si="1"/>
        <v/>
      </c>
      <c r="U24" s="43">
        <v>202</v>
      </c>
      <c r="V24" s="3"/>
      <c r="W24" s="30"/>
      <c r="X24" s="71" t="str">
        <f t="shared" si="0"/>
        <v>Đạt</v>
      </c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</row>
    <row r="25" spans="2:39" ht="23.1" customHeight="1">
      <c r="B25" s="31">
        <v>15</v>
      </c>
      <c r="C25" s="32" t="s">
        <v>610</v>
      </c>
      <c r="D25" s="33" t="s">
        <v>611</v>
      </c>
      <c r="E25" s="34" t="s">
        <v>101</v>
      </c>
      <c r="F25" s="35"/>
      <c r="G25" s="44" t="s">
        <v>319</v>
      </c>
      <c r="H25" s="36">
        <v>10</v>
      </c>
      <c r="I25" s="36">
        <v>6</v>
      </c>
      <c r="J25" s="86">
        <v>6</v>
      </c>
      <c r="K25" s="36">
        <v>5</v>
      </c>
      <c r="L25" s="44"/>
      <c r="M25" s="44"/>
      <c r="N25" s="44"/>
      <c r="O25" s="78"/>
      <c r="P25" s="38">
        <v>4</v>
      </c>
      <c r="Q25" s="39">
        <v>5.0999999999999996</v>
      </c>
      <c r="R25" s="40"/>
      <c r="S25" s="41"/>
      <c r="T25" s="42" t="str">
        <f t="shared" si="1"/>
        <v/>
      </c>
      <c r="U25" s="29">
        <v>202</v>
      </c>
      <c r="V25" s="3"/>
      <c r="W25" s="30"/>
      <c r="X25" s="71" t="str">
        <f t="shared" si="0"/>
        <v>Đạt</v>
      </c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</row>
    <row r="26" spans="2:39" ht="23.1" customHeight="1">
      <c r="B26" s="31">
        <v>16</v>
      </c>
      <c r="C26" s="32" t="s">
        <v>612</v>
      </c>
      <c r="D26" s="33" t="s">
        <v>165</v>
      </c>
      <c r="E26" s="34" t="s">
        <v>613</v>
      </c>
      <c r="F26" s="35"/>
      <c r="G26" s="44" t="s">
        <v>143</v>
      </c>
      <c r="H26" s="36">
        <v>0</v>
      </c>
      <c r="I26" s="36">
        <v>0</v>
      </c>
      <c r="J26" s="86">
        <v>0</v>
      </c>
      <c r="K26" s="36">
        <v>0</v>
      </c>
      <c r="L26" s="44"/>
      <c r="M26" s="44"/>
      <c r="N26" s="44"/>
      <c r="O26" s="78"/>
      <c r="P26" s="38"/>
      <c r="Q26" s="39">
        <v>0</v>
      </c>
      <c r="R26" s="40"/>
      <c r="S26" s="41"/>
      <c r="T26" s="42" t="str">
        <f t="shared" si="1"/>
        <v>Không đủ ĐKDT</v>
      </c>
      <c r="U26" s="43">
        <v>202</v>
      </c>
      <c r="V26" s="3"/>
      <c r="W26" s="30"/>
      <c r="X26" s="71" t="str">
        <f t="shared" si="0"/>
        <v>Học lại</v>
      </c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  <c r="AM26" s="59"/>
    </row>
    <row r="27" spans="2:39" ht="23.1" customHeight="1">
      <c r="B27" s="31">
        <v>17</v>
      </c>
      <c r="C27" s="32" t="s">
        <v>614</v>
      </c>
      <c r="D27" s="33" t="s">
        <v>615</v>
      </c>
      <c r="E27" s="34" t="s">
        <v>111</v>
      </c>
      <c r="F27" s="35"/>
      <c r="G27" s="44" t="s">
        <v>142</v>
      </c>
      <c r="H27" s="36">
        <v>0</v>
      </c>
      <c r="I27" s="36">
        <v>0</v>
      </c>
      <c r="J27" s="86">
        <v>0</v>
      </c>
      <c r="K27" s="36">
        <v>0</v>
      </c>
      <c r="L27" s="44"/>
      <c r="M27" s="44"/>
      <c r="N27" s="44"/>
      <c r="O27" s="78"/>
      <c r="P27" s="38"/>
      <c r="Q27" s="39">
        <v>0</v>
      </c>
      <c r="R27" s="40"/>
      <c r="S27" s="41"/>
      <c r="T27" s="42" t="str">
        <f t="shared" si="1"/>
        <v>Không đủ ĐKDT</v>
      </c>
      <c r="U27" s="29">
        <v>202</v>
      </c>
      <c r="V27" s="3"/>
      <c r="W27" s="30"/>
      <c r="X27" s="71" t="str">
        <f t="shared" si="0"/>
        <v>Học lại</v>
      </c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</row>
    <row r="28" spans="2:39" ht="23.1" customHeight="1">
      <c r="B28" s="31">
        <v>18</v>
      </c>
      <c r="C28" s="32" t="s">
        <v>109</v>
      </c>
      <c r="D28" s="33" t="s">
        <v>110</v>
      </c>
      <c r="E28" s="34" t="s">
        <v>111</v>
      </c>
      <c r="F28" s="35"/>
      <c r="G28" s="44" t="s">
        <v>151</v>
      </c>
      <c r="H28" s="36">
        <v>5</v>
      </c>
      <c r="I28" s="36">
        <v>6</v>
      </c>
      <c r="J28" s="86">
        <v>0</v>
      </c>
      <c r="K28" s="36">
        <v>0</v>
      </c>
      <c r="L28" s="44"/>
      <c r="M28" s="44"/>
      <c r="N28" s="44"/>
      <c r="O28" s="78"/>
      <c r="P28" s="38"/>
      <c r="Q28" s="39">
        <v>1.1000000000000001</v>
      </c>
      <c r="R28" s="40"/>
      <c r="S28" s="41"/>
      <c r="T28" s="42" t="str">
        <f t="shared" si="1"/>
        <v>Không đủ ĐKDT</v>
      </c>
      <c r="U28" s="43">
        <v>202</v>
      </c>
      <c r="V28" s="3"/>
      <c r="W28" s="30"/>
      <c r="X28" s="71" t="str">
        <f t="shared" si="0"/>
        <v>Học lại</v>
      </c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</row>
    <row r="29" spans="2:39" ht="23.1" customHeight="1">
      <c r="B29" s="31">
        <v>19</v>
      </c>
      <c r="C29" s="32" t="s">
        <v>616</v>
      </c>
      <c r="D29" s="33" t="s">
        <v>617</v>
      </c>
      <c r="E29" s="34" t="s">
        <v>117</v>
      </c>
      <c r="F29" s="35"/>
      <c r="G29" s="44" t="s">
        <v>146</v>
      </c>
      <c r="H29" s="36">
        <v>10</v>
      </c>
      <c r="I29" s="36">
        <v>7</v>
      </c>
      <c r="J29" s="86">
        <v>10</v>
      </c>
      <c r="K29" s="36">
        <v>7</v>
      </c>
      <c r="L29" s="44"/>
      <c r="M29" s="44"/>
      <c r="N29" s="44"/>
      <c r="O29" s="78"/>
      <c r="P29" s="38">
        <v>4</v>
      </c>
      <c r="Q29" s="39">
        <v>5.8</v>
      </c>
      <c r="R29" s="40"/>
      <c r="S29" s="41"/>
      <c r="T29" s="42" t="str">
        <f t="shared" si="1"/>
        <v/>
      </c>
      <c r="U29" s="29">
        <v>202</v>
      </c>
      <c r="V29" s="3"/>
      <c r="W29" s="30"/>
      <c r="X29" s="71" t="str">
        <f t="shared" si="0"/>
        <v>Đạt</v>
      </c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  <c r="AM29" s="59"/>
    </row>
    <row r="30" spans="2:39" ht="23.1" customHeight="1">
      <c r="B30" s="31">
        <v>20</v>
      </c>
      <c r="C30" s="32" t="s">
        <v>618</v>
      </c>
      <c r="D30" s="33" t="s">
        <v>389</v>
      </c>
      <c r="E30" s="34" t="s">
        <v>619</v>
      </c>
      <c r="F30" s="35"/>
      <c r="G30" s="44" t="s">
        <v>319</v>
      </c>
      <c r="H30" s="36">
        <v>8</v>
      </c>
      <c r="I30" s="36">
        <v>6</v>
      </c>
      <c r="J30" s="86">
        <v>2</v>
      </c>
      <c r="K30" s="36">
        <v>5</v>
      </c>
      <c r="L30" s="44"/>
      <c r="M30" s="44"/>
      <c r="N30" s="44"/>
      <c r="O30" s="78"/>
      <c r="P30" s="38"/>
      <c r="Q30" s="39">
        <v>2.1</v>
      </c>
      <c r="R30" s="40"/>
      <c r="S30" s="41"/>
      <c r="T30" s="42" t="s">
        <v>38</v>
      </c>
      <c r="U30" s="43">
        <v>202</v>
      </c>
      <c r="V30" s="3"/>
      <c r="W30" s="30"/>
      <c r="X30" s="71" t="str">
        <f t="shared" si="0"/>
        <v>Học lại</v>
      </c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</row>
    <row r="31" spans="2:39" ht="23.1" customHeight="1">
      <c r="B31" s="31">
        <v>21</v>
      </c>
      <c r="C31" s="32" t="s">
        <v>620</v>
      </c>
      <c r="D31" s="33" t="s">
        <v>621</v>
      </c>
      <c r="E31" s="34" t="s">
        <v>120</v>
      </c>
      <c r="F31" s="35"/>
      <c r="G31" s="44" t="s">
        <v>149</v>
      </c>
      <c r="H31" s="36">
        <v>10</v>
      </c>
      <c r="I31" s="36">
        <v>7</v>
      </c>
      <c r="J31" s="86">
        <v>6</v>
      </c>
      <c r="K31" s="36">
        <v>8</v>
      </c>
      <c r="L31" s="44"/>
      <c r="M31" s="44"/>
      <c r="N31" s="44"/>
      <c r="O31" s="78"/>
      <c r="P31" s="38">
        <v>6</v>
      </c>
      <c r="Q31" s="39">
        <v>6.7</v>
      </c>
      <c r="R31" s="40"/>
      <c r="S31" s="41"/>
      <c r="T31" s="42" t="str">
        <f t="shared" si="1"/>
        <v/>
      </c>
      <c r="U31" s="43">
        <v>204</v>
      </c>
      <c r="V31" s="3"/>
      <c r="W31" s="30"/>
      <c r="X31" s="71" t="str">
        <f t="shared" si="0"/>
        <v>Đạt</v>
      </c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</row>
    <row r="32" spans="2:39" ht="23.1" customHeight="1">
      <c r="B32" s="31">
        <v>22</v>
      </c>
      <c r="C32" s="32" t="s">
        <v>379</v>
      </c>
      <c r="D32" s="33" t="s">
        <v>380</v>
      </c>
      <c r="E32" s="34" t="s">
        <v>120</v>
      </c>
      <c r="F32" s="35"/>
      <c r="G32" s="44" t="s">
        <v>150</v>
      </c>
      <c r="H32" s="36">
        <v>9</v>
      </c>
      <c r="I32" s="36">
        <v>6</v>
      </c>
      <c r="J32" s="86">
        <v>2</v>
      </c>
      <c r="K32" s="36">
        <v>6</v>
      </c>
      <c r="L32" s="44"/>
      <c r="M32" s="44"/>
      <c r="N32" s="44"/>
      <c r="O32" s="78"/>
      <c r="P32" s="38">
        <v>5</v>
      </c>
      <c r="Q32" s="39">
        <v>5.3</v>
      </c>
      <c r="R32" s="40"/>
      <c r="S32" s="41"/>
      <c r="T32" s="42" t="str">
        <f t="shared" si="1"/>
        <v/>
      </c>
      <c r="U32" s="43">
        <v>204</v>
      </c>
      <c r="V32" s="3"/>
      <c r="W32" s="30"/>
      <c r="X32" s="71" t="str">
        <f t="shared" si="0"/>
        <v>Đạt</v>
      </c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</row>
    <row r="33" spans="1:39" ht="23.1" customHeight="1">
      <c r="B33" s="31">
        <v>23</v>
      </c>
      <c r="C33" s="32" t="s">
        <v>622</v>
      </c>
      <c r="D33" s="33" t="s">
        <v>58</v>
      </c>
      <c r="E33" s="34" t="s">
        <v>123</v>
      </c>
      <c r="F33" s="35"/>
      <c r="G33" s="44" t="s">
        <v>142</v>
      </c>
      <c r="H33" s="36">
        <v>10</v>
      </c>
      <c r="I33" s="36">
        <v>8</v>
      </c>
      <c r="J33" s="86">
        <v>8</v>
      </c>
      <c r="K33" s="36">
        <v>7</v>
      </c>
      <c r="L33" s="44"/>
      <c r="M33" s="44"/>
      <c r="N33" s="44"/>
      <c r="O33" s="78"/>
      <c r="P33" s="38">
        <v>5</v>
      </c>
      <c r="Q33" s="39">
        <v>6.3</v>
      </c>
      <c r="R33" s="40"/>
      <c r="S33" s="41"/>
      <c r="T33" s="42" t="str">
        <f t="shared" si="1"/>
        <v/>
      </c>
      <c r="U33" s="43">
        <v>204</v>
      </c>
      <c r="V33" s="3"/>
      <c r="W33" s="30"/>
      <c r="X33" s="71" t="str">
        <f t="shared" si="0"/>
        <v>Đạt</v>
      </c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</row>
    <row r="34" spans="1:39" ht="23.1" customHeight="1">
      <c r="B34" s="31">
        <v>24</v>
      </c>
      <c r="C34" s="32" t="s">
        <v>623</v>
      </c>
      <c r="D34" s="33" t="s">
        <v>624</v>
      </c>
      <c r="E34" s="34" t="s">
        <v>123</v>
      </c>
      <c r="F34" s="35"/>
      <c r="G34" s="44" t="s">
        <v>320</v>
      </c>
      <c r="H34" s="36">
        <v>9</v>
      </c>
      <c r="I34" s="36">
        <v>5</v>
      </c>
      <c r="J34" s="86">
        <v>6</v>
      </c>
      <c r="K34" s="36">
        <v>2</v>
      </c>
      <c r="L34" s="44"/>
      <c r="M34" s="44"/>
      <c r="N34" s="44"/>
      <c r="O34" s="78"/>
      <c r="P34" s="38">
        <v>5</v>
      </c>
      <c r="Q34" s="39">
        <v>5.2</v>
      </c>
      <c r="R34" s="40"/>
      <c r="S34" s="41"/>
      <c r="T34" s="42" t="str">
        <f t="shared" si="1"/>
        <v/>
      </c>
      <c r="U34" s="43">
        <v>204</v>
      </c>
      <c r="V34" s="3"/>
      <c r="W34" s="30"/>
      <c r="X34" s="71" t="str">
        <f t="shared" si="0"/>
        <v>Đạt</v>
      </c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</row>
    <row r="35" spans="1:39" ht="23.1" customHeight="1">
      <c r="B35" s="31">
        <v>25</v>
      </c>
      <c r="C35" s="32" t="s">
        <v>449</v>
      </c>
      <c r="D35" s="33" t="s">
        <v>55</v>
      </c>
      <c r="E35" s="34" t="s">
        <v>383</v>
      </c>
      <c r="F35" s="35"/>
      <c r="G35" s="44" t="s">
        <v>149</v>
      </c>
      <c r="H35" s="36">
        <v>10</v>
      </c>
      <c r="I35" s="36">
        <v>8</v>
      </c>
      <c r="J35" s="86">
        <v>9</v>
      </c>
      <c r="K35" s="36">
        <v>8</v>
      </c>
      <c r="L35" s="44"/>
      <c r="M35" s="44"/>
      <c r="N35" s="44"/>
      <c r="O35" s="78"/>
      <c r="P35" s="38">
        <v>4</v>
      </c>
      <c r="Q35" s="39">
        <v>5.9</v>
      </c>
      <c r="R35" s="40"/>
      <c r="S35" s="41"/>
      <c r="T35" s="42" t="str">
        <f t="shared" si="1"/>
        <v/>
      </c>
      <c r="U35" s="43">
        <v>204</v>
      </c>
      <c r="V35" s="3"/>
      <c r="W35" s="30"/>
      <c r="X35" s="71" t="str">
        <f t="shared" si="0"/>
        <v>Đạt</v>
      </c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</row>
    <row r="36" spans="1:39" ht="23.1" customHeight="1">
      <c r="B36" s="31">
        <v>26</v>
      </c>
      <c r="C36" s="32" t="s">
        <v>625</v>
      </c>
      <c r="D36" s="33" t="s">
        <v>626</v>
      </c>
      <c r="E36" s="34" t="s">
        <v>383</v>
      </c>
      <c r="F36" s="35"/>
      <c r="G36" s="44" t="s">
        <v>149</v>
      </c>
      <c r="H36" s="36">
        <v>10</v>
      </c>
      <c r="I36" s="36">
        <v>7</v>
      </c>
      <c r="J36" s="86">
        <v>9</v>
      </c>
      <c r="K36" s="36">
        <v>8</v>
      </c>
      <c r="L36" s="44"/>
      <c r="M36" s="44"/>
      <c r="N36" s="44"/>
      <c r="O36" s="78"/>
      <c r="P36" s="38">
        <v>6</v>
      </c>
      <c r="Q36" s="39">
        <v>7</v>
      </c>
      <c r="R36" s="40"/>
      <c r="S36" s="41"/>
      <c r="T36" s="42" t="str">
        <f t="shared" si="1"/>
        <v/>
      </c>
      <c r="U36" s="43">
        <v>204</v>
      </c>
      <c r="V36" s="3"/>
      <c r="W36" s="30"/>
      <c r="X36" s="71" t="str">
        <f t="shared" si="0"/>
        <v>Đạt</v>
      </c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  <c r="AM36" s="59"/>
    </row>
    <row r="37" spans="1:39" ht="23.1" customHeight="1">
      <c r="B37" s="31">
        <v>27</v>
      </c>
      <c r="C37" s="32" t="s">
        <v>627</v>
      </c>
      <c r="D37" s="33" t="s">
        <v>628</v>
      </c>
      <c r="E37" s="34" t="s">
        <v>629</v>
      </c>
      <c r="F37" s="35"/>
      <c r="G37" s="44" t="s">
        <v>146</v>
      </c>
      <c r="H37" s="36">
        <v>10</v>
      </c>
      <c r="I37" s="36">
        <v>8</v>
      </c>
      <c r="J37" s="86">
        <v>7</v>
      </c>
      <c r="K37" s="36">
        <v>7</v>
      </c>
      <c r="L37" s="44"/>
      <c r="M37" s="44"/>
      <c r="N37" s="44"/>
      <c r="O37" s="78"/>
      <c r="P37" s="38">
        <v>4</v>
      </c>
      <c r="Q37" s="39">
        <v>5.6</v>
      </c>
      <c r="R37" s="40"/>
      <c r="S37" s="41"/>
      <c r="T37" s="42" t="str">
        <f t="shared" si="1"/>
        <v/>
      </c>
      <c r="U37" s="43">
        <v>204</v>
      </c>
      <c r="V37" s="3"/>
      <c r="W37" s="30"/>
      <c r="X37" s="71" t="str">
        <f t="shared" si="0"/>
        <v>Đạt</v>
      </c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</row>
    <row r="38" spans="1:39" ht="23.1" customHeight="1">
      <c r="B38" s="31">
        <v>28</v>
      </c>
      <c r="C38" s="32" t="s">
        <v>630</v>
      </c>
      <c r="D38" s="33" t="s">
        <v>317</v>
      </c>
      <c r="E38" s="34" t="s">
        <v>631</v>
      </c>
      <c r="F38" s="35"/>
      <c r="G38" s="44" t="s">
        <v>149</v>
      </c>
      <c r="H38" s="36">
        <v>10</v>
      </c>
      <c r="I38" s="36">
        <v>7</v>
      </c>
      <c r="J38" s="86">
        <v>10</v>
      </c>
      <c r="K38" s="36">
        <v>8</v>
      </c>
      <c r="L38" s="44"/>
      <c r="M38" s="44"/>
      <c r="N38" s="44"/>
      <c r="O38" s="78"/>
      <c r="P38" s="38">
        <v>7</v>
      </c>
      <c r="Q38" s="39">
        <v>7.7</v>
      </c>
      <c r="R38" s="40"/>
      <c r="S38" s="41"/>
      <c r="T38" s="42" t="str">
        <f t="shared" si="1"/>
        <v/>
      </c>
      <c r="U38" s="43">
        <v>204</v>
      </c>
      <c r="V38" s="3"/>
      <c r="W38" s="30"/>
      <c r="X38" s="71" t="str">
        <f t="shared" si="0"/>
        <v>Đạt</v>
      </c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</row>
    <row r="39" spans="1:39" ht="23.1" customHeight="1">
      <c r="B39" s="31">
        <v>29</v>
      </c>
      <c r="C39" s="32" t="s">
        <v>199</v>
      </c>
      <c r="D39" s="33" t="s">
        <v>200</v>
      </c>
      <c r="E39" s="34" t="s">
        <v>201</v>
      </c>
      <c r="F39" s="35"/>
      <c r="G39" s="44" t="s">
        <v>219</v>
      </c>
      <c r="H39" s="36">
        <v>10</v>
      </c>
      <c r="I39" s="36">
        <v>8</v>
      </c>
      <c r="J39" s="86">
        <v>8</v>
      </c>
      <c r="K39" s="36">
        <v>7</v>
      </c>
      <c r="L39" s="44"/>
      <c r="M39" s="44"/>
      <c r="N39" s="44"/>
      <c r="O39" s="78"/>
      <c r="P39" s="38">
        <v>6</v>
      </c>
      <c r="Q39" s="39">
        <v>6.9</v>
      </c>
      <c r="R39" s="40"/>
      <c r="S39" s="41"/>
      <c r="T39" s="42" t="str">
        <f t="shared" si="1"/>
        <v/>
      </c>
      <c r="U39" s="43">
        <v>204</v>
      </c>
      <c r="V39" s="3"/>
      <c r="W39" s="30"/>
      <c r="X39" s="71" t="str">
        <f t="shared" si="0"/>
        <v>Đạt</v>
      </c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</row>
    <row r="40" spans="1:39" ht="23.1" customHeight="1">
      <c r="B40" s="31">
        <v>30</v>
      </c>
      <c r="C40" s="32" t="s">
        <v>632</v>
      </c>
      <c r="D40" s="33" t="s">
        <v>633</v>
      </c>
      <c r="E40" s="34" t="s">
        <v>634</v>
      </c>
      <c r="F40" s="35"/>
      <c r="G40" s="44" t="s">
        <v>219</v>
      </c>
      <c r="H40" s="36">
        <v>10</v>
      </c>
      <c r="I40" s="36">
        <v>7</v>
      </c>
      <c r="J40" s="86">
        <v>8</v>
      </c>
      <c r="K40" s="36">
        <v>7</v>
      </c>
      <c r="L40" s="44"/>
      <c r="M40" s="44"/>
      <c r="N40" s="44"/>
      <c r="O40" s="78"/>
      <c r="P40" s="38">
        <v>5</v>
      </c>
      <c r="Q40" s="39">
        <v>6.2</v>
      </c>
      <c r="R40" s="40"/>
      <c r="S40" s="41"/>
      <c r="T40" s="42" t="str">
        <f t="shared" si="1"/>
        <v/>
      </c>
      <c r="U40" s="43">
        <v>204</v>
      </c>
      <c r="V40" s="3"/>
      <c r="W40" s="30"/>
      <c r="X40" s="71" t="str">
        <f t="shared" si="0"/>
        <v>Đạt</v>
      </c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  <c r="AM40" s="59"/>
    </row>
    <row r="41" spans="1:39" ht="23.1" customHeight="1">
      <c r="B41" s="31">
        <v>31</v>
      </c>
      <c r="C41" s="32" t="s">
        <v>461</v>
      </c>
      <c r="D41" s="33" t="s">
        <v>452</v>
      </c>
      <c r="E41" s="34" t="s">
        <v>136</v>
      </c>
      <c r="F41" s="35"/>
      <c r="G41" s="44" t="s">
        <v>150</v>
      </c>
      <c r="H41" s="36">
        <v>9</v>
      </c>
      <c r="I41" s="36">
        <v>6</v>
      </c>
      <c r="J41" s="86">
        <v>7</v>
      </c>
      <c r="K41" s="36">
        <v>6</v>
      </c>
      <c r="L41" s="44"/>
      <c r="M41" s="44"/>
      <c r="N41" s="44"/>
      <c r="O41" s="78"/>
      <c r="P41" s="38">
        <v>6</v>
      </c>
      <c r="Q41" s="39">
        <v>6.4</v>
      </c>
      <c r="R41" s="40"/>
      <c r="S41" s="41"/>
      <c r="T41" s="42" t="str">
        <f t="shared" si="1"/>
        <v/>
      </c>
      <c r="U41" s="43">
        <v>204</v>
      </c>
      <c r="V41" s="3"/>
      <c r="W41" s="30"/>
      <c r="X41" s="71" t="str">
        <f t="shared" si="0"/>
        <v>Đạt</v>
      </c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</row>
    <row r="42" spans="1:39" ht="23.1" customHeight="1">
      <c r="B42" s="31">
        <v>32</v>
      </c>
      <c r="C42" s="32" t="s">
        <v>635</v>
      </c>
      <c r="D42" s="33" t="s">
        <v>636</v>
      </c>
      <c r="E42" s="34" t="s">
        <v>210</v>
      </c>
      <c r="F42" s="35"/>
      <c r="G42" s="44" t="s">
        <v>143</v>
      </c>
      <c r="H42" s="36">
        <v>9</v>
      </c>
      <c r="I42" s="36">
        <v>7</v>
      </c>
      <c r="J42" s="86">
        <v>7</v>
      </c>
      <c r="K42" s="36">
        <v>2</v>
      </c>
      <c r="L42" s="44"/>
      <c r="M42" s="44"/>
      <c r="N42" s="44"/>
      <c r="O42" s="78"/>
      <c r="P42" s="38">
        <v>6</v>
      </c>
      <c r="Q42" s="39">
        <v>6.1</v>
      </c>
      <c r="R42" s="40"/>
      <c r="S42" s="41"/>
      <c r="T42" s="42" t="str">
        <f t="shared" si="1"/>
        <v/>
      </c>
      <c r="U42" s="43">
        <v>204</v>
      </c>
      <c r="V42" s="3"/>
      <c r="W42" s="30"/>
      <c r="X42" s="71" t="str">
        <f t="shared" si="0"/>
        <v>Đạt</v>
      </c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</row>
    <row r="43" spans="1:39" ht="23.1" customHeight="1">
      <c r="B43" s="31">
        <v>33</v>
      </c>
      <c r="C43" s="32" t="s">
        <v>520</v>
      </c>
      <c r="D43" s="33" t="s">
        <v>521</v>
      </c>
      <c r="E43" s="34" t="s">
        <v>210</v>
      </c>
      <c r="F43" s="35"/>
      <c r="G43" s="44" t="s">
        <v>143</v>
      </c>
      <c r="H43" s="36">
        <v>10</v>
      </c>
      <c r="I43" s="36">
        <v>6</v>
      </c>
      <c r="J43" s="86">
        <v>7</v>
      </c>
      <c r="K43" s="36">
        <v>6</v>
      </c>
      <c r="L43" s="44"/>
      <c r="M43" s="44"/>
      <c r="N43" s="44"/>
      <c r="O43" s="78"/>
      <c r="P43" s="38">
        <v>2</v>
      </c>
      <c r="Q43" s="39">
        <v>4.0999999999999996</v>
      </c>
      <c r="R43" s="40"/>
      <c r="S43" s="41"/>
      <c r="T43" s="42" t="str">
        <f t="shared" si="1"/>
        <v/>
      </c>
      <c r="U43" s="43">
        <v>204</v>
      </c>
      <c r="V43" s="3"/>
      <c r="W43" s="30"/>
      <c r="X43" s="71" t="str">
        <f t="shared" si="0"/>
        <v>Đạt</v>
      </c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</row>
    <row r="44" spans="1:39" ht="23.1" customHeight="1">
      <c r="B44" s="31">
        <v>34</v>
      </c>
      <c r="C44" s="32" t="s">
        <v>637</v>
      </c>
      <c r="D44" s="33" t="s">
        <v>638</v>
      </c>
      <c r="E44" s="34" t="s">
        <v>210</v>
      </c>
      <c r="F44" s="35"/>
      <c r="G44" s="44" t="s">
        <v>142</v>
      </c>
      <c r="H44" s="36">
        <v>7</v>
      </c>
      <c r="I44" s="36">
        <v>8</v>
      </c>
      <c r="J44" s="86">
        <v>2</v>
      </c>
      <c r="K44" s="36">
        <v>7</v>
      </c>
      <c r="L44" s="44"/>
      <c r="M44" s="44"/>
      <c r="N44" s="44"/>
      <c r="O44" s="78"/>
      <c r="P44" s="38">
        <v>4</v>
      </c>
      <c r="Q44" s="39">
        <v>4.8</v>
      </c>
      <c r="R44" s="40"/>
      <c r="S44" s="41"/>
      <c r="T44" s="42" t="str">
        <f t="shared" si="1"/>
        <v/>
      </c>
      <c r="U44" s="43">
        <v>204</v>
      </c>
      <c r="V44" s="3"/>
      <c r="W44" s="30"/>
      <c r="X44" s="71" t="str">
        <f t="shared" si="0"/>
        <v>Đạt</v>
      </c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</row>
    <row r="45" spans="1:39" ht="23.1" customHeight="1">
      <c r="B45" s="31">
        <v>35</v>
      </c>
      <c r="C45" s="32" t="s">
        <v>639</v>
      </c>
      <c r="D45" s="33" t="s">
        <v>640</v>
      </c>
      <c r="E45" s="34" t="s">
        <v>581</v>
      </c>
      <c r="F45" s="35"/>
      <c r="G45" s="44" t="s">
        <v>320</v>
      </c>
      <c r="H45" s="36">
        <v>7</v>
      </c>
      <c r="I45" s="36">
        <v>5</v>
      </c>
      <c r="J45" s="36">
        <v>2</v>
      </c>
      <c r="K45" s="36">
        <v>5</v>
      </c>
      <c r="L45" s="44"/>
      <c r="M45" s="44"/>
      <c r="N45" s="44"/>
      <c r="O45" s="78"/>
      <c r="P45" s="38"/>
      <c r="Q45" s="39">
        <v>1.9</v>
      </c>
      <c r="R45" s="40"/>
      <c r="S45" s="41"/>
      <c r="T45" s="42" t="s">
        <v>38</v>
      </c>
      <c r="U45" s="43">
        <v>204</v>
      </c>
      <c r="V45" s="3"/>
      <c r="W45" s="30"/>
      <c r="X45" s="71" t="str">
        <f t="shared" si="0"/>
        <v>Học lại</v>
      </c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</row>
    <row r="46" spans="1:39" ht="23.1" customHeight="1">
      <c r="B46" s="31">
        <v>36</v>
      </c>
      <c r="C46" s="32"/>
      <c r="D46" s="33" t="s">
        <v>638</v>
      </c>
      <c r="E46" s="34" t="s">
        <v>91</v>
      </c>
      <c r="F46" s="35"/>
      <c r="G46" s="44" t="s">
        <v>468</v>
      </c>
      <c r="H46" s="36">
        <v>5</v>
      </c>
      <c r="I46" s="36">
        <v>0</v>
      </c>
      <c r="J46" s="36">
        <v>7</v>
      </c>
      <c r="K46" s="36">
        <v>0</v>
      </c>
      <c r="L46" s="44"/>
      <c r="M46" s="44"/>
      <c r="N46" s="44"/>
      <c r="O46" s="78"/>
      <c r="P46" s="38"/>
      <c r="Q46" s="39">
        <v>1.2</v>
      </c>
      <c r="R46" s="40"/>
      <c r="S46" s="41"/>
      <c r="T46" s="42" t="str">
        <f t="shared" si="1"/>
        <v>Không đủ ĐKDT</v>
      </c>
      <c r="U46" s="43">
        <v>204</v>
      </c>
      <c r="V46" s="3"/>
      <c r="W46" s="30"/>
      <c r="X46" s="71" t="str">
        <f t="shared" si="0"/>
        <v>Học lại</v>
      </c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</row>
    <row r="47" spans="1:39" ht="23.1" customHeight="1">
      <c r="B47" s="89">
        <v>37</v>
      </c>
      <c r="C47" s="90" t="s">
        <v>641</v>
      </c>
      <c r="D47" s="91" t="s">
        <v>113</v>
      </c>
      <c r="E47" s="92" t="s">
        <v>601</v>
      </c>
      <c r="F47" s="93"/>
      <c r="G47" s="96" t="s">
        <v>642</v>
      </c>
      <c r="H47" s="95">
        <v>5</v>
      </c>
      <c r="I47" s="95">
        <v>5</v>
      </c>
      <c r="J47" s="95">
        <v>0</v>
      </c>
      <c r="K47" s="95">
        <v>0</v>
      </c>
      <c r="L47" s="96"/>
      <c r="M47" s="96"/>
      <c r="N47" s="96"/>
      <c r="O47" s="97"/>
      <c r="P47" s="98"/>
      <c r="Q47" s="99">
        <v>1</v>
      </c>
      <c r="R47" s="100"/>
      <c r="S47" s="101"/>
      <c r="T47" s="102" t="str">
        <f t="shared" si="1"/>
        <v>Không đủ ĐKDT</v>
      </c>
      <c r="U47" s="103">
        <v>204</v>
      </c>
      <c r="V47" s="3"/>
      <c r="W47" s="30"/>
      <c r="X47" s="71" t="str">
        <f t="shared" si="0"/>
        <v>Học lại</v>
      </c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</row>
    <row r="48" spans="1:39" ht="9" customHeight="1">
      <c r="A48" s="2"/>
      <c r="B48" s="45"/>
      <c r="C48" s="46"/>
      <c r="D48" s="46"/>
      <c r="E48" s="47"/>
      <c r="F48" s="47"/>
      <c r="G48" s="47"/>
      <c r="H48" s="48"/>
      <c r="I48" s="49"/>
      <c r="J48" s="49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3"/>
    </row>
    <row r="49" spans="2:22" ht="24.75" customHeight="1">
      <c r="B49" s="79"/>
      <c r="C49" s="79"/>
      <c r="D49" s="80"/>
      <c r="E49" s="81"/>
      <c r="F49" s="3"/>
      <c r="G49" s="3"/>
      <c r="H49" s="3"/>
      <c r="I49" s="3"/>
      <c r="J49" s="147" t="s">
        <v>730</v>
      </c>
      <c r="K49" s="147"/>
      <c r="L49" s="147"/>
      <c r="M49" s="147"/>
      <c r="N49" s="147"/>
      <c r="O49" s="147"/>
      <c r="P49" s="147"/>
      <c r="Q49" s="147"/>
      <c r="R49" s="147"/>
      <c r="S49" s="147"/>
      <c r="T49" s="147"/>
      <c r="U49" s="147"/>
      <c r="V49" s="3"/>
    </row>
  </sheetData>
  <sheetProtection formatCells="0" formatColumns="0" formatRows="0" insertColumns="0" insertRows="0" insertHyperlinks="0" deleteColumns="0" deleteRows="0" sort="0" autoFilter="0" pivotTables="0"/>
  <autoFilter ref="A9:AM47">
    <filterColumn colId="3" showButton="0"/>
  </autoFilter>
  <mergeCells count="41">
    <mergeCell ref="J49:U49"/>
    <mergeCell ref="U8:U10"/>
    <mergeCell ref="S8:S9"/>
    <mergeCell ref="M8:M9"/>
    <mergeCell ref="T8:T10"/>
    <mergeCell ref="K8:K9"/>
    <mergeCell ref="L8:L9"/>
    <mergeCell ref="Q8:Q10"/>
    <mergeCell ref="R8:R9"/>
    <mergeCell ref="B6:C6"/>
    <mergeCell ref="G6:O6"/>
    <mergeCell ref="P6:U6"/>
    <mergeCell ref="B5:C5"/>
    <mergeCell ref="D5:O5"/>
    <mergeCell ref="P5:U5"/>
    <mergeCell ref="AJ5:AK7"/>
    <mergeCell ref="AL5:AM7"/>
    <mergeCell ref="Y5:Y8"/>
    <mergeCell ref="Z5:Z8"/>
    <mergeCell ref="AA5:AA8"/>
    <mergeCell ref="AB5:AE7"/>
    <mergeCell ref="AF5:AG7"/>
    <mergeCell ref="AH5:AI7"/>
    <mergeCell ref="H1:K1"/>
    <mergeCell ref="L1:U1"/>
    <mergeCell ref="B2:G2"/>
    <mergeCell ref="H2:U2"/>
    <mergeCell ref="B3:G3"/>
    <mergeCell ref="H3:U3"/>
    <mergeCell ref="B10:G10"/>
    <mergeCell ref="N8:N9"/>
    <mergeCell ref="O8:O9"/>
    <mergeCell ref="P8:P9"/>
    <mergeCell ref="G8:G9"/>
    <mergeCell ref="H8:H9"/>
    <mergeCell ref="I8:I9"/>
    <mergeCell ref="J8:J9"/>
    <mergeCell ref="B8:B9"/>
    <mergeCell ref="C8:C9"/>
    <mergeCell ref="D8:E9"/>
    <mergeCell ref="F8:F9"/>
  </mergeCells>
  <conditionalFormatting sqref="P11:P47 H11:N47">
    <cfRule type="cellIs" dxfId="33" priority="3" operator="greaterThan">
      <formula>10</formula>
    </cfRule>
  </conditionalFormatting>
  <conditionalFormatting sqref="O1:O1048576">
    <cfRule type="duplicateValues" dxfId="32" priority="2"/>
  </conditionalFormatting>
  <conditionalFormatting sqref="C1:C1048576">
    <cfRule type="duplicateValues" dxfId="31" priority="1"/>
  </conditionalFormatting>
  <dataValidations count="1">
    <dataValidation allowBlank="1" showInputMessage="1" showErrorMessage="1" errorTitle="Không xóa dữ liệu" error="Không xóa dữ liệu" prompt="Không xóa dữ liệu" sqref="Y3:AM9 X11:X47"/>
  </dataValidations>
  <pageMargins left="3.937007874015748E-2" right="3.937007874015748E-2" top="0.23622047244094491" bottom="0.35433070866141736" header="0.15748031496062992" footer="0.11811023622047245"/>
  <pageSetup paperSize="9" scale="95" orientation="portrait" r:id="rId1"/>
  <headerFooter alignWithMargins="0">
    <oddFooter>&amp;R&amp;"Times New Roman,Italic"&amp;11Trang &amp;P</oddFooter>
  </headerFooter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Truyền sóng và Anten</vt:lpstr>
      <vt:lpstr>Thông tin DD</vt:lpstr>
      <vt:lpstr>Thu phát VT</vt:lpstr>
      <vt:lpstr>Cơ sở kT TTQ</vt:lpstr>
      <vt:lpstr>Các mạng TTVT</vt:lpstr>
      <vt:lpstr>Internet và GT</vt:lpstr>
      <vt:lpstr>Tín hiệu và HT N1</vt:lpstr>
      <vt:lpstr>Tín hiệu và HT N2</vt:lpstr>
      <vt:lpstr>BH &amp; ĐKKN</vt:lpstr>
      <vt:lpstr>Cơ sở KT mạng TT</vt:lpstr>
      <vt:lpstr>Đa truy nhập VT</vt:lpstr>
      <vt:lpstr>Cơ sở KT TTVT</vt:lpstr>
      <vt:lpstr>Quản lý mạng VT</vt:lpstr>
      <vt:lpstr>Tổng quan về VT</vt:lpstr>
      <vt:lpstr>An ninh mạng VT</vt:lpstr>
      <vt:lpstr>Truyền dẫn số</vt:lpstr>
      <vt:lpstr>Xử lý ATHA</vt:lpstr>
      <vt:lpstr>Thực hành ch. sâu</vt:lpstr>
      <vt:lpstr>'An ninh mạng VT'!Print_Titles</vt:lpstr>
      <vt:lpstr>'BH &amp; ĐKKN'!Print_Titles</vt:lpstr>
      <vt:lpstr>'Các mạng TTVT'!Print_Titles</vt:lpstr>
      <vt:lpstr>'Cơ sở KT mạng TT'!Print_Titles</vt:lpstr>
      <vt:lpstr>'Cơ sở kT TTQ'!Print_Titles</vt:lpstr>
      <vt:lpstr>'Cơ sở KT TTVT'!Print_Titles</vt:lpstr>
      <vt:lpstr>'Đa truy nhập VT'!Print_Titles</vt:lpstr>
      <vt:lpstr>'Internet và GT'!Print_Titles</vt:lpstr>
      <vt:lpstr>'Quản lý mạng VT'!Print_Titles</vt:lpstr>
      <vt:lpstr>'Thông tin DD'!Print_Titles</vt:lpstr>
      <vt:lpstr>'Thu phát VT'!Print_Titles</vt:lpstr>
      <vt:lpstr>'Thực hành ch. sâu'!Print_Titles</vt:lpstr>
      <vt:lpstr>'Tín hiệu và HT N1'!Print_Titles</vt:lpstr>
      <vt:lpstr>'Tín hiệu và HT N2'!Print_Titles</vt:lpstr>
      <vt:lpstr>'Tổng quan về VT'!Print_Titles</vt:lpstr>
      <vt:lpstr>'Truyền dẫn số'!Print_Titles</vt:lpstr>
      <vt:lpstr>'Truyền sóng và Anten'!Print_Titles</vt:lpstr>
      <vt:lpstr>'Xử lý ATHA'!Print_Titles</vt:lpstr>
    </vt:vector>
  </TitlesOfParts>
  <Company>Micrsoft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WindowsXP Professional SP3</dc:creator>
  <cp:lastModifiedBy>ADMIN</cp:lastModifiedBy>
  <cp:lastPrinted>2016-08-15T10:23:13Z</cp:lastPrinted>
  <dcterms:created xsi:type="dcterms:W3CDTF">2015-04-17T02:48:53Z</dcterms:created>
  <dcterms:modified xsi:type="dcterms:W3CDTF">2016-08-29T09:00:47Z</dcterms:modified>
</cp:coreProperties>
</file>