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activeTab="1"/>
  </bookViews>
  <sheets>
    <sheet name="Truyền sóng và Anten" sheetId="1" r:id="rId1"/>
    <sheet name="Cơ sở KT TTVT" sheetId="2" r:id="rId2"/>
  </sheets>
  <definedNames>
    <definedName name="_xlnm._FilterDatabase" localSheetId="1" hidden="1">'Cơ sở KT TTVT'!$A$9:$AM$11</definedName>
    <definedName name="_xlnm._FilterDatabase" localSheetId="0" hidden="1">'Truyền sóng và Anten'!$A$9:$AM$12</definedName>
    <definedName name="_xlnm.Print_Titles" localSheetId="1">'Cơ sở KT TTVT'!$5:$10</definedName>
    <definedName name="_xlnm.Print_Titles" localSheetId="0">'Truyền sóng và Anten'!$5:$10</definedName>
  </definedNames>
  <calcPr calcId="124519"/>
</workbook>
</file>

<file path=xl/calcChain.xml><?xml version="1.0" encoding="utf-8"?>
<calcChain xmlns="http://schemas.openxmlformats.org/spreadsheetml/2006/main">
  <c r="P10" i="2"/>
  <c r="AF9"/>
  <c r="AD9"/>
  <c r="AC9"/>
  <c r="AB9"/>
  <c r="Z9"/>
  <c r="Y9"/>
  <c r="Q11" l="1"/>
  <c r="X11" s="1"/>
  <c r="R11" l="1"/>
  <c r="S11"/>
  <c r="AJ9"/>
  <c r="AH9" l="1"/>
  <c r="AL9"/>
  <c r="AA9" l="1"/>
  <c r="AI9" l="1"/>
  <c r="AE9"/>
  <c r="AG9"/>
  <c r="AK9"/>
  <c r="AM9"/>
  <c r="P10" i="1" l="1"/>
  <c r="Q11" l="1"/>
  <c r="Q12"/>
  <c r="Z9"/>
  <c r="Y9"/>
  <c r="X11" l="1"/>
  <c r="R11"/>
  <c r="S11"/>
  <c r="X12"/>
  <c r="R12"/>
  <c r="S12"/>
  <c r="AF9"/>
  <c r="AD9"/>
  <c r="AB9"/>
  <c r="AC9"/>
  <c r="AL9" l="1"/>
  <c r="AJ9"/>
  <c r="AH9"/>
  <c r="AA9" l="1"/>
  <c r="AK9" l="1"/>
  <c r="AG9"/>
  <c r="AM9"/>
  <c r="AE9"/>
  <c r="AI9"/>
</calcChain>
</file>

<file path=xl/sharedStrings.xml><?xml version="1.0" encoding="utf-8"?>
<sst xmlns="http://schemas.openxmlformats.org/spreadsheetml/2006/main" count="127" uniqueCount="66">
  <si>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</si>
  <si>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</si>
  <si>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</si>
  <si>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</si>
  <si>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</si>
  <si>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</si>
  <si>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</si>
  <si>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</si>
  <si>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</si>
  <si>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</si>
  <si>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</si>
  <si>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</si>
  <si>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</si>
  <si>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</si>
  <si>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</si>
  <si>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</si>
  <si>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</si>
  <si>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</si>
  <si>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</si>
  <si>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</si>
  <si>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</si>
  <si>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</si>
  <si>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</si>
  <si>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</si>
  <si>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</si>
  <si>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</si>
  <si>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</si>
  <si>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</si>
  <si>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>TRƯỞNG TRUNG TÂM</t>
  </si>
  <si>
    <t>SỐ 1</t>
  </si>
  <si>
    <t>SỐ 2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</si>
  <si>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</si>
  <si>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</si>
  <si>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</si>
  <si>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</si>
  <si>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</si>
  <si>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</si>
  <si>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</si>
  <si>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</si>
  <si>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</si>
  <si>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 xml:space="preserve">Thi lần 2 học kỳ II năm học 2015 - 2016 </t>
  </si>
  <si>
    <t>Nhóm</t>
  </si>
  <si>
    <t>Truyền sóng và Anten</t>
  </si>
  <si>
    <t>1021010029</t>
  </si>
  <si>
    <t>Nguyễn Đức</t>
  </si>
  <si>
    <t>Dũng</t>
  </si>
  <si>
    <t>D10VT1</t>
  </si>
  <si>
    <t>0921010235</t>
  </si>
  <si>
    <t>Đặng Công</t>
  </si>
  <si>
    <t>Việt</t>
  </si>
  <si>
    <t>D10VT3</t>
  </si>
  <si>
    <t>Cơ sở kỹ thuật thông tin vô tuyến</t>
  </si>
  <si>
    <t>B12CCVT177</t>
  </si>
  <si>
    <t>Hán Trung</t>
  </si>
  <si>
    <t>Kiên</t>
  </si>
  <si>
    <t>C12CQVT03-B</t>
  </si>
  <si>
    <t>Mã HP: TEL1407</t>
  </si>
  <si>
    <t>Mã HP: TEL1421</t>
  </si>
  <si>
    <t>Ngày thi: 20/9/2016</t>
  </si>
  <si>
    <t>Giờ thi: 18h00</t>
  </si>
  <si>
    <t>Học ghép với C14VT</t>
  </si>
  <si>
    <t>Ngày thi: 18/9/2016</t>
  </si>
  <si>
    <t>Giờ thi: 08h00</t>
  </si>
  <si>
    <t>BẢNG ĐiỂM HỌC PHẦN</t>
  </si>
  <si>
    <t>Học ghép với C14VT - Vắng thi</t>
  </si>
  <si>
    <t>Hà Nội, ngày 23 tháng 9 năm 2016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</si>
</sst>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3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8" fillId="0" borderId="0"/>
  </cellStyleXfs>
  <cellXfs count="125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14" fontId="3" fillId="0" borderId="12" xfId="0" applyNumberFormat="1" applyFont="1" applyFill="1" applyBorder="1" applyAlignment="1">
      <alignment horizontal="center" vertical="center"/>
    </xf>
    <xf numFmtId="0" fontId="3" fillId="0" borderId="13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vertical="center"/>
    </xf>
    <xf numFmtId="0" fontId="14" fillId="0" borderId="16" xfId="0" applyFont="1" applyFill="1" applyBorder="1" applyAlignment="1">
      <alignment vertical="center"/>
    </xf>
    <xf numFmtId="164" fontId="3" fillId="0" borderId="16" xfId="4" quotePrefix="1" applyNumberFormat="1" applyFont="1" applyBorder="1" applyAlignment="1" applyProtection="1">
      <alignment horizontal="center" vertical="center"/>
      <protection locked="0"/>
    </xf>
    <xf numFmtId="0" fontId="3" fillId="0" borderId="16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9" fillId="0" borderId="0" xfId="0" applyFont="1" applyFill="1" applyProtection="1">
      <protection locked="0"/>
    </xf>
    <xf numFmtId="0" fontId="19" fillId="0" borderId="0" xfId="0" applyFont="1" applyFill="1" applyBorder="1" applyProtection="1">
      <protection locked="0"/>
    </xf>
    <xf numFmtId="0" fontId="19" fillId="0" borderId="0" xfId="0" applyFont="1" applyFill="1" applyBorder="1" applyAlignment="1" applyProtection="1">
      <alignment horizontal="center" vertical="center"/>
      <protection hidden="1"/>
    </xf>
    <xf numFmtId="0" fontId="19" fillId="0" borderId="0" xfId="0" applyFont="1" applyFill="1" applyBorder="1" applyAlignment="1" applyProtection="1">
      <alignment horizontal="center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 applyProtection="1">
      <alignment horizontal="center"/>
      <protection locked="0"/>
    </xf>
    <xf numFmtId="0" fontId="20" fillId="0" borderId="0" xfId="2" applyFont="1" applyFill="1" applyBorder="1" applyAlignment="1" applyProtection="1">
      <alignment horizontal="left" vertical="center" wrapText="1"/>
      <protection hidden="1"/>
    </xf>
    <xf numFmtId="0" fontId="20" fillId="0" borderId="0" xfId="2" applyFont="1" applyFill="1" applyBorder="1" applyAlignment="1" applyProtection="1">
      <alignment horizontal="left" vertical="center" wrapText="1"/>
    </xf>
    <xf numFmtId="0" fontId="20" fillId="0" borderId="0" xfId="2" applyFont="1" applyFill="1" applyBorder="1" applyAlignment="1" applyProtection="1">
      <alignment horizontal="center" vertical="center" wrapText="1"/>
      <protection hidden="1"/>
    </xf>
    <xf numFmtId="10" fontId="19" fillId="0" borderId="0" xfId="0" applyNumberFormat="1" applyFont="1" applyFill="1" applyBorder="1" applyAlignment="1" applyProtection="1">
      <alignment horizontal="center" vertical="center"/>
      <protection hidden="1"/>
    </xf>
    <xf numFmtId="10" fontId="21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2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2" applyFont="1" applyFill="1" applyBorder="1" applyAlignment="1" applyProtection="1">
      <alignment vertical="center" wrapText="1"/>
      <protection locked="0"/>
    </xf>
    <xf numFmtId="0" fontId="19" fillId="0" borderId="0" xfId="0" applyFont="1" applyFill="1" applyBorder="1" applyProtection="1">
      <protection hidden="1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1" fontId="14" fillId="0" borderId="14" xfId="0" applyNumberFormat="1" applyFont="1" applyFill="1" applyBorder="1" applyAlignment="1" applyProtection="1">
      <alignment horizontal="center" vertical="center"/>
      <protection hidden="1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vertical="center"/>
    </xf>
    <xf numFmtId="0" fontId="14" fillId="0" borderId="19" xfId="0" applyFont="1" applyFill="1" applyBorder="1" applyAlignment="1">
      <alignment vertical="center"/>
    </xf>
    <xf numFmtId="0" fontId="3" fillId="0" borderId="19" xfId="4" applyFont="1" applyBorder="1" applyAlignment="1" applyProtection="1">
      <alignment horizontal="center" vertical="center"/>
      <protection locked="0"/>
    </xf>
    <xf numFmtId="164" fontId="3" fillId="0" borderId="19" xfId="4" quotePrefix="1" applyNumberFormat="1" applyFont="1" applyBorder="1" applyAlignment="1" applyProtection="1">
      <alignment horizontal="center" vertical="center"/>
      <protection locked="0"/>
    </xf>
    <xf numFmtId="0" fontId="3" fillId="0" borderId="4" xfId="1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vertical="center"/>
    </xf>
    <xf numFmtId="0" fontId="14" fillId="0" borderId="11" xfId="0" applyFont="1" applyFill="1" applyBorder="1" applyAlignment="1">
      <alignment vertical="center"/>
    </xf>
    <xf numFmtId="14" fontId="3" fillId="0" borderId="4" xfId="0" applyNumberFormat="1" applyFont="1" applyFill="1" applyBorder="1" applyAlignment="1">
      <alignment horizontal="center" vertical="center"/>
    </xf>
    <xf numFmtId="0" fontId="3" fillId="0" borderId="11" xfId="4" applyFont="1" applyBorder="1" applyAlignment="1" applyProtection="1">
      <alignment horizontal="center" vertical="center"/>
      <protection locked="0"/>
    </xf>
    <xf numFmtId="164" fontId="3" fillId="0" borderId="11" xfId="4" quotePrefix="1" applyNumberFormat="1" applyFont="1" applyBorder="1" applyAlignment="1" applyProtection="1">
      <alignment horizontal="center" vertical="center"/>
      <protection locked="0"/>
    </xf>
    <xf numFmtId="0" fontId="3" fillId="0" borderId="11" xfId="4" quotePrefix="1" applyFont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165" fontId="3" fillId="0" borderId="4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Font="1" applyFill="1" applyBorder="1" applyAlignment="1" applyProtection="1">
      <alignment horizontal="center"/>
      <protection hidden="1"/>
    </xf>
    <xf numFmtId="1" fontId="14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17" xfId="1" applyFont="1" applyFill="1" applyBorder="1" applyAlignment="1" applyProtection="1">
      <alignment horizontal="center" vertical="center"/>
      <protection locked="0"/>
    </xf>
    <xf numFmtId="14" fontId="3" fillId="0" borderId="17" xfId="0" applyNumberFormat="1" applyFont="1" applyFill="1" applyBorder="1" applyAlignment="1">
      <alignment horizontal="center" vertical="center"/>
    </xf>
    <xf numFmtId="0" fontId="3" fillId="0" borderId="19" xfId="4" quotePrefix="1" applyFont="1" applyBorder="1" applyAlignment="1" applyProtection="1">
      <alignment horizontal="center" vertical="center"/>
      <protection locked="0"/>
    </xf>
    <xf numFmtId="0" fontId="3" fillId="0" borderId="17" xfId="0" applyFont="1" applyFill="1" applyBorder="1" applyAlignment="1" applyProtection="1">
      <alignment horizontal="center" vertical="center"/>
      <protection locked="0"/>
    </xf>
    <xf numFmtId="165" fontId="3" fillId="0" borderId="17" xfId="0" applyNumberFormat="1" applyFont="1" applyFill="1" applyBorder="1" applyAlignment="1" applyProtection="1">
      <alignment horizontal="center" vertical="center"/>
      <protection locked="0"/>
    </xf>
    <xf numFmtId="165" fontId="15" fillId="0" borderId="17" xfId="0" applyNumberFormat="1" applyFont="1" applyFill="1" applyBorder="1" applyAlignment="1" applyProtection="1">
      <alignment horizontal="center" vertical="center"/>
      <protection hidden="1"/>
    </xf>
    <xf numFmtId="0" fontId="3" fillId="0" borderId="17" xfId="0" applyFont="1" applyFill="1" applyBorder="1" applyAlignment="1" applyProtection="1">
      <alignment horizontal="center"/>
      <protection hidden="1"/>
    </xf>
    <xf numFmtId="165" fontId="3" fillId="0" borderId="17" xfId="0" quotePrefix="1" applyNumberFormat="1" applyFont="1" applyFill="1" applyBorder="1" applyAlignment="1" applyProtection="1">
      <alignment horizontal="center"/>
      <protection hidden="1"/>
    </xf>
    <xf numFmtId="1" fontId="14" fillId="0" borderId="17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 vertical="center" wrapText="1"/>
      <protection hidden="1"/>
    </xf>
    <xf numFmtId="0" fontId="3" fillId="0" borderId="17" xfId="0" applyFont="1" applyFill="1" applyBorder="1" applyAlignment="1" applyProtection="1">
      <alignment horizontal="center" vertical="center" wrapText="1"/>
      <protection hidden="1"/>
    </xf>
    <xf numFmtId="0" fontId="3" fillId="0" borderId="4" xfId="0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Border="1" applyProtection="1"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4" fillId="0" borderId="0" xfId="0" applyFont="1" applyFill="1" applyAlignment="1" applyProtection="1">
      <alignment horizontal="center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9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24"/>
  <sheetViews>
    <sheetView workbookViewId="0">
      <pane ySplit="4" topLeftCell="A11" activePane="bottomLeft" state="frozen"/>
      <selection activeCell="A6" sqref="A6:XFD6"/>
      <selection pane="bottomLeft" activeCell="G25" sqref="G25"/>
    </sheetView>
  </sheetViews>
  <sheetFormatPr defaultColWidth="9" defaultRowHeight="15.75"/>
  <cols>
    <col min="1" max="1" width="0.625" style="1" customWidth="1"/>
    <col min="2" max="2" width="4" style="1" customWidth="1"/>
    <col min="3" max="3" width="10.625" style="1" customWidth="1"/>
    <col min="4" max="4" width="12.875" style="1" customWidth="1"/>
    <col min="5" max="5" width="7.125" style="1" customWidth="1"/>
    <col min="6" max="6" width="9.375" style="1" hidden="1" customWidth="1"/>
    <col min="7" max="7" width="10.375" style="1" customWidth="1"/>
    <col min="8" max="11" width="4.375" style="1" customWidth="1"/>
    <col min="12" max="12" width="3.25" style="1" hidden="1" customWidth="1"/>
    <col min="13" max="13" width="3.5" style="1" hidden="1" customWidth="1"/>
    <col min="14" max="14" width="8" style="1" hidden="1" customWidth="1"/>
    <col min="15" max="15" width="9.125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7.875" style="1" customWidth="1"/>
    <col min="21" max="21" width="6.5" style="1" hidden="1" customWidth="1"/>
    <col min="22" max="22" width="6.5" style="1" customWidth="1"/>
    <col min="23" max="23" width="6.5" style="2" customWidth="1"/>
    <col min="24" max="24" width="9" style="44"/>
    <col min="25" max="25" width="9.125" style="44" bestFit="1" customWidth="1"/>
    <col min="26" max="26" width="9" style="44"/>
    <col min="27" max="27" width="10.375" style="44" bestFit="1" customWidth="1"/>
    <col min="28" max="28" width="9.125" style="44" bestFit="1" customWidth="1"/>
    <col min="29" max="39" width="9" style="44"/>
    <col min="40" max="16384" width="9" style="1"/>
  </cols>
  <sheetData>
    <row r="1" spans="1:39" ht="25.5" customHeight="1"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</row>
    <row r="2" spans="1:39" ht="27.75" customHeight="1">
      <c r="B2" s="121" t="s">
        <v>0</v>
      </c>
      <c r="C2" s="121"/>
      <c r="D2" s="121"/>
      <c r="E2" s="121"/>
      <c r="F2" s="121"/>
      <c r="G2" s="121"/>
      <c r="H2" s="122" t="s">
        <v>63</v>
      </c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3"/>
    </row>
    <row r="3" spans="1:39" ht="25.5" customHeight="1">
      <c r="B3" s="123" t="s">
        <v>1</v>
      </c>
      <c r="C3" s="123"/>
      <c r="D3" s="123"/>
      <c r="E3" s="123"/>
      <c r="F3" s="123"/>
      <c r="G3" s="123"/>
      <c r="H3" s="124" t="s">
        <v>40</v>
      </c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4"/>
      <c r="W3" s="5"/>
      <c r="AE3" s="45"/>
      <c r="AF3" s="46"/>
      <c r="AG3" s="45"/>
      <c r="AH3" s="45"/>
      <c r="AI3" s="45"/>
      <c r="AJ3" s="46"/>
      <c r="AK3" s="45"/>
    </row>
    <row r="4" spans="1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47"/>
      <c r="AJ4" s="47"/>
    </row>
    <row r="5" spans="1:39" ht="23.25" customHeight="1">
      <c r="B5" s="96" t="s">
        <v>2</v>
      </c>
      <c r="C5" s="96"/>
      <c r="D5" s="106" t="s">
        <v>42</v>
      </c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20" t="s">
        <v>57</v>
      </c>
      <c r="Q5" s="120"/>
      <c r="R5" s="120"/>
      <c r="S5" s="120"/>
      <c r="T5" s="120"/>
      <c r="U5" s="120"/>
      <c r="X5" s="45"/>
      <c r="Y5" s="94" t="s">
        <v>39</v>
      </c>
      <c r="Z5" s="94" t="s">
        <v>8</v>
      </c>
      <c r="AA5" s="94" t="s">
        <v>38</v>
      </c>
      <c r="AB5" s="94" t="s">
        <v>37</v>
      </c>
      <c r="AC5" s="94"/>
      <c r="AD5" s="94"/>
      <c r="AE5" s="94"/>
      <c r="AF5" s="94" t="s">
        <v>36</v>
      </c>
      <c r="AG5" s="94"/>
      <c r="AH5" s="94" t="s">
        <v>34</v>
      </c>
      <c r="AI5" s="94"/>
      <c r="AJ5" s="94" t="s">
        <v>35</v>
      </c>
      <c r="AK5" s="94"/>
      <c r="AL5" s="94" t="s">
        <v>33</v>
      </c>
      <c r="AM5" s="94"/>
    </row>
    <row r="6" spans="1:39" ht="17.25" customHeight="1">
      <c r="B6" s="95" t="s">
        <v>3</v>
      </c>
      <c r="C6" s="95"/>
      <c r="D6" s="9"/>
      <c r="G6" s="107" t="s">
        <v>58</v>
      </c>
      <c r="H6" s="107"/>
      <c r="I6" s="107"/>
      <c r="J6" s="107"/>
      <c r="K6" s="107"/>
      <c r="L6" s="107"/>
      <c r="M6" s="107"/>
      <c r="N6" s="107"/>
      <c r="O6" s="107"/>
      <c r="P6" s="107" t="s">
        <v>59</v>
      </c>
      <c r="Q6" s="107"/>
      <c r="R6" s="107"/>
      <c r="S6" s="107"/>
      <c r="T6" s="107"/>
      <c r="U6" s="107"/>
      <c r="X6" s="45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94"/>
      <c r="AM6" s="94"/>
    </row>
    <row r="7" spans="1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42"/>
      <c r="Q7" s="3"/>
      <c r="R7" s="3"/>
      <c r="S7" s="3"/>
      <c r="T7" s="3"/>
      <c r="U7" s="3"/>
      <c r="X7" s="45"/>
      <c r="Y7" s="94"/>
      <c r="Z7" s="94"/>
      <c r="AA7" s="94"/>
      <c r="AB7" s="94"/>
      <c r="AC7" s="94"/>
      <c r="AD7" s="94"/>
      <c r="AE7" s="94"/>
      <c r="AF7" s="94"/>
      <c r="AG7" s="94"/>
      <c r="AH7" s="94"/>
      <c r="AI7" s="94"/>
      <c r="AJ7" s="94"/>
      <c r="AK7" s="94"/>
      <c r="AL7" s="94"/>
      <c r="AM7" s="94"/>
    </row>
    <row r="8" spans="1:39" ht="44.25" customHeight="1">
      <c r="B8" s="97" t="s">
        <v>4</v>
      </c>
      <c r="C8" s="99" t="s">
        <v>5</v>
      </c>
      <c r="D8" s="101" t="s">
        <v>6</v>
      </c>
      <c r="E8" s="102"/>
      <c r="F8" s="97" t="s">
        <v>7</v>
      </c>
      <c r="G8" s="97" t="s">
        <v>8</v>
      </c>
      <c r="H8" s="105" t="s">
        <v>9</v>
      </c>
      <c r="I8" s="105" t="s">
        <v>10</v>
      </c>
      <c r="J8" s="105" t="s">
        <v>11</v>
      </c>
      <c r="K8" s="105" t="s">
        <v>12</v>
      </c>
      <c r="L8" s="114" t="s">
        <v>13</v>
      </c>
      <c r="M8" s="114" t="s">
        <v>14</v>
      </c>
      <c r="N8" s="114" t="s">
        <v>15</v>
      </c>
      <c r="O8" s="115" t="s">
        <v>16</v>
      </c>
      <c r="P8" s="114" t="s">
        <v>17</v>
      </c>
      <c r="Q8" s="97" t="s">
        <v>18</v>
      </c>
      <c r="R8" s="114" t="s">
        <v>19</v>
      </c>
      <c r="S8" s="97" t="s">
        <v>20</v>
      </c>
      <c r="T8" s="97" t="s">
        <v>21</v>
      </c>
      <c r="U8" s="97" t="s">
        <v>41</v>
      </c>
      <c r="X8" s="45"/>
      <c r="Y8" s="94"/>
      <c r="Z8" s="94"/>
      <c r="AA8" s="94"/>
      <c r="AB8" s="48" t="s">
        <v>22</v>
      </c>
      <c r="AC8" s="48" t="s">
        <v>23</v>
      </c>
      <c r="AD8" s="48" t="s">
        <v>24</v>
      </c>
      <c r="AE8" s="48" t="s">
        <v>25</v>
      </c>
      <c r="AF8" s="48" t="s">
        <v>26</v>
      </c>
      <c r="AG8" s="48" t="s">
        <v>25</v>
      </c>
      <c r="AH8" s="48" t="s">
        <v>26</v>
      </c>
      <c r="AI8" s="48" t="s">
        <v>25</v>
      </c>
      <c r="AJ8" s="48" t="s">
        <v>26</v>
      </c>
      <c r="AK8" s="48" t="s">
        <v>25</v>
      </c>
      <c r="AL8" s="48" t="s">
        <v>26</v>
      </c>
      <c r="AM8" s="49" t="s">
        <v>25</v>
      </c>
    </row>
    <row r="9" spans="1:39" ht="44.25" customHeight="1">
      <c r="B9" s="98"/>
      <c r="C9" s="100"/>
      <c r="D9" s="103"/>
      <c r="E9" s="104"/>
      <c r="F9" s="98"/>
      <c r="G9" s="98"/>
      <c r="H9" s="105"/>
      <c r="I9" s="105"/>
      <c r="J9" s="105"/>
      <c r="K9" s="105"/>
      <c r="L9" s="114"/>
      <c r="M9" s="114"/>
      <c r="N9" s="114"/>
      <c r="O9" s="115"/>
      <c r="P9" s="114"/>
      <c r="Q9" s="110"/>
      <c r="R9" s="114"/>
      <c r="S9" s="98"/>
      <c r="T9" s="110"/>
      <c r="U9" s="110"/>
      <c r="W9" s="12"/>
      <c r="X9" s="45"/>
      <c r="Y9" s="50" t="str">
        <f>+D5</f>
        <v>Truyền sóng và Anten</v>
      </c>
      <c r="Z9" s="51" t="str">
        <f>+P5</f>
        <v>Mã HP: TEL1421</v>
      </c>
      <c r="AA9" s="52">
        <f>+$AJ$9+$AL$9+$AH$9</f>
        <v>2</v>
      </c>
      <c r="AB9" s="46">
        <f>COUNTIF($T$10:$T$57,"Khiển trách")</f>
        <v>0</v>
      </c>
      <c r="AC9" s="46">
        <f>COUNTIF($T$10:$T$57,"Cảnh cáo")</f>
        <v>0</v>
      </c>
      <c r="AD9" s="46">
        <f>COUNTIF($T$10:$T$57,"Đình chỉ thi")</f>
        <v>0</v>
      </c>
      <c r="AE9" s="53">
        <f>+($AB$9+$AC$9+$AD$9)/$AA$9*100%</f>
        <v>0</v>
      </c>
      <c r="AF9" s="46">
        <f>SUM(COUNTIF($T$10:$T$55,"Vắng"),COUNTIF($T$10:$T$55,"Vắng có phép"))</f>
        <v>0</v>
      </c>
      <c r="AG9" s="54">
        <f>+$AF$9/$AA$9</f>
        <v>0</v>
      </c>
      <c r="AH9" s="55">
        <f>COUNTIF($X$10:$X$55,"Thi lại")</f>
        <v>1</v>
      </c>
      <c r="AI9" s="54">
        <f>+$AH$9/$AA$9</f>
        <v>0.5</v>
      </c>
      <c r="AJ9" s="55">
        <f>COUNTIF($X$10:$X$56,"Học lại")</f>
        <v>0</v>
      </c>
      <c r="AK9" s="54">
        <f>+$AJ$9/$AA$9</f>
        <v>0</v>
      </c>
      <c r="AL9" s="46">
        <f>COUNTIF($X$11:$X$56,"Đạt")</f>
        <v>1</v>
      </c>
      <c r="AM9" s="53">
        <f>+$AL$9/$AA$9</f>
        <v>0.5</v>
      </c>
    </row>
    <row r="10" spans="1:39" ht="14.25" customHeight="1">
      <c r="B10" s="111" t="s">
        <v>27</v>
      </c>
      <c r="C10" s="112"/>
      <c r="D10" s="112"/>
      <c r="E10" s="112"/>
      <c r="F10" s="112"/>
      <c r="G10" s="113"/>
      <c r="H10" s="13">
        <v>10</v>
      </c>
      <c r="I10" s="13">
        <v>10</v>
      </c>
      <c r="J10" s="14">
        <v>10</v>
      </c>
      <c r="K10" s="13">
        <v>10</v>
      </c>
      <c r="L10" s="15"/>
      <c r="M10" s="16"/>
      <c r="N10" s="16"/>
      <c r="O10" s="17"/>
      <c r="P10" s="43">
        <f>100-(H10+I10+J10+K10)</f>
        <v>60</v>
      </c>
      <c r="Q10" s="98"/>
      <c r="R10" s="18"/>
      <c r="S10" s="18"/>
      <c r="T10" s="98"/>
      <c r="U10" s="98"/>
      <c r="X10" s="45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</row>
    <row r="11" spans="1:39" ht="30" customHeight="1">
      <c r="B11" s="19">
        <v>1</v>
      </c>
      <c r="C11" s="26" t="s">
        <v>43</v>
      </c>
      <c r="D11" s="27" t="s">
        <v>44</v>
      </c>
      <c r="E11" s="28" t="s">
        <v>45</v>
      </c>
      <c r="F11" s="20"/>
      <c r="G11" s="30" t="s">
        <v>46</v>
      </c>
      <c r="H11" s="29">
        <v>2</v>
      </c>
      <c r="I11" s="29">
        <v>4</v>
      </c>
      <c r="J11" s="29">
        <v>7</v>
      </c>
      <c r="K11" s="29">
        <v>7</v>
      </c>
      <c r="L11" s="21"/>
      <c r="M11" s="21"/>
      <c r="N11" s="21"/>
      <c r="O11" s="58">
        <v>1</v>
      </c>
      <c r="P11" s="22">
        <v>5</v>
      </c>
      <c r="Q11" s="23">
        <f>ROUND(SUMPRODUCT(H11:P11,$H$10:$P$10)/100,1)</f>
        <v>5</v>
      </c>
      <c r="R11" s="24" t="str">
        <f t="shared" ref="R11:R12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D+</v>
      </c>
      <c r="S11" s="24" t="str">
        <f t="shared" ref="S11:S12" si="1">IF($Q11&lt;4,"Kém",IF(AND($Q11&gt;=4,$Q11&lt;=5.4),"Trung bình yếu",IF(AND($Q11&gt;=5.5,$Q11&lt;=6.9),"Trung bình",IF(AND($Q11&gt;=7,$Q11&lt;=8.4),"Khá",IF(AND($Q11&gt;=8.5,$Q11&lt;=10),"Giỏi","")))))</f>
        <v>Trung bình yếu</v>
      </c>
      <c r="T11" s="90" t="s">
        <v>60</v>
      </c>
      <c r="U11" s="62"/>
      <c r="V11" s="3"/>
      <c r="W11" s="25"/>
      <c r="X11" s="57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</row>
    <row r="12" spans="1:39" ht="30" customHeight="1">
      <c r="B12" s="81">
        <v>2</v>
      </c>
      <c r="C12" s="63" t="s">
        <v>47</v>
      </c>
      <c r="D12" s="64" t="s">
        <v>48</v>
      </c>
      <c r="E12" s="65" t="s">
        <v>49</v>
      </c>
      <c r="F12" s="82"/>
      <c r="G12" s="66" t="s">
        <v>50</v>
      </c>
      <c r="H12" s="67">
        <v>4</v>
      </c>
      <c r="I12" s="67">
        <v>1</v>
      </c>
      <c r="J12" s="67">
        <v>1</v>
      </c>
      <c r="K12" s="67">
        <v>5</v>
      </c>
      <c r="L12" s="83"/>
      <c r="M12" s="83"/>
      <c r="N12" s="83"/>
      <c r="O12" s="84"/>
      <c r="P12" s="85"/>
      <c r="Q12" s="86">
        <f>ROUND(SUMPRODUCT(H12:P12,$H$10:$P$10)/100,1)</f>
        <v>1.1000000000000001</v>
      </c>
      <c r="R12" s="87" t="str">
        <f t="shared" si="0"/>
        <v>F</v>
      </c>
      <c r="S12" s="88" t="str">
        <f t="shared" si="1"/>
        <v>Kém</v>
      </c>
      <c r="T12" s="91" t="s">
        <v>64</v>
      </c>
      <c r="U12" s="89"/>
      <c r="V12" s="3"/>
      <c r="W12" s="25"/>
      <c r="X12" s="57" t="str">
        <f t="shared" ref="X12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Thi lại</v>
      </c>
      <c r="Y12" s="56"/>
      <c r="Z12" s="56"/>
      <c r="AA12" s="56"/>
      <c r="AB12" s="48"/>
      <c r="AC12" s="48"/>
      <c r="AD12" s="48"/>
      <c r="AE12" s="48"/>
      <c r="AF12" s="47"/>
      <c r="AG12" s="48"/>
      <c r="AH12" s="48"/>
      <c r="AI12" s="48"/>
      <c r="AJ12" s="48"/>
      <c r="AK12" s="48"/>
      <c r="AL12" s="48"/>
      <c r="AM12" s="49"/>
    </row>
    <row r="13" spans="1:39" ht="9" customHeight="1">
      <c r="A13" s="2"/>
      <c r="B13" s="31"/>
      <c r="C13" s="32"/>
      <c r="D13" s="32"/>
      <c r="E13" s="33"/>
      <c r="F13" s="33"/>
      <c r="G13" s="33"/>
      <c r="H13" s="34"/>
      <c r="I13" s="35"/>
      <c r="J13" s="35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"/>
    </row>
    <row r="14" spans="1:39" ht="24.75" customHeight="1">
      <c r="B14" s="59"/>
      <c r="C14" s="59"/>
      <c r="D14" s="60"/>
      <c r="E14" s="61"/>
      <c r="F14" s="3"/>
      <c r="G14" s="3"/>
      <c r="H14" s="3"/>
      <c r="I14" s="3"/>
      <c r="J14" s="116" t="s">
        <v>65</v>
      </c>
      <c r="K14" s="116"/>
      <c r="L14" s="116"/>
      <c r="M14" s="116"/>
      <c r="N14" s="116"/>
      <c r="O14" s="116"/>
      <c r="P14" s="116"/>
      <c r="Q14" s="116"/>
      <c r="R14" s="116"/>
      <c r="S14" s="116"/>
      <c r="T14" s="116"/>
      <c r="U14" s="116"/>
      <c r="V14" s="3"/>
    </row>
    <row r="15" spans="1:39" s="2" customFormat="1" ht="4.5" customHeight="1">
      <c r="A15" s="1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</row>
    <row r="16" spans="1:39" s="2" customFormat="1" ht="36.75" customHeight="1">
      <c r="A16" s="1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</row>
    <row r="17" spans="1:39" s="2" customFormat="1" ht="21.75" hidden="1" customHeight="1">
      <c r="A17" s="1"/>
      <c r="B17" s="108" t="s">
        <v>32</v>
      </c>
      <c r="C17" s="108"/>
      <c r="D17" s="108"/>
      <c r="E17" s="108"/>
      <c r="F17" s="108"/>
      <c r="G17" s="108"/>
      <c r="H17" s="108"/>
      <c r="I17" s="37"/>
      <c r="J17" s="118" t="s">
        <v>28</v>
      </c>
      <c r="K17" s="118"/>
      <c r="L17" s="118"/>
      <c r="M17" s="118"/>
      <c r="N17" s="118"/>
      <c r="O17" s="118"/>
      <c r="P17" s="118"/>
      <c r="Q17" s="118"/>
      <c r="R17" s="118"/>
      <c r="S17" s="118"/>
      <c r="T17" s="118"/>
      <c r="U17" s="118"/>
      <c r="V17" s="3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</row>
    <row r="18" spans="1:39" s="2" customFormat="1" hidden="1">
      <c r="A18" s="1"/>
      <c r="B18" s="31"/>
      <c r="C18" s="38"/>
      <c r="D18" s="38"/>
      <c r="E18" s="39"/>
      <c r="F18" s="39"/>
      <c r="G18" s="39"/>
      <c r="H18" s="40"/>
      <c r="I18" s="41"/>
      <c r="J18" s="41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1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</row>
    <row r="19" spans="1:39" s="2" customFormat="1" hidden="1">
      <c r="A19" s="1"/>
      <c r="B19" s="108" t="s">
        <v>29</v>
      </c>
      <c r="C19" s="108"/>
      <c r="D19" s="109" t="s">
        <v>30</v>
      </c>
      <c r="E19" s="109"/>
      <c r="F19" s="109"/>
      <c r="G19" s="109"/>
      <c r="H19" s="109"/>
      <c r="I19" s="41"/>
      <c r="J19" s="41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1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</row>
    <row r="20" spans="1:39" s="2" customFormat="1" hidden="1">
      <c r="A20" s="1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1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</row>
    <row r="21" spans="1:39" hidden="1"/>
    <row r="22" spans="1:39" hidden="1"/>
    <row r="23" spans="1:39" hidden="1"/>
    <row r="24" spans="1:39" hidden="1">
      <c r="B24" s="117"/>
      <c r="C24" s="117"/>
      <c r="D24" s="117"/>
      <c r="E24" s="117"/>
      <c r="F24" s="117"/>
      <c r="G24" s="117"/>
      <c r="H24" s="117"/>
      <c r="I24" s="117"/>
      <c r="J24" s="117" t="s">
        <v>31</v>
      </c>
      <c r="K24" s="117"/>
      <c r="L24" s="117"/>
      <c r="M24" s="117"/>
      <c r="N24" s="117"/>
      <c r="O24" s="117"/>
      <c r="P24" s="117"/>
      <c r="Q24" s="117"/>
      <c r="R24" s="117"/>
      <c r="S24" s="117"/>
      <c r="T24" s="117"/>
      <c r="U24" s="117"/>
    </row>
  </sheetData>
  <sheetProtection formatCells="0" formatColumns="0" formatRows="0" insertColumns="0" insertRows="0" insertHyperlinks="0" deleteColumns="0" deleteRows="0" sort="0" autoFilter="0" pivotTables="0"/>
  <autoFilter ref="A9:AM12">
    <filterColumn colId="3" showButton="0"/>
  </autoFilter>
  <mergeCells count="48">
    <mergeCell ref="H1:L1"/>
    <mergeCell ref="M1:U1"/>
    <mergeCell ref="J14:U14"/>
    <mergeCell ref="P5:U5"/>
    <mergeCell ref="P6:U6"/>
    <mergeCell ref="B2:G2"/>
    <mergeCell ref="H2:U2"/>
    <mergeCell ref="B3:G3"/>
    <mergeCell ref="H3:U3"/>
    <mergeCell ref="L8:L9"/>
    <mergeCell ref="H8:H9"/>
    <mergeCell ref="G8:G9"/>
    <mergeCell ref="B24:C24"/>
    <mergeCell ref="D24:I24"/>
    <mergeCell ref="J24:U24"/>
    <mergeCell ref="B17:H17"/>
    <mergeCell ref="J17:U17"/>
    <mergeCell ref="B19:C19"/>
    <mergeCell ref="D19:H19"/>
    <mergeCell ref="AB5:AE7"/>
    <mergeCell ref="D5:O5"/>
    <mergeCell ref="G6:O6"/>
    <mergeCell ref="S8:S9"/>
    <mergeCell ref="T8:T10"/>
    <mergeCell ref="U8:U10"/>
    <mergeCell ref="B10:G10"/>
    <mergeCell ref="M8:M9"/>
    <mergeCell ref="N8:N9"/>
    <mergeCell ref="O8:O9"/>
    <mergeCell ref="P8:P9"/>
    <mergeCell ref="Q8:Q10"/>
    <mergeCell ref="R8:R9"/>
    <mergeCell ref="AF5:AG7"/>
    <mergeCell ref="AH5:AI7"/>
    <mergeCell ref="AJ5:AK7"/>
    <mergeCell ref="AL5:AM7"/>
    <mergeCell ref="B6:C6"/>
    <mergeCell ref="B5:C5"/>
    <mergeCell ref="Y5:Y8"/>
    <mergeCell ref="Z5:Z8"/>
    <mergeCell ref="AA5:AA8"/>
    <mergeCell ref="B8:B9"/>
    <mergeCell ref="C8:C9"/>
    <mergeCell ref="D8:E9"/>
    <mergeCell ref="F8:F9"/>
    <mergeCell ref="I8:I9"/>
    <mergeCell ref="J8:J9"/>
    <mergeCell ref="K8:K9"/>
  </mergeCells>
  <conditionalFormatting sqref="P11:P12 H11:N12">
    <cfRule type="cellIs" dxfId="8" priority="14" operator="greaterThan">
      <formula>10</formula>
    </cfRule>
  </conditionalFormatting>
  <conditionalFormatting sqref="O2:O1048576">
    <cfRule type="duplicateValues" dxfId="7" priority="6"/>
  </conditionalFormatting>
  <conditionalFormatting sqref="C1:C1048576">
    <cfRule type="duplicateValues" dxfId="6" priority="5"/>
  </conditionalFormatting>
  <conditionalFormatting sqref="C11">
    <cfRule type="duplicateValues" dxfId="5" priority="4"/>
  </conditionalFormatting>
  <conditionalFormatting sqref="C12">
    <cfRule type="duplicateValues" dxfId="4" priority="2"/>
  </conditionalFormatting>
  <dataValidations count="1">
    <dataValidation allowBlank="1" showInputMessage="1" showErrorMessage="1" errorTitle="Không xóa dữ liệu" error="Không xóa dữ liệu" prompt="Không xóa dữ liệu" sqref="Y3:AM9 X11:X12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M24"/>
  <sheetViews>
    <sheetView tabSelected="1" workbookViewId="0">
      <pane ySplit="4" topLeftCell="A7" activePane="bottomLeft" state="frozen"/>
      <selection activeCell="E14" sqref="E14"/>
      <selection pane="bottomLeft" activeCell="E15" sqref="E15"/>
    </sheetView>
  </sheetViews>
  <sheetFormatPr defaultColWidth="9" defaultRowHeight="15.75"/>
  <cols>
    <col min="1" max="1" width="0.625" style="1" customWidth="1"/>
    <col min="2" max="2" width="4" style="1" customWidth="1"/>
    <col min="3" max="3" width="10.625" style="1" customWidth="1"/>
    <col min="4" max="4" width="12.875" style="1" customWidth="1"/>
    <col min="5" max="5" width="6.875" style="1" customWidth="1"/>
    <col min="6" max="6" width="9.375" style="1" hidden="1" customWidth="1"/>
    <col min="7" max="7" width="11.5" style="1" customWidth="1"/>
    <col min="8" max="11" width="4.375" style="1" customWidth="1"/>
    <col min="12" max="12" width="3.25" style="1" hidden="1" customWidth="1"/>
    <col min="13" max="13" width="3.5" style="1" hidden="1" customWidth="1"/>
    <col min="14" max="14" width="8" style="1" hidden="1" customWidth="1"/>
    <col min="15" max="15" width="9.125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8" style="1" customWidth="1"/>
    <col min="21" max="21" width="6.5" style="1" hidden="1" customWidth="1"/>
    <col min="22" max="22" width="6.5" style="1" customWidth="1"/>
    <col min="23" max="23" width="6.5" style="2" customWidth="1"/>
    <col min="24" max="24" width="9" style="44"/>
    <col min="25" max="25" width="9.125" style="44" bestFit="1" customWidth="1"/>
    <col min="26" max="26" width="9" style="44"/>
    <col min="27" max="27" width="10.375" style="44" bestFit="1" customWidth="1"/>
    <col min="28" max="28" width="9.125" style="44" bestFit="1" customWidth="1"/>
    <col min="29" max="39" width="9" style="44"/>
    <col min="40" max="16384" width="9" style="1"/>
  </cols>
  <sheetData>
    <row r="1" spans="1:39" ht="25.5" customHeight="1"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</row>
    <row r="2" spans="1:39" ht="27.75" customHeight="1">
      <c r="B2" s="121" t="s">
        <v>0</v>
      </c>
      <c r="C2" s="121"/>
      <c r="D2" s="121"/>
      <c r="E2" s="121"/>
      <c r="F2" s="121"/>
      <c r="G2" s="121"/>
      <c r="H2" s="122" t="s">
        <v>63</v>
      </c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3"/>
    </row>
    <row r="3" spans="1:39" ht="25.5" customHeight="1">
      <c r="B3" s="123" t="s">
        <v>1</v>
      </c>
      <c r="C3" s="123"/>
      <c r="D3" s="123"/>
      <c r="E3" s="123"/>
      <c r="F3" s="123"/>
      <c r="G3" s="123"/>
      <c r="H3" s="124" t="s">
        <v>40</v>
      </c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4"/>
      <c r="W3" s="5"/>
      <c r="AE3" s="45"/>
      <c r="AF3" s="46"/>
      <c r="AG3" s="45"/>
      <c r="AH3" s="45"/>
      <c r="AI3" s="45"/>
      <c r="AJ3" s="46"/>
      <c r="AK3" s="45"/>
    </row>
    <row r="4" spans="1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47"/>
      <c r="AJ4" s="47"/>
    </row>
    <row r="5" spans="1:39" ht="23.25" customHeight="1">
      <c r="B5" s="96" t="s">
        <v>2</v>
      </c>
      <c r="C5" s="96"/>
      <c r="D5" s="106" t="s">
        <v>51</v>
      </c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20" t="s">
        <v>56</v>
      </c>
      <c r="Q5" s="120"/>
      <c r="R5" s="120"/>
      <c r="S5" s="120"/>
      <c r="T5" s="120"/>
      <c r="U5" s="120"/>
      <c r="X5" s="45"/>
      <c r="Y5" s="94" t="s">
        <v>39</v>
      </c>
      <c r="Z5" s="94" t="s">
        <v>8</v>
      </c>
      <c r="AA5" s="94" t="s">
        <v>38</v>
      </c>
      <c r="AB5" s="94" t="s">
        <v>37</v>
      </c>
      <c r="AC5" s="94"/>
      <c r="AD5" s="94"/>
      <c r="AE5" s="94"/>
      <c r="AF5" s="94" t="s">
        <v>36</v>
      </c>
      <c r="AG5" s="94"/>
      <c r="AH5" s="94" t="s">
        <v>34</v>
      </c>
      <c r="AI5" s="94"/>
      <c r="AJ5" s="94" t="s">
        <v>35</v>
      </c>
      <c r="AK5" s="94"/>
      <c r="AL5" s="94" t="s">
        <v>33</v>
      </c>
      <c r="AM5" s="94"/>
    </row>
    <row r="6" spans="1:39" ht="17.25" customHeight="1">
      <c r="B6" s="95" t="s">
        <v>3</v>
      </c>
      <c r="C6" s="95"/>
      <c r="D6" s="9"/>
      <c r="G6" s="107" t="s">
        <v>61</v>
      </c>
      <c r="H6" s="107"/>
      <c r="I6" s="107"/>
      <c r="J6" s="107"/>
      <c r="K6" s="107"/>
      <c r="L6" s="107"/>
      <c r="M6" s="107"/>
      <c r="N6" s="107"/>
      <c r="O6" s="107"/>
      <c r="P6" s="107" t="s">
        <v>62</v>
      </c>
      <c r="Q6" s="107"/>
      <c r="R6" s="107"/>
      <c r="S6" s="107"/>
      <c r="T6" s="107"/>
      <c r="U6" s="107"/>
      <c r="X6" s="45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94"/>
      <c r="AM6" s="94"/>
    </row>
    <row r="7" spans="1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42"/>
      <c r="Q7" s="3"/>
      <c r="R7" s="3"/>
      <c r="S7" s="3"/>
      <c r="T7" s="3"/>
      <c r="U7" s="3"/>
      <c r="X7" s="45"/>
      <c r="Y7" s="94"/>
      <c r="Z7" s="94"/>
      <c r="AA7" s="94"/>
      <c r="AB7" s="94"/>
      <c r="AC7" s="94"/>
      <c r="AD7" s="94"/>
      <c r="AE7" s="94"/>
      <c r="AF7" s="94"/>
      <c r="AG7" s="94"/>
      <c r="AH7" s="94"/>
      <c r="AI7" s="94"/>
      <c r="AJ7" s="94"/>
      <c r="AK7" s="94"/>
      <c r="AL7" s="94"/>
      <c r="AM7" s="94"/>
    </row>
    <row r="8" spans="1:39" ht="44.25" customHeight="1">
      <c r="B8" s="97" t="s">
        <v>4</v>
      </c>
      <c r="C8" s="99" t="s">
        <v>5</v>
      </c>
      <c r="D8" s="101" t="s">
        <v>6</v>
      </c>
      <c r="E8" s="102"/>
      <c r="F8" s="97" t="s">
        <v>7</v>
      </c>
      <c r="G8" s="97" t="s">
        <v>8</v>
      </c>
      <c r="H8" s="105" t="s">
        <v>9</v>
      </c>
      <c r="I8" s="105" t="s">
        <v>10</v>
      </c>
      <c r="J8" s="105" t="s">
        <v>11</v>
      </c>
      <c r="K8" s="105" t="s">
        <v>12</v>
      </c>
      <c r="L8" s="114" t="s">
        <v>13</v>
      </c>
      <c r="M8" s="114" t="s">
        <v>14</v>
      </c>
      <c r="N8" s="114" t="s">
        <v>15</v>
      </c>
      <c r="O8" s="115" t="s">
        <v>16</v>
      </c>
      <c r="P8" s="114" t="s">
        <v>17</v>
      </c>
      <c r="Q8" s="97" t="s">
        <v>18</v>
      </c>
      <c r="R8" s="114" t="s">
        <v>19</v>
      </c>
      <c r="S8" s="97" t="s">
        <v>20</v>
      </c>
      <c r="T8" s="97" t="s">
        <v>21</v>
      </c>
      <c r="U8" s="97" t="s">
        <v>41</v>
      </c>
      <c r="X8" s="45"/>
      <c r="Y8" s="94"/>
      <c r="Z8" s="94"/>
      <c r="AA8" s="94"/>
      <c r="AB8" s="48" t="s">
        <v>22</v>
      </c>
      <c r="AC8" s="48" t="s">
        <v>23</v>
      </c>
      <c r="AD8" s="48" t="s">
        <v>24</v>
      </c>
      <c r="AE8" s="48" t="s">
        <v>25</v>
      </c>
      <c r="AF8" s="48" t="s">
        <v>26</v>
      </c>
      <c r="AG8" s="48" t="s">
        <v>25</v>
      </c>
      <c r="AH8" s="48" t="s">
        <v>26</v>
      </c>
      <c r="AI8" s="48" t="s">
        <v>25</v>
      </c>
      <c r="AJ8" s="48" t="s">
        <v>26</v>
      </c>
      <c r="AK8" s="48" t="s">
        <v>25</v>
      </c>
      <c r="AL8" s="48" t="s">
        <v>26</v>
      </c>
      <c r="AM8" s="49" t="s">
        <v>25</v>
      </c>
    </row>
    <row r="9" spans="1:39" ht="44.25" customHeight="1">
      <c r="B9" s="98"/>
      <c r="C9" s="100"/>
      <c r="D9" s="103"/>
      <c r="E9" s="104"/>
      <c r="F9" s="98"/>
      <c r="G9" s="98"/>
      <c r="H9" s="105"/>
      <c r="I9" s="105"/>
      <c r="J9" s="105"/>
      <c r="K9" s="105"/>
      <c r="L9" s="114"/>
      <c r="M9" s="114"/>
      <c r="N9" s="114"/>
      <c r="O9" s="115"/>
      <c r="P9" s="114"/>
      <c r="Q9" s="110"/>
      <c r="R9" s="114"/>
      <c r="S9" s="98"/>
      <c r="T9" s="110"/>
      <c r="U9" s="110"/>
      <c r="W9" s="12"/>
      <c r="X9" s="45"/>
      <c r="Y9" s="50" t="str">
        <f>+D5</f>
        <v>Cơ sở kỹ thuật thông tin vô tuyến</v>
      </c>
      <c r="Z9" s="51" t="str">
        <f>+P5</f>
        <v>Mã HP: TEL1407</v>
      </c>
      <c r="AA9" s="52">
        <f>+$AJ$9+$AL$9+$AH$9</f>
        <v>1</v>
      </c>
      <c r="AB9" s="46">
        <f>COUNTIF($T$10:$T$56,"Khiển trách")</f>
        <v>0</v>
      </c>
      <c r="AC9" s="46">
        <f>COUNTIF($T$10:$T$56,"Cảnh cáo")</f>
        <v>0</v>
      </c>
      <c r="AD9" s="46">
        <f>COUNTIF($T$10:$T$56,"Đình chỉ thi")</f>
        <v>0</v>
      </c>
      <c r="AE9" s="53">
        <f>+($AB$9+$AC$9+$AD$9)/$AA$9*100%</f>
        <v>0</v>
      </c>
      <c r="AF9" s="46">
        <f>SUM(COUNTIF($T$10:$T$54,"Vắng"),COUNTIF($T$10:$T$54,"Vắng có phép"))</f>
        <v>0</v>
      </c>
      <c r="AG9" s="54">
        <f>+$AF$9/$AA$9</f>
        <v>0</v>
      </c>
      <c r="AH9" s="55">
        <f>COUNTIF($X$10:$X$54,"Thi lại")</f>
        <v>0</v>
      </c>
      <c r="AI9" s="54">
        <f>+$AH$9/$AA$9</f>
        <v>0</v>
      </c>
      <c r="AJ9" s="55">
        <f>COUNTIF($X$10:$X$55,"Học lại")</f>
        <v>0</v>
      </c>
      <c r="AK9" s="54">
        <f>+$AJ$9/$AA$9</f>
        <v>0</v>
      </c>
      <c r="AL9" s="46">
        <f>COUNTIF($X$11:$X$55,"Đạt")</f>
        <v>1</v>
      </c>
      <c r="AM9" s="53">
        <f>+$AL$9/$AA$9</f>
        <v>1</v>
      </c>
    </row>
    <row r="10" spans="1:39" ht="14.25" customHeight="1">
      <c r="B10" s="111" t="s">
        <v>27</v>
      </c>
      <c r="C10" s="112"/>
      <c r="D10" s="112"/>
      <c r="E10" s="112"/>
      <c r="F10" s="112"/>
      <c r="G10" s="113"/>
      <c r="H10" s="13">
        <v>10</v>
      </c>
      <c r="I10" s="13">
        <v>10</v>
      </c>
      <c r="J10" s="14">
        <v>10</v>
      </c>
      <c r="K10" s="13">
        <v>10</v>
      </c>
      <c r="L10" s="15"/>
      <c r="M10" s="16"/>
      <c r="N10" s="16"/>
      <c r="O10" s="17"/>
      <c r="P10" s="43">
        <f>100-(H10+I10+J10+K10)</f>
        <v>60</v>
      </c>
      <c r="Q10" s="98"/>
      <c r="R10" s="18"/>
      <c r="S10" s="18"/>
      <c r="T10" s="98"/>
      <c r="U10" s="98"/>
      <c r="X10" s="45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</row>
    <row r="11" spans="1:39" ht="27" customHeight="1">
      <c r="B11" s="68">
        <v>1</v>
      </c>
      <c r="C11" s="69" t="s">
        <v>52</v>
      </c>
      <c r="D11" s="70" t="s">
        <v>53</v>
      </c>
      <c r="E11" s="71" t="s">
        <v>54</v>
      </c>
      <c r="F11" s="72"/>
      <c r="G11" s="73" t="s">
        <v>55</v>
      </c>
      <c r="H11" s="74">
        <v>5</v>
      </c>
      <c r="I11" s="74">
        <v>7</v>
      </c>
      <c r="J11" s="74">
        <v>8</v>
      </c>
      <c r="K11" s="74">
        <v>8</v>
      </c>
      <c r="L11" s="75"/>
      <c r="M11" s="75"/>
      <c r="N11" s="75"/>
      <c r="O11" s="76">
        <v>3</v>
      </c>
      <c r="P11" s="77">
        <v>2</v>
      </c>
      <c r="Q11" s="78">
        <f>ROUND(SUMPRODUCT(H11:P11,$H$10:$P$10)/100,1)</f>
        <v>4</v>
      </c>
      <c r="R11" s="79" t="str">
        <f t="shared" ref="R11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D</v>
      </c>
      <c r="S11" s="79" t="str">
        <f t="shared" ref="S11" si="1">IF($Q11&lt;4,"Kém",IF(AND($Q11&gt;=4,$Q11&lt;=5.4),"Trung bình yếu",IF(AND($Q11&gt;=5.5,$Q11&lt;=6.9),"Trung bình",IF(AND($Q11&gt;=7,$Q11&lt;=8.4),"Khá",IF(AND($Q11&gt;=8.5,$Q11&lt;=10),"Giỏi","")))))</f>
        <v>Trung bình yếu</v>
      </c>
      <c r="T11" s="92" t="s">
        <v>60</v>
      </c>
      <c r="U11" s="80"/>
      <c r="V11" s="3"/>
      <c r="W11" s="25"/>
      <c r="X11" s="57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</row>
    <row r="12" spans="1:39" ht="9" customHeight="1">
      <c r="A12" s="2"/>
      <c r="B12" s="31"/>
      <c r="C12" s="32"/>
      <c r="D12" s="32"/>
      <c r="E12" s="33"/>
      <c r="F12" s="33"/>
      <c r="G12" s="33"/>
      <c r="H12" s="34"/>
      <c r="I12" s="35"/>
      <c r="J12" s="35"/>
      <c r="K12" s="36"/>
      <c r="L12" s="36"/>
      <c r="M12" s="36"/>
      <c r="N12" s="36"/>
      <c r="O12" s="36"/>
      <c r="P12" s="36"/>
      <c r="Q12" s="36"/>
      <c r="R12" s="36"/>
      <c r="S12" s="36"/>
      <c r="T12" s="93"/>
      <c r="U12" s="36"/>
      <c r="V12" s="3"/>
    </row>
    <row r="13" spans="1:39" ht="24.75" customHeight="1">
      <c r="B13" s="59"/>
      <c r="C13" s="59"/>
      <c r="D13" s="60"/>
      <c r="E13" s="61"/>
      <c r="F13" s="3"/>
      <c r="G13" s="3"/>
      <c r="H13" s="3"/>
      <c r="I13" s="3"/>
      <c r="J13" s="116" t="s">
        <v>65</v>
      </c>
      <c r="K13" s="116"/>
      <c r="L13" s="116"/>
      <c r="M13" s="116"/>
      <c r="N13" s="116"/>
      <c r="O13" s="116"/>
      <c r="P13" s="116"/>
      <c r="Q13" s="116"/>
      <c r="R13" s="116"/>
      <c r="S13" s="116"/>
      <c r="T13" s="116"/>
      <c r="U13" s="116"/>
      <c r="V13" s="3"/>
    </row>
    <row r="14" spans="1:39" s="2" customFormat="1" ht="18.75" customHeight="1">
      <c r="A14" s="1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</row>
    <row r="15" spans="1:39" s="2" customFormat="1" ht="36.75" customHeight="1">
      <c r="A15" s="1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</row>
    <row r="16" spans="1:39" s="2" customFormat="1" ht="21.75" hidden="1" customHeight="1">
      <c r="A16" s="1"/>
      <c r="B16" s="108" t="s">
        <v>32</v>
      </c>
      <c r="C16" s="108"/>
      <c r="D16" s="108"/>
      <c r="E16" s="108"/>
      <c r="F16" s="108"/>
      <c r="G16" s="108"/>
      <c r="H16" s="108"/>
      <c r="I16" s="37"/>
      <c r="J16" s="118" t="s">
        <v>28</v>
      </c>
      <c r="K16" s="118"/>
      <c r="L16" s="118"/>
      <c r="M16" s="118"/>
      <c r="N16" s="118"/>
      <c r="O16" s="118"/>
      <c r="P16" s="118"/>
      <c r="Q16" s="118"/>
      <c r="R16" s="118"/>
      <c r="S16" s="118"/>
      <c r="T16" s="118"/>
      <c r="U16" s="118"/>
      <c r="V16" s="3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</row>
    <row r="17" spans="1:39" s="2" customFormat="1" hidden="1">
      <c r="A17" s="1"/>
      <c r="B17" s="31"/>
      <c r="C17" s="38"/>
      <c r="D17" s="38"/>
      <c r="E17" s="39"/>
      <c r="F17" s="39"/>
      <c r="G17" s="39"/>
      <c r="H17" s="40"/>
      <c r="I17" s="41"/>
      <c r="J17" s="41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1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</row>
    <row r="18" spans="1:39" s="2" customFormat="1" hidden="1">
      <c r="A18" s="1"/>
      <c r="B18" s="108" t="s">
        <v>29</v>
      </c>
      <c r="C18" s="108"/>
      <c r="D18" s="109" t="s">
        <v>30</v>
      </c>
      <c r="E18" s="109"/>
      <c r="F18" s="109"/>
      <c r="G18" s="109"/>
      <c r="H18" s="109"/>
      <c r="I18" s="41"/>
      <c r="J18" s="41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1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</row>
    <row r="19" spans="1:39" s="2" customFormat="1" hidden="1">
      <c r="A19" s="1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1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</row>
    <row r="20" spans="1:39" hidden="1"/>
    <row r="21" spans="1:39" hidden="1"/>
    <row r="22" spans="1:39" hidden="1"/>
    <row r="23" spans="1:39" hidden="1">
      <c r="B23" s="117"/>
      <c r="C23" s="117"/>
      <c r="D23" s="117"/>
      <c r="E23" s="117"/>
      <c r="F23" s="117"/>
      <c r="G23" s="117"/>
      <c r="H23" s="117"/>
      <c r="I23" s="117"/>
      <c r="J23" s="117" t="s">
        <v>31</v>
      </c>
      <c r="K23" s="117"/>
      <c r="L23" s="117"/>
      <c r="M23" s="117"/>
      <c r="N23" s="117"/>
      <c r="O23" s="117"/>
      <c r="P23" s="117"/>
      <c r="Q23" s="117"/>
      <c r="R23" s="117"/>
      <c r="S23" s="117"/>
      <c r="T23" s="117"/>
      <c r="U23" s="117"/>
    </row>
    <row r="24" spans="1:39" hidden="1"/>
  </sheetData>
  <sheetProtection formatCells="0" formatColumns="0" formatRows="0" insertColumns="0" insertRows="0" insertHyperlinks="0" deleteColumns="0" deleteRows="0" sort="0" autoFilter="0" pivotTables="0"/>
  <autoFilter ref="A9:AM11">
    <filterColumn colId="3" showButton="0"/>
  </autoFilter>
  <mergeCells count="48">
    <mergeCell ref="B18:C18"/>
    <mergeCell ref="D18:H18"/>
    <mergeCell ref="B23:C23"/>
    <mergeCell ref="D23:I23"/>
    <mergeCell ref="J23:U23"/>
    <mergeCell ref="K8:K9"/>
    <mergeCell ref="L8:L9"/>
    <mergeCell ref="Q8:Q10"/>
    <mergeCell ref="R8:R9"/>
    <mergeCell ref="B16:H16"/>
    <mergeCell ref="J16:U16"/>
    <mergeCell ref="J13:U13"/>
    <mergeCell ref="AB5:AE7"/>
    <mergeCell ref="AF5:AG7"/>
    <mergeCell ref="AH5:AI7"/>
    <mergeCell ref="B8:B9"/>
    <mergeCell ref="C8:C9"/>
    <mergeCell ref="D8:E9"/>
    <mergeCell ref="F8:F9"/>
    <mergeCell ref="B6:C6"/>
    <mergeCell ref="G6:O6"/>
    <mergeCell ref="P6:U6"/>
    <mergeCell ref="B5:C5"/>
    <mergeCell ref="D5:O5"/>
    <mergeCell ref="P5:U5"/>
    <mergeCell ref="S8:S9"/>
    <mergeCell ref="M8:M9"/>
    <mergeCell ref="AJ5:AK7"/>
    <mergeCell ref="AL5:AM7"/>
    <mergeCell ref="Y5:Y8"/>
    <mergeCell ref="Z5:Z8"/>
    <mergeCell ref="AA5:AA8"/>
    <mergeCell ref="T8:T10"/>
    <mergeCell ref="U8:U10"/>
    <mergeCell ref="H1:L1"/>
    <mergeCell ref="M1:U1"/>
    <mergeCell ref="B2:G2"/>
    <mergeCell ref="H2:U2"/>
    <mergeCell ref="B3:G3"/>
    <mergeCell ref="H3:U3"/>
    <mergeCell ref="B10:G10"/>
    <mergeCell ref="N8:N9"/>
    <mergeCell ref="O8:O9"/>
    <mergeCell ref="P8:P9"/>
    <mergeCell ref="G8:G9"/>
    <mergeCell ref="H8:H9"/>
    <mergeCell ref="I8:I9"/>
    <mergeCell ref="J8:J9"/>
  </mergeCells>
  <conditionalFormatting sqref="P11 H11:N11">
    <cfRule type="cellIs" dxfId="3" priority="10" operator="greaterThan">
      <formula>10</formula>
    </cfRule>
  </conditionalFormatting>
  <conditionalFormatting sqref="O2:O1048576">
    <cfRule type="duplicateValues" dxfId="2" priority="9"/>
  </conditionalFormatting>
  <conditionalFormatting sqref="C1:C1048576">
    <cfRule type="duplicateValues" dxfId="1" priority="8"/>
  </conditionalFormatting>
  <conditionalFormatting sqref="C11">
    <cfRule type="duplicateValues" dxfId="0" priority="7"/>
  </conditionalFormatting>
  <dataValidations count="1">
    <dataValidation allowBlank="1" showInputMessage="1" showErrorMessage="1" errorTitle="Không xóa dữ liệu" error="Không xóa dữ liệu" prompt="Không xóa dữ liệu" sqref="Y3:AM9 X11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Truyền sóng và Anten</vt:lpstr>
      <vt:lpstr>Cơ sở KT TTVT</vt:lpstr>
      <vt:lpstr>'Cơ sở KT TTVT'!Print_Titles</vt:lpstr>
      <vt:lpstr>'Truyền sóng và Anten'!Print_Titles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2016-09-09T04:04:30Z</cp:lastPrinted>
  <dcterms:created xsi:type="dcterms:W3CDTF">2015-04-17T02:48:53Z</dcterms:created>
  <dcterms:modified xsi:type="dcterms:W3CDTF">2016-09-28T10:09:07Z</dcterms:modified>
</cp:coreProperties>
</file>