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firstSheet="3" activeTab="7"/>
  </bookViews>
  <sheets>
    <sheet name="CN Truy nhập quang(2)" sheetId="5" r:id="rId1"/>
    <sheet name="CN Truy nhập quang(3)" sheetId="6" r:id="rId2"/>
    <sheet name="CN Vô tuyến BR (2)" sheetId="7" r:id="rId3"/>
    <sheet name="CN Mạng VT TT (2)" sheetId="8" r:id="rId4"/>
    <sheet name="CN Mạng VT TT (L14VT)" sheetId="4" r:id="rId5"/>
    <sheet name="CN Truy nhập quang" sheetId="3" r:id="rId6"/>
    <sheet name="CN Vô tuyến BR" sheetId="2" r:id="rId7"/>
    <sheet name="CN Mạng VT TT" sheetId="1" r:id="rId8"/>
  </sheets>
  <definedNames>
    <definedName name="_xlnm._FilterDatabase" localSheetId="7" hidden="1">'CN Mạng VT TT'!$A$8:$AL$54</definedName>
    <definedName name="_xlnm._FilterDatabase" localSheetId="3" hidden="1">'CN Mạng VT TT (2)'!$A$8:$AL$56</definedName>
    <definedName name="_xlnm._FilterDatabase" localSheetId="4" hidden="1">'CN Mạng VT TT (L14VT)'!$A$8:$AL$57</definedName>
    <definedName name="_xlnm._FilterDatabase" localSheetId="5" hidden="1">'CN Truy nhập quang'!$A$8:$AL$56</definedName>
    <definedName name="_xlnm._FilterDatabase" localSheetId="0" hidden="1">'CN Truy nhập quang(2)'!$A$8:$AL$41</definedName>
    <definedName name="_xlnm._FilterDatabase" localSheetId="1" hidden="1">'CN Truy nhập quang(3)'!$A$8:$AL$57</definedName>
    <definedName name="_xlnm._FilterDatabase" localSheetId="6" hidden="1">'CN Vô tuyến BR'!$A$8:$AL$41</definedName>
    <definedName name="_xlnm._FilterDatabase" localSheetId="2" hidden="1">'CN Vô tuyến BR (2)'!$A$8:$AL$54</definedName>
    <definedName name="_xlnm.Print_Titles" localSheetId="7">'CN Mạng VT TT'!$4:$9</definedName>
    <definedName name="_xlnm.Print_Titles" localSheetId="3">'CN Mạng VT TT (2)'!$4:$9</definedName>
    <definedName name="_xlnm.Print_Titles" localSheetId="4">'CN Mạng VT TT (L14VT)'!$4:$9</definedName>
    <definedName name="_xlnm.Print_Titles" localSheetId="5">'CN Truy nhập quang'!$4:$9</definedName>
    <definedName name="_xlnm.Print_Titles" localSheetId="0">'CN Truy nhập quang(2)'!$4:$9</definedName>
    <definedName name="_xlnm.Print_Titles" localSheetId="1">'CN Truy nhập quang(3)'!$4:$9</definedName>
    <definedName name="_xlnm.Print_Titles" localSheetId="6">'CN Vô tuyến BR'!$4:$9</definedName>
    <definedName name="_xlnm.Print_Titles" localSheetId="2">'CN Vô tuyến BR (2)'!$4:$9</definedName>
  </definedNames>
  <calcPr calcId="124519"/>
</workbook>
</file>

<file path=xl/calcChain.xml><?xml version="1.0" encoding="utf-8"?>
<calcChain xmlns="http://schemas.openxmlformats.org/spreadsheetml/2006/main">
  <c r="T56" i="8"/>
  <c r="V56" s="1"/>
  <c r="T55"/>
  <c r="T54"/>
  <c r="T53"/>
  <c r="T52"/>
  <c r="T51"/>
  <c r="T50"/>
  <c r="T49"/>
  <c r="T48"/>
  <c r="T47"/>
  <c r="T46"/>
  <c r="T45"/>
  <c r="T44"/>
  <c r="T43"/>
  <c r="V43" s="1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61" s="1"/>
  <c r="P9"/>
  <c r="Q56" s="1"/>
  <c r="X8"/>
  <c r="W8"/>
  <c r="T54" i="7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V27"/>
  <c r="T27"/>
  <c r="T26"/>
  <c r="T25"/>
  <c r="T24"/>
  <c r="T23"/>
  <c r="T22"/>
  <c r="T21"/>
  <c r="T20"/>
  <c r="T19"/>
  <c r="T18"/>
  <c r="T17"/>
  <c r="T16"/>
  <c r="T15"/>
  <c r="T14"/>
  <c r="T13"/>
  <c r="T12"/>
  <c r="T11"/>
  <c r="V11" s="1"/>
  <c r="T10"/>
  <c r="P9"/>
  <c r="Q54" s="1"/>
  <c r="X8"/>
  <c r="W8"/>
  <c r="T57" i="6"/>
  <c r="V57" s="1"/>
  <c r="T56"/>
  <c r="T55"/>
  <c r="T54"/>
  <c r="T53"/>
  <c r="V53" s="1"/>
  <c r="T52"/>
  <c r="T51"/>
  <c r="V50"/>
  <c r="T50"/>
  <c r="T49"/>
  <c r="T48"/>
  <c r="V48" s="1"/>
  <c r="T47"/>
  <c r="V47" s="1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V19"/>
  <c r="T18"/>
  <c r="T17"/>
  <c r="T16"/>
  <c r="T15"/>
  <c r="T14"/>
  <c r="T13"/>
  <c r="T12"/>
  <c r="T11"/>
  <c r="T10"/>
  <c r="P9"/>
  <c r="Q56" s="1"/>
  <c r="X8"/>
  <c r="W8"/>
  <c r="T41" i="5"/>
  <c r="T40"/>
  <c r="T39"/>
  <c r="T38"/>
  <c r="T37"/>
  <c r="T36"/>
  <c r="T35"/>
  <c r="T34"/>
  <c r="V34" s="1"/>
  <c r="T33"/>
  <c r="T32"/>
  <c r="T31"/>
  <c r="T30"/>
  <c r="V30" s="1"/>
  <c r="T29"/>
  <c r="T28"/>
  <c r="V28" s="1"/>
  <c r="T27"/>
  <c r="T26"/>
  <c r="T25"/>
  <c r="T24"/>
  <c r="T23"/>
  <c r="T22"/>
  <c r="T21"/>
  <c r="T20"/>
  <c r="T19"/>
  <c r="V19" s="1"/>
  <c r="T18"/>
  <c r="Q18"/>
  <c r="V18" s="1"/>
  <c r="T17"/>
  <c r="T16"/>
  <c r="T15"/>
  <c r="T14"/>
  <c r="Q14"/>
  <c r="V14" s="1"/>
  <c r="T13"/>
  <c r="T12"/>
  <c r="T11"/>
  <c r="T10"/>
  <c r="Q10"/>
  <c r="S10" s="1"/>
  <c r="P9"/>
  <c r="Q40" s="1"/>
  <c r="X8"/>
  <c r="W8"/>
  <c r="P59" i="7" l="1"/>
  <c r="P46" i="5"/>
  <c r="Q12"/>
  <c r="V12" s="1"/>
  <c r="Q16"/>
  <c r="V16" s="1"/>
  <c r="Q20"/>
  <c r="V20" s="1"/>
  <c r="Q24"/>
  <c r="S24" s="1"/>
  <c r="Q28"/>
  <c r="R28" s="1"/>
  <c r="Q30"/>
  <c r="S30" s="1"/>
  <c r="Q32"/>
  <c r="V32" s="1"/>
  <c r="Q22"/>
  <c r="V22" s="1"/>
  <c r="Q26"/>
  <c r="V26" s="1"/>
  <c r="V40"/>
  <c r="S40"/>
  <c r="R40"/>
  <c r="R56" i="6"/>
  <c r="V56"/>
  <c r="S56"/>
  <c r="V10" i="5"/>
  <c r="S12"/>
  <c r="S14"/>
  <c r="S16"/>
  <c r="S18"/>
  <c r="S20"/>
  <c r="S22"/>
  <c r="V24"/>
  <c r="S28"/>
  <c r="R10"/>
  <c r="Q11"/>
  <c r="R12"/>
  <c r="Q13"/>
  <c r="R14"/>
  <c r="Q15"/>
  <c r="R16"/>
  <c r="Q17"/>
  <c r="R18"/>
  <c r="Q19"/>
  <c r="R20"/>
  <c r="Q21"/>
  <c r="R22"/>
  <c r="Q23"/>
  <c r="R24"/>
  <c r="Q25"/>
  <c r="R26"/>
  <c r="Q27"/>
  <c r="Q29"/>
  <c r="R30"/>
  <c r="Q31"/>
  <c r="V31" s="1"/>
  <c r="R32"/>
  <c r="Q33"/>
  <c r="Q35"/>
  <c r="Q37"/>
  <c r="V37" s="1"/>
  <c r="Q39"/>
  <c r="Q41"/>
  <c r="V41" s="1"/>
  <c r="P45"/>
  <c r="Q10" i="6"/>
  <c r="Q12"/>
  <c r="Q14"/>
  <c r="Q16"/>
  <c r="Q18"/>
  <c r="Q21"/>
  <c r="Q23"/>
  <c r="Q25"/>
  <c r="Q27"/>
  <c r="Q29"/>
  <c r="Q31"/>
  <c r="Q33"/>
  <c r="Q36"/>
  <c r="Q38"/>
  <c r="Q40"/>
  <c r="Q42"/>
  <c r="Q44"/>
  <c r="Q46"/>
  <c r="Q48"/>
  <c r="Q50"/>
  <c r="Q52"/>
  <c r="Q54"/>
  <c r="V54" i="7"/>
  <c r="Q57" i="6"/>
  <c r="Q55"/>
  <c r="Q53"/>
  <c r="Q51"/>
  <c r="Q49"/>
  <c r="Q47"/>
  <c r="Q45"/>
  <c r="Q43"/>
  <c r="Q41"/>
  <c r="Q39"/>
  <c r="Q37"/>
  <c r="Q35"/>
  <c r="P62"/>
  <c r="P61"/>
  <c r="S54" i="7"/>
  <c r="R54"/>
  <c r="S56" i="8"/>
  <c r="R56"/>
  <c r="S26" i="5"/>
  <c r="S32"/>
  <c r="Q34"/>
  <c r="Q36"/>
  <c r="Q38"/>
  <c r="Q11" i="6"/>
  <c r="Q13"/>
  <c r="Q15"/>
  <c r="Q17"/>
  <c r="Q19"/>
  <c r="Q20"/>
  <c r="Q22"/>
  <c r="Q24"/>
  <c r="Q26"/>
  <c r="Q28"/>
  <c r="Q30"/>
  <c r="Q32"/>
  <c r="Q34"/>
  <c r="V37"/>
  <c r="V41"/>
  <c r="V45"/>
  <c r="V49"/>
  <c r="V51"/>
  <c r="Q11" i="7"/>
  <c r="Q13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11" i="8"/>
  <c r="Q13"/>
  <c r="Q15"/>
  <c r="Q17"/>
  <c r="Q19"/>
  <c r="Q21"/>
  <c r="Q23"/>
  <c r="Q25"/>
  <c r="Q27"/>
  <c r="Q29"/>
  <c r="Q31"/>
  <c r="Q33"/>
  <c r="Q35"/>
  <c r="Q37"/>
  <c r="Q39"/>
  <c r="Q41"/>
  <c r="Q43"/>
  <c r="Q45"/>
  <c r="V45" s="1"/>
  <c r="Q47"/>
  <c r="Q49"/>
  <c r="V49" s="1"/>
  <c r="Q51"/>
  <c r="Q53"/>
  <c r="V53" s="1"/>
  <c r="Q55"/>
  <c r="Q10" i="7"/>
  <c r="V10" s="1"/>
  <c r="Q12"/>
  <c r="V12" s="1"/>
  <c r="Q14"/>
  <c r="Q16"/>
  <c r="V16" s="1"/>
  <c r="Q18"/>
  <c r="Q20"/>
  <c r="V20" s="1"/>
  <c r="Q22"/>
  <c r="Q24"/>
  <c r="V24" s="1"/>
  <c r="Q26"/>
  <c r="Q28"/>
  <c r="Q30"/>
  <c r="Q32"/>
  <c r="Q34"/>
  <c r="Q36"/>
  <c r="Q38"/>
  <c r="Q40"/>
  <c r="Q42"/>
  <c r="Q44"/>
  <c r="Q46"/>
  <c r="Q48"/>
  <c r="Q50"/>
  <c r="Q52"/>
  <c r="P58"/>
  <c r="Q10" i="8"/>
  <c r="V10" s="1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P60"/>
  <c r="S54" l="1"/>
  <c r="R54"/>
  <c r="S50"/>
  <c r="R50"/>
  <c r="S46"/>
  <c r="R46"/>
  <c r="S42"/>
  <c r="R42"/>
  <c r="S38"/>
  <c r="R38"/>
  <c r="S34"/>
  <c r="R34"/>
  <c r="S30"/>
  <c r="R30"/>
  <c r="S26"/>
  <c r="R26"/>
  <c r="S22"/>
  <c r="R22"/>
  <c r="S18"/>
  <c r="R18"/>
  <c r="S14"/>
  <c r="R14"/>
  <c r="S50" i="7"/>
  <c r="R50"/>
  <c r="S46"/>
  <c r="R46"/>
  <c r="S42"/>
  <c r="R42"/>
  <c r="S38"/>
  <c r="R38"/>
  <c r="S34"/>
  <c r="R34"/>
  <c r="S30"/>
  <c r="R30"/>
  <c r="S26"/>
  <c r="R26"/>
  <c r="S22"/>
  <c r="R22"/>
  <c r="S18"/>
  <c r="R18"/>
  <c r="S14"/>
  <c r="R14"/>
  <c r="R55" i="8"/>
  <c r="S55"/>
  <c r="R51"/>
  <c r="S51"/>
  <c r="R47"/>
  <c r="S47"/>
  <c r="R43"/>
  <c r="S43"/>
  <c r="R39"/>
  <c r="S39"/>
  <c r="R35"/>
  <c r="S35"/>
  <c r="R31"/>
  <c r="S31"/>
  <c r="R27"/>
  <c r="S27"/>
  <c r="R23"/>
  <c r="S23"/>
  <c r="R19"/>
  <c r="S19"/>
  <c r="R15"/>
  <c r="S15"/>
  <c r="R11"/>
  <c r="S11"/>
  <c r="R51" i="7"/>
  <c r="V51"/>
  <c r="S51"/>
  <c r="R47"/>
  <c r="V47"/>
  <c r="S47"/>
  <c r="R43"/>
  <c r="V43"/>
  <c r="S43"/>
  <c r="R39"/>
  <c r="V39"/>
  <c r="S39"/>
  <c r="R35"/>
  <c r="V35"/>
  <c r="S35"/>
  <c r="R31"/>
  <c r="V31"/>
  <c r="S31"/>
  <c r="R27"/>
  <c r="S27"/>
  <c r="R23"/>
  <c r="V23"/>
  <c r="S23"/>
  <c r="R19"/>
  <c r="V19"/>
  <c r="S19"/>
  <c r="R15"/>
  <c r="V15"/>
  <c r="S15"/>
  <c r="R11"/>
  <c r="S11"/>
  <c r="V34" i="6"/>
  <c r="S34"/>
  <c r="R34"/>
  <c r="V30"/>
  <c r="S30"/>
  <c r="R30"/>
  <c r="V26"/>
  <c r="S26"/>
  <c r="R26"/>
  <c r="V22"/>
  <c r="S22"/>
  <c r="R22"/>
  <c r="S19"/>
  <c r="R19"/>
  <c r="V15"/>
  <c r="S15"/>
  <c r="R15"/>
  <c r="V11"/>
  <c r="S11"/>
  <c r="R11"/>
  <c r="V36" i="5"/>
  <c r="S36"/>
  <c r="R36"/>
  <c r="S35" i="6"/>
  <c r="R35"/>
  <c r="S39"/>
  <c r="R39"/>
  <c r="S43"/>
  <c r="R43"/>
  <c r="S47"/>
  <c r="R47"/>
  <c r="S51"/>
  <c r="R51"/>
  <c r="S55"/>
  <c r="R55"/>
  <c r="R54"/>
  <c r="V54"/>
  <c r="S54"/>
  <c r="R50"/>
  <c r="S50"/>
  <c r="R46"/>
  <c r="V46"/>
  <c r="S46"/>
  <c r="R42"/>
  <c r="V42"/>
  <c r="S42"/>
  <c r="R38"/>
  <c r="V38"/>
  <c r="S38"/>
  <c r="R33"/>
  <c r="S33"/>
  <c r="R29"/>
  <c r="S29"/>
  <c r="R25"/>
  <c r="S25"/>
  <c r="R21"/>
  <c r="S21"/>
  <c r="R16"/>
  <c r="S16"/>
  <c r="R12"/>
  <c r="S12"/>
  <c r="R39" i="5"/>
  <c r="S39"/>
  <c r="R35"/>
  <c r="S35"/>
  <c r="R27"/>
  <c r="S27"/>
  <c r="S25"/>
  <c r="R25"/>
  <c r="S23"/>
  <c r="R23"/>
  <c r="R21"/>
  <c r="S21"/>
  <c r="R19"/>
  <c r="S19"/>
  <c r="R17"/>
  <c r="S17"/>
  <c r="R15"/>
  <c r="S15"/>
  <c r="R13"/>
  <c r="S13"/>
  <c r="R11"/>
  <c r="S11"/>
  <c r="S52" i="8"/>
  <c r="R52"/>
  <c r="S48"/>
  <c r="R48"/>
  <c r="S44"/>
  <c r="R44"/>
  <c r="S40"/>
  <c r="R40"/>
  <c r="S36"/>
  <c r="R36"/>
  <c r="S32"/>
  <c r="R32"/>
  <c r="S28"/>
  <c r="R28"/>
  <c r="S24"/>
  <c r="R24"/>
  <c r="S20"/>
  <c r="R20"/>
  <c r="S16"/>
  <c r="R16"/>
  <c r="S12"/>
  <c r="R12"/>
  <c r="S10"/>
  <c r="R10"/>
  <c r="S52" i="7"/>
  <c r="R52"/>
  <c r="S48"/>
  <c r="R48"/>
  <c r="S44"/>
  <c r="R44"/>
  <c r="S40"/>
  <c r="R40"/>
  <c r="S36"/>
  <c r="R36"/>
  <c r="S32"/>
  <c r="R32"/>
  <c r="S28"/>
  <c r="R28"/>
  <c r="S24"/>
  <c r="R24"/>
  <c r="S20"/>
  <c r="R20"/>
  <c r="S16"/>
  <c r="R16"/>
  <c r="S12"/>
  <c r="R12"/>
  <c r="S10"/>
  <c r="R10"/>
  <c r="R53" i="8"/>
  <c r="S53"/>
  <c r="R49"/>
  <c r="S49"/>
  <c r="R45"/>
  <c r="S45"/>
  <c r="R41"/>
  <c r="S41"/>
  <c r="R37"/>
  <c r="S37"/>
  <c r="R33"/>
  <c r="S33"/>
  <c r="R29"/>
  <c r="S29"/>
  <c r="R25"/>
  <c r="S25"/>
  <c r="R21"/>
  <c r="S21"/>
  <c r="R17"/>
  <c r="S17"/>
  <c r="R13"/>
  <c r="S13"/>
  <c r="R53" i="7"/>
  <c r="V53"/>
  <c r="S53"/>
  <c r="R49"/>
  <c r="V49"/>
  <c r="S49"/>
  <c r="R45"/>
  <c r="V45"/>
  <c r="S45"/>
  <c r="R41"/>
  <c r="V41"/>
  <c r="S41"/>
  <c r="R37"/>
  <c r="V37"/>
  <c r="S37"/>
  <c r="R33"/>
  <c r="V33"/>
  <c r="S33"/>
  <c r="R29"/>
  <c r="V29"/>
  <c r="S29"/>
  <c r="R25"/>
  <c r="V25"/>
  <c r="S25"/>
  <c r="R21"/>
  <c r="V21"/>
  <c r="S21"/>
  <c r="R17"/>
  <c r="V17"/>
  <c r="S17"/>
  <c r="R13"/>
  <c r="V13"/>
  <c r="S13"/>
  <c r="V32" i="6"/>
  <c r="S32"/>
  <c r="R32"/>
  <c r="V28"/>
  <c r="S28"/>
  <c r="R28"/>
  <c r="V24"/>
  <c r="S24"/>
  <c r="R24"/>
  <c r="V20"/>
  <c r="S20"/>
  <c r="R20"/>
  <c r="V17"/>
  <c r="S17"/>
  <c r="R17"/>
  <c r="V13"/>
  <c r="S13"/>
  <c r="R13"/>
  <c r="V38" i="5"/>
  <c r="S38"/>
  <c r="R38"/>
  <c r="S34"/>
  <c r="R34"/>
  <c r="S37" i="6"/>
  <c r="R37"/>
  <c r="S41"/>
  <c r="R41"/>
  <c r="S45"/>
  <c r="R45"/>
  <c r="S49"/>
  <c r="R49"/>
  <c r="S53"/>
  <c r="R53"/>
  <c r="S57"/>
  <c r="R57"/>
  <c r="R52"/>
  <c r="V52"/>
  <c r="S52"/>
  <c r="R48"/>
  <c r="S48"/>
  <c r="R44"/>
  <c r="V44"/>
  <c r="S44"/>
  <c r="R40"/>
  <c r="V40"/>
  <c r="S40"/>
  <c r="R36"/>
  <c r="V36"/>
  <c r="S36"/>
  <c r="R31"/>
  <c r="S31"/>
  <c r="R27"/>
  <c r="S27"/>
  <c r="R23"/>
  <c r="S23"/>
  <c r="R18"/>
  <c r="S18"/>
  <c r="R14"/>
  <c r="S14"/>
  <c r="R10"/>
  <c r="S10"/>
  <c r="R41" i="5"/>
  <c r="S41"/>
  <c r="R37"/>
  <c r="S37"/>
  <c r="R33"/>
  <c r="S33"/>
  <c r="R31"/>
  <c r="S31"/>
  <c r="R29"/>
  <c r="S29"/>
  <c r="V39" i="8"/>
  <c r="V35"/>
  <c r="V31"/>
  <c r="V27"/>
  <c r="V23"/>
  <c r="V19"/>
  <c r="V15"/>
  <c r="V11"/>
  <c r="V54"/>
  <c r="V50"/>
  <c r="V46"/>
  <c r="V42"/>
  <c r="V38"/>
  <c r="V34"/>
  <c r="V30"/>
  <c r="V26"/>
  <c r="V22"/>
  <c r="V18"/>
  <c r="V14"/>
  <c r="V50" i="7"/>
  <c r="V46"/>
  <c r="V42"/>
  <c r="V38"/>
  <c r="V34"/>
  <c r="V30"/>
  <c r="V16" i="6"/>
  <c r="V12"/>
  <c r="V27" i="5"/>
  <c r="V33" i="6"/>
  <c r="V29"/>
  <c r="V25"/>
  <c r="V21"/>
  <c r="V25" i="5"/>
  <c r="V17"/>
  <c r="V23"/>
  <c r="V55" i="8"/>
  <c r="V51"/>
  <c r="V47"/>
  <c r="V41"/>
  <c r="V37"/>
  <c r="V33"/>
  <c r="V29"/>
  <c r="V25"/>
  <c r="V21"/>
  <c r="V17"/>
  <c r="V13"/>
  <c r="V26" i="7"/>
  <c r="V22"/>
  <c r="V18"/>
  <c r="V14"/>
  <c r="V55" i="6"/>
  <c r="V43"/>
  <c r="V39"/>
  <c r="V35"/>
  <c r="V52" i="8"/>
  <c r="V48"/>
  <c r="V44"/>
  <c r="V40"/>
  <c r="V36"/>
  <c r="V32"/>
  <c r="V28"/>
  <c r="V24"/>
  <c r="V20"/>
  <c r="V16"/>
  <c r="V12"/>
  <c r="V52" i="7"/>
  <c r="V48"/>
  <c r="V44"/>
  <c r="V40"/>
  <c r="V36"/>
  <c r="V32"/>
  <c r="V28"/>
  <c r="V18" i="6"/>
  <c r="V14"/>
  <c r="V10"/>
  <c r="V39" i="5"/>
  <c r="V35"/>
  <c r="V29"/>
  <c r="V15"/>
  <c r="V31" i="6"/>
  <c r="V27"/>
  <c r="V23"/>
  <c r="V33" i="5"/>
  <c r="V21"/>
  <c r="V13"/>
  <c r="AH8" s="1"/>
  <c r="V11"/>
  <c r="D46" s="1"/>
  <c r="D61" i="8" l="1"/>
  <c r="D61" i="7"/>
  <c r="AA8" i="8"/>
  <c r="AD8"/>
  <c r="AB8"/>
  <c r="Z8"/>
  <c r="AD8" i="6"/>
  <c r="AB8"/>
  <c r="Z8"/>
  <c r="AA8"/>
  <c r="AF8" i="5"/>
  <c r="AJ8"/>
  <c r="Y8" s="1"/>
  <c r="D48"/>
  <c r="AF8" i="7"/>
  <c r="D59"/>
  <c r="AF8" i="8"/>
  <c r="AJ8"/>
  <c r="D63"/>
  <c r="D64" i="6"/>
  <c r="AJ8"/>
  <c r="AH8"/>
  <c r="AF8"/>
  <c r="D62"/>
  <c r="AA8" i="7"/>
  <c r="AB8"/>
  <c r="AD8"/>
  <c r="Z8"/>
  <c r="AD8" i="5"/>
  <c r="Z8"/>
  <c r="AB8"/>
  <c r="AA8"/>
  <c r="AH8" i="7"/>
  <c r="AJ8"/>
  <c r="AH8" i="8"/>
  <c r="D44" i="5" l="1"/>
  <c r="P44"/>
  <c r="AI8"/>
  <c r="AI8" i="8"/>
  <c r="Y8"/>
  <c r="D58" i="7"/>
  <c r="Y8" i="6"/>
  <c r="AI8" s="1"/>
  <c r="AK8" i="8"/>
  <c r="D60"/>
  <c r="AC8" i="5"/>
  <c r="AG8"/>
  <c r="AE8" i="6"/>
  <c r="Y8" i="7"/>
  <c r="AC8" s="1"/>
  <c r="D61" i="6"/>
  <c r="D45" i="5"/>
  <c r="AK8"/>
  <c r="AE8"/>
  <c r="AE8" i="7"/>
  <c r="AG8" i="6"/>
  <c r="AG8" i="8"/>
  <c r="AC8"/>
  <c r="AE8"/>
  <c r="AK8" i="6" l="1"/>
  <c r="AC8"/>
  <c r="P60"/>
  <c r="D60"/>
  <c r="P59" i="8"/>
  <c r="D59"/>
  <c r="AG8" i="7"/>
  <c r="AI8"/>
  <c r="P57"/>
  <c r="D57"/>
  <c r="AK8"/>
  <c r="T57" i="4" l="1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Q30" s="1"/>
  <c r="R30" s="1"/>
  <c r="X8"/>
  <c r="W8"/>
  <c r="T56" i="3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Q30" s="1"/>
  <c r="R30" s="1"/>
  <c r="X8"/>
  <c r="W8"/>
  <c r="T41" i="2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X8"/>
  <c r="W8"/>
  <c r="X8" i="1"/>
  <c r="W8"/>
  <c r="T54"/>
  <c r="T53"/>
  <c r="T52"/>
  <c r="T51"/>
  <c r="T50"/>
  <c r="T49"/>
  <c r="T48"/>
  <c r="T47"/>
  <c r="T36"/>
  <c r="T37"/>
  <c r="T38"/>
  <c r="T39"/>
  <c r="T40"/>
  <c r="T41"/>
  <c r="T42"/>
  <c r="T43"/>
  <c r="T44"/>
  <c r="T45"/>
  <c r="T46"/>
  <c r="P9"/>
  <c r="P62" i="4" l="1"/>
  <c r="Q18" i="3"/>
  <c r="R18" s="1"/>
  <c r="Q10"/>
  <c r="R10" s="1"/>
  <c r="Q12"/>
  <c r="Q14"/>
  <c r="R14" s="1"/>
  <c r="Q20"/>
  <c r="R20" s="1"/>
  <c r="Q22"/>
  <c r="R22" s="1"/>
  <c r="Q16"/>
  <c r="R16" s="1"/>
  <c r="V10"/>
  <c r="V18"/>
  <c r="Q24"/>
  <c r="R24" s="1"/>
  <c r="Q10" i="4"/>
  <c r="R10" s="1"/>
  <c r="Q14"/>
  <c r="R14" s="1"/>
  <c r="Q20"/>
  <c r="R20" s="1"/>
  <c r="Q24"/>
  <c r="R24" s="1"/>
  <c r="Q28"/>
  <c r="R28" s="1"/>
  <c r="Q32"/>
  <c r="R32" s="1"/>
  <c r="Q12"/>
  <c r="R12" s="1"/>
  <c r="Q16"/>
  <c r="S16" s="1"/>
  <c r="Q18"/>
  <c r="R18" s="1"/>
  <c r="Q22"/>
  <c r="R22" s="1"/>
  <c r="Q26"/>
  <c r="R26" s="1"/>
  <c r="V10"/>
  <c r="V12"/>
  <c r="V14"/>
  <c r="V18"/>
  <c r="V20"/>
  <c r="V24"/>
  <c r="S26"/>
  <c r="V26"/>
  <c r="V28"/>
  <c r="S30"/>
  <c r="V30"/>
  <c r="V32"/>
  <c r="Q34"/>
  <c r="Q36"/>
  <c r="Q38"/>
  <c r="Q40"/>
  <c r="Q42"/>
  <c r="Q44"/>
  <c r="Q46"/>
  <c r="Q48"/>
  <c r="Q50"/>
  <c r="Q52"/>
  <c r="Q54"/>
  <c r="Q56"/>
  <c r="S10"/>
  <c r="S12"/>
  <c r="S14"/>
  <c r="S18"/>
  <c r="S20"/>
  <c r="Q11"/>
  <c r="Q13"/>
  <c r="V13" s="1"/>
  <c r="Q15"/>
  <c r="Q17"/>
  <c r="V17" s="1"/>
  <c r="Q19"/>
  <c r="Q21"/>
  <c r="Q23"/>
  <c r="Q25"/>
  <c r="V25" s="1"/>
  <c r="Q27"/>
  <c r="Q29"/>
  <c r="Q31"/>
  <c r="Q33"/>
  <c r="V33" s="1"/>
  <c r="Q35"/>
  <c r="Q37"/>
  <c r="V37" s="1"/>
  <c r="Q39"/>
  <c r="Q41"/>
  <c r="V41" s="1"/>
  <c r="Q43"/>
  <c r="Q45"/>
  <c r="V45" s="1"/>
  <c r="Q47"/>
  <c r="Q49"/>
  <c r="V49" s="1"/>
  <c r="Q51"/>
  <c r="Q53"/>
  <c r="V53" s="1"/>
  <c r="Q55"/>
  <c r="Q57"/>
  <c r="V57" s="1"/>
  <c r="P61"/>
  <c r="V16" i="3"/>
  <c r="Q26"/>
  <c r="R26" s="1"/>
  <c r="Q28"/>
  <c r="R28" s="1"/>
  <c r="Q32"/>
  <c r="R32" s="1"/>
  <c r="S12"/>
  <c r="S20"/>
  <c r="Q55"/>
  <c r="Q53"/>
  <c r="V53" s="1"/>
  <c r="Q51"/>
  <c r="V51" s="1"/>
  <c r="Q49"/>
  <c r="V49" s="1"/>
  <c r="Q47"/>
  <c r="Q45"/>
  <c r="Q43"/>
  <c r="V43" s="1"/>
  <c r="Q41"/>
  <c r="Q39"/>
  <c r="Q37"/>
  <c r="V37" s="1"/>
  <c r="Q35"/>
  <c r="V35" s="1"/>
  <c r="P61"/>
  <c r="P60"/>
  <c r="S18"/>
  <c r="S30"/>
  <c r="V30"/>
  <c r="V41"/>
  <c r="V45"/>
  <c r="Q11"/>
  <c r="Q13"/>
  <c r="Q15"/>
  <c r="Q17"/>
  <c r="Q19"/>
  <c r="Q21"/>
  <c r="Q23"/>
  <c r="Q25"/>
  <c r="V25" s="1"/>
  <c r="Q27"/>
  <c r="Q29"/>
  <c r="Q31"/>
  <c r="Q33"/>
  <c r="V33" s="1"/>
  <c r="Q34"/>
  <c r="Q36"/>
  <c r="Q38"/>
  <c r="Q40"/>
  <c r="Q42"/>
  <c r="Q44"/>
  <c r="Q46"/>
  <c r="Q48"/>
  <c r="Q50"/>
  <c r="Q52"/>
  <c r="Q54"/>
  <c r="Q56"/>
  <c r="Q40" i="2"/>
  <c r="Q38"/>
  <c r="Q36"/>
  <c r="Q34"/>
  <c r="P46"/>
  <c r="P45"/>
  <c r="Q13"/>
  <c r="Q19"/>
  <c r="Q21"/>
  <c r="Q23"/>
  <c r="Q27"/>
  <c r="Q29"/>
  <c r="Q31"/>
  <c r="Q33"/>
  <c r="V34"/>
  <c r="V38"/>
  <c r="Q10"/>
  <c r="V10" s="1"/>
  <c r="Q12"/>
  <c r="V12" s="1"/>
  <c r="Q14"/>
  <c r="Q16"/>
  <c r="V16" s="1"/>
  <c r="Q18"/>
  <c r="Q20"/>
  <c r="V20" s="1"/>
  <c r="Q22"/>
  <c r="Q24"/>
  <c r="V24" s="1"/>
  <c r="Q26"/>
  <c r="Q28"/>
  <c r="Q30"/>
  <c r="Q32"/>
  <c r="Q35"/>
  <c r="Q37"/>
  <c r="Q39"/>
  <c r="Q41"/>
  <c r="Q11"/>
  <c r="Q15"/>
  <c r="Q17"/>
  <c r="Q25"/>
  <c r="V36"/>
  <c r="V40"/>
  <c r="Q10" i="1"/>
  <c r="Q47"/>
  <c r="V47" s="1"/>
  <c r="Q50"/>
  <c r="V50" s="1"/>
  <c r="Q51"/>
  <c r="V51" s="1"/>
  <c r="Q54"/>
  <c r="V54" s="1"/>
  <c r="Q48"/>
  <c r="S48" s="1"/>
  <c r="Q49"/>
  <c r="V49" s="1"/>
  <c r="Q52"/>
  <c r="S52" s="1"/>
  <c r="Q53"/>
  <c r="V53" s="1"/>
  <c r="R52"/>
  <c r="R54" l="1"/>
  <c r="S54"/>
  <c r="R50"/>
  <c r="S50"/>
  <c r="R48"/>
  <c r="S32" i="4"/>
  <c r="S28"/>
  <c r="S24"/>
  <c r="S22"/>
  <c r="V22"/>
  <c r="V24" i="3"/>
  <c r="S22"/>
  <c r="V14"/>
  <c r="V20"/>
  <c r="S16"/>
  <c r="S14"/>
  <c r="S24"/>
  <c r="S10"/>
  <c r="R12"/>
  <c r="V12"/>
  <c r="S28"/>
  <c r="V28"/>
  <c r="V22"/>
  <c r="R16" i="4"/>
  <c r="V16"/>
  <c r="S51"/>
  <c r="R51"/>
  <c r="S47"/>
  <c r="R47"/>
  <c r="S43"/>
  <c r="R43"/>
  <c r="S39"/>
  <c r="R39"/>
  <c r="S35"/>
  <c r="R35"/>
  <c r="S31"/>
  <c r="R31"/>
  <c r="S27"/>
  <c r="R27"/>
  <c r="S23"/>
  <c r="R23"/>
  <c r="S19"/>
  <c r="R19"/>
  <c r="S15"/>
  <c r="R15"/>
  <c r="S11"/>
  <c r="R11"/>
  <c r="R56"/>
  <c r="V56"/>
  <c r="S56"/>
  <c r="R52"/>
  <c r="V52"/>
  <c r="S52"/>
  <c r="R48"/>
  <c r="V48"/>
  <c r="S48"/>
  <c r="R44"/>
  <c r="V44"/>
  <c r="S44"/>
  <c r="R40"/>
  <c r="V40"/>
  <c r="S40"/>
  <c r="R36"/>
  <c r="V36"/>
  <c r="S36"/>
  <c r="V31"/>
  <c r="V23"/>
  <c r="V11"/>
  <c r="S55"/>
  <c r="R55"/>
  <c r="S57"/>
  <c r="R57"/>
  <c r="S53"/>
  <c r="R53"/>
  <c r="S49"/>
  <c r="R49"/>
  <c r="S45"/>
  <c r="R45"/>
  <c r="S41"/>
  <c r="R41"/>
  <c r="S37"/>
  <c r="R37"/>
  <c r="S33"/>
  <c r="R33"/>
  <c r="S29"/>
  <c r="R29"/>
  <c r="S25"/>
  <c r="R25"/>
  <c r="S21"/>
  <c r="R21"/>
  <c r="S17"/>
  <c r="R17"/>
  <c r="S13"/>
  <c r="R13"/>
  <c r="R54"/>
  <c r="V54"/>
  <c r="S54"/>
  <c r="R50"/>
  <c r="V50"/>
  <c r="S50"/>
  <c r="R46"/>
  <c r="V46"/>
  <c r="S46"/>
  <c r="R42"/>
  <c r="V42"/>
  <c r="S42"/>
  <c r="R38"/>
  <c r="V38"/>
  <c r="S38"/>
  <c r="R34"/>
  <c r="V34"/>
  <c r="S34"/>
  <c r="V27"/>
  <c r="V19"/>
  <c r="V55"/>
  <c r="V51"/>
  <c r="V47"/>
  <c r="V43"/>
  <c r="V39"/>
  <c r="V35"/>
  <c r="V29"/>
  <c r="V21"/>
  <c r="V15"/>
  <c r="S32" i="3"/>
  <c r="S26"/>
  <c r="V32"/>
  <c r="V26"/>
  <c r="R54"/>
  <c r="V54"/>
  <c r="S54"/>
  <c r="R50"/>
  <c r="V50"/>
  <c r="S50"/>
  <c r="R46"/>
  <c r="V46"/>
  <c r="S46"/>
  <c r="R42"/>
  <c r="V42"/>
  <c r="S42"/>
  <c r="R38"/>
  <c r="V38"/>
  <c r="S38"/>
  <c r="R34"/>
  <c r="V34"/>
  <c r="S34"/>
  <c r="S31"/>
  <c r="R31"/>
  <c r="S27"/>
  <c r="R27"/>
  <c r="S23"/>
  <c r="R23"/>
  <c r="S19"/>
  <c r="R19"/>
  <c r="S15"/>
  <c r="R15"/>
  <c r="S11"/>
  <c r="R11"/>
  <c r="S37"/>
  <c r="R37"/>
  <c r="S41"/>
  <c r="R41"/>
  <c r="S45"/>
  <c r="R45"/>
  <c r="S49"/>
  <c r="R49"/>
  <c r="S53"/>
  <c r="R53"/>
  <c r="V31"/>
  <c r="V23"/>
  <c r="V19"/>
  <c r="V15"/>
  <c r="V11"/>
  <c r="R56"/>
  <c r="V56"/>
  <c r="S56"/>
  <c r="R52"/>
  <c r="V52"/>
  <c r="S52"/>
  <c r="R48"/>
  <c r="V48"/>
  <c r="S48"/>
  <c r="R44"/>
  <c r="V44"/>
  <c r="S44"/>
  <c r="R40"/>
  <c r="V40"/>
  <c r="S40"/>
  <c r="R36"/>
  <c r="V36"/>
  <c r="S36"/>
  <c r="S33"/>
  <c r="R33"/>
  <c r="S29"/>
  <c r="R29"/>
  <c r="S25"/>
  <c r="R25"/>
  <c r="S21"/>
  <c r="R21"/>
  <c r="S17"/>
  <c r="R17"/>
  <c r="S13"/>
  <c r="R13"/>
  <c r="S35"/>
  <c r="R35"/>
  <c r="S39"/>
  <c r="R39"/>
  <c r="S43"/>
  <c r="R43"/>
  <c r="S47"/>
  <c r="R47"/>
  <c r="S51"/>
  <c r="R51"/>
  <c r="S55"/>
  <c r="R55"/>
  <c r="V55"/>
  <c r="V47"/>
  <c r="V39"/>
  <c r="V27"/>
  <c r="V29"/>
  <c r="V21"/>
  <c r="V17"/>
  <c r="V13"/>
  <c r="S25" i="2"/>
  <c r="R25"/>
  <c r="V25"/>
  <c r="S15"/>
  <c r="R15"/>
  <c r="V15"/>
  <c r="R39"/>
  <c r="V39"/>
  <c r="S39"/>
  <c r="R35"/>
  <c r="V35"/>
  <c r="S35"/>
  <c r="R30"/>
  <c r="S30"/>
  <c r="S26"/>
  <c r="R26"/>
  <c r="R22"/>
  <c r="S22"/>
  <c r="S18"/>
  <c r="R18"/>
  <c r="R14"/>
  <c r="S14"/>
  <c r="V33"/>
  <c r="S33"/>
  <c r="R33"/>
  <c r="V29"/>
  <c r="R29"/>
  <c r="S29"/>
  <c r="S23"/>
  <c r="R23"/>
  <c r="V23"/>
  <c r="V19"/>
  <c r="R19"/>
  <c r="S19"/>
  <c r="S34"/>
  <c r="R34"/>
  <c r="S38"/>
  <c r="R38"/>
  <c r="V30"/>
  <c r="V26"/>
  <c r="S17"/>
  <c r="R17"/>
  <c r="V17"/>
  <c r="S11"/>
  <c r="R11"/>
  <c r="V11"/>
  <c r="R41"/>
  <c r="V41"/>
  <c r="S41"/>
  <c r="R37"/>
  <c r="V37"/>
  <c r="S37"/>
  <c r="R32"/>
  <c r="S32"/>
  <c r="R28"/>
  <c r="S28"/>
  <c r="S24"/>
  <c r="R24"/>
  <c r="R20"/>
  <c r="S20"/>
  <c r="R16"/>
  <c r="S16"/>
  <c r="S12"/>
  <c r="R12"/>
  <c r="R10"/>
  <c r="S10"/>
  <c r="V31"/>
  <c r="R31"/>
  <c r="S31"/>
  <c r="V27"/>
  <c r="R27"/>
  <c r="S27"/>
  <c r="V21"/>
  <c r="R21"/>
  <c r="S21"/>
  <c r="V13"/>
  <c r="R13"/>
  <c r="S13"/>
  <c r="S36"/>
  <c r="R36"/>
  <c r="S40"/>
  <c r="R40"/>
  <c r="V32"/>
  <c r="V28"/>
  <c r="V22"/>
  <c r="V18"/>
  <c r="V14"/>
  <c r="V52" i="1"/>
  <c r="V48"/>
  <c r="S53"/>
  <c r="R53"/>
  <c r="S51"/>
  <c r="R51"/>
  <c r="S49"/>
  <c r="R49"/>
  <c r="S47"/>
  <c r="R47"/>
  <c r="AD8" i="3" l="1"/>
  <c r="Z8"/>
  <c r="AB8" i="4"/>
  <c r="AA8" i="3"/>
  <c r="AD8" i="4"/>
  <c r="D64"/>
  <c r="AH8"/>
  <c r="D62"/>
  <c r="AF8"/>
  <c r="AJ8"/>
  <c r="Z8"/>
  <c r="AA8"/>
  <c r="AB8" i="3"/>
  <c r="D46" i="2"/>
  <c r="D63" i="3"/>
  <c r="AF8"/>
  <c r="AJ8"/>
  <c r="D61"/>
  <c r="AH8"/>
  <c r="AA8" i="2"/>
  <c r="AD8"/>
  <c r="AB8"/>
  <c r="Z8"/>
  <c r="AF8"/>
  <c r="AJ8"/>
  <c r="D48"/>
  <c r="AH8"/>
  <c r="Q46" i="1"/>
  <c r="V46" s="1"/>
  <c r="Q45"/>
  <c r="V45" s="1"/>
  <c r="Q44"/>
  <c r="V44" s="1"/>
  <c r="Q43"/>
  <c r="V43" s="1"/>
  <c r="Q42"/>
  <c r="V42" s="1"/>
  <c r="Q41"/>
  <c r="V41" s="1"/>
  <c r="Q40"/>
  <c r="V40" s="1"/>
  <c r="Q39"/>
  <c r="V39" s="1"/>
  <c r="Q38"/>
  <c r="V38" s="1"/>
  <c r="Q37"/>
  <c r="V37" s="1"/>
  <c r="Q36"/>
  <c r="V36" s="1"/>
  <c r="T35"/>
  <c r="Q35"/>
  <c r="S35" s="1"/>
  <c r="T34"/>
  <c r="Q34"/>
  <c r="R34" s="1"/>
  <c r="T33"/>
  <c r="Q33"/>
  <c r="S33" s="1"/>
  <c r="T32"/>
  <c r="Q32"/>
  <c r="R32" s="1"/>
  <c r="T31"/>
  <c r="Q31"/>
  <c r="S31" s="1"/>
  <c r="T30"/>
  <c r="Q30"/>
  <c r="R30" s="1"/>
  <c r="T29"/>
  <c r="Q29"/>
  <c r="S29" s="1"/>
  <c r="T28"/>
  <c r="Q28"/>
  <c r="R28" s="1"/>
  <c r="T27"/>
  <c r="Q27"/>
  <c r="S27" s="1"/>
  <c r="T26"/>
  <c r="Q26"/>
  <c r="R26" s="1"/>
  <c r="T25"/>
  <c r="Q25"/>
  <c r="S25" s="1"/>
  <c r="T24"/>
  <c r="Q24"/>
  <c r="R24" s="1"/>
  <c r="T23"/>
  <c r="Q23"/>
  <c r="S23" s="1"/>
  <c r="T22"/>
  <c r="Q22"/>
  <c r="R22" s="1"/>
  <c r="T21"/>
  <c r="Q21"/>
  <c r="S21" s="1"/>
  <c r="T20"/>
  <c r="Q20"/>
  <c r="R20" s="1"/>
  <c r="T19"/>
  <c r="Q19"/>
  <c r="S19" s="1"/>
  <c r="T18"/>
  <c r="Q18"/>
  <c r="R18" s="1"/>
  <c r="T17"/>
  <c r="Q17"/>
  <c r="S17" s="1"/>
  <c r="T16"/>
  <c r="Q16"/>
  <c r="R16" s="1"/>
  <c r="T15"/>
  <c r="Q15"/>
  <c r="S15" s="1"/>
  <c r="T14"/>
  <c r="Q14"/>
  <c r="R14" s="1"/>
  <c r="T13"/>
  <c r="Q13"/>
  <c r="S13" s="1"/>
  <c r="T12"/>
  <c r="Q12"/>
  <c r="R12" s="1"/>
  <c r="T11"/>
  <c r="Q11"/>
  <c r="T10"/>
  <c r="D61" i="4" l="1"/>
  <c r="Y8"/>
  <c r="AG8" s="1"/>
  <c r="V30" i="1"/>
  <c r="V31"/>
  <c r="V32"/>
  <c r="V33"/>
  <c r="V34"/>
  <c r="V35"/>
  <c r="Y8" i="3"/>
  <c r="D60"/>
  <c r="Y8" i="2"/>
  <c r="AI8" s="1"/>
  <c r="D45"/>
  <c r="AK8"/>
  <c r="V10" i="1"/>
  <c r="P58"/>
  <c r="P59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R29"/>
  <c r="V29"/>
  <c r="R36"/>
  <c r="R38"/>
  <c r="R40"/>
  <c r="R42"/>
  <c r="R44"/>
  <c r="R46"/>
  <c r="S37"/>
  <c r="S39"/>
  <c r="S41"/>
  <c r="S43"/>
  <c r="S45"/>
  <c r="R45"/>
  <c r="S11"/>
  <c r="R10"/>
  <c r="R21"/>
  <c r="R37"/>
  <c r="R17"/>
  <c r="R25"/>
  <c r="R33"/>
  <c r="R41"/>
  <c r="R13"/>
  <c r="R11"/>
  <c r="R15"/>
  <c r="R19"/>
  <c r="R23"/>
  <c r="R27"/>
  <c r="R31"/>
  <c r="R35"/>
  <c r="R39"/>
  <c r="R43"/>
  <c r="S12"/>
  <c r="S16"/>
  <c r="S20"/>
  <c r="S24"/>
  <c r="S28"/>
  <c r="S32"/>
  <c r="S34"/>
  <c r="S38"/>
  <c r="S10"/>
  <c r="S14"/>
  <c r="S18"/>
  <c r="S22"/>
  <c r="S26"/>
  <c r="S30"/>
  <c r="S36"/>
  <c r="S40"/>
  <c r="S42"/>
  <c r="S44"/>
  <c r="S46"/>
  <c r="AE8" i="2" l="1"/>
  <c r="P60" i="4"/>
  <c r="D60"/>
  <c r="AE8"/>
  <c r="AK8"/>
  <c r="AI8"/>
  <c r="AC8"/>
  <c r="AC8" i="2"/>
  <c r="P59" i="3"/>
  <c r="D59"/>
  <c r="AC8"/>
  <c r="AE8"/>
  <c r="AK8"/>
  <c r="AG8"/>
  <c r="AI8"/>
  <c r="P44" i="2"/>
  <c r="D44"/>
  <c r="AG8"/>
  <c r="AB8" i="1"/>
  <c r="Z8"/>
  <c r="AD8"/>
  <c r="AA8"/>
  <c r="D61" l="1"/>
  <c r="D59"/>
  <c r="AJ8"/>
  <c r="D58" s="1"/>
  <c r="AF8"/>
  <c r="AH8"/>
  <c r="Y8" l="1"/>
  <c r="D57" l="1"/>
  <c r="P57"/>
  <c r="AG8"/>
  <c r="AE8"/>
  <c r="AC8"/>
  <c r="AK8"/>
  <c r="AI8"/>
</calcChain>
</file>

<file path=xl/sharedStrings.xml><?xml version="1.0" encoding="utf-8"?>
<sst xmlns="http://schemas.openxmlformats.org/spreadsheetml/2006/main" count="2249" uniqueCount="464">
  <si>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</si>
  <si>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</si>
  <si>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</si>
  <si>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</si>
  <si>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</si>
  <si>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</si>
  <si>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</si>
  <si>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</si>
  <si>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</si>
  <si>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</si>
  <si>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</si>
  <si>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</si>
  <si>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</si>
  <si>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</si>
  <si>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</si>
  <si>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</si>
  <si>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</si>
  <si>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</si>
  <si>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</si>
  <si>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</si>
  <si>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</si>
  <si>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</si>
  <si>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</si>
  <si>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</si>
  <si>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</si>
  <si>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</si>
  <si>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</si>
  <si>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</si>
  <si>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</si>
  <si>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</si>
  <si>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</si>
  <si>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</si>
  <si>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</si>
  <si>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</si>
  <si>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</si>
  <si>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</si>
  <si>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</si>
  <si>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</si>
  <si>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</si>
  <si>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</si>
  <si>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</si>
  <si>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</si>
  <si>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</si>
  <si>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</si>
  <si>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t>- Số SV thi không đạt:</t>
  </si>
  <si>
    <t>- Số SV vắng thi có phép:</t>
  </si>
  <si>
    <t>Thi lần 1 kỳ thi các HP thay thế TN Khóa 2012, L14 (ngành VT)</t>
  </si>
  <si>
    <t>B12DCVT051</t>
  </si>
  <si>
    <t>Trương Đình</t>
  </si>
  <si>
    <t>Công</t>
  </si>
  <si>
    <t>D12CQVT02-B</t>
  </si>
  <si>
    <t>B12DCVT131</t>
  </si>
  <si>
    <t>Lê Văn</t>
  </si>
  <si>
    <t>Sơn</t>
  </si>
  <si>
    <t>D12CQVT03-B</t>
  </si>
  <si>
    <t>B12DCVT150</t>
  </si>
  <si>
    <t>Nguyễn Việt</t>
  </si>
  <si>
    <t>Cường</t>
  </si>
  <si>
    <t>D12CQVT04-B</t>
  </si>
  <si>
    <t>B12DCVT329</t>
  </si>
  <si>
    <t>Vũ Đức</t>
  </si>
  <si>
    <t>Quang</t>
  </si>
  <si>
    <t>D12CQVT07-B</t>
  </si>
  <si>
    <t>B12DCVT055</t>
  </si>
  <si>
    <t>Đinh Văn</t>
  </si>
  <si>
    <t>Giáp</t>
  </si>
  <si>
    <t>B112101167</t>
  </si>
  <si>
    <t>Vũ Sỹ</t>
  </si>
  <si>
    <t>Hiệp</t>
  </si>
  <si>
    <t>B12DCVT190</t>
  </si>
  <si>
    <t>Trần Hữu</t>
  </si>
  <si>
    <t>Tùng</t>
  </si>
  <si>
    <t>B12DCVT204</t>
  </si>
  <si>
    <t>Vũ Ngọc</t>
  </si>
  <si>
    <t>Hoàn</t>
  </si>
  <si>
    <t>D12CQVT05-B</t>
  </si>
  <si>
    <t>B12DCVT165</t>
  </si>
  <si>
    <t>Kiều Văn</t>
  </si>
  <si>
    <t>Huy</t>
  </si>
  <si>
    <t>B12DCVT225</t>
  </si>
  <si>
    <t>Hà Anh</t>
  </si>
  <si>
    <t>B12DCVT326</t>
  </si>
  <si>
    <t>Đỗ</t>
  </si>
  <si>
    <t>Quân</t>
  </si>
  <si>
    <t>B12DCVT208</t>
  </si>
  <si>
    <t>Trần Việt</t>
  </si>
  <si>
    <t>Hưng</t>
  </si>
  <si>
    <t>B12DCVT082</t>
  </si>
  <si>
    <t>Thanh</t>
  </si>
  <si>
    <t>B12DCVT115</t>
  </si>
  <si>
    <t>Trần Văn</t>
  </si>
  <si>
    <t>Hùng</t>
  </si>
  <si>
    <t>B12DCVT139</t>
  </si>
  <si>
    <t>Văn Thanh</t>
  </si>
  <si>
    <t>B12DCVT163</t>
  </si>
  <si>
    <t>Hà Thị</t>
  </si>
  <si>
    <t>Hương</t>
  </si>
  <si>
    <t>B12DCVT313</t>
  </si>
  <si>
    <t>B12DCVT092</t>
  </si>
  <si>
    <t>Trần Ngọc</t>
  </si>
  <si>
    <t>B12DCVT015</t>
  </si>
  <si>
    <t>Nguyễn Xuân</t>
  </si>
  <si>
    <t>D12CQVT01-B</t>
  </si>
  <si>
    <t>B12DCVT276</t>
  </si>
  <si>
    <t>D12CQVT06-B</t>
  </si>
  <si>
    <t>B12DCVT018</t>
  </si>
  <si>
    <t>Nguyễn Duy</t>
  </si>
  <si>
    <t>B12DCVT233</t>
  </si>
  <si>
    <t>Lã Thị</t>
  </si>
  <si>
    <t>Trang</t>
  </si>
  <si>
    <t>B12DCVT085</t>
  </si>
  <si>
    <t>Vũ Mạnh</t>
  </si>
  <si>
    <t>Thứ</t>
  </si>
  <si>
    <t>B12DCVT261</t>
  </si>
  <si>
    <t>Nguyễn Văn</t>
  </si>
  <si>
    <t>Khoa</t>
  </si>
  <si>
    <t>B12DCVT002</t>
  </si>
  <si>
    <t>Nguyễn Phan</t>
  </si>
  <si>
    <t>Anh</t>
  </si>
  <si>
    <t>B12DCVT322</t>
  </si>
  <si>
    <t>Nam</t>
  </si>
  <si>
    <t>B12DCVT046</t>
  </si>
  <si>
    <t>Vũ Quốc</t>
  </si>
  <si>
    <t>Việt</t>
  </si>
  <si>
    <t>B12DCVT104</t>
  </si>
  <si>
    <t>Trần Mạnh</t>
  </si>
  <si>
    <t>Dũng</t>
  </si>
  <si>
    <t>B12DCVT300</t>
  </si>
  <si>
    <t>Đỗ Thị Kim</t>
  </si>
  <si>
    <t>Dung</t>
  </si>
  <si>
    <t>B12DCVT321</t>
  </si>
  <si>
    <t>Phạm Tuấn</t>
  </si>
  <si>
    <t>Minh</t>
  </si>
  <si>
    <t>B12DCVT203</t>
  </si>
  <si>
    <t>Nguyễn Sơn</t>
  </si>
  <si>
    <t>Hải</t>
  </si>
  <si>
    <t>B12DCVT188</t>
  </si>
  <si>
    <t>Nguyễn Huy</t>
  </si>
  <si>
    <t>B12DCVT189</t>
  </si>
  <si>
    <t>Nguyễn Thanh</t>
  </si>
  <si>
    <t>B12DCVT118</t>
  </si>
  <si>
    <t>Nguyễn Thị</t>
  </si>
  <si>
    <t>Huyền</t>
  </si>
  <si>
    <t>B12DCVT328</t>
  </si>
  <si>
    <t>Nguyễn Đình</t>
  </si>
  <si>
    <t>B12DCVT145</t>
  </si>
  <si>
    <t>B12DCVT146</t>
  </si>
  <si>
    <t>Nguyễn Thế</t>
  </si>
  <si>
    <t>B12DCVT346</t>
  </si>
  <si>
    <t>Trịnh Trọng</t>
  </si>
  <si>
    <t>Quý</t>
  </si>
  <si>
    <t>B12DCVT251</t>
  </si>
  <si>
    <t>Trần Trung</t>
  </si>
  <si>
    <t>Đức</t>
  </si>
  <si>
    <t>B12DCVT198</t>
  </si>
  <si>
    <t>Hoàng Tiến</t>
  </si>
  <si>
    <t>B12DCVT087</t>
  </si>
  <si>
    <t>Nguyễn Thị Thúy</t>
  </si>
  <si>
    <t>B12DCVT228</t>
  </si>
  <si>
    <t>Thái Trung</t>
  </si>
  <si>
    <t>Tần</t>
  </si>
  <si>
    <t>B12DCVT193</t>
  </si>
  <si>
    <t>Nguyễn Quang</t>
  </si>
  <si>
    <t>ánh</t>
  </si>
  <si>
    <t>B12DCVT217</t>
  </si>
  <si>
    <t>Các công nghệ mạng viễn thông tiên tiến</t>
  </si>
  <si>
    <t>Nhóm: TEL1432-01</t>
  </si>
  <si>
    <t>Ngày thi: 21/11/2016</t>
  </si>
  <si>
    <t>Giờ thi: 8h00</t>
  </si>
  <si>
    <t>Công nghệ vô tuyến băng rộng</t>
  </si>
  <si>
    <t>Ngày thi: 22/11/2016</t>
  </si>
  <si>
    <t>Nhóm: TEL1433-01</t>
  </si>
  <si>
    <t>B12DCVT202</t>
  </si>
  <si>
    <t>Nguyễn Thị Thái</t>
  </si>
  <si>
    <t>Hà</t>
  </si>
  <si>
    <t>B12DCVT218</t>
  </si>
  <si>
    <t>Phạm Văn Hồ</t>
  </si>
  <si>
    <t>B12DCVT199</t>
  </si>
  <si>
    <t>Ngô Tuấn</t>
  </si>
  <si>
    <t>B12DCVT117</t>
  </si>
  <si>
    <t>Nguyễn Quốc</t>
  </si>
  <si>
    <t>B12DCVT288</t>
  </si>
  <si>
    <t>Chu Hoàng</t>
  </si>
  <si>
    <t>Trung</t>
  </si>
  <si>
    <t>B12DCVT070</t>
  </si>
  <si>
    <t>Nguyễn Bá</t>
  </si>
  <si>
    <t>Lượng</t>
  </si>
  <si>
    <t>1021010179</t>
  </si>
  <si>
    <t>Lý Phúc</t>
  </si>
  <si>
    <t>Tân</t>
  </si>
  <si>
    <t>B12DCVT317</t>
  </si>
  <si>
    <t>Nguyễn Hải</t>
  </si>
  <si>
    <t>Long</t>
  </si>
  <si>
    <t>B12DCVT041</t>
  </si>
  <si>
    <t>Nguyễn Ngọc</t>
  </si>
  <si>
    <t>Tú</t>
  </si>
  <si>
    <t>B12DCVT332</t>
  </si>
  <si>
    <t>Nguyễn Đại</t>
  </si>
  <si>
    <t>Thành</t>
  </si>
  <si>
    <t>B12DCVT128</t>
  </si>
  <si>
    <t>B12DCVT315</t>
  </si>
  <si>
    <t>Nguyễn Hữu</t>
  </si>
  <si>
    <t>Liêm</t>
  </si>
  <si>
    <t>B12DCVT314</t>
  </si>
  <si>
    <t>Khôi</t>
  </si>
  <si>
    <t>B12DCVT200</t>
  </si>
  <si>
    <t>Nguyễn Đức</t>
  </si>
  <si>
    <t>Duy</t>
  </si>
  <si>
    <t>B12DCVT047</t>
  </si>
  <si>
    <t>Lê Tuấn</t>
  </si>
  <si>
    <t>B12DCVT026</t>
  </si>
  <si>
    <t>Trương Văn</t>
  </si>
  <si>
    <t>Nhân</t>
  </si>
  <si>
    <t>B12DCVT010</t>
  </si>
  <si>
    <t>Nguyễn Nam</t>
  </si>
  <si>
    <t>B12DCVT107</t>
  </si>
  <si>
    <t>Hoàng Thị</t>
  </si>
  <si>
    <t>Duyên</t>
  </si>
  <si>
    <t>B12DCVT013</t>
  </si>
  <si>
    <t>Thân Đức</t>
  </si>
  <si>
    <t>Hoàng</t>
  </si>
  <si>
    <t>B12DCVT215</t>
  </si>
  <si>
    <t>Lò Văn</t>
  </si>
  <si>
    <t>Lý</t>
  </si>
  <si>
    <t>B12DCVT009</t>
  </si>
  <si>
    <t>Kiều Duy</t>
  </si>
  <si>
    <t>B12DCVT232</t>
  </si>
  <si>
    <t>Tô Tiến</t>
  </si>
  <si>
    <t>Thắng</t>
  </si>
  <si>
    <t>B12DCVT040</t>
  </si>
  <si>
    <t>Vương Văn</t>
  </si>
  <si>
    <t>Trường</t>
  </si>
  <si>
    <t>B12DCVT033</t>
  </si>
  <si>
    <t>Cao Văn</t>
  </si>
  <si>
    <t>B12DCVT024</t>
  </si>
  <si>
    <t>Đỗ Xuân</t>
  </si>
  <si>
    <t>Mười</t>
  </si>
  <si>
    <t>B12DCVT039</t>
  </si>
  <si>
    <t>Đinh Bá</t>
  </si>
  <si>
    <t>Trúc</t>
  </si>
  <si>
    <t>B12DCVT036</t>
  </si>
  <si>
    <t>Nguyễn Thu</t>
  </si>
  <si>
    <t>Thủy</t>
  </si>
  <si>
    <t>B12DCVT237</t>
  </si>
  <si>
    <t>B12DCVT234</t>
  </si>
  <si>
    <t>Nguyễn Thành</t>
  </si>
  <si>
    <t>B12DCVT282</t>
  </si>
  <si>
    <t>B12DCVT265</t>
  </si>
  <si>
    <t>Lợi</t>
  </si>
  <si>
    <t>B12DCVT201</t>
  </si>
  <si>
    <t>Công nghệ truy nhập quang</t>
  </si>
  <si>
    <t>Ngày thi: 25/11/2016</t>
  </si>
  <si>
    <t>B12DCVT157</t>
  </si>
  <si>
    <t>Phạm Mạnh</t>
  </si>
  <si>
    <t>B12DCVT021</t>
  </si>
  <si>
    <t>Tạ Xuân</t>
  </si>
  <si>
    <t>Kiên</t>
  </si>
  <si>
    <t>B12DCVT148</t>
  </si>
  <si>
    <t>Hoàng Xuân</t>
  </si>
  <si>
    <t>Chương</t>
  </si>
  <si>
    <t>B12DCVT167</t>
  </si>
  <si>
    <t>Phạm Quốc</t>
  </si>
  <si>
    <t>Lâm</t>
  </si>
  <si>
    <t>B12DCVT273</t>
  </si>
  <si>
    <t>Nguyễn Hồng</t>
  </si>
  <si>
    <t>Phương</t>
  </si>
  <si>
    <t>B12DCVT296</t>
  </si>
  <si>
    <t>Nguyễn Văn Mười</t>
  </si>
  <si>
    <t>Chín</t>
  </si>
  <si>
    <t>B12DCVT109</t>
  </si>
  <si>
    <t>B12DCVT342</t>
  </si>
  <si>
    <t>Đào Hoàng</t>
  </si>
  <si>
    <t>B12DCVT123</t>
  </si>
  <si>
    <t>B12DCVT050</t>
  </si>
  <si>
    <t>Nguyễn Tiến</t>
  </si>
  <si>
    <t>B112101276</t>
  </si>
  <si>
    <t>B12DCVT030</t>
  </si>
  <si>
    <t>Trần Quang</t>
  </si>
  <si>
    <t>Tài</t>
  </si>
  <si>
    <t>B12DCVT101</t>
  </si>
  <si>
    <t>Nguyễn Trọng</t>
  </si>
  <si>
    <t>Duẩn</t>
  </si>
  <si>
    <t>B12DCVT086</t>
  </si>
  <si>
    <t>Vũ Đình</t>
  </si>
  <si>
    <t>Tiến</t>
  </si>
  <si>
    <t>B12DCVT301</t>
  </si>
  <si>
    <t>B12DCVT302</t>
  </si>
  <si>
    <t>B12DCVT174</t>
  </si>
  <si>
    <t>Cù Lưu</t>
  </si>
  <si>
    <t>Phong</t>
  </si>
  <si>
    <t>B12DCVT333</t>
  </si>
  <si>
    <t>Trần Phương</t>
  </si>
  <si>
    <t>Thảo</t>
  </si>
  <si>
    <t>B12DCVT286</t>
  </si>
  <si>
    <t>Phan Minh</t>
  </si>
  <si>
    <t>Trí</t>
  </si>
  <si>
    <t>B12DCVT250</t>
  </si>
  <si>
    <t>Phan Trọng</t>
  </si>
  <si>
    <t>B12DCVT052</t>
  </si>
  <si>
    <t>Nguyễn Ngọc Hải</t>
  </si>
  <si>
    <t>Đăng</t>
  </si>
  <si>
    <t>B12DCVT097</t>
  </si>
  <si>
    <t>Phạm Việt</t>
  </si>
  <si>
    <t>B12DCVT060</t>
  </si>
  <si>
    <t>Trịnh Đức</t>
  </si>
  <si>
    <t>Hiếu</t>
  </si>
  <si>
    <t>B12DCVT345</t>
  </si>
  <si>
    <t>Bùi Đức</t>
  </si>
  <si>
    <t>B12DCVT176</t>
  </si>
  <si>
    <t>Nguyễn Hoàng</t>
  </si>
  <si>
    <t>B12DCVT298</t>
  </si>
  <si>
    <t>Đạt</t>
  </si>
  <si>
    <t>B12DCVT337</t>
  </si>
  <si>
    <t>Nguyễn Công</t>
  </si>
  <si>
    <t>B12DCVT019</t>
  </si>
  <si>
    <t>B12DCVT028</t>
  </si>
  <si>
    <t>B12DCVT044</t>
  </si>
  <si>
    <t>Nguyễn Phúc</t>
  </si>
  <si>
    <t>Tường</t>
  </si>
  <si>
    <t>B12DCVT324</t>
  </si>
  <si>
    <t>Lê Hồng</t>
  </si>
  <si>
    <t>Nhung</t>
  </si>
  <si>
    <t>B12DCVT206</t>
  </si>
  <si>
    <t>Phùng Mạnh Minh</t>
  </si>
  <si>
    <t>B12DCVT048</t>
  </si>
  <si>
    <t>Lê Văn Tuấn</t>
  </si>
  <si>
    <t>B12DCVT062</t>
  </si>
  <si>
    <t>Phạm Đình</t>
  </si>
  <si>
    <t>B12DCVT066</t>
  </si>
  <si>
    <t>Đặng Quang</t>
  </si>
  <si>
    <t>B12DCVT005</t>
  </si>
  <si>
    <t>Nông Công</t>
  </si>
  <si>
    <t>Chính</t>
  </si>
  <si>
    <t>B12DCVT095</t>
  </si>
  <si>
    <t>Đinh Hoàng</t>
  </si>
  <si>
    <t>An</t>
  </si>
  <si>
    <t>B12DCVT088</t>
  </si>
  <si>
    <t>Trọng</t>
  </si>
  <si>
    <t>B12DCVT299</t>
  </si>
  <si>
    <t>B12DCVT114</t>
  </si>
  <si>
    <t>Nguyễn Minh</t>
  </si>
  <si>
    <t>B12DCVT063</t>
  </si>
  <si>
    <t>B12DCVT003</t>
  </si>
  <si>
    <t>B12DCVT212</t>
  </si>
  <si>
    <t>Vũ Trung</t>
  </si>
  <si>
    <t>B12DCVT011</t>
  </si>
  <si>
    <t>Bùi Thành</t>
  </si>
  <si>
    <t>B12DCVT038</t>
  </si>
  <si>
    <t>Trần Đức</t>
  </si>
  <si>
    <t>Tính</t>
  </si>
  <si>
    <t>B12DCVT295</t>
  </si>
  <si>
    <t>Trần Thị Vân</t>
  </si>
  <si>
    <t>B13LDVT036</t>
  </si>
  <si>
    <t>Trương Hoàng</t>
  </si>
  <si>
    <t>Vương</t>
  </si>
  <si>
    <t>L13VT</t>
  </si>
  <si>
    <t>Nhóm: TEL1434-01</t>
  </si>
  <si>
    <t>B14LDVT001</t>
  </si>
  <si>
    <t>L14VT</t>
  </si>
  <si>
    <t>B14LDVT002</t>
  </si>
  <si>
    <t>B14LDVT009</t>
  </si>
  <si>
    <t>Hoàng Nghĩa</t>
  </si>
  <si>
    <t>Chiến</t>
  </si>
  <si>
    <t>B14LDVT005</t>
  </si>
  <si>
    <t>Nguyễn Như</t>
  </si>
  <si>
    <t>Cương</t>
  </si>
  <si>
    <t>B14LDVT008</t>
  </si>
  <si>
    <t>Khương Quý</t>
  </si>
  <si>
    <t>B14LDVT007</t>
  </si>
  <si>
    <t>Phạm Văn</t>
  </si>
  <si>
    <t>B14LDVT017</t>
  </si>
  <si>
    <t>Phạm Công</t>
  </si>
  <si>
    <t>Đoàn</t>
  </si>
  <si>
    <t>B14LDVT018</t>
  </si>
  <si>
    <t>Vũ Bá</t>
  </si>
  <si>
    <t>Đông</t>
  </si>
  <si>
    <t>B14LDVT024</t>
  </si>
  <si>
    <t>B14LDVT026</t>
  </si>
  <si>
    <t>Đỗ Mạnh</t>
  </si>
  <si>
    <t>B14LDVT028</t>
  </si>
  <si>
    <t>B14LDVT027</t>
  </si>
  <si>
    <t>B14LDVT025</t>
  </si>
  <si>
    <t>Bùi Quang</t>
  </si>
  <si>
    <t>B14LDVT033</t>
  </si>
  <si>
    <t>B14LDVT031</t>
  </si>
  <si>
    <t>Lê Khắc</t>
  </si>
  <si>
    <t>Kỳ</t>
  </si>
  <si>
    <t>B14LDVT034</t>
  </si>
  <si>
    <t>Linh</t>
  </si>
  <si>
    <t>B14LDVT035</t>
  </si>
  <si>
    <t>Phạm Thị</t>
  </si>
  <si>
    <t>B14LDVT039</t>
  </si>
  <si>
    <t>Lê Huy</t>
  </si>
  <si>
    <t>Mạnh</t>
  </si>
  <si>
    <t>B14LDVT041</t>
  </si>
  <si>
    <t>Hoàng Bảo</t>
  </si>
  <si>
    <t>B14LDVT044</t>
  </si>
  <si>
    <t>Vũ Hoa</t>
  </si>
  <si>
    <t>Nghĩa</t>
  </si>
  <si>
    <t>B14LDVT046</t>
  </si>
  <si>
    <t>B14LDVT047</t>
  </si>
  <si>
    <t>Trần Đăng</t>
  </si>
  <si>
    <t>B14LDVT048</t>
  </si>
  <si>
    <t>Hoàng Ngọc</t>
  </si>
  <si>
    <t>B14LDVT056</t>
  </si>
  <si>
    <t>Đoàn Văn</t>
  </si>
  <si>
    <t>Thiều</t>
  </si>
  <si>
    <t>B14LDVT051</t>
  </si>
  <si>
    <t>Nguyễn Mạnh</t>
  </si>
  <si>
    <t>B14LDVT050</t>
  </si>
  <si>
    <t>B14LDVT053</t>
  </si>
  <si>
    <t>Đỗ Hữu Nguyên</t>
  </si>
  <si>
    <t>Tuấn</t>
  </si>
  <si>
    <t>B14LDVT060</t>
  </si>
  <si>
    <t>Lê Thành</t>
  </si>
  <si>
    <t>B14LDVT062</t>
  </si>
  <si>
    <t>Vượng</t>
  </si>
  <si>
    <t>B14LDVT003</t>
  </si>
  <si>
    <t>B14LDVT012</t>
  </si>
  <si>
    <t>B14LDVT036</t>
  </si>
  <si>
    <t>Luân</t>
  </si>
  <si>
    <t>B14LDVT037</t>
  </si>
  <si>
    <t>Lưu</t>
  </si>
  <si>
    <t>B14LDVT016</t>
  </si>
  <si>
    <t>Định</t>
  </si>
  <si>
    <t>B14LDVT054</t>
  </si>
  <si>
    <t>Phan Văn</t>
  </si>
  <si>
    <t>Thái</t>
  </si>
  <si>
    <t>B12DCVT057</t>
  </si>
  <si>
    <t>Hào</t>
  </si>
  <si>
    <t>B12DCVT105</t>
  </si>
  <si>
    <t>Vũ Tiến</t>
  </si>
  <si>
    <t>B12DCVT103</t>
  </si>
  <si>
    <t>Ngô Trung</t>
  </si>
  <si>
    <t>B12DCVT110</t>
  </si>
  <si>
    <t>Vũ Việt</t>
  </si>
  <si>
    <t>B12DCVT120</t>
  </si>
  <si>
    <t>Nguyễn Tùng</t>
  </si>
  <si>
    <t>B12DCVT124</t>
  </si>
  <si>
    <t>Vũ Hoàng</t>
  </si>
  <si>
    <t>B12DCVT129</t>
  </si>
  <si>
    <t>Lê Minh</t>
  </si>
  <si>
    <t>B12DCVT132</t>
  </si>
  <si>
    <t>Nhữ Văn</t>
  </si>
  <si>
    <t>B12DCVT143</t>
  </si>
  <si>
    <t>Lê Sỹ</t>
  </si>
  <si>
    <t>B12DCVT303</t>
  </si>
  <si>
    <t>B12DCVT312</t>
  </si>
  <si>
    <t>Vũ Văn</t>
  </si>
  <si>
    <t>Hưu</t>
  </si>
  <si>
    <t>B12DCVT025</t>
  </si>
  <si>
    <t>Phan Xuân</t>
  </si>
  <si>
    <t>Nguyên</t>
  </si>
  <si>
    <t>B12DCVT339</t>
  </si>
  <si>
    <t>Ngày thi: 09/12/2016</t>
  </si>
  <si>
    <t>BẢNG ĐIỂM HỌC PHẦN</t>
  </si>
  <si>
    <t>Hà Nội, ngày 29 tháng 12 năm 2016</t>
  </si>
  <si>
    <t>Nhóm: TEL1434-02</t>
  </si>
  <si>
    <t>Ngày thi: 10/01/2017</t>
  </si>
  <si>
    <t>Hà Nội, ngày 17 tháng 01 năm 2017</t>
  </si>
  <si>
    <t>Nhóm: TEL1434-03</t>
  </si>
  <si>
    <t>Đình chỉ thi</t>
  </si>
  <si>
    <t>Nhóm: TEL1433-02</t>
  </si>
  <si>
    <t>Ngày thi: 11/01/2017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</si>
</sst>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5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1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2" fillId="0" borderId="0"/>
    <xf numFmtId="0" fontId="18" fillId="0" borderId="0"/>
  </cellStyleXfs>
  <cellXfs count="131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4" fillId="0" borderId="0" xfId="0" applyFont="1" applyFill="1" applyProtection="1">
      <protection locked="0"/>
    </xf>
    <xf numFmtId="0" fontId="6" fillId="0" borderId="0" xfId="0" applyFont="1" applyAlignment="1" applyProtection="1">
      <alignment horizontal="justify"/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8" fillId="0" borderId="0" xfId="1" applyFont="1" applyFill="1" applyAlignment="1" applyProtection="1">
      <protection locked="0"/>
    </xf>
    <xf numFmtId="0" fontId="9" fillId="0" borderId="0" xfId="1" applyFont="1" applyFill="1" applyAlignment="1" applyProtection="1">
      <protection locked="0"/>
    </xf>
    <xf numFmtId="0" fontId="4" fillId="0" borderId="0" xfId="1" applyFont="1" applyFill="1" applyAlignment="1" applyProtection="1">
      <alignment horizontal="center" vertical="center"/>
      <protection locked="0"/>
    </xf>
    <xf numFmtId="0" fontId="4" fillId="0" borderId="0" xfId="1" applyFont="1" applyFill="1" applyProtection="1">
      <protection locked="0"/>
    </xf>
    <xf numFmtId="0" fontId="9" fillId="2" borderId="4" xfId="0" applyFont="1" applyFill="1" applyBorder="1" applyAlignment="1" applyProtection="1">
      <alignment horizontal="center" vertical="center" wrapText="1"/>
      <protection locked="0"/>
    </xf>
    <xf numFmtId="0" fontId="9" fillId="2" borderId="4" xfId="0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 applyProtection="1">
      <alignment vertical="center" textRotation="90" wrapText="1"/>
      <protection locked="0"/>
    </xf>
    <xf numFmtId="0" fontId="9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3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4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3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4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0" xfId="5" applyFont="1" applyFill="1" applyBorder="1" applyAlignment="1" applyProtection="1">
      <alignment horizontal="left" vertical="center"/>
      <protection locked="0"/>
    </xf>
    <xf numFmtId="0" fontId="4" fillId="0" borderId="0" xfId="5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center" wrapText="1"/>
      <protection locked="0"/>
    </xf>
    <xf numFmtId="0" fontId="15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16" fillId="0" borderId="0" xfId="5" quotePrefix="1" applyFont="1" applyFill="1" applyBorder="1" applyAlignment="1" applyProtection="1">
      <alignment vertical="center"/>
      <protection locked="0"/>
    </xf>
    <xf numFmtId="0" fontId="16" fillId="0" borderId="0" xfId="5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9" fillId="0" borderId="0" xfId="3" applyFont="1" applyFill="1" applyAlignment="1" applyProtection="1">
      <alignment horizontal="center"/>
      <protection locked="0"/>
    </xf>
    <xf numFmtId="0" fontId="9" fillId="2" borderId="4" xfId="0" applyFont="1" applyFill="1" applyBorder="1" applyAlignment="1" applyProtection="1">
      <alignment horizontal="center" vertical="center" wrapText="1"/>
    </xf>
    <xf numFmtId="0" fontId="19" fillId="0" borderId="0" xfId="0" applyFont="1" applyFill="1" applyProtection="1">
      <protection locked="0"/>
    </xf>
    <xf numFmtId="0" fontId="19" fillId="0" borderId="0" xfId="0" applyFont="1" applyFill="1" applyBorder="1" applyProtection="1">
      <protection locked="0"/>
    </xf>
    <xf numFmtId="0" fontId="19" fillId="0" borderId="0" xfId="0" applyFont="1" applyFill="1" applyBorder="1" applyAlignment="1" applyProtection="1">
      <alignment horizontal="center" vertical="center"/>
      <protection hidden="1"/>
    </xf>
    <xf numFmtId="0" fontId="19" fillId="0" borderId="0" xfId="0" applyFont="1" applyFill="1" applyBorder="1" applyAlignment="1" applyProtection="1">
      <alignment horizontal="center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 applyProtection="1">
      <alignment horizontal="center"/>
      <protection locked="0"/>
    </xf>
    <xf numFmtId="0" fontId="20" fillId="0" borderId="0" xfId="2" applyFont="1" applyFill="1" applyBorder="1" applyAlignment="1" applyProtection="1">
      <alignment horizontal="left" vertical="center" wrapText="1"/>
      <protection hidden="1"/>
    </xf>
    <xf numFmtId="0" fontId="20" fillId="0" borderId="0" xfId="2" applyFont="1" applyFill="1" applyBorder="1" applyAlignment="1" applyProtection="1">
      <alignment horizontal="left" vertical="center" wrapText="1"/>
    </xf>
    <xf numFmtId="0" fontId="20" fillId="0" borderId="0" xfId="2" applyFont="1" applyFill="1" applyBorder="1" applyAlignment="1" applyProtection="1">
      <alignment horizontal="center" vertical="center" wrapText="1"/>
      <protection hidden="1"/>
    </xf>
    <xf numFmtId="10" fontId="19" fillId="0" borderId="0" xfId="0" applyNumberFormat="1" applyFont="1" applyFill="1" applyBorder="1" applyAlignment="1" applyProtection="1">
      <alignment horizontal="center" vertical="center"/>
      <protection hidden="1"/>
    </xf>
    <xf numFmtId="10" fontId="21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2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2" applyFont="1" applyFill="1" applyBorder="1" applyAlignment="1" applyProtection="1">
      <alignment vertical="center" wrapText="1"/>
      <protection locked="0"/>
    </xf>
    <xf numFmtId="0" fontId="19" fillId="0" borderId="0" xfId="0" applyFont="1" applyFill="1" applyBorder="1" applyProtection="1">
      <protection hidden="1"/>
    </xf>
    <xf numFmtId="0" fontId="20" fillId="0" borderId="0" xfId="2" applyFont="1" applyFill="1" applyBorder="1" applyAlignment="1" applyProtection="1">
      <alignment horizontal="left" vertical="center" wrapText="1"/>
      <protection locked="0"/>
    </xf>
    <xf numFmtId="10" fontId="19" fillId="0" borderId="0" xfId="0" applyNumberFormat="1" applyFont="1" applyFill="1" applyBorder="1" applyAlignment="1" applyProtection="1">
      <alignment horizontal="center" vertical="center"/>
      <protection locked="0"/>
    </xf>
    <xf numFmtId="10" fontId="21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Fill="1" applyBorder="1" applyAlignment="1" applyProtection="1">
      <alignment horizontal="center" vertical="center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3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vertical="center"/>
      <protection hidden="1"/>
    </xf>
    <xf numFmtId="0" fontId="8" fillId="0" borderId="0" xfId="5" quotePrefix="1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0" fontId="23" fillId="0" borderId="0" xfId="0" applyFont="1" applyBorder="1" applyAlignment="1" applyProtection="1">
      <alignment horizontal="justify"/>
      <protection locked="0"/>
    </xf>
    <xf numFmtId="0" fontId="24" fillId="0" borderId="0" xfId="0" applyFont="1" applyFill="1" applyBorder="1" applyAlignment="1" applyProtection="1">
      <alignment horizontal="center" vertical="center"/>
      <protection locked="0"/>
    </xf>
    <xf numFmtId="0" fontId="19" fillId="3" borderId="0" xfId="0" applyFont="1" applyFill="1" applyBorder="1" applyProtection="1">
      <protection hidden="1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3" fillId="0" borderId="18" xfId="1" applyFont="1" applyFill="1" applyBorder="1" applyAlignment="1" applyProtection="1">
      <alignment horizontal="center" vertical="center"/>
      <protection locked="0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vertical="center"/>
    </xf>
    <xf numFmtId="0" fontId="13" fillId="0" borderId="20" xfId="0" applyFont="1" applyFill="1" applyBorder="1" applyAlignment="1">
      <alignment vertical="center"/>
    </xf>
    <xf numFmtId="14" fontId="3" fillId="0" borderId="18" xfId="0" applyNumberFormat="1" applyFont="1" applyFill="1" applyBorder="1" applyAlignment="1">
      <alignment horizontal="center" vertical="center"/>
    </xf>
    <xf numFmtId="164" fontId="3" fillId="0" borderId="20" xfId="4" quotePrefix="1" applyNumberFormat="1" applyFont="1" applyBorder="1" applyAlignment="1" applyProtection="1">
      <alignment horizontal="center" vertical="center"/>
      <protection locked="0"/>
    </xf>
    <xf numFmtId="0" fontId="3" fillId="0" borderId="20" xfId="4" applyFont="1" applyBorder="1" applyAlignment="1" applyProtection="1">
      <alignment horizontal="center" vertical="center"/>
      <protection locked="0"/>
    </xf>
    <xf numFmtId="165" fontId="3" fillId="0" borderId="18" xfId="0" applyNumberFormat="1" applyFont="1" applyFill="1" applyBorder="1" applyAlignment="1" applyProtection="1">
      <alignment horizontal="center" vertical="center"/>
      <protection locked="0"/>
    </xf>
    <xf numFmtId="165" fontId="14" fillId="0" borderId="18" xfId="0" applyNumberFormat="1" applyFont="1" applyFill="1" applyBorder="1" applyAlignment="1" applyProtection="1">
      <alignment horizontal="center" vertical="center"/>
      <protection hidden="1"/>
    </xf>
    <xf numFmtId="0" fontId="3" fillId="0" borderId="18" xfId="0" applyFont="1" applyFill="1" applyBorder="1" applyAlignment="1" applyProtection="1">
      <alignment horizontal="center"/>
      <protection hidden="1"/>
    </xf>
    <xf numFmtId="165" fontId="3" fillId="0" borderId="18" xfId="0" quotePrefix="1" applyNumberFormat="1" applyFont="1" applyFill="1" applyBorder="1" applyAlignment="1" applyProtection="1">
      <alignment horizontal="center"/>
      <protection hidden="1"/>
    </xf>
    <xf numFmtId="0" fontId="3" fillId="0" borderId="18" xfId="0" applyFont="1" applyFill="1" applyBorder="1" applyAlignment="1" applyProtection="1">
      <alignment horizontal="center" vertical="center"/>
      <protection hidden="1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Fill="1" applyBorder="1" applyAlignment="1" applyProtection="1">
      <alignment horizontal="center"/>
      <protection locked="0"/>
    </xf>
    <xf numFmtId="0" fontId="13" fillId="0" borderId="9" xfId="0" applyFont="1" applyFill="1" applyBorder="1" applyAlignment="1" applyProtection="1">
      <alignment horizontal="center" vertical="center" wrapText="1"/>
      <protection locked="0"/>
    </xf>
    <xf numFmtId="0" fontId="13" fillId="0" borderId="10" xfId="0" applyFont="1" applyFill="1" applyBorder="1" applyAlignment="1" applyProtection="1">
      <alignment horizontal="center" vertical="center" wrapText="1"/>
      <protection locked="0"/>
    </xf>
    <xf numFmtId="0" fontId="13" fillId="0" borderId="11" xfId="0" applyFont="1" applyFill="1" applyBorder="1" applyAlignment="1" applyProtection="1">
      <alignment horizontal="center" vertical="center" wrapText="1"/>
      <protection locked="0"/>
    </xf>
    <xf numFmtId="0" fontId="13" fillId="0" borderId="0" xfId="1" applyFont="1" applyFill="1" applyBorder="1" applyAlignment="1" applyProtection="1">
      <alignment horizontal="left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3" fillId="0" borderId="4" xfId="0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0" fontId="13" fillId="0" borderId="8" xfId="0" applyFont="1" applyFill="1" applyBorder="1" applyAlignment="1" applyProtection="1">
      <alignment horizontal="center" vertical="center" wrapText="1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righ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3" fillId="0" borderId="4" xfId="0" applyFont="1" applyFill="1" applyBorder="1" applyAlignment="1" applyProtection="1">
      <alignment horizontal="center" vertical="center" textRotation="90" wrapText="1"/>
      <protection locked="0"/>
    </xf>
    <xf numFmtId="0" fontId="13" fillId="0" borderId="1" xfId="0" applyFont="1" applyFill="1" applyBorder="1" applyAlignment="1" applyProtection="1">
      <alignment horizontal="center" vertical="center"/>
      <protection locked="0"/>
    </xf>
    <xf numFmtId="0" fontId="13" fillId="0" borderId="5" xfId="0" applyFont="1" applyFill="1" applyBorder="1" applyAlignment="1" applyProtection="1">
      <alignment horizontal="center" vertical="center"/>
      <protection locked="0"/>
    </xf>
    <xf numFmtId="0" fontId="13" fillId="0" borderId="2" xfId="0" applyFont="1" applyFill="1" applyBorder="1" applyAlignment="1" applyProtection="1">
      <alignment horizontal="center" vertical="center" wrapText="1"/>
      <protection locked="0"/>
    </xf>
    <xf numFmtId="0" fontId="13" fillId="0" borderId="3" xfId="0" applyFont="1" applyFill="1" applyBorder="1" applyAlignment="1" applyProtection="1">
      <alignment horizontal="center" vertical="center" wrapText="1"/>
      <protection locked="0"/>
    </xf>
    <xf numFmtId="0" fontId="13" fillId="0" borderId="6" xfId="0" applyFont="1" applyFill="1" applyBorder="1" applyAlignment="1" applyProtection="1">
      <alignment horizontal="center" vertical="center" wrapText="1"/>
      <protection locked="0"/>
    </xf>
    <xf numFmtId="0" fontId="13" fillId="0" borderId="7" xfId="0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center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 wrapText="1"/>
      <protection locked="0"/>
    </xf>
    <xf numFmtId="0" fontId="9" fillId="0" borderId="0" xfId="1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8" fillId="0" borderId="0" xfId="1" applyFont="1" applyFill="1" applyAlignment="1" applyProtection="1">
      <alignment horizontal="left" vertical="center"/>
      <protection locked="0"/>
    </xf>
  </cellXfs>
  <cellStyles count="7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_lop khoa_2009 (kem theo cac QD thanh lap lop)" xfId="4"/>
    <cellStyle name="Normal_Sheet1" xfId="1"/>
    <cellStyle name="Style 1" xfId="6"/>
  </cellStyles>
  <dxfs count="1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49"/>
  <sheetViews>
    <sheetView workbookViewId="0">
      <pane ySplit="3" topLeftCell="A43" activePane="bottomLeft" state="frozen"/>
      <selection activeCell="P42" sqref="P42"/>
      <selection pane="bottomLeft" activeCell="A50" sqref="A50:XFD61"/>
    </sheetView>
  </sheetViews>
  <sheetFormatPr defaultRowHeight="15.75"/>
  <cols>
    <col min="1" max="1" width="2.625" style="1" customWidth="1"/>
    <col min="2" max="2" width="4" style="1" customWidth="1"/>
    <col min="3" max="3" width="10.625" style="1" customWidth="1"/>
    <col min="4" max="4" width="13.375" style="1" customWidth="1"/>
    <col min="5" max="5" width="7.25" style="1" customWidth="1"/>
    <col min="6" max="6" width="9.375" style="1" hidden="1" customWidth="1"/>
    <col min="7" max="7" width="11.5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5.37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375" style="1" customWidth="1"/>
    <col min="21" max="21" width="6.5" style="1" customWidth="1"/>
    <col min="22" max="22" width="6.5" style="56" customWidth="1"/>
    <col min="23" max="38" width="9" style="55"/>
    <col min="39" max="16384" width="9" style="1"/>
  </cols>
  <sheetData>
    <row r="1" spans="2:38" ht="27.75" customHeight="1">
      <c r="B1" s="124" t="s">
        <v>0</v>
      </c>
      <c r="C1" s="124"/>
      <c r="D1" s="124"/>
      <c r="E1" s="124"/>
      <c r="F1" s="124"/>
      <c r="G1" s="124"/>
      <c r="H1" s="125" t="s">
        <v>455</v>
      </c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3"/>
    </row>
    <row r="2" spans="2:38" ht="34.5" customHeight="1">
      <c r="B2" s="126" t="s">
        <v>1</v>
      </c>
      <c r="C2" s="126"/>
      <c r="D2" s="126"/>
      <c r="E2" s="126"/>
      <c r="F2" s="126"/>
      <c r="G2" s="126"/>
      <c r="H2" s="127" t="s">
        <v>46</v>
      </c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4"/>
      <c r="V2" s="83"/>
      <c r="AD2" s="56"/>
      <c r="AE2" s="57"/>
      <c r="AF2" s="56"/>
      <c r="AG2" s="56"/>
      <c r="AH2" s="56"/>
      <c r="AI2" s="57"/>
      <c r="AJ2" s="56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3"/>
      <c r="AE3" s="58"/>
      <c r="AI3" s="58"/>
    </row>
    <row r="4" spans="2:38" ht="23.25" customHeight="1">
      <c r="B4" s="128" t="s">
        <v>2</v>
      </c>
      <c r="C4" s="128"/>
      <c r="D4" s="129" t="s">
        <v>250</v>
      </c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30" t="s">
        <v>457</v>
      </c>
      <c r="Q4" s="130"/>
      <c r="R4" s="130"/>
      <c r="S4" s="130"/>
      <c r="T4" s="130"/>
      <c r="W4" s="114" t="s">
        <v>40</v>
      </c>
      <c r="X4" s="114" t="s">
        <v>8</v>
      </c>
      <c r="Y4" s="114" t="s">
        <v>39</v>
      </c>
      <c r="Z4" s="114" t="s">
        <v>38</v>
      </c>
      <c r="AA4" s="114"/>
      <c r="AB4" s="114"/>
      <c r="AC4" s="114"/>
      <c r="AD4" s="114" t="s">
        <v>37</v>
      </c>
      <c r="AE4" s="114"/>
      <c r="AF4" s="114" t="s">
        <v>35</v>
      </c>
      <c r="AG4" s="114"/>
      <c r="AH4" s="114" t="s">
        <v>36</v>
      </c>
      <c r="AI4" s="114"/>
      <c r="AJ4" s="114" t="s">
        <v>34</v>
      </c>
      <c r="AK4" s="114"/>
      <c r="AL4" s="77"/>
    </row>
    <row r="5" spans="2:38" ht="17.25" customHeight="1">
      <c r="B5" s="115" t="s">
        <v>3</v>
      </c>
      <c r="C5" s="115"/>
      <c r="D5" s="8">
        <v>3</v>
      </c>
      <c r="G5" s="116" t="s">
        <v>458</v>
      </c>
      <c r="H5" s="116"/>
      <c r="I5" s="116"/>
      <c r="J5" s="116"/>
      <c r="K5" s="116"/>
      <c r="L5" s="116"/>
      <c r="M5" s="116"/>
      <c r="N5" s="116"/>
      <c r="O5" s="116"/>
      <c r="P5" s="116" t="s">
        <v>168</v>
      </c>
      <c r="Q5" s="116"/>
      <c r="R5" s="116"/>
      <c r="S5" s="116"/>
      <c r="T5" s="116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77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3"/>
      <c r="Q6" s="3"/>
      <c r="R6" s="3"/>
      <c r="S6" s="3"/>
      <c r="T6" s="3"/>
      <c r="W6" s="114"/>
      <c r="X6" s="114"/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4"/>
      <c r="AL6" s="77"/>
    </row>
    <row r="7" spans="2:38" ht="44.25" customHeight="1">
      <c r="B7" s="111" t="s">
        <v>4</v>
      </c>
      <c r="C7" s="118" t="s">
        <v>5</v>
      </c>
      <c r="D7" s="120" t="s">
        <v>6</v>
      </c>
      <c r="E7" s="121"/>
      <c r="F7" s="111" t="s">
        <v>7</v>
      </c>
      <c r="G7" s="111" t="s">
        <v>8</v>
      </c>
      <c r="H7" s="117" t="s">
        <v>9</v>
      </c>
      <c r="I7" s="117" t="s">
        <v>10</v>
      </c>
      <c r="J7" s="117" t="s">
        <v>11</v>
      </c>
      <c r="K7" s="117" t="s">
        <v>12</v>
      </c>
      <c r="L7" s="110" t="s">
        <v>13</v>
      </c>
      <c r="M7" s="105" t="s">
        <v>41</v>
      </c>
      <c r="N7" s="107"/>
      <c r="O7" s="110" t="s">
        <v>14</v>
      </c>
      <c r="P7" s="110" t="s">
        <v>15</v>
      </c>
      <c r="Q7" s="111" t="s">
        <v>16</v>
      </c>
      <c r="R7" s="110" t="s">
        <v>17</v>
      </c>
      <c r="S7" s="111" t="s">
        <v>18</v>
      </c>
      <c r="T7" s="111" t="s">
        <v>19</v>
      </c>
      <c r="W7" s="114"/>
      <c r="X7" s="114"/>
      <c r="Y7" s="114"/>
      <c r="Z7" s="59" t="s">
        <v>20</v>
      </c>
      <c r="AA7" s="59" t="s">
        <v>21</v>
      </c>
      <c r="AB7" s="59" t="s">
        <v>22</v>
      </c>
      <c r="AC7" s="59" t="s">
        <v>23</v>
      </c>
      <c r="AD7" s="59" t="s">
        <v>24</v>
      </c>
      <c r="AE7" s="59" t="s">
        <v>23</v>
      </c>
      <c r="AF7" s="59" t="s">
        <v>24</v>
      </c>
      <c r="AG7" s="59" t="s">
        <v>23</v>
      </c>
      <c r="AH7" s="59" t="s">
        <v>24</v>
      </c>
      <c r="AI7" s="59" t="s">
        <v>23</v>
      </c>
      <c r="AJ7" s="59" t="s">
        <v>24</v>
      </c>
      <c r="AK7" s="60" t="s">
        <v>23</v>
      </c>
      <c r="AL7" s="75"/>
    </row>
    <row r="8" spans="2:38" ht="44.25" customHeight="1">
      <c r="B8" s="113"/>
      <c r="C8" s="119"/>
      <c r="D8" s="122"/>
      <c r="E8" s="123"/>
      <c r="F8" s="113"/>
      <c r="G8" s="113"/>
      <c r="H8" s="117"/>
      <c r="I8" s="117"/>
      <c r="J8" s="117"/>
      <c r="K8" s="117"/>
      <c r="L8" s="110"/>
      <c r="M8" s="102" t="s">
        <v>42</v>
      </c>
      <c r="N8" s="102" t="s">
        <v>43</v>
      </c>
      <c r="O8" s="110"/>
      <c r="P8" s="110"/>
      <c r="Q8" s="112"/>
      <c r="R8" s="110"/>
      <c r="S8" s="113"/>
      <c r="T8" s="112"/>
      <c r="V8" s="84"/>
      <c r="W8" s="61" t="str">
        <f>+D4</f>
        <v>Công nghệ truy nhập quang</v>
      </c>
      <c r="X8" s="62" t="str">
        <f>+P4</f>
        <v>Nhóm: TEL1434-02</v>
      </c>
      <c r="Y8" s="63">
        <f>+$AH$8+$AJ$8+$AF$8</f>
        <v>32</v>
      </c>
      <c r="Z8" s="57">
        <f>COUNTIF($S$9:$S$78,"Khiển trách")</f>
        <v>0</v>
      </c>
      <c r="AA8" s="57">
        <f>COUNTIF($S$9:$S$78,"Cảnh cáo")</f>
        <v>0</v>
      </c>
      <c r="AB8" s="57">
        <f>COUNTIF($S$9:$S$78,"Đình chỉ thi")</f>
        <v>0</v>
      </c>
      <c r="AC8" s="64">
        <f>+($Z$8+$AA$8+$AB$8)/$Y$8*100%</f>
        <v>0</v>
      </c>
      <c r="AD8" s="57">
        <f>SUM(COUNTIF($S$9:$S$76,"Vắng"),COUNTIF($S$9:$S$76,"Vắng có phép"))</f>
        <v>0</v>
      </c>
      <c r="AE8" s="65">
        <f>+$AD$8/$Y$8</f>
        <v>0</v>
      </c>
      <c r="AF8" s="66">
        <f>COUNTIF($V$9:$V$76,"Thi lại")</f>
        <v>0</v>
      </c>
      <c r="AG8" s="65">
        <f>+$AF$8/$Y$8</f>
        <v>0</v>
      </c>
      <c r="AH8" s="66">
        <f>COUNTIF($V$9:$V$77,"Học lại")</f>
        <v>6</v>
      </c>
      <c r="AI8" s="65">
        <f>+$AH$8/$Y$8</f>
        <v>0.1875</v>
      </c>
      <c r="AJ8" s="57">
        <f>COUNTIF($V$10:$V$77,"Đạt")</f>
        <v>26</v>
      </c>
      <c r="AK8" s="64">
        <f>+$AJ$8/$Y$8</f>
        <v>0.8125</v>
      </c>
      <c r="AL8" s="76"/>
    </row>
    <row r="9" spans="2:38" ht="14.25" customHeight="1">
      <c r="B9" s="105" t="s">
        <v>25</v>
      </c>
      <c r="C9" s="106"/>
      <c r="D9" s="106"/>
      <c r="E9" s="106"/>
      <c r="F9" s="106"/>
      <c r="G9" s="107"/>
      <c r="H9" s="10">
        <v>10</v>
      </c>
      <c r="I9" s="10">
        <v>20</v>
      </c>
      <c r="J9" s="11"/>
      <c r="K9" s="10">
        <v>10</v>
      </c>
      <c r="L9" s="12"/>
      <c r="M9" s="13"/>
      <c r="N9" s="13"/>
      <c r="O9" s="13"/>
      <c r="P9" s="54">
        <f>100-(H9+I9+J9+K9)</f>
        <v>60</v>
      </c>
      <c r="Q9" s="113"/>
      <c r="R9" s="14"/>
      <c r="S9" s="14"/>
      <c r="T9" s="113"/>
      <c r="W9" s="56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77"/>
    </row>
    <row r="10" spans="2:38" ht="26.25" customHeight="1">
      <c r="B10" s="15">
        <v>1</v>
      </c>
      <c r="C10" s="16" t="s">
        <v>208</v>
      </c>
      <c r="D10" s="17" t="s">
        <v>209</v>
      </c>
      <c r="E10" s="18" t="s">
        <v>118</v>
      </c>
      <c r="F10" s="19">
        <v>34470</v>
      </c>
      <c r="G10" s="16" t="s">
        <v>50</v>
      </c>
      <c r="H10" s="20">
        <v>7</v>
      </c>
      <c r="I10" s="20">
        <v>8</v>
      </c>
      <c r="J10" s="20" t="s">
        <v>26</v>
      </c>
      <c r="K10" s="20">
        <v>5</v>
      </c>
      <c r="L10" s="21"/>
      <c r="M10" s="21"/>
      <c r="N10" s="21"/>
      <c r="O10" s="21"/>
      <c r="P10" s="22">
        <v>6.5</v>
      </c>
      <c r="Q10" s="23">
        <f t="shared" ref="Q10:Q41" si="0">ROUND(SUMPRODUCT(H10:P10,$H$9:$P$9)/100,1)</f>
        <v>6.7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C+</v>
      </c>
      <c r="S10" s="24" t="str">
        <f t="shared" ref="S10:S41" si="1">IF($Q10&lt;4,"Kém",IF(AND($Q10&gt;=4,$Q10&lt;=5.4),"Trung bình yếu",IF(AND($Q10&gt;=5.5,$Q10&lt;=6.9),"Trung bình",IF(AND($Q10&gt;=7,$Q10&lt;=8.4),"Khá",IF(AND($Q10&gt;=8.5,$Q10&lt;=10),"Giỏi","")))))</f>
        <v>Trung bình</v>
      </c>
      <c r="T10" s="25" t="str">
        <f>+IF(OR($H10=0,$I10=0,$J10=0,$K10=0),"Không đủ ĐKDT","")</f>
        <v/>
      </c>
      <c r="U10" s="3"/>
      <c r="V10" s="85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68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77"/>
    </row>
    <row r="11" spans="2:38" ht="26.25" customHeight="1">
      <c r="B11" s="26">
        <v>2</v>
      </c>
      <c r="C11" s="27" t="s">
        <v>177</v>
      </c>
      <c r="D11" s="28" t="s">
        <v>178</v>
      </c>
      <c r="E11" s="29" t="s">
        <v>126</v>
      </c>
      <c r="F11" s="30">
        <v>34442</v>
      </c>
      <c r="G11" s="27" t="s">
        <v>75</v>
      </c>
      <c r="H11" s="31">
        <v>8</v>
      </c>
      <c r="I11" s="31">
        <v>7</v>
      </c>
      <c r="J11" s="31" t="s">
        <v>26</v>
      </c>
      <c r="K11" s="31">
        <v>5.5</v>
      </c>
      <c r="L11" s="32"/>
      <c r="M11" s="32"/>
      <c r="N11" s="32"/>
      <c r="O11" s="32"/>
      <c r="P11" s="33">
        <v>7</v>
      </c>
      <c r="Q11" s="34">
        <f t="shared" si="0"/>
        <v>7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36" t="str">
        <f t="shared" si="1"/>
        <v>Khá</v>
      </c>
      <c r="T11" s="37" t="str">
        <f>+IF(OR($H11=0,$I11=0,$J11=0,$K11=0),"Không đủ ĐKDT","")</f>
        <v/>
      </c>
      <c r="U11" s="3"/>
      <c r="V11" s="85" t="str">
        <f t="shared" ref="V11:V41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68"/>
      <c r="X11" s="67"/>
      <c r="Y11" s="67"/>
      <c r="Z11" s="67"/>
      <c r="AA11" s="59"/>
      <c r="AB11" s="59"/>
      <c r="AC11" s="59"/>
      <c r="AD11" s="59"/>
      <c r="AE11" s="58"/>
      <c r="AF11" s="59"/>
      <c r="AG11" s="59"/>
      <c r="AH11" s="59"/>
      <c r="AI11" s="59"/>
      <c r="AJ11" s="59"/>
      <c r="AK11" s="59"/>
      <c r="AL11" s="75"/>
    </row>
    <row r="12" spans="2:38" ht="26.25" customHeight="1">
      <c r="B12" s="26">
        <v>3</v>
      </c>
      <c r="C12" s="27" t="s">
        <v>205</v>
      </c>
      <c r="D12" s="28" t="s">
        <v>206</v>
      </c>
      <c r="E12" s="29" t="s">
        <v>207</v>
      </c>
      <c r="F12" s="30">
        <v>34065</v>
      </c>
      <c r="G12" s="27" t="s">
        <v>75</v>
      </c>
      <c r="H12" s="31">
        <v>8</v>
      </c>
      <c r="I12" s="31">
        <v>5</v>
      </c>
      <c r="J12" s="31" t="s">
        <v>26</v>
      </c>
      <c r="K12" s="31">
        <v>5</v>
      </c>
      <c r="L12" s="38"/>
      <c r="M12" s="38"/>
      <c r="N12" s="38"/>
      <c r="O12" s="38"/>
      <c r="P12" s="33">
        <v>4</v>
      </c>
      <c r="Q12" s="34">
        <f t="shared" si="0"/>
        <v>4.7</v>
      </c>
      <c r="R12" s="35" t="str">
        <f t="shared" ref="R12:R41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D</v>
      </c>
      <c r="S12" s="36" t="str">
        <f t="shared" si="1"/>
        <v>Trung bình yếu</v>
      </c>
      <c r="T12" s="37" t="str">
        <f t="shared" ref="T12:T41" si="4">+IF(OR($H12=0,$I12=0,$J12=0,$K12=0),"Không đủ ĐKDT","")</f>
        <v/>
      </c>
      <c r="U12" s="3"/>
      <c r="V12" s="85" t="str">
        <f t="shared" si="2"/>
        <v>Đạt</v>
      </c>
      <c r="W12" s="68"/>
      <c r="X12" s="69"/>
      <c r="Y12" s="69"/>
      <c r="Z12" s="103"/>
      <c r="AA12" s="58"/>
      <c r="AB12" s="58"/>
      <c r="AC12" s="58"/>
      <c r="AD12" s="70"/>
      <c r="AE12" s="58"/>
      <c r="AF12" s="71"/>
      <c r="AG12" s="72"/>
      <c r="AH12" s="71"/>
      <c r="AI12" s="72"/>
      <c r="AJ12" s="71"/>
      <c r="AK12" s="58"/>
      <c r="AL12" s="78"/>
    </row>
    <row r="13" spans="2:38" ht="26.25" customHeight="1">
      <c r="B13" s="26">
        <v>4</v>
      </c>
      <c r="C13" s="27" t="s">
        <v>215</v>
      </c>
      <c r="D13" s="28" t="s">
        <v>216</v>
      </c>
      <c r="E13" s="29" t="s">
        <v>217</v>
      </c>
      <c r="F13" s="30">
        <v>34385</v>
      </c>
      <c r="G13" s="27" t="s">
        <v>54</v>
      </c>
      <c r="H13" s="31">
        <v>8</v>
      </c>
      <c r="I13" s="31">
        <v>7</v>
      </c>
      <c r="J13" s="31" t="s">
        <v>26</v>
      </c>
      <c r="K13" s="31">
        <v>6</v>
      </c>
      <c r="L13" s="38"/>
      <c r="M13" s="38"/>
      <c r="N13" s="38"/>
      <c r="O13" s="38"/>
      <c r="P13" s="33">
        <v>5</v>
      </c>
      <c r="Q13" s="34">
        <f t="shared" si="0"/>
        <v>5.8</v>
      </c>
      <c r="R13" s="35" t="str">
        <f t="shared" si="3"/>
        <v>C</v>
      </c>
      <c r="S13" s="36" t="str">
        <f t="shared" si="1"/>
        <v>Trung bình</v>
      </c>
      <c r="T13" s="37" t="str">
        <f t="shared" si="4"/>
        <v/>
      </c>
      <c r="U13" s="3"/>
      <c r="V13" s="85" t="str">
        <f t="shared" si="2"/>
        <v>Đạt</v>
      </c>
      <c r="W13" s="68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2"/>
    </row>
    <row r="14" spans="2:38" ht="26.25" customHeight="1">
      <c r="B14" s="26">
        <v>5</v>
      </c>
      <c r="C14" s="27" t="s">
        <v>224</v>
      </c>
      <c r="D14" s="28" t="s">
        <v>225</v>
      </c>
      <c r="E14" s="29" t="s">
        <v>65</v>
      </c>
      <c r="F14" s="30">
        <v>34544</v>
      </c>
      <c r="G14" s="27" t="s">
        <v>102</v>
      </c>
      <c r="H14" s="31">
        <v>9</v>
      </c>
      <c r="I14" s="31">
        <v>6</v>
      </c>
      <c r="J14" s="31" t="s">
        <v>26</v>
      </c>
      <c r="K14" s="31">
        <v>6.5</v>
      </c>
      <c r="L14" s="38"/>
      <c r="M14" s="38"/>
      <c r="N14" s="38"/>
      <c r="O14" s="38"/>
      <c r="P14" s="33">
        <v>7</v>
      </c>
      <c r="Q14" s="34">
        <f t="shared" si="0"/>
        <v>7</v>
      </c>
      <c r="R14" s="35" t="str">
        <f t="shared" si="3"/>
        <v>B</v>
      </c>
      <c r="S14" s="36" t="str">
        <f t="shared" si="1"/>
        <v>Khá</v>
      </c>
      <c r="T14" s="37" t="str">
        <f t="shared" si="4"/>
        <v/>
      </c>
      <c r="U14" s="3"/>
      <c r="V14" s="85" t="str">
        <f t="shared" si="2"/>
        <v>Đạt</v>
      </c>
      <c r="W14" s="68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2"/>
    </row>
    <row r="15" spans="2:38" ht="26.25" customHeight="1">
      <c r="B15" s="26">
        <v>6</v>
      </c>
      <c r="C15" s="27" t="s">
        <v>249</v>
      </c>
      <c r="D15" s="28" t="s">
        <v>114</v>
      </c>
      <c r="E15" s="29" t="s">
        <v>65</v>
      </c>
      <c r="F15" s="30">
        <v>34443</v>
      </c>
      <c r="G15" s="27" t="s">
        <v>75</v>
      </c>
      <c r="H15" s="31">
        <v>7</v>
      </c>
      <c r="I15" s="31">
        <v>7</v>
      </c>
      <c r="J15" s="31" t="s">
        <v>26</v>
      </c>
      <c r="K15" s="31">
        <v>5</v>
      </c>
      <c r="L15" s="38"/>
      <c r="M15" s="38"/>
      <c r="N15" s="38"/>
      <c r="O15" s="38"/>
      <c r="P15" s="33">
        <v>2</v>
      </c>
      <c r="Q15" s="34">
        <f t="shared" si="0"/>
        <v>3.8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3"/>
      <c r="V15" s="85" t="str">
        <f t="shared" si="2"/>
        <v>Học lại</v>
      </c>
      <c r="W15" s="68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2"/>
    </row>
    <row r="16" spans="2:38" ht="26.25" customHeight="1">
      <c r="B16" s="26">
        <v>7</v>
      </c>
      <c r="C16" s="27" t="s">
        <v>172</v>
      </c>
      <c r="D16" s="28" t="s">
        <v>173</v>
      </c>
      <c r="E16" s="29" t="s">
        <v>174</v>
      </c>
      <c r="F16" s="30" t="e">
        <v>#N/A</v>
      </c>
      <c r="G16" s="27" t="s">
        <v>75</v>
      </c>
      <c r="H16" s="31">
        <v>7</v>
      </c>
      <c r="I16" s="31">
        <v>8</v>
      </c>
      <c r="J16" s="31" t="s">
        <v>26</v>
      </c>
      <c r="K16" s="31">
        <v>6</v>
      </c>
      <c r="L16" s="38"/>
      <c r="M16" s="38"/>
      <c r="N16" s="38"/>
      <c r="O16" s="38"/>
      <c r="P16" s="33">
        <v>3</v>
      </c>
      <c r="Q16" s="34">
        <f t="shared" si="0"/>
        <v>4.7</v>
      </c>
      <c r="R16" s="35" t="str">
        <f t="shared" si="3"/>
        <v>D</v>
      </c>
      <c r="S16" s="36" t="str">
        <f t="shared" si="1"/>
        <v>Trung bình yếu</v>
      </c>
      <c r="T16" s="37" t="str">
        <f t="shared" si="4"/>
        <v/>
      </c>
      <c r="U16" s="3"/>
      <c r="V16" s="85" t="str">
        <f t="shared" si="2"/>
        <v>Đạt</v>
      </c>
      <c r="W16" s="68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2"/>
    </row>
    <row r="17" spans="2:38" ht="26.25" customHeight="1">
      <c r="B17" s="26">
        <v>8</v>
      </c>
      <c r="C17" s="27" t="s">
        <v>213</v>
      </c>
      <c r="D17" s="28" t="s">
        <v>214</v>
      </c>
      <c r="E17" s="29" t="s">
        <v>135</v>
      </c>
      <c r="F17" s="30">
        <v>34693</v>
      </c>
      <c r="G17" s="27" t="s">
        <v>102</v>
      </c>
      <c r="H17" s="31">
        <v>8</v>
      </c>
      <c r="I17" s="31">
        <v>8</v>
      </c>
      <c r="J17" s="31" t="s">
        <v>26</v>
      </c>
      <c r="K17" s="31">
        <v>6</v>
      </c>
      <c r="L17" s="38"/>
      <c r="M17" s="38"/>
      <c r="N17" s="38"/>
      <c r="O17" s="38"/>
      <c r="P17" s="33">
        <v>5.5</v>
      </c>
      <c r="Q17" s="34">
        <f t="shared" si="0"/>
        <v>6.3</v>
      </c>
      <c r="R17" s="35" t="str">
        <f t="shared" si="3"/>
        <v>C</v>
      </c>
      <c r="S17" s="36" t="str">
        <f t="shared" si="1"/>
        <v>Trung bình</v>
      </c>
      <c r="T17" s="37" t="str">
        <f t="shared" si="4"/>
        <v/>
      </c>
      <c r="U17" s="3"/>
      <c r="V17" s="85" t="str">
        <f t="shared" si="2"/>
        <v>Đạt</v>
      </c>
      <c r="W17" s="68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2"/>
    </row>
    <row r="18" spans="2:38" ht="26.25" customHeight="1">
      <c r="B18" s="26">
        <v>9</v>
      </c>
      <c r="C18" s="27" t="s">
        <v>218</v>
      </c>
      <c r="D18" s="28" t="s">
        <v>219</v>
      </c>
      <c r="E18" s="29" t="s">
        <v>220</v>
      </c>
      <c r="F18" s="30">
        <v>32210</v>
      </c>
      <c r="G18" s="27" t="s">
        <v>102</v>
      </c>
      <c r="H18" s="31">
        <v>8</v>
      </c>
      <c r="I18" s="31">
        <v>7</v>
      </c>
      <c r="J18" s="31" t="s">
        <v>26</v>
      </c>
      <c r="K18" s="31">
        <v>6</v>
      </c>
      <c r="L18" s="38"/>
      <c r="M18" s="38"/>
      <c r="N18" s="38"/>
      <c r="O18" s="38"/>
      <c r="P18" s="33">
        <v>6</v>
      </c>
      <c r="Q18" s="34">
        <f t="shared" si="0"/>
        <v>6.4</v>
      </c>
      <c r="R18" s="35" t="str">
        <f t="shared" si="3"/>
        <v>C</v>
      </c>
      <c r="S18" s="36" t="str">
        <f t="shared" si="1"/>
        <v>Trung bình</v>
      </c>
      <c r="T18" s="37" t="str">
        <f t="shared" si="4"/>
        <v/>
      </c>
      <c r="U18" s="3"/>
      <c r="V18" s="85" t="str">
        <f t="shared" si="2"/>
        <v>Đạt</v>
      </c>
      <c r="W18" s="68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2"/>
    </row>
    <row r="19" spans="2:38" ht="26.25" customHeight="1">
      <c r="B19" s="26">
        <v>10</v>
      </c>
      <c r="C19" s="27" t="s">
        <v>179</v>
      </c>
      <c r="D19" s="28" t="s">
        <v>180</v>
      </c>
      <c r="E19" s="29" t="s">
        <v>78</v>
      </c>
      <c r="F19" s="30">
        <v>33673</v>
      </c>
      <c r="G19" s="27" t="s">
        <v>54</v>
      </c>
      <c r="H19" s="31">
        <v>0</v>
      </c>
      <c r="I19" s="31">
        <v>0</v>
      </c>
      <c r="J19" s="31" t="s">
        <v>26</v>
      </c>
      <c r="K19" s="31">
        <v>0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>Không đủ ĐKDT</v>
      </c>
      <c r="U19" s="3"/>
      <c r="V19" s="85" t="str">
        <f t="shared" si="2"/>
        <v>Học lại</v>
      </c>
      <c r="W19" s="68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2"/>
    </row>
    <row r="20" spans="2:38" ht="26.25" customHeight="1">
      <c r="B20" s="26">
        <v>11</v>
      </c>
      <c r="C20" s="27" t="s">
        <v>203</v>
      </c>
      <c r="D20" s="28" t="s">
        <v>101</v>
      </c>
      <c r="E20" s="29" t="s">
        <v>204</v>
      </c>
      <c r="F20" s="30">
        <v>34547</v>
      </c>
      <c r="G20" s="27" t="s">
        <v>62</v>
      </c>
      <c r="H20" s="31">
        <v>8</v>
      </c>
      <c r="I20" s="31">
        <v>7</v>
      </c>
      <c r="J20" s="31" t="s">
        <v>26</v>
      </c>
      <c r="K20" s="31">
        <v>7</v>
      </c>
      <c r="L20" s="38"/>
      <c r="M20" s="38"/>
      <c r="N20" s="38"/>
      <c r="O20" s="38"/>
      <c r="P20" s="33">
        <v>7.5</v>
      </c>
      <c r="Q20" s="34">
        <f t="shared" si="0"/>
        <v>7.4</v>
      </c>
      <c r="R20" s="35" t="str">
        <f t="shared" si="3"/>
        <v>B</v>
      </c>
      <c r="S20" s="36" t="str">
        <f t="shared" si="1"/>
        <v>Khá</v>
      </c>
      <c r="T20" s="37" t="str">
        <f t="shared" si="4"/>
        <v/>
      </c>
      <c r="U20" s="3"/>
      <c r="V20" s="85" t="str">
        <f t="shared" si="2"/>
        <v>Đạt</v>
      </c>
      <c r="W20" s="68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2"/>
    </row>
    <row r="21" spans="2:38" ht="26.25" customHeight="1">
      <c r="B21" s="26">
        <v>12</v>
      </c>
      <c r="C21" s="27" t="s">
        <v>200</v>
      </c>
      <c r="D21" s="28" t="s">
        <v>201</v>
      </c>
      <c r="E21" s="29" t="s">
        <v>202</v>
      </c>
      <c r="F21" s="30">
        <v>34080</v>
      </c>
      <c r="G21" s="27" t="s">
        <v>62</v>
      </c>
      <c r="H21" s="31">
        <v>7</v>
      </c>
      <c r="I21" s="31">
        <v>5</v>
      </c>
      <c r="J21" s="31" t="s">
        <v>26</v>
      </c>
      <c r="K21" s="31">
        <v>6</v>
      </c>
      <c r="L21" s="38"/>
      <c r="M21" s="38"/>
      <c r="N21" s="38"/>
      <c r="O21" s="38"/>
      <c r="P21" s="33">
        <v>3</v>
      </c>
      <c r="Q21" s="34">
        <f t="shared" si="0"/>
        <v>4.0999999999999996</v>
      </c>
      <c r="R21" s="35" t="str">
        <f t="shared" si="3"/>
        <v>D</v>
      </c>
      <c r="S21" s="36" t="str">
        <f t="shared" si="1"/>
        <v>Trung bình yếu</v>
      </c>
      <c r="T21" s="37" t="str">
        <f t="shared" si="4"/>
        <v/>
      </c>
      <c r="U21" s="3"/>
      <c r="V21" s="85" t="str">
        <f t="shared" si="2"/>
        <v>Đạt</v>
      </c>
      <c r="W21" s="68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2"/>
    </row>
    <row r="22" spans="2:38" ht="26.25" customHeight="1">
      <c r="B22" s="26">
        <v>13</v>
      </c>
      <c r="C22" s="27" t="s">
        <v>247</v>
      </c>
      <c r="D22" s="28" t="s">
        <v>114</v>
      </c>
      <c r="E22" s="29" t="s">
        <v>248</v>
      </c>
      <c r="F22" s="30">
        <v>34584</v>
      </c>
      <c r="G22" s="27" t="s">
        <v>104</v>
      </c>
      <c r="H22" s="31">
        <v>7</v>
      </c>
      <c r="I22" s="31">
        <v>5</v>
      </c>
      <c r="J22" s="31" t="s">
        <v>26</v>
      </c>
      <c r="K22" s="31">
        <v>5</v>
      </c>
      <c r="L22" s="38"/>
      <c r="M22" s="38"/>
      <c r="N22" s="38"/>
      <c r="O22" s="38"/>
      <c r="P22" s="33">
        <v>3</v>
      </c>
      <c r="Q22" s="34">
        <f t="shared" si="0"/>
        <v>4</v>
      </c>
      <c r="R22" s="35" t="str">
        <f t="shared" si="3"/>
        <v>D</v>
      </c>
      <c r="S22" s="36" t="str">
        <f t="shared" si="1"/>
        <v>Trung bình yếu</v>
      </c>
      <c r="T22" s="37" t="str">
        <f t="shared" si="4"/>
        <v/>
      </c>
      <c r="U22" s="3"/>
      <c r="V22" s="85" t="str">
        <f t="shared" si="2"/>
        <v>Đạt</v>
      </c>
      <c r="W22" s="68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2"/>
    </row>
    <row r="23" spans="2:38" ht="26.25" customHeight="1">
      <c r="B23" s="26">
        <v>14</v>
      </c>
      <c r="C23" s="27" t="s">
        <v>190</v>
      </c>
      <c r="D23" s="28" t="s">
        <v>191</v>
      </c>
      <c r="E23" s="29" t="s">
        <v>192</v>
      </c>
      <c r="F23" s="30">
        <v>34676</v>
      </c>
      <c r="G23" s="27" t="s">
        <v>62</v>
      </c>
      <c r="H23" s="31">
        <v>6</v>
      </c>
      <c r="I23" s="31">
        <v>6</v>
      </c>
      <c r="J23" s="31" t="s">
        <v>26</v>
      </c>
      <c r="K23" s="31">
        <v>5.5</v>
      </c>
      <c r="L23" s="38"/>
      <c r="M23" s="38"/>
      <c r="N23" s="38"/>
      <c r="O23" s="38"/>
      <c r="P23" s="33">
        <v>6</v>
      </c>
      <c r="Q23" s="34">
        <f t="shared" si="0"/>
        <v>6</v>
      </c>
      <c r="R23" s="35" t="str">
        <f t="shared" si="3"/>
        <v>C</v>
      </c>
      <c r="S23" s="36" t="str">
        <f t="shared" si="1"/>
        <v>Trung bình</v>
      </c>
      <c r="T23" s="37" t="str">
        <f t="shared" si="4"/>
        <v/>
      </c>
      <c r="U23" s="3"/>
      <c r="V23" s="85" t="str">
        <f t="shared" si="2"/>
        <v>Đạt</v>
      </c>
      <c r="W23" s="68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2"/>
    </row>
    <row r="24" spans="2:38" ht="26.25" customHeight="1">
      <c r="B24" s="26">
        <v>15</v>
      </c>
      <c r="C24" s="27" t="s">
        <v>184</v>
      </c>
      <c r="D24" s="28" t="s">
        <v>185</v>
      </c>
      <c r="E24" s="29" t="s">
        <v>186</v>
      </c>
      <c r="F24" s="30">
        <v>34169</v>
      </c>
      <c r="G24" s="27" t="s">
        <v>50</v>
      </c>
      <c r="H24" s="31">
        <v>7</v>
      </c>
      <c r="I24" s="31">
        <v>6</v>
      </c>
      <c r="J24" s="31" t="s">
        <v>26</v>
      </c>
      <c r="K24" s="31">
        <v>5.5</v>
      </c>
      <c r="L24" s="38"/>
      <c r="M24" s="38"/>
      <c r="N24" s="38"/>
      <c r="O24" s="38"/>
      <c r="P24" s="33">
        <v>4</v>
      </c>
      <c r="Q24" s="34">
        <f t="shared" si="0"/>
        <v>4.9000000000000004</v>
      </c>
      <c r="R24" s="35" t="str">
        <f t="shared" si="3"/>
        <v>D</v>
      </c>
      <c r="S24" s="36" t="str">
        <f t="shared" si="1"/>
        <v>Trung bình yếu</v>
      </c>
      <c r="T24" s="37" t="str">
        <f t="shared" si="4"/>
        <v/>
      </c>
      <c r="U24" s="3"/>
      <c r="V24" s="85" t="str">
        <f t="shared" si="2"/>
        <v>Đạt</v>
      </c>
      <c r="W24" s="68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2"/>
    </row>
    <row r="25" spans="2:38" ht="26.25" customHeight="1">
      <c r="B25" s="26">
        <v>16</v>
      </c>
      <c r="C25" s="27" t="s">
        <v>221</v>
      </c>
      <c r="D25" s="28" t="s">
        <v>222</v>
      </c>
      <c r="E25" s="29" t="s">
        <v>223</v>
      </c>
      <c r="F25" s="30">
        <v>33976</v>
      </c>
      <c r="G25" s="27" t="s">
        <v>75</v>
      </c>
      <c r="H25" s="31">
        <v>7</v>
      </c>
      <c r="I25" s="31">
        <v>6</v>
      </c>
      <c r="J25" s="31" t="s">
        <v>26</v>
      </c>
      <c r="K25" s="31">
        <v>4</v>
      </c>
      <c r="L25" s="38"/>
      <c r="M25" s="38"/>
      <c r="N25" s="38"/>
      <c r="O25" s="38"/>
      <c r="P25" s="33">
        <v>3.5</v>
      </c>
      <c r="Q25" s="34">
        <f t="shared" si="0"/>
        <v>4.4000000000000004</v>
      </c>
      <c r="R25" s="35" t="str">
        <f t="shared" si="3"/>
        <v>D</v>
      </c>
      <c r="S25" s="36" t="str">
        <f t="shared" si="1"/>
        <v>Trung bình yếu</v>
      </c>
      <c r="T25" s="37" t="str">
        <f t="shared" si="4"/>
        <v/>
      </c>
      <c r="U25" s="3"/>
      <c r="V25" s="85" t="str">
        <f t="shared" si="2"/>
        <v>Đạt</v>
      </c>
      <c r="W25" s="68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2"/>
    </row>
    <row r="26" spans="2:38" ht="26.25" customHeight="1">
      <c r="B26" s="26">
        <v>17</v>
      </c>
      <c r="C26" s="27" t="s">
        <v>234</v>
      </c>
      <c r="D26" s="28" t="s">
        <v>235</v>
      </c>
      <c r="E26" s="29" t="s">
        <v>236</v>
      </c>
      <c r="F26" s="30">
        <v>34658</v>
      </c>
      <c r="G26" s="27" t="s">
        <v>102</v>
      </c>
      <c r="H26" s="31">
        <v>8</v>
      </c>
      <c r="I26" s="31">
        <v>5</v>
      </c>
      <c r="J26" s="31" t="s">
        <v>26</v>
      </c>
      <c r="K26" s="31">
        <v>5.5</v>
      </c>
      <c r="L26" s="38"/>
      <c r="M26" s="38"/>
      <c r="N26" s="38"/>
      <c r="O26" s="38"/>
      <c r="P26" s="33">
        <v>4.5</v>
      </c>
      <c r="Q26" s="34">
        <f t="shared" si="0"/>
        <v>5.0999999999999996</v>
      </c>
      <c r="R26" s="35" t="str">
        <f t="shared" si="3"/>
        <v>D+</v>
      </c>
      <c r="S26" s="36" t="str">
        <f t="shared" si="1"/>
        <v>Trung bình yếu</v>
      </c>
      <c r="T26" s="37" t="str">
        <f t="shared" si="4"/>
        <v/>
      </c>
      <c r="U26" s="3"/>
      <c r="V26" s="85" t="str">
        <f t="shared" si="2"/>
        <v>Đạt</v>
      </c>
      <c r="W26" s="68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2"/>
    </row>
    <row r="27" spans="2:38" ht="26.25" customHeight="1">
      <c r="B27" s="26">
        <v>18</v>
      </c>
      <c r="C27" s="27" t="s">
        <v>175</v>
      </c>
      <c r="D27" s="28" t="s">
        <v>176</v>
      </c>
      <c r="E27" s="29" t="s">
        <v>120</v>
      </c>
      <c r="F27" s="30">
        <v>34431</v>
      </c>
      <c r="G27" s="27" t="s">
        <v>75</v>
      </c>
      <c r="H27" s="31">
        <v>3</v>
      </c>
      <c r="I27" s="31">
        <v>5</v>
      </c>
      <c r="J27" s="31" t="s">
        <v>26</v>
      </c>
      <c r="K27" s="31">
        <v>3</v>
      </c>
      <c r="L27" s="38"/>
      <c r="M27" s="38"/>
      <c r="N27" s="38"/>
      <c r="O27" s="38"/>
      <c r="P27" s="33">
        <v>2</v>
      </c>
      <c r="Q27" s="34">
        <f t="shared" si="0"/>
        <v>2.8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3"/>
      <c r="V27" s="85" t="str">
        <f t="shared" si="2"/>
        <v>Học lại</v>
      </c>
      <c r="W27" s="68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2"/>
    </row>
    <row r="28" spans="2:38" ht="26.25" customHeight="1">
      <c r="B28" s="26">
        <v>19</v>
      </c>
      <c r="C28" s="27" t="s">
        <v>210</v>
      </c>
      <c r="D28" s="28" t="s">
        <v>211</v>
      </c>
      <c r="E28" s="29" t="s">
        <v>212</v>
      </c>
      <c r="F28" s="30">
        <v>33558</v>
      </c>
      <c r="G28" s="27" t="s">
        <v>102</v>
      </c>
      <c r="H28" s="31">
        <v>0</v>
      </c>
      <c r="I28" s="31">
        <v>0</v>
      </c>
      <c r="J28" s="31" t="s">
        <v>26</v>
      </c>
      <c r="K28" s="31">
        <v>2</v>
      </c>
      <c r="L28" s="38"/>
      <c r="M28" s="38"/>
      <c r="N28" s="38"/>
      <c r="O28" s="38"/>
      <c r="P28" s="33"/>
      <c r="Q28" s="34">
        <f t="shared" si="0"/>
        <v>0.2</v>
      </c>
      <c r="R28" s="35" t="str">
        <f t="shared" si="3"/>
        <v>F</v>
      </c>
      <c r="S28" s="36" t="str">
        <f t="shared" si="1"/>
        <v>Kém</v>
      </c>
      <c r="T28" s="37" t="str">
        <f t="shared" si="4"/>
        <v>Không đủ ĐKDT</v>
      </c>
      <c r="U28" s="3"/>
      <c r="V28" s="85" t="str">
        <f t="shared" si="2"/>
        <v>Học lại</v>
      </c>
      <c r="W28" s="68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2"/>
    </row>
    <row r="29" spans="2:38" ht="26.25" customHeight="1">
      <c r="B29" s="26">
        <v>20</v>
      </c>
      <c r="C29" s="27" t="s">
        <v>199</v>
      </c>
      <c r="D29" s="28" t="s">
        <v>106</v>
      </c>
      <c r="E29" s="29" t="s">
        <v>61</v>
      </c>
      <c r="F29" s="30">
        <v>34671</v>
      </c>
      <c r="G29" s="27" t="s">
        <v>54</v>
      </c>
      <c r="H29" s="31">
        <v>9</v>
      </c>
      <c r="I29" s="31">
        <v>8</v>
      </c>
      <c r="J29" s="31" t="s">
        <v>26</v>
      </c>
      <c r="K29" s="31">
        <v>7</v>
      </c>
      <c r="L29" s="38"/>
      <c r="M29" s="38"/>
      <c r="N29" s="38"/>
      <c r="O29" s="38"/>
      <c r="P29" s="33">
        <v>6</v>
      </c>
      <c r="Q29" s="34">
        <f t="shared" si="0"/>
        <v>6.8</v>
      </c>
      <c r="R29" s="35" t="str">
        <f t="shared" si="3"/>
        <v>C+</v>
      </c>
      <c r="S29" s="36" t="str">
        <f t="shared" si="1"/>
        <v>Trung bình</v>
      </c>
      <c r="T29" s="37" t="str">
        <f t="shared" si="4"/>
        <v/>
      </c>
      <c r="U29" s="3"/>
      <c r="V29" s="85" t="str">
        <f t="shared" si="2"/>
        <v>Đạt</v>
      </c>
      <c r="W29" s="68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2"/>
    </row>
    <row r="30" spans="2:38" ht="26.25" customHeight="1">
      <c r="B30" s="26">
        <v>21</v>
      </c>
      <c r="C30" s="27" t="s">
        <v>187</v>
      </c>
      <c r="D30" s="28" t="s">
        <v>188</v>
      </c>
      <c r="E30" s="29" t="s">
        <v>189</v>
      </c>
      <c r="F30" s="30" t="e">
        <v>#N/A</v>
      </c>
      <c r="G30" s="27" t="s">
        <v>50</v>
      </c>
      <c r="H30" s="31">
        <v>0</v>
      </c>
      <c r="I30" s="31">
        <v>0</v>
      </c>
      <c r="J30" s="31" t="s">
        <v>26</v>
      </c>
      <c r="K30" s="31">
        <v>2</v>
      </c>
      <c r="L30" s="38"/>
      <c r="M30" s="38"/>
      <c r="N30" s="38"/>
      <c r="O30" s="38"/>
      <c r="P30" s="33"/>
      <c r="Q30" s="34">
        <f t="shared" si="0"/>
        <v>0.2</v>
      </c>
      <c r="R30" s="35" t="str">
        <f t="shared" si="3"/>
        <v>F</v>
      </c>
      <c r="S30" s="36" t="str">
        <f t="shared" si="1"/>
        <v>Kém</v>
      </c>
      <c r="T30" s="37" t="str">
        <f t="shared" si="4"/>
        <v>Không đủ ĐKDT</v>
      </c>
      <c r="U30" s="3"/>
      <c r="V30" s="85" t="str">
        <f t="shared" si="2"/>
        <v>Học lại</v>
      </c>
      <c r="W30" s="68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2"/>
    </row>
    <row r="31" spans="2:38" ht="26.25" customHeight="1">
      <c r="B31" s="26">
        <v>22</v>
      </c>
      <c r="C31" s="27" t="s">
        <v>232</v>
      </c>
      <c r="D31" s="28" t="s">
        <v>233</v>
      </c>
      <c r="E31" s="29" t="s">
        <v>228</v>
      </c>
      <c r="F31" s="30">
        <v>34504</v>
      </c>
      <c r="G31" s="27" t="s">
        <v>102</v>
      </c>
      <c r="H31" s="31">
        <v>9</v>
      </c>
      <c r="I31" s="31">
        <v>8</v>
      </c>
      <c r="J31" s="31" t="s">
        <v>26</v>
      </c>
      <c r="K31" s="31">
        <v>6</v>
      </c>
      <c r="L31" s="38"/>
      <c r="M31" s="38"/>
      <c r="N31" s="38"/>
      <c r="O31" s="38"/>
      <c r="P31" s="33">
        <v>6.5</v>
      </c>
      <c r="Q31" s="34">
        <f t="shared" si="0"/>
        <v>7</v>
      </c>
      <c r="R31" s="35" t="str">
        <f t="shared" si="3"/>
        <v>B</v>
      </c>
      <c r="S31" s="36" t="str">
        <f t="shared" si="1"/>
        <v>Khá</v>
      </c>
      <c r="T31" s="37" t="str">
        <f t="shared" si="4"/>
        <v/>
      </c>
      <c r="U31" s="3"/>
      <c r="V31" s="85" t="str">
        <f t="shared" si="2"/>
        <v>Đạt</v>
      </c>
      <c r="W31" s="68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2"/>
    </row>
    <row r="32" spans="2:38" ht="26.25" customHeight="1">
      <c r="B32" s="26">
        <v>23</v>
      </c>
      <c r="C32" s="27" t="s">
        <v>226</v>
      </c>
      <c r="D32" s="28" t="s">
        <v>227</v>
      </c>
      <c r="E32" s="29" t="s">
        <v>228</v>
      </c>
      <c r="F32" s="30">
        <v>34434</v>
      </c>
      <c r="G32" s="27" t="s">
        <v>75</v>
      </c>
      <c r="H32" s="31">
        <v>8</v>
      </c>
      <c r="I32" s="31">
        <v>5</v>
      </c>
      <c r="J32" s="31" t="s">
        <v>26</v>
      </c>
      <c r="K32" s="31">
        <v>4</v>
      </c>
      <c r="L32" s="38"/>
      <c r="M32" s="38"/>
      <c r="N32" s="38"/>
      <c r="O32" s="38"/>
      <c r="P32" s="33">
        <v>4</v>
      </c>
      <c r="Q32" s="34">
        <f t="shared" si="0"/>
        <v>4.5999999999999996</v>
      </c>
      <c r="R32" s="35" t="str">
        <f t="shared" si="3"/>
        <v>D</v>
      </c>
      <c r="S32" s="36" t="str">
        <f t="shared" si="1"/>
        <v>Trung bình yếu</v>
      </c>
      <c r="T32" s="37" t="str">
        <f t="shared" si="4"/>
        <v/>
      </c>
      <c r="U32" s="3"/>
      <c r="V32" s="85" t="str">
        <f t="shared" si="2"/>
        <v>Đạt</v>
      </c>
      <c r="W32" s="68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2"/>
    </row>
    <row r="33" spans="1:38" ht="26.25" customHeight="1">
      <c r="B33" s="26">
        <v>24</v>
      </c>
      <c r="C33" s="27" t="s">
        <v>246</v>
      </c>
      <c r="D33" s="28" t="s">
        <v>209</v>
      </c>
      <c r="E33" s="29" t="s">
        <v>198</v>
      </c>
      <c r="F33" s="30">
        <v>34604</v>
      </c>
      <c r="G33" s="27" t="s">
        <v>104</v>
      </c>
      <c r="H33" s="31">
        <v>9</v>
      </c>
      <c r="I33" s="31">
        <v>8</v>
      </c>
      <c r="J33" s="31" t="s">
        <v>26</v>
      </c>
      <c r="K33" s="31">
        <v>6</v>
      </c>
      <c r="L33" s="38"/>
      <c r="M33" s="38"/>
      <c r="N33" s="38"/>
      <c r="O33" s="38"/>
      <c r="P33" s="33">
        <v>6</v>
      </c>
      <c r="Q33" s="34">
        <f t="shared" si="0"/>
        <v>6.7</v>
      </c>
      <c r="R33" s="35" t="str">
        <f t="shared" si="3"/>
        <v>C+</v>
      </c>
      <c r="S33" s="36" t="str">
        <f t="shared" si="1"/>
        <v>Trung bình</v>
      </c>
      <c r="T33" s="37" t="str">
        <f t="shared" si="4"/>
        <v/>
      </c>
      <c r="U33" s="3"/>
      <c r="V33" s="85" t="str">
        <f t="shared" si="2"/>
        <v>Đạt</v>
      </c>
      <c r="W33" s="68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2"/>
    </row>
    <row r="34" spans="1:38" ht="26.25" customHeight="1">
      <c r="B34" s="26">
        <v>25</v>
      </c>
      <c r="C34" s="27" t="s">
        <v>196</v>
      </c>
      <c r="D34" s="28" t="s">
        <v>197</v>
      </c>
      <c r="E34" s="29" t="s">
        <v>198</v>
      </c>
      <c r="F34" s="30">
        <v>34641</v>
      </c>
      <c r="G34" s="27" t="s">
        <v>62</v>
      </c>
      <c r="H34" s="31">
        <v>0</v>
      </c>
      <c r="I34" s="31">
        <v>5</v>
      </c>
      <c r="J34" s="31" t="s">
        <v>26</v>
      </c>
      <c r="K34" s="31">
        <v>0</v>
      </c>
      <c r="L34" s="38"/>
      <c r="M34" s="38"/>
      <c r="N34" s="38"/>
      <c r="O34" s="38"/>
      <c r="P34" s="33"/>
      <c r="Q34" s="34">
        <f t="shared" si="0"/>
        <v>1</v>
      </c>
      <c r="R34" s="35" t="str">
        <f t="shared" si="3"/>
        <v>F</v>
      </c>
      <c r="S34" s="36" t="str">
        <f t="shared" si="1"/>
        <v>Kém</v>
      </c>
      <c r="T34" s="37" t="str">
        <f t="shared" si="4"/>
        <v>Không đủ ĐKDT</v>
      </c>
      <c r="U34" s="3"/>
      <c r="V34" s="85" t="str">
        <f t="shared" si="2"/>
        <v>Học lại</v>
      </c>
      <c r="W34" s="68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2"/>
    </row>
    <row r="35" spans="1:38" ht="26.25" customHeight="1">
      <c r="B35" s="26">
        <v>26</v>
      </c>
      <c r="C35" s="27" t="s">
        <v>240</v>
      </c>
      <c r="D35" s="28" t="s">
        <v>241</v>
      </c>
      <c r="E35" s="29" t="s">
        <v>242</v>
      </c>
      <c r="F35" s="30">
        <v>34428</v>
      </c>
      <c r="G35" s="27" t="s">
        <v>102</v>
      </c>
      <c r="H35" s="31">
        <v>8</v>
      </c>
      <c r="I35" s="31">
        <v>7</v>
      </c>
      <c r="J35" s="31" t="s">
        <v>26</v>
      </c>
      <c r="K35" s="31">
        <v>4</v>
      </c>
      <c r="L35" s="38"/>
      <c r="M35" s="38"/>
      <c r="N35" s="38"/>
      <c r="O35" s="38"/>
      <c r="P35" s="33">
        <v>3.5</v>
      </c>
      <c r="Q35" s="34">
        <f t="shared" si="0"/>
        <v>4.7</v>
      </c>
      <c r="R35" s="35" t="str">
        <f t="shared" si="3"/>
        <v>D</v>
      </c>
      <c r="S35" s="36" t="str">
        <f t="shared" si="1"/>
        <v>Trung bình yếu</v>
      </c>
      <c r="T35" s="37" t="str">
        <f t="shared" si="4"/>
        <v/>
      </c>
      <c r="U35" s="3"/>
      <c r="V35" s="85" t="str">
        <f t="shared" si="2"/>
        <v>Đạt</v>
      </c>
      <c r="W35" s="68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2"/>
    </row>
    <row r="36" spans="1:38" ht="26.25" customHeight="1">
      <c r="B36" s="26">
        <v>27</v>
      </c>
      <c r="C36" s="27" t="s">
        <v>237</v>
      </c>
      <c r="D36" s="28" t="s">
        <v>238</v>
      </c>
      <c r="E36" s="29" t="s">
        <v>239</v>
      </c>
      <c r="F36" s="30">
        <v>34669</v>
      </c>
      <c r="G36" s="27" t="s">
        <v>102</v>
      </c>
      <c r="H36" s="31">
        <v>9</v>
      </c>
      <c r="I36" s="31">
        <v>8</v>
      </c>
      <c r="J36" s="31" t="s">
        <v>26</v>
      </c>
      <c r="K36" s="31">
        <v>7</v>
      </c>
      <c r="L36" s="38"/>
      <c r="M36" s="38"/>
      <c r="N36" s="38"/>
      <c r="O36" s="38"/>
      <c r="P36" s="33">
        <v>8</v>
      </c>
      <c r="Q36" s="34">
        <f t="shared" si="0"/>
        <v>8</v>
      </c>
      <c r="R36" s="35" t="str">
        <f t="shared" si="3"/>
        <v>B+</v>
      </c>
      <c r="S36" s="36" t="str">
        <f t="shared" si="1"/>
        <v>Khá</v>
      </c>
      <c r="T36" s="37" t="str">
        <f t="shared" si="4"/>
        <v/>
      </c>
      <c r="U36" s="3"/>
      <c r="V36" s="85" t="str">
        <f t="shared" si="2"/>
        <v>Đạt</v>
      </c>
      <c r="W36" s="68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2"/>
    </row>
    <row r="37" spans="1:38" ht="26.25" customHeight="1">
      <c r="B37" s="26">
        <v>28</v>
      </c>
      <c r="C37" s="27" t="s">
        <v>181</v>
      </c>
      <c r="D37" s="28" t="s">
        <v>182</v>
      </c>
      <c r="E37" s="29" t="s">
        <v>183</v>
      </c>
      <c r="F37" s="30">
        <v>34310</v>
      </c>
      <c r="G37" s="27" t="s">
        <v>104</v>
      </c>
      <c r="H37" s="31">
        <v>9</v>
      </c>
      <c r="I37" s="31">
        <v>7</v>
      </c>
      <c r="J37" s="31" t="s">
        <v>26</v>
      </c>
      <c r="K37" s="31">
        <v>6</v>
      </c>
      <c r="L37" s="38"/>
      <c r="M37" s="38"/>
      <c r="N37" s="38"/>
      <c r="O37" s="38"/>
      <c r="P37" s="33">
        <v>3</v>
      </c>
      <c r="Q37" s="34">
        <f t="shared" si="0"/>
        <v>4.7</v>
      </c>
      <c r="R37" s="35" t="str">
        <f t="shared" si="3"/>
        <v>D</v>
      </c>
      <c r="S37" s="36" t="str">
        <f t="shared" si="1"/>
        <v>Trung bình yếu</v>
      </c>
      <c r="T37" s="37" t="str">
        <f t="shared" si="4"/>
        <v/>
      </c>
      <c r="U37" s="3"/>
      <c r="V37" s="85" t="str">
        <f t="shared" si="2"/>
        <v>Đạt</v>
      </c>
      <c r="W37" s="68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2"/>
    </row>
    <row r="38" spans="1:38" ht="26.25" customHeight="1">
      <c r="B38" s="26">
        <v>29</v>
      </c>
      <c r="C38" s="27" t="s">
        <v>244</v>
      </c>
      <c r="D38" s="28" t="s">
        <v>245</v>
      </c>
      <c r="E38" s="29" t="s">
        <v>183</v>
      </c>
      <c r="F38" s="30">
        <v>34655</v>
      </c>
      <c r="G38" s="27" t="s">
        <v>75</v>
      </c>
      <c r="H38" s="31">
        <v>9</v>
      </c>
      <c r="I38" s="31">
        <v>7</v>
      </c>
      <c r="J38" s="31" t="s">
        <v>26</v>
      </c>
      <c r="K38" s="31">
        <v>5</v>
      </c>
      <c r="L38" s="38"/>
      <c r="M38" s="38"/>
      <c r="N38" s="38"/>
      <c r="O38" s="38"/>
      <c r="P38" s="33">
        <v>5</v>
      </c>
      <c r="Q38" s="34">
        <f t="shared" si="0"/>
        <v>5.8</v>
      </c>
      <c r="R38" s="35" t="str">
        <f t="shared" si="3"/>
        <v>C</v>
      </c>
      <c r="S38" s="36" t="str">
        <f t="shared" si="1"/>
        <v>Trung bình</v>
      </c>
      <c r="T38" s="37" t="str">
        <f t="shared" si="4"/>
        <v/>
      </c>
      <c r="U38" s="3"/>
      <c r="V38" s="85" t="str">
        <f t="shared" si="2"/>
        <v>Đạt</v>
      </c>
      <c r="W38" s="68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2"/>
    </row>
    <row r="39" spans="1:38" ht="26.25" customHeight="1">
      <c r="B39" s="26">
        <v>30</v>
      </c>
      <c r="C39" s="27" t="s">
        <v>229</v>
      </c>
      <c r="D39" s="28" t="s">
        <v>230</v>
      </c>
      <c r="E39" s="29" t="s">
        <v>231</v>
      </c>
      <c r="F39" s="30">
        <v>34410</v>
      </c>
      <c r="G39" s="27" t="s">
        <v>102</v>
      </c>
      <c r="H39" s="31">
        <v>9</v>
      </c>
      <c r="I39" s="31">
        <v>6</v>
      </c>
      <c r="J39" s="31" t="s">
        <v>26</v>
      </c>
      <c r="K39" s="31">
        <v>6</v>
      </c>
      <c r="L39" s="38"/>
      <c r="M39" s="38"/>
      <c r="N39" s="38"/>
      <c r="O39" s="38"/>
      <c r="P39" s="33">
        <v>6.5</v>
      </c>
      <c r="Q39" s="34">
        <f t="shared" si="0"/>
        <v>6.6</v>
      </c>
      <c r="R39" s="35" t="str">
        <f t="shared" si="3"/>
        <v>C+</v>
      </c>
      <c r="S39" s="36" t="str">
        <f t="shared" si="1"/>
        <v>Trung bình</v>
      </c>
      <c r="T39" s="37" t="str">
        <f t="shared" si="4"/>
        <v/>
      </c>
      <c r="U39" s="3"/>
      <c r="V39" s="85" t="str">
        <f t="shared" si="2"/>
        <v>Đạt</v>
      </c>
      <c r="W39" s="68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2"/>
    </row>
    <row r="40" spans="1:38" ht="26.25" customHeight="1">
      <c r="B40" s="26">
        <v>31</v>
      </c>
      <c r="C40" s="27" t="s">
        <v>193</v>
      </c>
      <c r="D40" s="28" t="s">
        <v>194</v>
      </c>
      <c r="E40" s="29" t="s">
        <v>195</v>
      </c>
      <c r="F40" s="30">
        <v>34055</v>
      </c>
      <c r="G40" s="27" t="s">
        <v>102</v>
      </c>
      <c r="H40" s="31">
        <v>8</v>
      </c>
      <c r="I40" s="31">
        <v>7</v>
      </c>
      <c r="J40" s="31" t="s">
        <v>26</v>
      </c>
      <c r="K40" s="31">
        <v>6</v>
      </c>
      <c r="L40" s="38"/>
      <c r="M40" s="38"/>
      <c r="N40" s="38"/>
      <c r="O40" s="38"/>
      <c r="P40" s="33">
        <v>6</v>
      </c>
      <c r="Q40" s="34">
        <f t="shared" si="0"/>
        <v>6.4</v>
      </c>
      <c r="R40" s="35" t="str">
        <f t="shared" si="3"/>
        <v>C</v>
      </c>
      <c r="S40" s="36" t="str">
        <f t="shared" si="1"/>
        <v>Trung bình</v>
      </c>
      <c r="T40" s="37" t="str">
        <f t="shared" si="4"/>
        <v/>
      </c>
      <c r="U40" s="3"/>
      <c r="V40" s="85" t="str">
        <f t="shared" si="2"/>
        <v>Đạt</v>
      </c>
      <c r="W40" s="68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2"/>
    </row>
    <row r="41" spans="1:38" ht="26.25" customHeight="1">
      <c r="B41" s="90">
        <v>32</v>
      </c>
      <c r="C41" s="91" t="s">
        <v>243</v>
      </c>
      <c r="D41" s="92" t="s">
        <v>111</v>
      </c>
      <c r="E41" s="93" t="s">
        <v>195</v>
      </c>
      <c r="F41" s="94">
        <v>34496</v>
      </c>
      <c r="G41" s="91" t="s">
        <v>75</v>
      </c>
      <c r="H41" s="95">
        <v>6</v>
      </c>
      <c r="I41" s="95">
        <v>5</v>
      </c>
      <c r="J41" s="95" t="s">
        <v>26</v>
      </c>
      <c r="K41" s="95">
        <v>5</v>
      </c>
      <c r="L41" s="96"/>
      <c r="M41" s="96"/>
      <c r="N41" s="96"/>
      <c r="O41" s="96"/>
      <c r="P41" s="97">
        <v>3.5</v>
      </c>
      <c r="Q41" s="98">
        <f t="shared" si="0"/>
        <v>4.2</v>
      </c>
      <c r="R41" s="99" t="str">
        <f t="shared" si="3"/>
        <v>D</v>
      </c>
      <c r="S41" s="100" t="str">
        <f t="shared" si="1"/>
        <v>Trung bình yếu</v>
      </c>
      <c r="T41" s="101" t="str">
        <f t="shared" si="4"/>
        <v/>
      </c>
      <c r="U41" s="3"/>
      <c r="V41" s="85" t="str">
        <f t="shared" si="2"/>
        <v>Đạt</v>
      </c>
      <c r="W41" s="68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2"/>
    </row>
    <row r="42" spans="1:38" ht="7.5" customHeight="1">
      <c r="A42" s="2"/>
      <c r="B42" s="39"/>
      <c r="C42" s="40"/>
      <c r="D42" s="40"/>
      <c r="E42" s="41"/>
      <c r="F42" s="41"/>
      <c r="G42" s="41"/>
      <c r="H42" s="42"/>
      <c r="I42" s="43"/>
      <c r="J42" s="43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3"/>
    </row>
    <row r="43" spans="1:38" ht="16.5">
      <c r="A43" s="2"/>
      <c r="B43" s="108" t="s">
        <v>27</v>
      </c>
      <c r="C43" s="108"/>
      <c r="D43" s="40"/>
      <c r="E43" s="41"/>
      <c r="F43" s="41"/>
      <c r="G43" s="41"/>
      <c r="H43" s="42"/>
      <c r="I43" s="43"/>
      <c r="J43" s="43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3"/>
    </row>
    <row r="44" spans="1:38" ht="16.5" customHeight="1">
      <c r="A44" s="2"/>
      <c r="B44" s="45" t="s">
        <v>28</v>
      </c>
      <c r="C44" s="45"/>
      <c r="D44" s="46">
        <f>+$Y$8</f>
        <v>32</v>
      </c>
      <c r="E44" s="47" t="s">
        <v>29</v>
      </c>
      <c r="F44" s="47"/>
      <c r="G44" s="109" t="s">
        <v>30</v>
      </c>
      <c r="H44" s="109"/>
      <c r="I44" s="109"/>
      <c r="J44" s="109"/>
      <c r="K44" s="109"/>
      <c r="L44" s="109"/>
      <c r="M44" s="109"/>
      <c r="N44" s="109"/>
      <c r="O44" s="109"/>
      <c r="P44" s="48">
        <f>$Y$8 -COUNTIF($T$9:$T$208,"Vắng") -COUNTIF($T$9:$T$208,"Vắng có phép") - COUNTIF($T$9:$T$208,"Đình chỉ thi") - COUNTIF($T$9:$T$208,"Không đủ ĐKDT")</f>
        <v>28</v>
      </c>
      <c r="Q44" s="48"/>
      <c r="R44" s="49"/>
      <c r="S44" s="50"/>
      <c r="T44" s="50" t="s">
        <v>29</v>
      </c>
      <c r="U44" s="3"/>
    </row>
    <row r="45" spans="1:38" ht="16.5" customHeight="1">
      <c r="A45" s="2"/>
      <c r="B45" s="45" t="s">
        <v>31</v>
      </c>
      <c r="C45" s="45"/>
      <c r="D45" s="46">
        <f>+$AJ$8</f>
        <v>26</v>
      </c>
      <c r="E45" s="47" t="s">
        <v>29</v>
      </c>
      <c r="F45" s="47"/>
      <c r="G45" s="109" t="s">
        <v>32</v>
      </c>
      <c r="H45" s="109"/>
      <c r="I45" s="109"/>
      <c r="J45" s="109"/>
      <c r="K45" s="109"/>
      <c r="L45" s="109"/>
      <c r="M45" s="109"/>
      <c r="N45" s="109"/>
      <c r="O45" s="109"/>
      <c r="P45" s="51">
        <f>COUNTIF($T$9:$T$84,"Vắng")</f>
        <v>0</v>
      </c>
      <c r="Q45" s="51"/>
      <c r="R45" s="52"/>
      <c r="S45" s="50"/>
      <c r="T45" s="50" t="s">
        <v>29</v>
      </c>
      <c r="U45" s="3"/>
    </row>
    <row r="46" spans="1:38" ht="16.5" customHeight="1">
      <c r="A46" s="2"/>
      <c r="B46" s="45" t="s">
        <v>44</v>
      </c>
      <c r="C46" s="45"/>
      <c r="D46" s="79">
        <f>COUNTIF(V10:V41,"Học lại")</f>
        <v>6</v>
      </c>
      <c r="E46" s="47" t="s">
        <v>29</v>
      </c>
      <c r="F46" s="47"/>
      <c r="G46" s="109" t="s">
        <v>45</v>
      </c>
      <c r="H46" s="109"/>
      <c r="I46" s="109"/>
      <c r="J46" s="109"/>
      <c r="K46" s="109"/>
      <c r="L46" s="109"/>
      <c r="M46" s="109"/>
      <c r="N46" s="109"/>
      <c r="O46" s="109"/>
      <c r="P46" s="48">
        <f>COUNTIF($T$9:$T$84,"Vắng có phép")</f>
        <v>0</v>
      </c>
      <c r="Q46" s="48"/>
      <c r="R46" s="49"/>
      <c r="S46" s="50"/>
      <c r="T46" s="50" t="s">
        <v>29</v>
      </c>
      <c r="U46" s="3"/>
    </row>
    <row r="47" spans="1:38" ht="3" customHeight="1">
      <c r="A47" s="2"/>
      <c r="B47" s="39"/>
      <c r="C47" s="40"/>
      <c r="D47" s="40"/>
      <c r="E47" s="41"/>
      <c r="F47" s="41"/>
      <c r="G47" s="41"/>
      <c r="H47" s="42"/>
      <c r="I47" s="43"/>
      <c r="J47" s="43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3"/>
    </row>
    <row r="48" spans="1:38">
      <c r="B48" s="80" t="s">
        <v>33</v>
      </c>
      <c r="C48" s="80"/>
      <c r="D48" s="81">
        <f>COUNTIF(V10:V41,"Thi lại")</f>
        <v>0</v>
      </c>
      <c r="E48" s="82" t="s">
        <v>29</v>
      </c>
      <c r="F48" s="3"/>
      <c r="G48" s="3"/>
      <c r="H48" s="3"/>
      <c r="I48" s="3"/>
      <c r="J48" s="104"/>
      <c r="K48" s="104"/>
      <c r="L48" s="104"/>
      <c r="M48" s="104"/>
      <c r="N48" s="104"/>
      <c r="O48" s="104"/>
      <c r="P48" s="104"/>
      <c r="Q48" s="104"/>
      <c r="R48" s="104"/>
      <c r="S48" s="104"/>
      <c r="T48" s="104"/>
      <c r="U48" s="3"/>
    </row>
    <row r="49" spans="2:21">
      <c r="B49" s="80"/>
      <c r="C49" s="80"/>
      <c r="D49" s="81"/>
      <c r="E49" s="82"/>
      <c r="F49" s="3"/>
      <c r="G49" s="3"/>
      <c r="H49" s="3"/>
      <c r="I49" s="3"/>
      <c r="J49" s="104" t="s">
        <v>459</v>
      </c>
      <c r="K49" s="104"/>
      <c r="L49" s="104"/>
      <c r="M49" s="104"/>
      <c r="N49" s="104"/>
      <c r="O49" s="104"/>
      <c r="P49" s="104"/>
      <c r="Q49" s="104"/>
      <c r="R49" s="104"/>
      <c r="S49" s="104"/>
      <c r="T49" s="104"/>
      <c r="U49" s="3"/>
    </row>
  </sheetData>
  <sheetProtection formatCells="0" formatColumns="0" formatRows="0" insertColumns="0" insertRows="0" insertHyperlinks="0" deleteColumns="0" deleteRows="0" sort="0" autoFilter="0" pivotTables="0"/>
  <autoFilter ref="A8:AL41">
    <filterColumn colId="3" showButton="0"/>
    <filterColumn colId="12"/>
  </autoFilter>
  <mergeCells count="42">
    <mergeCell ref="J49:T49"/>
    <mergeCell ref="B9:G9"/>
    <mergeCell ref="B43:C43"/>
    <mergeCell ref="G44:O44"/>
    <mergeCell ref="G45:O45"/>
    <mergeCell ref="G46:O46"/>
    <mergeCell ref="J48:T48"/>
    <mergeCell ref="O7:O8"/>
    <mergeCell ref="P7:P8"/>
    <mergeCell ref="Q7:Q9"/>
    <mergeCell ref="R7:R8"/>
    <mergeCell ref="S7:S8"/>
    <mergeCell ref="T7:T9"/>
    <mergeCell ref="H7:H8"/>
    <mergeCell ref="I7:I8"/>
    <mergeCell ref="J7:J8"/>
    <mergeCell ref="K7:K8"/>
    <mergeCell ref="L7:L8"/>
    <mergeCell ref="M7:N7"/>
    <mergeCell ref="AH4:AI6"/>
    <mergeCell ref="AJ4:AK6"/>
    <mergeCell ref="B5:C5"/>
    <mergeCell ref="G5:O5"/>
    <mergeCell ref="P5:T5"/>
    <mergeCell ref="B7:B8"/>
    <mergeCell ref="C7:C8"/>
    <mergeCell ref="D7:E8"/>
    <mergeCell ref="F7:F8"/>
    <mergeCell ref="G7:G8"/>
    <mergeCell ref="W4:W7"/>
    <mergeCell ref="X4:X7"/>
    <mergeCell ref="Y4:Y7"/>
    <mergeCell ref="Z4:AC6"/>
    <mergeCell ref="AD4:AE6"/>
    <mergeCell ref="AF4:AG6"/>
    <mergeCell ref="B1:G1"/>
    <mergeCell ref="H1:T1"/>
    <mergeCell ref="B2:G2"/>
    <mergeCell ref="H2:T2"/>
    <mergeCell ref="B4:C4"/>
    <mergeCell ref="D4:O4"/>
    <mergeCell ref="P4:T4"/>
  </mergeCells>
  <conditionalFormatting sqref="H10:P41">
    <cfRule type="cellIs" dxfId="15" priority="2" operator="greaterThan">
      <formula>10</formula>
    </cfRule>
  </conditionalFormatting>
  <conditionalFormatting sqref="C1:C1048576">
    <cfRule type="duplicateValues" dxfId="14" priority="1"/>
  </conditionalFormatting>
  <dataValidations count="1">
    <dataValidation allowBlank="1" showInputMessage="1" showErrorMessage="1" errorTitle="Không xóa dữ liệu" error="Không xóa dữ liệu" prompt="Không xóa dữ liệu" sqref="D46 AL2:AL8 X2:AK3 W4:AK8 V10:W41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65"/>
  <sheetViews>
    <sheetView workbookViewId="0">
      <pane ySplit="3" topLeftCell="A55" activePane="bottomLeft" state="frozen"/>
      <selection activeCell="P42" sqref="P42"/>
      <selection pane="bottomLeft" activeCell="A66" sqref="A66:XFD75"/>
    </sheetView>
  </sheetViews>
  <sheetFormatPr defaultRowHeight="15.75"/>
  <cols>
    <col min="1" max="1" width="2.875" style="1" customWidth="1"/>
    <col min="2" max="2" width="4" style="1" customWidth="1"/>
    <col min="3" max="3" width="10.625" style="1" customWidth="1"/>
    <col min="4" max="4" width="13.375" style="1" customWidth="1"/>
    <col min="5" max="5" width="7.25" style="1" customWidth="1"/>
    <col min="6" max="6" width="9.375" style="1" hidden="1" customWidth="1"/>
    <col min="7" max="7" width="11.875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5.37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375" style="1" customWidth="1"/>
    <col min="21" max="21" width="6.5" style="1" customWidth="1"/>
    <col min="22" max="22" width="6.5" style="56" customWidth="1"/>
    <col min="23" max="38" width="9" style="55"/>
    <col min="39" max="16384" width="9" style="1"/>
  </cols>
  <sheetData>
    <row r="1" spans="2:38" ht="27.75" customHeight="1">
      <c r="B1" s="124" t="s">
        <v>0</v>
      </c>
      <c r="C1" s="124"/>
      <c r="D1" s="124"/>
      <c r="E1" s="124"/>
      <c r="F1" s="124"/>
      <c r="G1" s="124"/>
      <c r="H1" s="125" t="s">
        <v>455</v>
      </c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3"/>
    </row>
    <row r="2" spans="2:38" ht="34.5" customHeight="1">
      <c r="B2" s="126" t="s">
        <v>1</v>
      </c>
      <c r="C2" s="126"/>
      <c r="D2" s="126"/>
      <c r="E2" s="126"/>
      <c r="F2" s="126"/>
      <c r="G2" s="126"/>
      <c r="H2" s="127" t="s">
        <v>46</v>
      </c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4"/>
      <c r="V2" s="83"/>
      <c r="AD2" s="56"/>
      <c r="AE2" s="57"/>
      <c r="AF2" s="56"/>
      <c r="AG2" s="56"/>
      <c r="AH2" s="56"/>
      <c r="AI2" s="57"/>
      <c r="AJ2" s="56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3"/>
      <c r="AE3" s="58"/>
      <c r="AI3" s="58"/>
    </row>
    <row r="4" spans="2:38" ht="23.25" customHeight="1">
      <c r="B4" s="128" t="s">
        <v>2</v>
      </c>
      <c r="C4" s="128"/>
      <c r="D4" s="129" t="s">
        <v>250</v>
      </c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30" t="s">
        <v>460</v>
      </c>
      <c r="Q4" s="130"/>
      <c r="R4" s="130"/>
      <c r="S4" s="130"/>
      <c r="T4" s="130"/>
      <c r="W4" s="114" t="s">
        <v>40</v>
      </c>
      <c r="X4" s="114" t="s">
        <v>8</v>
      </c>
      <c r="Y4" s="114" t="s">
        <v>39</v>
      </c>
      <c r="Z4" s="114" t="s">
        <v>38</v>
      </c>
      <c r="AA4" s="114"/>
      <c r="AB4" s="114"/>
      <c r="AC4" s="114"/>
      <c r="AD4" s="114" t="s">
        <v>37</v>
      </c>
      <c r="AE4" s="114"/>
      <c r="AF4" s="114" t="s">
        <v>35</v>
      </c>
      <c r="AG4" s="114"/>
      <c r="AH4" s="114" t="s">
        <v>36</v>
      </c>
      <c r="AI4" s="114"/>
      <c r="AJ4" s="114" t="s">
        <v>34</v>
      </c>
      <c r="AK4" s="114"/>
      <c r="AL4" s="77"/>
    </row>
    <row r="5" spans="2:38" ht="17.25" customHeight="1">
      <c r="B5" s="115" t="s">
        <v>3</v>
      </c>
      <c r="C5" s="115"/>
      <c r="D5" s="8">
        <v>3</v>
      </c>
      <c r="G5" s="116" t="s">
        <v>458</v>
      </c>
      <c r="H5" s="116"/>
      <c r="I5" s="116"/>
      <c r="J5" s="116"/>
      <c r="K5" s="116"/>
      <c r="L5" s="116"/>
      <c r="M5" s="116"/>
      <c r="N5" s="116"/>
      <c r="O5" s="116"/>
      <c r="P5" s="116" t="s">
        <v>168</v>
      </c>
      <c r="Q5" s="116"/>
      <c r="R5" s="116"/>
      <c r="S5" s="116"/>
      <c r="T5" s="116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77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3"/>
      <c r="Q6" s="3"/>
      <c r="R6" s="3"/>
      <c r="S6" s="3"/>
      <c r="T6" s="3"/>
      <c r="W6" s="114"/>
      <c r="X6" s="114"/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4"/>
      <c r="AL6" s="77"/>
    </row>
    <row r="7" spans="2:38" ht="44.25" customHeight="1">
      <c r="B7" s="111" t="s">
        <v>4</v>
      </c>
      <c r="C7" s="118" t="s">
        <v>5</v>
      </c>
      <c r="D7" s="120" t="s">
        <v>6</v>
      </c>
      <c r="E7" s="121"/>
      <c r="F7" s="111" t="s">
        <v>7</v>
      </c>
      <c r="G7" s="111" t="s">
        <v>8</v>
      </c>
      <c r="H7" s="117" t="s">
        <v>9</v>
      </c>
      <c r="I7" s="117" t="s">
        <v>10</v>
      </c>
      <c r="J7" s="117" t="s">
        <v>11</v>
      </c>
      <c r="K7" s="117" t="s">
        <v>12</v>
      </c>
      <c r="L7" s="110" t="s">
        <v>13</v>
      </c>
      <c r="M7" s="105" t="s">
        <v>41</v>
      </c>
      <c r="N7" s="107"/>
      <c r="O7" s="110" t="s">
        <v>14</v>
      </c>
      <c r="P7" s="110" t="s">
        <v>15</v>
      </c>
      <c r="Q7" s="111" t="s">
        <v>16</v>
      </c>
      <c r="R7" s="110" t="s">
        <v>17</v>
      </c>
      <c r="S7" s="111" t="s">
        <v>18</v>
      </c>
      <c r="T7" s="111" t="s">
        <v>19</v>
      </c>
      <c r="W7" s="114"/>
      <c r="X7" s="114"/>
      <c r="Y7" s="114"/>
      <c r="Z7" s="59" t="s">
        <v>20</v>
      </c>
      <c r="AA7" s="59" t="s">
        <v>21</v>
      </c>
      <c r="AB7" s="59" t="s">
        <v>22</v>
      </c>
      <c r="AC7" s="59" t="s">
        <v>23</v>
      </c>
      <c r="AD7" s="59" t="s">
        <v>24</v>
      </c>
      <c r="AE7" s="59" t="s">
        <v>23</v>
      </c>
      <c r="AF7" s="59" t="s">
        <v>24</v>
      </c>
      <c r="AG7" s="59" t="s">
        <v>23</v>
      </c>
      <c r="AH7" s="59" t="s">
        <v>24</v>
      </c>
      <c r="AI7" s="59" t="s">
        <v>23</v>
      </c>
      <c r="AJ7" s="59" t="s">
        <v>24</v>
      </c>
      <c r="AK7" s="60" t="s">
        <v>23</v>
      </c>
      <c r="AL7" s="75"/>
    </row>
    <row r="8" spans="2:38" ht="44.25" customHeight="1">
      <c r="B8" s="113"/>
      <c r="C8" s="119"/>
      <c r="D8" s="122"/>
      <c r="E8" s="123"/>
      <c r="F8" s="113"/>
      <c r="G8" s="113"/>
      <c r="H8" s="117"/>
      <c r="I8" s="117"/>
      <c r="J8" s="117"/>
      <c r="K8" s="117"/>
      <c r="L8" s="110"/>
      <c r="M8" s="102" t="s">
        <v>42</v>
      </c>
      <c r="N8" s="102" t="s">
        <v>43</v>
      </c>
      <c r="O8" s="110"/>
      <c r="P8" s="110"/>
      <c r="Q8" s="112"/>
      <c r="R8" s="110"/>
      <c r="S8" s="113"/>
      <c r="T8" s="112"/>
      <c r="V8" s="84"/>
      <c r="W8" s="61" t="str">
        <f>+D4</f>
        <v>Công nghệ truy nhập quang</v>
      </c>
      <c r="X8" s="62" t="str">
        <f>+P4</f>
        <v>Nhóm: TEL1434-03</v>
      </c>
      <c r="Y8" s="63">
        <f>+$AH$8+$AJ$8+$AF$8</f>
        <v>48</v>
      </c>
      <c r="Z8" s="57">
        <f>COUNTIF($S$9:$S$87,"Khiển trách")</f>
        <v>0</v>
      </c>
      <c r="AA8" s="57">
        <f>COUNTIF($S$9:$S$87,"Cảnh cáo")</f>
        <v>0</v>
      </c>
      <c r="AB8" s="57">
        <f>COUNTIF($S$9:$S$87,"Đình chỉ thi")</f>
        <v>0</v>
      </c>
      <c r="AC8" s="64">
        <f>+($Z$8+$AA$8+$AB$8)/$Y$8*100%</f>
        <v>0</v>
      </c>
      <c r="AD8" s="57">
        <f>SUM(COUNTIF($S$9:$S$85,"Vắng"),COUNTIF($S$9:$S$85,"Vắng có phép"))</f>
        <v>0</v>
      </c>
      <c r="AE8" s="65">
        <f>+$AD$8/$Y$8</f>
        <v>0</v>
      </c>
      <c r="AF8" s="66">
        <f>COUNTIF($V$9:$V$85,"Thi lại")</f>
        <v>0</v>
      </c>
      <c r="AG8" s="65">
        <f>+$AF$8/$Y$8</f>
        <v>0</v>
      </c>
      <c r="AH8" s="66">
        <f>COUNTIF($V$9:$V$86,"Học lại")</f>
        <v>8</v>
      </c>
      <c r="AI8" s="65">
        <f>+$AH$8/$Y$8</f>
        <v>0.16666666666666666</v>
      </c>
      <c r="AJ8" s="57">
        <f>COUNTIF($V$10:$V$86,"Đạt")</f>
        <v>40</v>
      </c>
      <c r="AK8" s="64">
        <f>+$AJ$8/$Y$8</f>
        <v>0.83333333333333337</v>
      </c>
      <c r="AL8" s="76"/>
    </row>
    <row r="9" spans="2:38" ht="14.25" customHeight="1">
      <c r="B9" s="105" t="s">
        <v>25</v>
      </c>
      <c r="C9" s="106"/>
      <c r="D9" s="106"/>
      <c r="E9" s="106"/>
      <c r="F9" s="106"/>
      <c r="G9" s="107"/>
      <c r="H9" s="10">
        <v>10</v>
      </c>
      <c r="I9" s="10">
        <v>20</v>
      </c>
      <c r="J9" s="11"/>
      <c r="K9" s="10">
        <v>10</v>
      </c>
      <c r="L9" s="12"/>
      <c r="M9" s="13"/>
      <c r="N9" s="13"/>
      <c r="O9" s="13"/>
      <c r="P9" s="54">
        <f>100-(H9+I9+J9+K9)</f>
        <v>60</v>
      </c>
      <c r="Q9" s="113"/>
      <c r="R9" s="14"/>
      <c r="S9" s="14"/>
      <c r="T9" s="113"/>
      <c r="W9" s="56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77"/>
    </row>
    <row r="10" spans="2:38" ht="21.75" customHeight="1">
      <c r="B10" s="15">
        <v>1</v>
      </c>
      <c r="C10" s="16" t="s">
        <v>357</v>
      </c>
      <c r="D10" s="17" t="s">
        <v>114</v>
      </c>
      <c r="E10" s="18" t="s">
        <v>118</v>
      </c>
      <c r="F10" s="19">
        <v>34253</v>
      </c>
      <c r="G10" s="16" t="s">
        <v>358</v>
      </c>
      <c r="H10" s="20">
        <v>7</v>
      </c>
      <c r="I10" s="20">
        <v>6</v>
      </c>
      <c r="J10" s="20" t="s">
        <v>26</v>
      </c>
      <c r="K10" s="20">
        <v>6</v>
      </c>
      <c r="L10" s="21"/>
      <c r="M10" s="21"/>
      <c r="N10" s="21"/>
      <c r="O10" s="21"/>
      <c r="P10" s="22">
        <v>7</v>
      </c>
      <c r="Q10" s="23">
        <f t="shared" ref="Q10:Q57" si="0">ROUND(SUMPRODUCT(H10:P10,$H$9:$P$9)/100,1)</f>
        <v>6.7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C+</v>
      </c>
      <c r="S10" s="24" t="str">
        <f t="shared" ref="S10:S57" si="1">IF($Q10&lt;4,"Kém",IF(AND($Q10&gt;=4,$Q10&lt;=5.4),"Trung bình yếu",IF(AND($Q10&gt;=5.5,$Q10&lt;=6.9),"Trung bình",IF(AND($Q10&gt;=7,$Q10&lt;=8.4),"Khá",IF(AND($Q10&gt;=8.5,$Q10&lt;=10),"Giỏi","")))))</f>
        <v>Trung bình</v>
      </c>
      <c r="T10" s="25" t="str">
        <f>+IF(OR($H10=0,$I10=0,$J10=0,$K10=0),"Không đủ ĐKDT","")</f>
        <v/>
      </c>
      <c r="U10" s="3"/>
      <c r="V10" s="85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68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77"/>
    </row>
    <row r="11" spans="2:38" ht="21.75" customHeight="1">
      <c r="B11" s="26">
        <v>2</v>
      </c>
      <c r="C11" s="27" t="s">
        <v>359</v>
      </c>
      <c r="D11" s="28" t="s">
        <v>131</v>
      </c>
      <c r="E11" s="29" t="s">
        <v>118</v>
      </c>
      <c r="F11" s="30">
        <v>34154</v>
      </c>
      <c r="G11" s="27" t="s">
        <v>358</v>
      </c>
      <c r="H11" s="31">
        <v>9</v>
      </c>
      <c r="I11" s="31">
        <v>6</v>
      </c>
      <c r="J11" s="31" t="s">
        <v>26</v>
      </c>
      <c r="K11" s="31">
        <v>7</v>
      </c>
      <c r="L11" s="32"/>
      <c r="M11" s="32"/>
      <c r="N11" s="32"/>
      <c r="O11" s="32"/>
      <c r="P11" s="33">
        <v>6</v>
      </c>
      <c r="Q11" s="34">
        <f t="shared" si="0"/>
        <v>6.4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</v>
      </c>
      <c r="S11" s="36" t="str">
        <f t="shared" si="1"/>
        <v>Trung bình</v>
      </c>
      <c r="T11" s="37" t="str">
        <f>+IF(OR($H11=0,$I11=0,$J11=0,$K11=0),"Không đủ ĐKDT","")</f>
        <v/>
      </c>
      <c r="U11" s="3"/>
      <c r="V11" s="85" t="str">
        <f t="shared" ref="V11:V57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68"/>
      <c r="X11" s="67"/>
      <c r="Y11" s="67"/>
      <c r="Z11" s="67"/>
      <c r="AA11" s="59"/>
      <c r="AB11" s="59"/>
      <c r="AC11" s="59"/>
      <c r="AD11" s="59"/>
      <c r="AE11" s="58"/>
      <c r="AF11" s="59"/>
      <c r="AG11" s="59"/>
      <c r="AH11" s="59"/>
      <c r="AI11" s="59"/>
      <c r="AJ11" s="59"/>
      <c r="AK11" s="59"/>
      <c r="AL11" s="75"/>
    </row>
    <row r="12" spans="2:38" ht="21.75" customHeight="1">
      <c r="B12" s="26">
        <v>3</v>
      </c>
      <c r="C12" s="27" t="s">
        <v>360</v>
      </c>
      <c r="D12" s="28" t="s">
        <v>361</v>
      </c>
      <c r="E12" s="29" t="s">
        <v>362</v>
      </c>
      <c r="F12" s="30">
        <v>32729</v>
      </c>
      <c r="G12" s="27" t="s">
        <v>358</v>
      </c>
      <c r="H12" s="31">
        <v>10</v>
      </c>
      <c r="I12" s="31">
        <v>6</v>
      </c>
      <c r="J12" s="31" t="s">
        <v>26</v>
      </c>
      <c r="K12" s="31">
        <v>7</v>
      </c>
      <c r="L12" s="38"/>
      <c r="M12" s="38"/>
      <c r="N12" s="38"/>
      <c r="O12" s="38"/>
      <c r="P12" s="33">
        <v>4</v>
      </c>
      <c r="Q12" s="34">
        <f t="shared" si="0"/>
        <v>5.3</v>
      </c>
      <c r="R12" s="35" t="str">
        <f t="shared" ref="R12:R57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D+</v>
      </c>
      <c r="S12" s="36" t="str">
        <f t="shared" si="1"/>
        <v>Trung bình yếu</v>
      </c>
      <c r="T12" s="37" t="str">
        <f t="shared" ref="T12:T57" si="4">+IF(OR($H12=0,$I12=0,$J12=0,$K12=0),"Không đủ ĐKDT","")</f>
        <v/>
      </c>
      <c r="U12" s="3"/>
      <c r="V12" s="85" t="str">
        <f t="shared" si="2"/>
        <v>Đạt</v>
      </c>
      <c r="W12" s="68"/>
      <c r="X12" s="69"/>
      <c r="Y12" s="69"/>
      <c r="Z12" s="103"/>
      <c r="AA12" s="58"/>
      <c r="AB12" s="58"/>
      <c r="AC12" s="58"/>
      <c r="AD12" s="70"/>
      <c r="AE12" s="58"/>
      <c r="AF12" s="71"/>
      <c r="AG12" s="72"/>
      <c r="AH12" s="71"/>
      <c r="AI12" s="72"/>
      <c r="AJ12" s="71"/>
      <c r="AK12" s="58"/>
      <c r="AL12" s="78"/>
    </row>
    <row r="13" spans="2:38" ht="21.75" customHeight="1">
      <c r="B13" s="26">
        <v>4</v>
      </c>
      <c r="C13" s="27" t="s">
        <v>363</v>
      </c>
      <c r="D13" s="28" t="s">
        <v>364</v>
      </c>
      <c r="E13" s="29" t="s">
        <v>365</v>
      </c>
      <c r="F13" s="30">
        <v>33434</v>
      </c>
      <c r="G13" s="27" t="s">
        <v>358</v>
      </c>
      <c r="H13" s="31">
        <v>9</v>
      </c>
      <c r="I13" s="31">
        <v>6</v>
      </c>
      <c r="J13" s="31" t="s">
        <v>26</v>
      </c>
      <c r="K13" s="31">
        <v>7</v>
      </c>
      <c r="L13" s="38"/>
      <c r="M13" s="38"/>
      <c r="N13" s="38"/>
      <c r="O13" s="38"/>
      <c r="P13" s="33">
        <v>6</v>
      </c>
      <c r="Q13" s="34">
        <f t="shared" si="0"/>
        <v>6.4</v>
      </c>
      <c r="R13" s="35" t="str">
        <f t="shared" si="3"/>
        <v>C</v>
      </c>
      <c r="S13" s="36" t="str">
        <f t="shared" si="1"/>
        <v>Trung bình</v>
      </c>
      <c r="T13" s="37" t="str">
        <f t="shared" si="4"/>
        <v/>
      </c>
      <c r="U13" s="3"/>
      <c r="V13" s="85" t="str">
        <f t="shared" si="2"/>
        <v>Đạt</v>
      </c>
      <c r="W13" s="68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2"/>
    </row>
    <row r="14" spans="2:38" ht="21.75" customHeight="1">
      <c r="B14" s="26">
        <v>5</v>
      </c>
      <c r="C14" s="27" t="s">
        <v>366</v>
      </c>
      <c r="D14" s="28" t="s">
        <v>367</v>
      </c>
      <c r="E14" s="29" t="s">
        <v>57</v>
      </c>
      <c r="F14" s="30">
        <v>34094</v>
      </c>
      <c r="G14" s="27" t="s">
        <v>358</v>
      </c>
      <c r="H14" s="31">
        <v>8</v>
      </c>
      <c r="I14" s="31">
        <v>5</v>
      </c>
      <c r="J14" s="31" t="s">
        <v>26</v>
      </c>
      <c r="K14" s="31">
        <v>7</v>
      </c>
      <c r="L14" s="38"/>
      <c r="M14" s="38"/>
      <c r="N14" s="38"/>
      <c r="O14" s="38"/>
      <c r="P14" s="33">
        <v>5</v>
      </c>
      <c r="Q14" s="34">
        <f t="shared" si="0"/>
        <v>5.5</v>
      </c>
      <c r="R14" s="35" t="str">
        <f t="shared" si="3"/>
        <v>C</v>
      </c>
      <c r="S14" s="36" t="str">
        <f t="shared" si="1"/>
        <v>Trung bình</v>
      </c>
      <c r="T14" s="37" t="str">
        <f t="shared" si="4"/>
        <v/>
      </c>
      <c r="U14" s="3"/>
      <c r="V14" s="85" t="str">
        <f t="shared" si="2"/>
        <v>Đạt</v>
      </c>
      <c r="W14" s="68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2"/>
    </row>
    <row r="15" spans="2:38" ht="21.75" customHeight="1">
      <c r="B15" s="26">
        <v>6</v>
      </c>
      <c r="C15" s="27" t="s">
        <v>368</v>
      </c>
      <c r="D15" s="28" t="s">
        <v>369</v>
      </c>
      <c r="E15" s="29" t="s">
        <v>57</v>
      </c>
      <c r="F15" s="30">
        <v>33373</v>
      </c>
      <c r="G15" s="27" t="s">
        <v>358</v>
      </c>
      <c r="H15" s="31">
        <v>7</v>
      </c>
      <c r="I15" s="31">
        <v>6</v>
      </c>
      <c r="J15" s="31" t="s">
        <v>26</v>
      </c>
      <c r="K15" s="31">
        <v>7</v>
      </c>
      <c r="L15" s="38"/>
      <c r="M15" s="38"/>
      <c r="N15" s="38"/>
      <c r="O15" s="38"/>
      <c r="P15" s="33">
        <v>4</v>
      </c>
      <c r="Q15" s="34">
        <f t="shared" si="0"/>
        <v>5</v>
      </c>
      <c r="R15" s="35" t="str">
        <f t="shared" si="3"/>
        <v>D+</v>
      </c>
      <c r="S15" s="36" t="str">
        <f t="shared" si="1"/>
        <v>Trung bình yếu</v>
      </c>
      <c r="T15" s="37" t="str">
        <f t="shared" si="4"/>
        <v/>
      </c>
      <c r="U15" s="3"/>
      <c r="V15" s="85" t="str">
        <f t="shared" si="2"/>
        <v>Đạt</v>
      </c>
      <c r="W15" s="68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2"/>
    </row>
    <row r="16" spans="2:38" ht="21.75" customHeight="1">
      <c r="B16" s="26">
        <v>7</v>
      </c>
      <c r="C16" s="27" t="s">
        <v>370</v>
      </c>
      <c r="D16" s="28" t="s">
        <v>371</v>
      </c>
      <c r="E16" s="29" t="s">
        <v>372</v>
      </c>
      <c r="F16" s="30">
        <v>33654</v>
      </c>
      <c r="G16" s="27" t="s">
        <v>358</v>
      </c>
      <c r="H16" s="31">
        <v>7</v>
      </c>
      <c r="I16" s="31">
        <v>6</v>
      </c>
      <c r="J16" s="31" t="s">
        <v>26</v>
      </c>
      <c r="K16" s="31">
        <v>8</v>
      </c>
      <c r="L16" s="38"/>
      <c r="M16" s="38"/>
      <c r="N16" s="38"/>
      <c r="O16" s="38"/>
      <c r="P16" s="33">
        <v>4</v>
      </c>
      <c r="Q16" s="34">
        <f t="shared" si="0"/>
        <v>5.0999999999999996</v>
      </c>
      <c r="R16" s="35" t="str">
        <f t="shared" si="3"/>
        <v>D+</v>
      </c>
      <c r="S16" s="36" t="str">
        <f t="shared" si="1"/>
        <v>Trung bình yếu</v>
      </c>
      <c r="T16" s="37" t="str">
        <f t="shared" si="4"/>
        <v/>
      </c>
      <c r="U16" s="3"/>
      <c r="V16" s="85" t="str">
        <f t="shared" si="2"/>
        <v>Đạt</v>
      </c>
      <c r="W16" s="68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2"/>
    </row>
    <row r="17" spans="2:38" ht="21.75" customHeight="1">
      <c r="B17" s="26">
        <v>8</v>
      </c>
      <c r="C17" s="27" t="s">
        <v>373</v>
      </c>
      <c r="D17" s="28" t="s">
        <v>374</v>
      </c>
      <c r="E17" s="29" t="s">
        <v>375</v>
      </c>
      <c r="F17" s="30">
        <v>33411</v>
      </c>
      <c r="G17" s="27" t="s">
        <v>358</v>
      </c>
      <c r="H17" s="31">
        <v>7</v>
      </c>
      <c r="I17" s="31">
        <v>5</v>
      </c>
      <c r="J17" s="31" t="s">
        <v>26</v>
      </c>
      <c r="K17" s="31">
        <v>7</v>
      </c>
      <c r="L17" s="38"/>
      <c r="M17" s="38"/>
      <c r="N17" s="38"/>
      <c r="O17" s="38"/>
      <c r="P17" s="33">
        <v>2.5</v>
      </c>
      <c r="Q17" s="34">
        <f t="shared" si="0"/>
        <v>3.9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3"/>
      <c r="V17" s="85" t="str">
        <f t="shared" si="2"/>
        <v>Học lại</v>
      </c>
      <c r="W17" s="68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2"/>
    </row>
    <row r="18" spans="2:38" ht="21.75" customHeight="1">
      <c r="B18" s="26">
        <v>9</v>
      </c>
      <c r="C18" s="27" t="s">
        <v>376</v>
      </c>
      <c r="D18" s="28" t="s">
        <v>139</v>
      </c>
      <c r="E18" s="29" t="s">
        <v>91</v>
      </c>
      <c r="F18" s="30">
        <v>33383</v>
      </c>
      <c r="G18" s="27" t="s">
        <v>358</v>
      </c>
      <c r="H18" s="31">
        <v>5</v>
      </c>
      <c r="I18" s="31">
        <v>5</v>
      </c>
      <c r="J18" s="31" t="s">
        <v>26</v>
      </c>
      <c r="K18" s="31">
        <v>7</v>
      </c>
      <c r="L18" s="38"/>
      <c r="M18" s="38"/>
      <c r="N18" s="38"/>
      <c r="O18" s="38"/>
      <c r="P18" s="33">
        <v>4</v>
      </c>
      <c r="Q18" s="34">
        <f t="shared" si="0"/>
        <v>4.5999999999999996</v>
      </c>
      <c r="R18" s="35" t="str">
        <f t="shared" si="3"/>
        <v>D</v>
      </c>
      <c r="S18" s="36" t="str">
        <f t="shared" si="1"/>
        <v>Trung bình yếu</v>
      </c>
      <c r="T18" s="37" t="str">
        <f t="shared" si="4"/>
        <v/>
      </c>
      <c r="U18" s="3"/>
      <c r="V18" s="85" t="str">
        <f t="shared" si="2"/>
        <v>Đạt</v>
      </c>
      <c r="W18" s="68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2"/>
    </row>
    <row r="19" spans="2:38" ht="21.75" customHeight="1">
      <c r="B19" s="26">
        <v>10</v>
      </c>
      <c r="C19" s="27" t="s">
        <v>377</v>
      </c>
      <c r="D19" s="28" t="s">
        <v>378</v>
      </c>
      <c r="E19" s="29" t="s">
        <v>86</v>
      </c>
      <c r="F19" s="30">
        <v>32501</v>
      </c>
      <c r="G19" s="27" t="s">
        <v>358</v>
      </c>
      <c r="H19" s="31">
        <v>9</v>
      </c>
      <c r="I19" s="31">
        <v>5</v>
      </c>
      <c r="J19" s="31" t="s">
        <v>26</v>
      </c>
      <c r="K19" s="31">
        <v>7</v>
      </c>
      <c r="L19" s="38"/>
      <c r="M19" s="38"/>
      <c r="N19" s="38"/>
      <c r="O19" s="38"/>
      <c r="P19" s="33">
        <v>0</v>
      </c>
      <c r="Q19" s="34">
        <f t="shared" si="0"/>
        <v>2.6</v>
      </c>
      <c r="R19" s="35" t="str">
        <f t="shared" si="3"/>
        <v>F</v>
      </c>
      <c r="S19" s="36" t="str">
        <f t="shared" si="1"/>
        <v>Kém</v>
      </c>
      <c r="T19" s="37" t="s">
        <v>461</v>
      </c>
      <c r="U19" s="3"/>
      <c r="V19" s="85" t="str">
        <f t="shared" si="2"/>
        <v>Học lại</v>
      </c>
      <c r="W19" s="68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2"/>
    </row>
    <row r="20" spans="2:38" ht="21.75" customHeight="1">
      <c r="B20" s="26">
        <v>11</v>
      </c>
      <c r="C20" s="27" t="s">
        <v>379</v>
      </c>
      <c r="D20" s="28" t="s">
        <v>52</v>
      </c>
      <c r="E20" s="29" t="s">
        <v>86</v>
      </c>
      <c r="F20" s="30">
        <v>34250</v>
      </c>
      <c r="G20" s="27" t="s">
        <v>358</v>
      </c>
      <c r="H20" s="31">
        <v>8.5</v>
      </c>
      <c r="I20" s="31">
        <v>5</v>
      </c>
      <c r="J20" s="31" t="s">
        <v>26</v>
      </c>
      <c r="K20" s="31">
        <v>7</v>
      </c>
      <c r="L20" s="38"/>
      <c r="M20" s="38"/>
      <c r="N20" s="38"/>
      <c r="O20" s="38"/>
      <c r="P20" s="33">
        <v>5</v>
      </c>
      <c r="Q20" s="34">
        <f t="shared" si="0"/>
        <v>5.6</v>
      </c>
      <c r="R20" s="35" t="str">
        <f t="shared" si="3"/>
        <v>C</v>
      </c>
      <c r="S20" s="36" t="str">
        <f t="shared" si="1"/>
        <v>Trung bình</v>
      </c>
      <c r="T20" s="37" t="str">
        <f t="shared" si="4"/>
        <v/>
      </c>
      <c r="U20" s="3"/>
      <c r="V20" s="85" t="str">
        <f t="shared" si="2"/>
        <v>Đạt</v>
      </c>
      <c r="W20" s="68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2"/>
    </row>
    <row r="21" spans="2:38" ht="21.75" customHeight="1">
      <c r="B21" s="26">
        <v>12</v>
      </c>
      <c r="C21" s="27" t="s">
        <v>380</v>
      </c>
      <c r="D21" s="28" t="s">
        <v>114</v>
      </c>
      <c r="E21" s="29" t="s">
        <v>86</v>
      </c>
      <c r="F21" s="30">
        <v>33751</v>
      </c>
      <c r="G21" s="27" t="s">
        <v>358</v>
      </c>
      <c r="H21" s="31">
        <v>7</v>
      </c>
      <c r="I21" s="31">
        <v>5</v>
      </c>
      <c r="J21" s="31" t="s">
        <v>26</v>
      </c>
      <c r="K21" s="31">
        <v>7</v>
      </c>
      <c r="L21" s="38"/>
      <c r="M21" s="38"/>
      <c r="N21" s="38"/>
      <c r="O21" s="38"/>
      <c r="P21" s="33">
        <v>6</v>
      </c>
      <c r="Q21" s="34">
        <f t="shared" si="0"/>
        <v>6</v>
      </c>
      <c r="R21" s="35" t="str">
        <f t="shared" si="3"/>
        <v>C</v>
      </c>
      <c r="S21" s="36" t="str">
        <f t="shared" si="1"/>
        <v>Trung bình</v>
      </c>
      <c r="T21" s="37" t="str">
        <f t="shared" si="4"/>
        <v/>
      </c>
      <c r="U21" s="3"/>
      <c r="V21" s="85" t="str">
        <f t="shared" si="2"/>
        <v>Đạt</v>
      </c>
      <c r="W21" s="68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2"/>
    </row>
    <row r="22" spans="2:38" ht="21.75" customHeight="1">
      <c r="B22" s="26">
        <v>13</v>
      </c>
      <c r="C22" s="27" t="s">
        <v>381</v>
      </c>
      <c r="D22" s="28" t="s">
        <v>382</v>
      </c>
      <c r="E22" s="29" t="s">
        <v>78</v>
      </c>
      <c r="F22" s="30">
        <v>33928</v>
      </c>
      <c r="G22" s="27" t="s">
        <v>358</v>
      </c>
      <c r="H22" s="31">
        <v>9</v>
      </c>
      <c r="I22" s="31">
        <v>5</v>
      </c>
      <c r="J22" s="31" t="s">
        <v>26</v>
      </c>
      <c r="K22" s="31">
        <v>7</v>
      </c>
      <c r="L22" s="38"/>
      <c r="M22" s="38"/>
      <c r="N22" s="38"/>
      <c r="O22" s="38"/>
      <c r="P22" s="33">
        <v>6</v>
      </c>
      <c r="Q22" s="34">
        <f t="shared" si="0"/>
        <v>6.2</v>
      </c>
      <c r="R22" s="35" t="str">
        <f t="shared" si="3"/>
        <v>C</v>
      </c>
      <c r="S22" s="36" t="str">
        <f t="shared" si="1"/>
        <v>Trung bình</v>
      </c>
      <c r="T22" s="37" t="str">
        <f t="shared" si="4"/>
        <v/>
      </c>
      <c r="U22" s="3"/>
      <c r="V22" s="85" t="str">
        <f t="shared" si="2"/>
        <v>Đạt</v>
      </c>
      <c r="W22" s="68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2"/>
    </row>
    <row r="23" spans="2:38" ht="21.75" customHeight="1">
      <c r="B23" s="26">
        <v>14</v>
      </c>
      <c r="C23" s="27" t="s">
        <v>383</v>
      </c>
      <c r="D23" s="28" t="s">
        <v>274</v>
      </c>
      <c r="E23" s="29" t="s">
        <v>204</v>
      </c>
      <c r="F23" s="30">
        <v>33753</v>
      </c>
      <c r="G23" s="27" t="s">
        <v>358</v>
      </c>
      <c r="H23" s="31">
        <v>2</v>
      </c>
      <c r="I23" s="31">
        <v>5</v>
      </c>
      <c r="J23" s="31" t="s">
        <v>26</v>
      </c>
      <c r="K23" s="31">
        <v>7</v>
      </c>
      <c r="L23" s="38"/>
      <c r="M23" s="38"/>
      <c r="N23" s="38"/>
      <c r="O23" s="38"/>
      <c r="P23" s="33">
        <v>3</v>
      </c>
      <c r="Q23" s="34">
        <f t="shared" si="0"/>
        <v>3.7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3"/>
      <c r="V23" s="85" t="str">
        <f t="shared" si="2"/>
        <v>Học lại</v>
      </c>
      <c r="W23" s="68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2"/>
    </row>
    <row r="24" spans="2:38" ht="21.75" customHeight="1">
      <c r="B24" s="26">
        <v>15</v>
      </c>
      <c r="C24" s="27" t="s">
        <v>384</v>
      </c>
      <c r="D24" s="28" t="s">
        <v>385</v>
      </c>
      <c r="E24" s="29" t="s">
        <v>386</v>
      </c>
      <c r="F24" s="30">
        <v>33791</v>
      </c>
      <c r="G24" s="27" t="s">
        <v>358</v>
      </c>
      <c r="H24" s="31">
        <v>8</v>
      </c>
      <c r="I24" s="31">
        <v>5</v>
      </c>
      <c r="J24" s="31" t="s">
        <v>26</v>
      </c>
      <c r="K24" s="31">
        <v>7</v>
      </c>
      <c r="L24" s="38"/>
      <c r="M24" s="38"/>
      <c r="N24" s="38"/>
      <c r="O24" s="38"/>
      <c r="P24" s="33">
        <v>5</v>
      </c>
      <c r="Q24" s="34">
        <f t="shared" si="0"/>
        <v>5.5</v>
      </c>
      <c r="R24" s="35" t="str">
        <f t="shared" si="3"/>
        <v>C</v>
      </c>
      <c r="S24" s="36" t="str">
        <f t="shared" si="1"/>
        <v>Trung bình</v>
      </c>
      <c r="T24" s="37" t="str">
        <f t="shared" si="4"/>
        <v/>
      </c>
      <c r="U24" s="3"/>
      <c r="V24" s="85" t="str">
        <f t="shared" si="2"/>
        <v>Đạt</v>
      </c>
      <c r="W24" s="68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2"/>
    </row>
    <row r="25" spans="2:38" ht="21.75" customHeight="1">
      <c r="B25" s="26">
        <v>16</v>
      </c>
      <c r="C25" s="27" t="s">
        <v>387</v>
      </c>
      <c r="D25" s="28" t="s">
        <v>114</v>
      </c>
      <c r="E25" s="29" t="s">
        <v>388</v>
      </c>
      <c r="F25" s="30">
        <v>32681</v>
      </c>
      <c r="G25" s="27" t="s">
        <v>358</v>
      </c>
      <c r="H25" s="31">
        <v>9</v>
      </c>
      <c r="I25" s="31">
        <v>6</v>
      </c>
      <c r="J25" s="31" t="s">
        <v>26</v>
      </c>
      <c r="K25" s="31">
        <v>7</v>
      </c>
      <c r="L25" s="38"/>
      <c r="M25" s="38"/>
      <c r="N25" s="38"/>
      <c r="O25" s="38"/>
      <c r="P25" s="33">
        <v>4</v>
      </c>
      <c r="Q25" s="34">
        <f t="shared" si="0"/>
        <v>5.2</v>
      </c>
      <c r="R25" s="35" t="str">
        <f t="shared" si="3"/>
        <v>D+</v>
      </c>
      <c r="S25" s="36" t="str">
        <f t="shared" si="1"/>
        <v>Trung bình yếu</v>
      </c>
      <c r="T25" s="37" t="str">
        <f t="shared" si="4"/>
        <v/>
      </c>
      <c r="U25" s="3"/>
      <c r="V25" s="85" t="str">
        <f t="shared" si="2"/>
        <v>Đạt</v>
      </c>
      <c r="W25" s="68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2"/>
    </row>
    <row r="26" spans="2:38" ht="21.75" customHeight="1">
      <c r="B26" s="26">
        <v>17</v>
      </c>
      <c r="C26" s="27" t="s">
        <v>389</v>
      </c>
      <c r="D26" s="28" t="s">
        <v>390</v>
      </c>
      <c r="E26" s="29" t="s">
        <v>388</v>
      </c>
      <c r="F26" s="30">
        <v>34086</v>
      </c>
      <c r="G26" s="27" t="s">
        <v>358</v>
      </c>
      <c r="H26" s="31">
        <v>8</v>
      </c>
      <c r="I26" s="31">
        <v>5</v>
      </c>
      <c r="J26" s="31" t="s">
        <v>26</v>
      </c>
      <c r="K26" s="31">
        <v>7</v>
      </c>
      <c r="L26" s="38"/>
      <c r="M26" s="38"/>
      <c r="N26" s="38"/>
      <c r="O26" s="38"/>
      <c r="P26" s="33">
        <v>5</v>
      </c>
      <c r="Q26" s="34">
        <f t="shared" si="0"/>
        <v>5.5</v>
      </c>
      <c r="R26" s="35" t="str">
        <f t="shared" si="3"/>
        <v>C</v>
      </c>
      <c r="S26" s="36" t="str">
        <f t="shared" si="1"/>
        <v>Trung bình</v>
      </c>
      <c r="T26" s="37" t="str">
        <f t="shared" si="4"/>
        <v/>
      </c>
      <c r="U26" s="3"/>
      <c r="V26" s="85" t="str">
        <f t="shared" si="2"/>
        <v>Đạt</v>
      </c>
      <c r="W26" s="68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2"/>
    </row>
    <row r="27" spans="2:38" ht="21.75" customHeight="1">
      <c r="B27" s="26">
        <v>18</v>
      </c>
      <c r="C27" s="27" t="s">
        <v>391</v>
      </c>
      <c r="D27" s="28" t="s">
        <v>392</v>
      </c>
      <c r="E27" s="29" t="s">
        <v>393</v>
      </c>
      <c r="F27" s="30">
        <v>33765</v>
      </c>
      <c r="G27" s="27" t="s">
        <v>358</v>
      </c>
      <c r="H27" s="31">
        <v>5</v>
      </c>
      <c r="I27" s="31">
        <v>5</v>
      </c>
      <c r="J27" s="31" t="s">
        <v>26</v>
      </c>
      <c r="K27" s="31">
        <v>6</v>
      </c>
      <c r="L27" s="38"/>
      <c r="M27" s="38"/>
      <c r="N27" s="38"/>
      <c r="O27" s="38"/>
      <c r="P27" s="33">
        <v>6</v>
      </c>
      <c r="Q27" s="34">
        <f t="shared" si="0"/>
        <v>5.7</v>
      </c>
      <c r="R27" s="35" t="str">
        <f t="shared" si="3"/>
        <v>C</v>
      </c>
      <c r="S27" s="36" t="str">
        <f t="shared" si="1"/>
        <v>Trung bình</v>
      </c>
      <c r="T27" s="37" t="str">
        <f t="shared" si="4"/>
        <v/>
      </c>
      <c r="U27" s="3"/>
      <c r="V27" s="85" t="str">
        <f t="shared" si="2"/>
        <v>Đạt</v>
      </c>
      <c r="W27" s="68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2"/>
    </row>
    <row r="28" spans="2:38" ht="21.75" customHeight="1">
      <c r="B28" s="26">
        <v>19</v>
      </c>
      <c r="C28" s="27" t="s">
        <v>394</v>
      </c>
      <c r="D28" s="28" t="s">
        <v>395</v>
      </c>
      <c r="E28" s="29" t="s">
        <v>120</v>
      </c>
      <c r="F28" s="30">
        <v>33627</v>
      </c>
      <c r="G28" s="27" t="s">
        <v>358</v>
      </c>
      <c r="H28" s="31">
        <v>9</v>
      </c>
      <c r="I28" s="31">
        <v>5</v>
      </c>
      <c r="J28" s="31" t="s">
        <v>26</v>
      </c>
      <c r="K28" s="31">
        <v>7.5</v>
      </c>
      <c r="L28" s="38"/>
      <c r="M28" s="38"/>
      <c r="N28" s="38"/>
      <c r="O28" s="38"/>
      <c r="P28" s="33">
        <v>6</v>
      </c>
      <c r="Q28" s="34">
        <f t="shared" si="0"/>
        <v>6.3</v>
      </c>
      <c r="R28" s="35" t="str">
        <f t="shared" si="3"/>
        <v>C</v>
      </c>
      <c r="S28" s="36" t="str">
        <f t="shared" si="1"/>
        <v>Trung bình</v>
      </c>
      <c r="T28" s="37" t="str">
        <f t="shared" si="4"/>
        <v/>
      </c>
      <c r="U28" s="3"/>
      <c r="V28" s="85" t="str">
        <f t="shared" si="2"/>
        <v>Đạt</v>
      </c>
      <c r="W28" s="68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2"/>
    </row>
    <row r="29" spans="2:38" ht="21.75" customHeight="1">
      <c r="B29" s="26">
        <v>20</v>
      </c>
      <c r="C29" s="27" t="s">
        <v>396</v>
      </c>
      <c r="D29" s="28" t="s">
        <v>397</v>
      </c>
      <c r="E29" s="29" t="s">
        <v>398</v>
      </c>
      <c r="F29" s="30">
        <v>33249</v>
      </c>
      <c r="G29" s="27" t="s">
        <v>358</v>
      </c>
      <c r="H29" s="31">
        <v>8</v>
      </c>
      <c r="I29" s="31">
        <v>6</v>
      </c>
      <c r="J29" s="31" t="s">
        <v>26</v>
      </c>
      <c r="K29" s="31">
        <v>7.5</v>
      </c>
      <c r="L29" s="38"/>
      <c r="M29" s="38"/>
      <c r="N29" s="38"/>
      <c r="O29" s="38"/>
      <c r="P29" s="33">
        <v>6</v>
      </c>
      <c r="Q29" s="34">
        <f t="shared" si="0"/>
        <v>6.4</v>
      </c>
      <c r="R29" s="35" t="str">
        <f t="shared" si="3"/>
        <v>C</v>
      </c>
      <c r="S29" s="36" t="str">
        <f t="shared" si="1"/>
        <v>Trung bình</v>
      </c>
      <c r="T29" s="37" t="str">
        <f t="shared" si="4"/>
        <v/>
      </c>
      <c r="U29" s="3"/>
      <c r="V29" s="85" t="str">
        <f t="shared" si="2"/>
        <v>Đạt</v>
      </c>
      <c r="W29" s="68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2"/>
    </row>
    <row r="30" spans="2:38" ht="21.75" customHeight="1">
      <c r="B30" s="26">
        <v>21</v>
      </c>
      <c r="C30" s="27" t="s">
        <v>399</v>
      </c>
      <c r="D30" s="28" t="s">
        <v>392</v>
      </c>
      <c r="E30" s="29" t="s">
        <v>265</v>
      </c>
      <c r="F30" s="30">
        <v>33894</v>
      </c>
      <c r="G30" s="27" t="s">
        <v>358</v>
      </c>
      <c r="H30" s="31">
        <v>6</v>
      </c>
      <c r="I30" s="31">
        <v>5</v>
      </c>
      <c r="J30" s="31" t="s">
        <v>26</v>
      </c>
      <c r="K30" s="31">
        <v>7</v>
      </c>
      <c r="L30" s="38"/>
      <c r="M30" s="38"/>
      <c r="N30" s="38"/>
      <c r="O30" s="38"/>
      <c r="P30" s="33">
        <v>4</v>
      </c>
      <c r="Q30" s="34">
        <f t="shared" si="0"/>
        <v>4.7</v>
      </c>
      <c r="R30" s="35" t="str">
        <f t="shared" si="3"/>
        <v>D</v>
      </c>
      <c r="S30" s="36" t="str">
        <f t="shared" si="1"/>
        <v>Trung bình yếu</v>
      </c>
      <c r="T30" s="37" t="str">
        <f t="shared" si="4"/>
        <v/>
      </c>
      <c r="U30" s="3"/>
      <c r="V30" s="85" t="str">
        <f t="shared" si="2"/>
        <v>Đạt</v>
      </c>
      <c r="W30" s="68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2"/>
    </row>
    <row r="31" spans="2:38" ht="21.75" customHeight="1">
      <c r="B31" s="26">
        <v>22</v>
      </c>
      <c r="C31" s="27" t="s">
        <v>400</v>
      </c>
      <c r="D31" s="28" t="s">
        <v>401</v>
      </c>
      <c r="E31" s="29" t="s">
        <v>83</v>
      </c>
      <c r="F31" s="30">
        <v>33604</v>
      </c>
      <c r="G31" s="27" t="s">
        <v>358</v>
      </c>
      <c r="H31" s="31">
        <v>7</v>
      </c>
      <c r="I31" s="31">
        <v>7</v>
      </c>
      <c r="J31" s="31" t="s">
        <v>26</v>
      </c>
      <c r="K31" s="31">
        <v>7</v>
      </c>
      <c r="L31" s="38"/>
      <c r="M31" s="38"/>
      <c r="N31" s="38"/>
      <c r="O31" s="38"/>
      <c r="P31" s="33">
        <v>4</v>
      </c>
      <c r="Q31" s="34">
        <f t="shared" si="0"/>
        <v>5.2</v>
      </c>
      <c r="R31" s="35" t="str">
        <f t="shared" si="3"/>
        <v>D+</v>
      </c>
      <c r="S31" s="36" t="str">
        <f t="shared" si="1"/>
        <v>Trung bình yếu</v>
      </c>
      <c r="T31" s="37" t="str">
        <f t="shared" si="4"/>
        <v/>
      </c>
      <c r="U31" s="3"/>
      <c r="V31" s="85" t="str">
        <f t="shared" si="2"/>
        <v>Đạt</v>
      </c>
      <c r="W31" s="68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2"/>
    </row>
    <row r="32" spans="2:38" ht="21.75" customHeight="1">
      <c r="B32" s="26">
        <v>23</v>
      </c>
      <c r="C32" s="27" t="s">
        <v>402</v>
      </c>
      <c r="D32" s="28" t="s">
        <v>403</v>
      </c>
      <c r="E32" s="29" t="s">
        <v>53</v>
      </c>
      <c r="F32" s="30">
        <v>34158</v>
      </c>
      <c r="G32" s="27" t="s">
        <v>358</v>
      </c>
      <c r="H32" s="31">
        <v>10</v>
      </c>
      <c r="I32" s="31">
        <v>7</v>
      </c>
      <c r="J32" s="31" t="s">
        <v>26</v>
      </c>
      <c r="K32" s="31">
        <v>8</v>
      </c>
      <c r="L32" s="38"/>
      <c r="M32" s="38"/>
      <c r="N32" s="38"/>
      <c r="O32" s="38"/>
      <c r="P32" s="33">
        <v>7</v>
      </c>
      <c r="Q32" s="34">
        <f t="shared" si="0"/>
        <v>7.4</v>
      </c>
      <c r="R32" s="35" t="str">
        <f t="shared" si="3"/>
        <v>B</v>
      </c>
      <c r="S32" s="36" t="str">
        <f t="shared" si="1"/>
        <v>Khá</v>
      </c>
      <c r="T32" s="37" t="str">
        <f t="shared" si="4"/>
        <v/>
      </c>
      <c r="U32" s="3"/>
      <c r="V32" s="85" t="str">
        <f t="shared" si="2"/>
        <v>Đạt</v>
      </c>
      <c r="W32" s="68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2"/>
    </row>
    <row r="33" spans="2:38" ht="21.75" customHeight="1">
      <c r="B33" s="26">
        <v>24</v>
      </c>
      <c r="C33" s="27" t="s">
        <v>404</v>
      </c>
      <c r="D33" s="28" t="s">
        <v>405</v>
      </c>
      <c r="E33" s="29" t="s">
        <v>406</v>
      </c>
      <c r="F33" s="30">
        <v>34320</v>
      </c>
      <c r="G33" s="27" t="s">
        <v>358</v>
      </c>
      <c r="H33" s="31">
        <v>8</v>
      </c>
      <c r="I33" s="31">
        <v>6</v>
      </c>
      <c r="J33" s="31" t="s">
        <v>26</v>
      </c>
      <c r="K33" s="31">
        <v>7</v>
      </c>
      <c r="L33" s="38"/>
      <c r="M33" s="38"/>
      <c r="N33" s="38"/>
      <c r="O33" s="38"/>
      <c r="P33" s="33">
        <v>4</v>
      </c>
      <c r="Q33" s="34">
        <f t="shared" si="0"/>
        <v>5.0999999999999996</v>
      </c>
      <c r="R33" s="35" t="str">
        <f t="shared" si="3"/>
        <v>D+</v>
      </c>
      <c r="S33" s="36" t="str">
        <f t="shared" si="1"/>
        <v>Trung bình yếu</v>
      </c>
      <c r="T33" s="37" t="str">
        <f t="shared" si="4"/>
        <v/>
      </c>
      <c r="U33" s="3"/>
      <c r="V33" s="85" t="str">
        <f t="shared" si="2"/>
        <v>Đạt</v>
      </c>
      <c r="W33" s="68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2"/>
    </row>
    <row r="34" spans="2:38" ht="21.75" customHeight="1">
      <c r="B34" s="26">
        <v>25</v>
      </c>
      <c r="C34" s="27" t="s">
        <v>407</v>
      </c>
      <c r="D34" s="28" t="s">
        <v>408</v>
      </c>
      <c r="E34" s="29" t="s">
        <v>284</v>
      </c>
      <c r="F34" s="30">
        <v>33497</v>
      </c>
      <c r="G34" s="27" t="s">
        <v>358</v>
      </c>
      <c r="H34" s="31">
        <v>8</v>
      </c>
      <c r="I34" s="31">
        <v>5</v>
      </c>
      <c r="J34" s="31" t="s">
        <v>26</v>
      </c>
      <c r="K34" s="31">
        <v>7</v>
      </c>
      <c r="L34" s="38"/>
      <c r="M34" s="38"/>
      <c r="N34" s="38"/>
      <c r="O34" s="38"/>
      <c r="P34" s="33">
        <v>3</v>
      </c>
      <c r="Q34" s="34">
        <f t="shared" si="0"/>
        <v>4.3</v>
      </c>
      <c r="R34" s="35" t="str">
        <f t="shared" si="3"/>
        <v>D</v>
      </c>
      <c r="S34" s="36" t="str">
        <f t="shared" si="1"/>
        <v>Trung bình yếu</v>
      </c>
      <c r="T34" s="37" t="str">
        <f t="shared" si="4"/>
        <v/>
      </c>
      <c r="U34" s="3"/>
      <c r="V34" s="85" t="str">
        <f t="shared" si="2"/>
        <v>Đạt</v>
      </c>
      <c r="W34" s="68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2"/>
    </row>
    <row r="35" spans="2:38" ht="21.75" customHeight="1">
      <c r="B35" s="26">
        <v>26</v>
      </c>
      <c r="C35" s="27" t="s">
        <v>409</v>
      </c>
      <c r="D35" s="28" t="s">
        <v>90</v>
      </c>
      <c r="E35" s="29" t="s">
        <v>284</v>
      </c>
      <c r="F35" s="30">
        <v>34083</v>
      </c>
      <c r="G35" s="27" t="s">
        <v>358</v>
      </c>
      <c r="H35" s="31">
        <v>10</v>
      </c>
      <c r="I35" s="31">
        <v>6</v>
      </c>
      <c r="J35" s="31" t="s">
        <v>26</v>
      </c>
      <c r="K35" s="31">
        <v>7</v>
      </c>
      <c r="L35" s="38"/>
      <c r="M35" s="38"/>
      <c r="N35" s="38"/>
      <c r="O35" s="38"/>
      <c r="P35" s="33">
        <v>5</v>
      </c>
      <c r="Q35" s="34">
        <f t="shared" si="0"/>
        <v>5.9</v>
      </c>
      <c r="R35" s="35" t="str">
        <f t="shared" si="3"/>
        <v>C</v>
      </c>
      <c r="S35" s="36" t="str">
        <f t="shared" si="1"/>
        <v>Trung bình</v>
      </c>
      <c r="T35" s="37" t="str">
        <f t="shared" si="4"/>
        <v/>
      </c>
      <c r="U35" s="3"/>
      <c r="V35" s="85" t="str">
        <f t="shared" si="2"/>
        <v>Đạt</v>
      </c>
      <c r="W35" s="68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2"/>
    </row>
    <row r="36" spans="2:38" ht="21.75" customHeight="1">
      <c r="B36" s="26">
        <v>27</v>
      </c>
      <c r="C36" s="27" t="s">
        <v>410</v>
      </c>
      <c r="D36" s="28" t="s">
        <v>411</v>
      </c>
      <c r="E36" s="29" t="s">
        <v>412</v>
      </c>
      <c r="F36" s="30">
        <v>34201</v>
      </c>
      <c r="G36" s="27" t="s">
        <v>358</v>
      </c>
      <c r="H36" s="31">
        <v>10</v>
      </c>
      <c r="I36" s="31">
        <v>6</v>
      </c>
      <c r="J36" s="31" t="s">
        <v>26</v>
      </c>
      <c r="K36" s="31">
        <v>6</v>
      </c>
      <c r="L36" s="38"/>
      <c r="M36" s="38"/>
      <c r="N36" s="38"/>
      <c r="O36" s="38"/>
      <c r="P36" s="33">
        <v>3</v>
      </c>
      <c r="Q36" s="34">
        <f t="shared" si="0"/>
        <v>4.5999999999999996</v>
      </c>
      <c r="R36" s="35" t="str">
        <f t="shared" si="3"/>
        <v>D</v>
      </c>
      <c r="S36" s="36" t="str">
        <f t="shared" si="1"/>
        <v>Trung bình yếu</v>
      </c>
      <c r="T36" s="37" t="str">
        <f t="shared" si="4"/>
        <v/>
      </c>
      <c r="U36" s="3"/>
      <c r="V36" s="85" t="str">
        <f t="shared" si="2"/>
        <v>Đạt</v>
      </c>
      <c r="W36" s="68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2"/>
    </row>
    <row r="37" spans="2:38" ht="21.75" customHeight="1">
      <c r="B37" s="26">
        <v>28</v>
      </c>
      <c r="C37" s="27" t="s">
        <v>413</v>
      </c>
      <c r="D37" s="28" t="s">
        <v>414</v>
      </c>
      <c r="E37" s="29" t="s">
        <v>183</v>
      </c>
      <c r="F37" s="30"/>
      <c r="G37" s="27" t="s">
        <v>358</v>
      </c>
      <c r="H37" s="31">
        <v>8.5</v>
      </c>
      <c r="I37" s="31">
        <v>7</v>
      </c>
      <c r="J37" s="31" t="s">
        <v>26</v>
      </c>
      <c r="K37" s="31">
        <v>7</v>
      </c>
      <c r="L37" s="38"/>
      <c r="M37" s="38"/>
      <c r="N37" s="38"/>
      <c r="O37" s="38"/>
      <c r="P37" s="33">
        <v>6</v>
      </c>
      <c r="Q37" s="34">
        <f t="shared" si="0"/>
        <v>6.6</v>
      </c>
      <c r="R37" s="35" t="str">
        <f t="shared" si="3"/>
        <v>C+</v>
      </c>
      <c r="S37" s="36" t="str">
        <f t="shared" si="1"/>
        <v>Trung bình</v>
      </c>
      <c r="T37" s="37" t="str">
        <f t="shared" si="4"/>
        <v/>
      </c>
      <c r="U37" s="3"/>
      <c r="V37" s="85" t="str">
        <f t="shared" si="2"/>
        <v>Đạt</v>
      </c>
      <c r="W37" s="68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2"/>
    </row>
    <row r="38" spans="2:38" ht="21.75" customHeight="1">
      <c r="B38" s="26">
        <v>29</v>
      </c>
      <c r="C38" s="27" t="s">
        <v>415</v>
      </c>
      <c r="D38" s="28" t="s">
        <v>313</v>
      </c>
      <c r="E38" s="29" t="s">
        <v>416</v>
      </c>
      <c r="F38" s="30">
        <v>33861</v>
      </c>
      <c r="G38" s="27" t="s">
        <v>358</v>
      </c>
      <c r="H38" s="31">
        <v>9</v>
      </c>
      <c r="I38" s="31">
        <v>7</v>
      </c>
      <c r="J38" s="31" t="s">
        <v>26</v>
      </c>
      <c r="K38" s="31">
        <v>6</v>
      </c>
      <c r="L38" s="38"/>
      <c r="M38" s="38"/>
      <c r="N38" s="38"/>
      <c r="O38" s="38"/>
      <c r="P38" s="33">
        <v>6</v>
      </c>
      <c r="Q38" s="34">
        <f t="shared" si="0"/>
        <v>6.5</v>
      </c>
      <c r="R38" s="35" t="str">
        <f t="shared" si="3"/>
        <v>C+</v>
      </c>
      <c r="S38" s="36" t="str">
        <f t="shared" si="1"/>
        <v>Trung bình</v>
      </c>
      <c r="T38" s="37" t="str">
        <f t="shared" si="4"/>
        <v/>
      </c>
      <c r="U38" s="3"/>
      <c r="V38" s="85" t="str">
        <f t="shared" si="2"/>
        <v>Đạt</v>
      </c>
      <c r="W38" s="68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2"/>
    </row>
    <row r="39" spans="2:38" ht="21.75" customHeight="1">
      <c r="B39" s="26">
        <v>30</v>
      </c>
      <c r="C39" s="27" t="s">
        <v>417</v>
      </c>
      <c r="D39" s="28" t="s">
        <v>147</v>
      </c>
      <c r="E39" s="29" t="s">
        <v>163</v>
      </c>
      <c r="F39" s="30">
        <v>33897</v>
      </c>
      <c r="G39" s="27" t="s">
        <v>358</v>
      </c>
      <c r="H39" s="31">
        <v>8.5</v>
      </c>
      <c r="I39" s="31">
        <v>6</v>
      </c>
      <c r="J39" s="31" t="s">
        <v>26</v>
      </c>
      <c r="K39" s="31">
        <v>7</v>
      </c>
      <c r="L39" s="38"/>
      <c r="M39" s="38"/>
      <c r="N39" s="38"/>
      <c r="O39" s="38"/>
      <c r="P39" s="33">
        <v>4</v>
      </c>
      <c r="Q39" s="34">
        <f t="shared" si="0"/>
        <v>5.2</v>
      </c>
      <c r="R39" s="35" t="str">
        <f t="shared" si="3"/>
        <v>D+</v>
      </c>
      <c r="S39" s="36" t="str">
        <f t="shared" si="1"/>
        <v>Trung bình yếu</v>
      </c>
      <c r="T39" s="37" t="str">
        <f t="shared" si="4"/>
        <v/>
      </c>
      <c r="U39" s="3"/>
      <c r="V39" s="85" t="str">
        <f t="shared" si="2"/>
        <v>Đạt</v>
      </c>
      <c r="W39" s="68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2"/>
    </row>
    <row r="40" spans="2:38" ht="21.75" customHeight="1">
      <c r="B40" s="26">
        <v>31</v>
      </c>
      <c r="C40" s="27" t="s">
        <v>418</v>
      </c>
      <c r="D40" s="28" t="s">
        <v>274</v>
      </c>
      <c r="E40" s="29" t="s">
        <v>126</v>
      </c>
      <c r="F40" s="30">
        <v>34048</v>
      </c>
      <c r="G40" s="27" t="s">
        <v>358</v>
      </c>
      <c r="H40" s="31">
        <v>4</v>
      </c>
      <c r="I40" s="31">
        <v>5</v>
      </c>
      <c r="J40" s="31" t="s">
        <v>26</v>
      </c>
      <c r="K40" s="31">
        <v>7</v>
      </c>
      <c r="L40" s="38"/>
      <c r="M40" s="38"/>
      <c r="N40" s="38"/>
      <c r="O40" s="38"/>
      <c r="P40" s="33">
        <v>3.5</v>
      </c>
      <c r="Q40" s="34">
        <f t="shared" si="0"/>
        <v>4.2</v>
      </c>
      <c r="R40" s="35" t="str">
        <f t="shared" si="3"/>
        <v>D</v>
      </c>
      <c r="S40" s="36" t="str">
        <f t="shared" si="1"/>
        <v>Trung bình yếu</v>
      </c>
      <c r="T40" s="37" t="str">
        <f t="shared" si="4"/>
        <v/>
      </c>
      <c r="U40" s="3"/>
      <c r="V40" s="85" t="str">
        <f t="shared" si="2"/>
        <v>Đạt</v>
      </c>
      <c r="W40" s="68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2"/>
    </row>
    <row r="41" spans="2:38" ht="21.75" customHeight="1">
      <c r="B41" s="26">
        <v>32</v>
      </c>
      <c r="C41" s="27" t="s">
        <v>419</v>
      </c>
      <c r="D41" s="28" t="s">
        <v>245</v>
      </c>
      <c r="E41" s="29" t="s">
        <v>420</v>
      </c>
      <c r="F41" s="30">
        <v>34311</v>
      </c>
      <c r="G41" s="27" t="s">
        <v>358</v>
      </c>
      <c r="H41" s="31">
        <v>9</v>
      </c>
      <c r="I41" s="31">
        <v>6</v>
      </c>
      <c r="J41" s="31" t="s">
        <v>26</v>
      </c>
      <c r="K41" s="31">
        <v>7</v>
      </c>
      <c r="L41" s="38"/>
      <c r="M41" s="38"/>
      <c r="N41" s="38"/>
      <c r="O41" s="38"/>
      <c r="P41" s="33">
        <v>4</v>
      </c>
      <c r="Q41" s="34">
        <f t="shared" si="0"/>
        <v>5.2</v>
      </c>
      <c r="R41" s="35" t="str">
        <f t="shared" si="3"/>
        <v>D+</v>
      </c>
      <c r="S41" s="36" t="str">
        <f t="shared" si="1"/>
        <v>Trung bình yếu</v>
      </c>
      <c r="T41" s="37" t="str">
        <f t="shared" si="4"/>
        <v/>
      </c>
      <c r="U41" s="3"/>
      <c r="V41" s="85" t="str">
        <f t="shared" si="2"/>
        <v>Đạt</v>
      </c>
      <c r="W41" s="68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2"/>
    </row>
    <row r="42" spans="2:38" ht="21.75" customHeight="1">
      <c r="B42" s="26">
        <v>33</v>
      </c>
      <c r="C42" s="27" t="s">
        <v>421</v>
      </c>
      <c r="D42" s="28" t="s">
        <v>114</v>
      </c>
      <c r="E42" s="29" t="s">
        <v>422</v>
      </c>
      <c r="F42" s="30">
        <v>33719</v>
      </c>
      <c r="G42" s="27" t="s">
        <v>358</v>
      </c>
      <c r="H42" s="31">
        <v>6</v>
      </c>
      <c r="I42" s="31">
        <v>6</v>
      </c>
      <c r="J42" s="31" t="s">
        <v>26</v>
      </c>
      <c r="K42" s="31">
        <v>7</v>
      </c>
      <c r="L42" s="38"/>
      <c r="M42" s="38"/>
      <c r="N42" s="38"/>
      <c r="O42" s="38"/>
      <c r="P42" s="33">
        <v>3</v>
      </c>
      <c r="Q42" s="34">
        <f t="shared" si="0"/>
        <v>4.3</v>
      </c>
      <c r="R42" s="35" t="str">
        <f t="shared" si="3"/>
        <v>D</v>
      </c>
      <c r="S42" s="36" t="str">
        <f t="shared" si="1"/>
        <v>Trung bình yếu</v>
      </c>
      <c r="T42" s="37" t="str">
        <f t="shared" si="4"/>
        <v/>
      </c>
      <c r="U42" s="3"/>
      <c r="V42" s="85" t="str">
        <f t="shared" si="2"/>
        <v>Đạt</v>
      </c>
      <c r="W42" s="68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2"/>
    </row>
    <row r="43" spans="2:38" ht="21.75" customHeight="1">
      <c r="B43" s="26">
        <v>34</v>
      </c>
      <c r="C43" s="27" t="s">
        <v>423</v>
      </c>
      <c r="D43" s="28" t="s">
        <v>114</v>
      </c>
      <c r="E43" s="29" t="s">
        <v>424</v>
      </c>
      <c r="F43" s="30">
        <v>34229</v>
      </c>
      <c r="G43" s="27" t="s">
        <v>358</v>
      </c>
      <c r="H43" s="31">
        <v>5</v>
      </c>
      <c r="I43" s="31">
        <v>7</v>
      </c>
      <c r="J43" s="31" t="s">
        <v>26</v>
      </c>
      <c r="K43" s="31">
        <v>7</v>
      </c>
      <c r="L43" s="38"/>
      <c r="M43" s="38"/>
      <c r="N43" s="38"/>
      <c r="O43" s="38"/>
      <c r="P43" s="33">
        <v>6</v>
      </c>
      <c r="Q43" s="34">
        <f t="shared" si="0"/>
        <v>6.2</v>
      </c>
      <c r="R43" s="35" t="str">
        <f t="shared" si="3"/>
        <v>C</v>
      </c>
      <c r="S43" s="36" t="str">
        <f t="shared" si="1"/>
        <v>Trung bình</v>
      </c>
      <c r="T43" s="37" t="str">
        <f t="shared" si="4"/>
        <v/>
      </c>
      <c r="U43" s="3"/>
      <c r="V43" s="85" t="str">
        <f t="shared" si="2"/>
        <v>Đạt</v>
      </c>
      <c r="W43" s="68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2"/>
    </row>
    <row r="44" spans="2:38" ht="21.75" customHeight="1">
      <c r="B44" s="26">
        <v>35</v>
      </c>
      <c r="C44" s="27" t="s">
        <v>425</v>
      </c>
      <c r="D44" s="28" t="s">
        <v>426</v>
      </c>
      <c r="E44" s="29" t="s">
        <v>427</v>
      </c>
      <c r="F44" s="30">
        <v>34256</v>
      </c>
      <c r="G44" s="27" t="s">
        <v>358</v>
      </c>
      <c r="H44" s="31">
        <v>8.5</v>
      </c>
      <c r="I44" s="31">
        <v>6</v>
      </c>
      <c r="J44" s="31" t="s">
        <v>26</v>
      </c>
      <c r="K44" s="31">
        <v>7</v>
      </c>
      <c r="L44" s="38"/>
      <c r="M44" s="38"/>
      <c r="N44" s="38"/>
      <c r="O44" s="38"/>
      <c r="P44" s="33">
        <v>6</v>
      </c>
      <c r="Q44" s="34">
        <f t="shared" si="0"/>
        <v>6.4</v>
      </c>
      <c r="R44" s="35" t="str">
        <f t="shared" si="3"/>
        <v>C</v>
      </c>
      <c r="S44" s="36" t="str">
        <f t="shared" si="1"/>
        <v>Trung bình</v>
      </c>
      <c r="T44" s="37" t="str">
        <f t="shared" si="4"/>
        <v/>
      </c>
      <c r="U44" s="3"/>
      <c r="V44" s="85" t="str">
        <f t="shared" si="2"/>
        <v>Đạt</v>
      </c>
      <c r="W44" s="68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2"/>
    </row>
    <row r="45" spans="2:38" ht="21.75" customHeight="1">
      <c r="B45" s="26">
        <v>36</v>
      </c>
      <c r="C45" s="27" t="s">
        <v>428</v>
      </c>
      <c r="D45" s="28" t="s">
        <v>369</v>
      </c>
      <c r="E45" s="29" t="s">
        <v>429</v>
      </c>
      <c r="F45" s="30">
        <v>34685</v>
      </c>
      <c r="G45" s="27" t="s">
        <v>50</v>
      </c>
      <c r="H45" s="31">
        <v>10</v>
      </c>
      <c r="I45" s="31">
        <v>7</v>
      </c>
      <c r="J45" s="31" t="s">
        <v>26</v>
      </c>
      <c r="K45" s="31">
        <v>8</v>
      </c>
      <c r="L45" s="38"/>
      <c r="M45" s="38"/>
      <c r="N45" s="38"/>
      <c r="O45" s="38"/>
      <c r="P45" s="33">
        <v>7</v>
      </c>
      <c r="Q45" s="34">
        <f t="shared" si="0"/>
        <v>7.4</v>
      </c>
      <c r="R45" s="35" t="str">
        <f t="shared" si="3"/>
        <v>B</v>
      </c>
      <c r="S45" s="36" t="str">
        <f t="shared" si="1"/>
        <v>Khá</v>
      </c>
      <c r="T45" s="37" t="str">
        <f t="shared" si="4"/>
        <v/>
      </c>
      <c r="U45" s="3"/>
      <c r="V45" s="85" t="str">
        <f t="shared" si="2"/>
        <v>Đạt</v>
      </c>
      <c r="W45" s="68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2"/>
    </row>
    <row r="46" spans="2:38" ht="21.75" customHeight="1">
      <c r="B46" s="26">
        <v>37</v>
      </c>
      <c r="C46" s="27" t="s">
        <v>430</v>
      </c>
      <c r="D46" s="28" t="s">
        <v>431</v>
      </c>
      <c r="E46" s="29" t="s">
        <v>126</v>
      </c>
      <c r="F46" s="30">
        <v>34197</v>
      </c>
      <c r="G46" s="27" t="s">
        <v>54</v>
      </c>
      <c r="H46" s="31">
        <v>8</v>
      </c>
      <c r="I46" s="31">
        <v>7</v>
      </c>
      <c r="J46" s="31" t="s">
        <v>26</v>
      </c>
      <c r="K46" s="31">
        <v>7</v>
      </c>
      <c r="L46" s="38"/>
      <c r="M46" s="38"/>
      <c r="N46" s="38"/>
      <c r="O46" s="38"/>
      <c r="P46" s="33">
        <v>5</v>
      </c>
      <c r="Q46" s="34">
        <f t="shared" si="0"/>
        <v>5.9</v>
      </c>
      <c r="R46" s="35" t="str">
        <f t="shared" si="3"/>
        <v>C</v>
      </c>
      <c r="S46" s="36" t="str">
        <f t="shared" si="1"/>
        <v>Trung bình</v>
      </c>
      <c r="T46" s="37" t="str">
        <f t="shared" si="4"/>
        <v/>
      </c>
      <c r="U46" s="3"/>
      <c r="V46" s="85" t="str">
        <f t="shared" si="2"/>
        <v>Đạt</v>
      </c>
      <c r="W46" s="68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2"/>
    </row>
    <row r="47" spans="2:38" ht="21.75" customHeight="1">
      <c r="B47" s="26">
        <v>38</v>
      </c>
      <c r="C47" s="27" t="s">
        <v>432</v>
      </c>
      <c r="D47" s="28" t="s">
        <v>433</v>
      </c>
      <c r="E47" s="29" t="s">
        <v>153</v>
      </c>
      <c r="F47" s="30">
        <v>34406</v>
      </c>
      <c r="G47" s="27" t="s">
        <v>54</v>
      </c>
      <c r="H47" s="31">
        <v>0</v>
      </c>
      <c r="I47" s="31">
        <v>0</v>
      </c>
      <c r="J47" s="31" t="s">
        <v>26</v>
      </c>
      <c r="K47" s="31">
        <v>0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>Không đủ ĐKDT</v>
      </c>
      <c r="U47" s="3"/>
      <c r="V47" s="85" t="str">
        <f t="shared" si="2"/>
        <v>Học lại</v>
      </c>
      <c r="W47" s="68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2"/>
    </row>
    <row r="48" spans="2:38" ht="21.75" customHeight="1">
      <c r="B48" s="26">
        <v>39</v>
      </c>
      <c r="C48" s="27" t="s">
        <v>434</v>
      </c>
      <c r="D48" s="28" t="s">
        <v>435</v>
      </c>
      <c r="E48" s="29" t="s">
        <v>174</v>
      </c>
      <c r="F48" s="30">
        <v>34610</v>
      </c>
      <c r="G48" s="27" t="s">
        <v>54</v>
      </c>
      <c r="H48" s="31">
        <v>0</v>
      </c>
      <c r="I48" s="31">
        <v>0</v>
      </c>
      <c r="J48" s="31" t="s">
        <v>26</v>
      </c>
      <c r="K48" s="31">
        <v>0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>Không đủ ĐKDT</v>
      </c>
      <c r="U48" s="3"/>
      <c r="V48" s="85" t="str">
        <f t="shared" si="2"/>
        <v>Học lại</v>
      </c>
      <c r="W48" s="68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2"/>
    </row>
    <row r="49" spans="1:38" ht="21.75" customHeight="1">
      <c r="B49" s="26">
        <v>40</v>
      </c>
      <c r="C49" s="27" t="s">
        <v>436</v>
      </c>
      <c r="D49" s="28" t="s">
        <v>437</v>
      </c>
      <c r="E49" s="29" t="s">
        <v>262</v>
      </c>
      <c r="F49" s="30">
        <v>34356</v>
      </c>
      <c r="G49" s="27" t="s">
        <v>54</v>
      </c>
      <c r="H49" s="31">
        <v>7</v>
      </c>
      <c r="I49" s="31">
        <v>6</v>
      </c>
      <c r="J49" s="31" t="s">
        <v>26</v>
      </c>
      <c r="K49" s="31">
        <v>7</v>
      </c>
      <c r="L49" s="38"/>
      <c r="M49" s="38"/>
      <c r="N49" s="38"/>
      <c r="O49" s="38"/>
      <c r="P49" s="33">
        <v>5</v>
      </c>
      <c r="Q49" s="34">
        <f t="shared" si="0"/>
        <v>5.6</v>
      </c>
      <c r="R49" s="35" t="str">
        <f t="shared" si="3"/>
        <v>C</v>
      </c>
      <c r="S49" s="36" t="str">
        <f t="shared" si="1"/>
        <v>Trung bình</v>
      </c>
      <c r="T49" s="37" t="str">
        <f t="shared" si="4"/>
        <v/>
      </c>
      <c r="U49" s="3"/>
      <c r="V49" s="85" t="str">
        <f t="shared" si="2"/>
        <v>Đạt</v>
      </c>
      <c r="W49" s="68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2"/>
    </row>
    <row r="50" spans="1:38" ht="21.75" customHeight="1">
      <c r="B50" s="26">
        <v>41</v>
      </c>
      <c r="C50" s="27" t="s">
        <v>438</v>
      </c>
      <c r="D50" s="28" t="s">
        <v>439</v>
      </c>
      <c r="E50" s="29" t="s">
        <v>120</v>
      </c>
      <c r="F50" s="30">
        <v>34603</v>
      </c>
      <c r="G50" s="27" t="s">
        <v>54</v>
      </c>
      <c r="H50" s="31">
        <v>0</v>
      </c>
      <c r="I50" s="31">
        <v>0</v>
      </c>
      <c r="J50" s="31" t="s">
        <v>26</v>
      </c>
      <c r="K50" s="31">
        <v>0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>Không đủ ĐKDT</v>
      </c>
      <c r="U50" s="3"/>
      <c r="V50" s="85" t="str">
        <f t="shared" si="2"/>
        <v>Học lại</v>
      </c>
      <c r="W50" s="68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2"/>
    </row>
    <row r="51" spans="1:38" ht="21.75" customHeight="1">
      <c r="B51" s="26">
        <v>42</v>
      </c>
      <c r="C51" s="27" t="s">
        <v>440</v>
      </c>
      <c r="D51" s="28" t="s">
        <v>441</v>
      </c>
      <c r="E51" s="29" t="s">
        <v>150</v>
      </c>
      <c r="F51" s="30">
        <v>34569</v>
      </c>
      <c r="G51" s="27" t="s">
        <v>54</v>
      </c>
      <c r="H51" s="31">
        <v>4</v>
      </c>
      <c r="I51" s="31">
        <v>7</v>
      </c>
      <c r="J51" s="31" t="s">
        <v>26</v>
      </c>
      <c r="K51" s="31">
        <v>7</v>
      </c>
      <c r="L51" s="38"/>
      <c r="M51" s="38"/>
      <c r="N51" s="38"/>
      <c r="O51" s="38"/>
      <c r="P51" s="33">
        <v>5</v>
      </c>
      <c r="Q51" s="34">
        <f t="shared" si="0"/>
        <v>5.5</v>
      </c>
      <c r="R51" s="35" t="str">
        <f t="shared" si="3"/>
        <v>C</v>
      </c>
      <c r="S51" s="36" t="str">
        <f t="shared" si="1"/>
        <v>Trung bình</v>
      </c>
      <c r="T51" s="37" t="str">
        <f t="shared" si="4"/>
        <v/>
      </c>
      <c r="U51" s="3"/>
      <c r="V51" s="85" t="str">
        <f t="shared" si="2"/>
        <v>Đạt</v>
      </c>
      <c r="W51" s="68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2"/>
    </row>
    <row r="52" spans="1:38" ht="21.75" customHeight="1">
      <c r="B52" s="26">
        <v>43</v>
      </c>
      <c r="C52" s="27" t="s">
        <v>442</v>
      </c>
      <c r="D52" s="28" t="s">
        <v>443</v>
      </c>
      <c r="E52" s="29" t="s">
        <v>53</v>
      </c>
      <c r="F52" s="30">
        <v>34600</v>
      </c>
      <c r="G52" s="27" t="s">
        <v>54</v>
      </c>
      <c r="H52" s="31">
        <v>10</v>
      </c>
      <c r="I52" s="31">
        <v>7</v>
      </c>
      <c r="J52" s="31" t="s">
        <v>26</v>
      </c>
      <c r="K52" s="31">
        <v>8</v>
      </c>
      <c r="L52" s="38"/>
      <c r="M52" s="38"/>
      <c r="N52" s="38"/>
      <c r="O52" s="38"/>
      <c r="P52" s="33">
        <v>7</v>
      </c>
      <c r="Q52" s="34">
        <f t="shared" si="0"/>
        <v>7.4</v>
      </c>
      <c r="R52" s="35" t="str">
        <f t="shared" si="3"/>
        <v>B</v>
      </c>
      <c r="S52" s="36" t="str">
        <f t="shared" si="1"/>
        <v>Khá</v>
      </c>
      <c r="T52" s="37" t="str">
        <f t="shared" si="4"/>
        <v/>
      </c>
      <c r="U52" s="3"/>
      <c r="V52" s="85" t="str">
        <f t="shared" si="2"/>
        <v>Đạt</v>
      </c>
      <c r="W52" s="68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2"/>
    </row>
    <row r="53" spans="1:38" ht="21.75" customHeight="1">
      <c r="B53" s="26">
        <v>44</v>
      </c>
      <c r="C53" s="27" t="s">
        <v>444</v>
      </c>
      <c r="D53" s="28" t="s">
        <v>445</v>
      </c>
      <c r="E53" s="29" t="s">
        <v>123</v>
      </c>
      <c r="F53" s="30">
        <v>34169</v>
      </c>
      <c r="G53" s="27" t="s">
        <v>54</v>
      </c>
      <c r="H53" s="31">
        <v>0</v>
      </c>
      <c r="I53" s="31">
        <v>0</v>
      </c>
      <c r="J53" s="31" t="s">
        <v>26</v>
      </c>
      <c r="K53" s="31">
        <v>0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>Không đủ ĐKDT</v>
      </c>
      <c r="U53" s="3"/>
      <c r="V53" s="85" t="str">
        <f t="shared" si="2"/>
        <v>Học lại</v>
      </c>
      <c r="W53" s="68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2"/>
    </row>
    <row r="54" spans="1:38" ht="21.75" customHeight="1">
      <c r="B54" s="26">
        <v>45</v>
      </c>
      <c r="C54" s="27" t="s">
        <v>446</v>
      </c>
      <c r="D54" s="28" t="s">
        <v>114</v>
      </c>
      <c r="E54" s="29" t="s">
        <v>65</v>
      </c>
      <c r="F54" s="30">
        <v>34599</v>
      </c>
      <c r="G54" s="27" t="s">
        <v>62</v>
      </c>
      <c r="H54" s="31">
        <v>8.5</v>
      </c>
      <c r="I54" s="31">
        <v>7</v>
      </c>
      <c r="J54" s="31" t="s">
        <v>26</v>
      </c>
      <c r="K54" s="31">
        <v>7</v>
      </c>
      <c r="L54" s="38"/>
      <c r="M54" s="38"/>
      <c r="N54" s="38"/>
      <c r="O54" s="38"/>
      <c r="P54" s="33">
        <v>5</v>
      </c>
      <c r="Q54" s="34">
        <f t="shared" si="0"/>
        <v>6</v>
      </c>
      <c r="R54" s="35" t="str">
        <f t="shared" si="3"/>
        <v>C</v>
      </c>
      <c r="S54" s="36" t="str">
        <f t="shared" si="1"/>
        <v>Trung bình</v>
      </c>
      <c r="T54" s="37" t="str">
        <f t="shared" si="4"/>
        <v/>
      </c>
      <c r="U54" s="3"/>
      <c r="V54" s="85" t="str">
        <f t="shared" si="2"/>
        <v>Đạt</v>
      </c>
      <c r="W54" s="68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2"/>
    </row>
    <row r="55" spans="1:38" ht="21.75" customHeight="1">
      <c r="B55" s="26">
        <v>46</v>
      </c>
      <c r="C55" s="27" t="s">
        <v>447</v>
      </c>
      <c r="D55" s="28" t="s">
        <v>448</v>
      </c>
      <c r="E55" s="29" t="s">
        <v>449</v>
      </c>
      <c r="F55" s="30">
        <v>34460</v>
      </c>
      <c r="G55" s="27" t="s">
        <v>62</v>
      </c>
      <c r="H55" s="31">
        <v>7</v>
      </c>
      <c r="I55" s="31">
        <v>7</v>
      </c>
      <c r="J55" s="31" t="s">
        <v>26</v>
      </c>
      <c r="K55" s="31">
        <v>7</v>
      </c>
      <c r="L55" s="38"/>
      <c r="M55" s="38"/>
      <c r="N55" s="38"/>
      <c r="O55" s="38"/>
      <c r="P55" s="33">
        <v>5</v>
      </c>
      <c r="Q55" s="34">
        <f t="shared" si="0"/>
        <v>5.8</v>
      </c>
      <c r="R55" s="35" t="str">
        <f t="shared" si="3"/>
        <v>C</v>
      </c>
      <c r="S55" s="36" t="str">
        <f t="shared" si="1"/>
        <v>Trung bình</v>
      </c>
      <c r="T55" s="37" t="str">
        <f t="shared" si="4"/>
        <v/>
      </c>
      <c r="U55" s="3"/>
      <c r="V55" s="85" t="str">
        <f t="shared" si="2"/>
        <v>Đạt</v>
      </c>
      <c r="W55" s="68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2"/>
    </row>
    <row r="56" spans="1:38" ht="21.75" customHeight="1">
      <c r="B56" s="26">
        <v>47</v>
      </c>
      <c r="C56" s="27" t="s">
        <v>450</v>
      </c>
      <c r="D56" s="28" t="s">
        <v>451</v>
      </c>
      <c r="E56" s="29" t="s">
        <v>452</v>
      </c>
      <c r="F56" s="30">
        <v>34559</v>
      </c>
      <c r="G56" s="27" t="s">
        <v>102</v>
      </c>
      <c r="H56" s="31">
        <v>7</v>
      </c>
      <c r="I56" s="31">
        <v>5</v>
      </c>
      <c r="J56" s="31" t="s">
        <v>26</v>
      </c>
      <c r="K56" s="31">
        <v>7</v>
      </c>
      <c r="L56" s="38"/>
      <c r="M56" s="38"/>
      <c r="N56" s="38"/>
      <c r="O56" s="38"/>
      <c r="P56" s="33">
        <v>4</v>
      </c>
      <c r="Q56" s="34">
        <f t="shared" si="0"/>
        <v>4.8</v>
      </c>
      <c r="R56" s="35" t="str">
        <f t="shared" si="3"/>
        <v>D</v>
      </c>
      <c r="S56" s="36" t="str">
        <f t="shared" si="1"/>
        <v>Trung bình yếu</v>
      </c>
      <c r="T56" s="37" t="str">
        <f t="shared" si="4"/>
        <v/>
      </c>
      <c r="U56" s="3"/>
      <c r="V56" s="85" t="str">
        <f t="shared" si="2"/>
        <v>Đạt</v>
      </c>
      <c r="W56" s="68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2"/>
    </row>
    <row r="57" spans="1:38" ht="21.75" customHeight="1">
      <c r="B57" s="90">
        <v>48</v>
      </c>
      <c r="C57" s="91" t="s">
        <v>453</v>
      </c>
      <c r="D57" s="92" t="s">
        <v>245</v>
      </c>
      <c r="E57" s="93" t="s">
        <v>183</v>
      </c>
      <c r="F57" s="94">
        <v>34690</v>
      </c>
      <c r="G57" s="91" t="s">
        <v>62</v>
      </c>
      <c r="H57" s="95">
        <v>0</v>
      </c>
      <c r="I57" s="95">
        <v>0</v>
      </c>
      <c r="J57" s="95" t="s">
        <v>26</v>
      </c>
      <c r="K57" s="95">
        <v>0</v>
      </c>
      <c r="L57" s="96"/>
      <c r="M57" s="96"/>
      <c r="N57" s="96"/>
      <c r="O57" s="96"/>
      <c r="P57" s="97"/>
      <c r="Q57" s="98">
        <f t="shared" si="0"/>
        <v>0</v>
      </c>
      <c r="R57" s="99" t="str">
        <f t="shared" si="3"/>
        <v>F</v>
      </c>
      <c r="S57" s="100" t="str">
        <f t="shared" si="1"/>
        <v>Kém</v>
      </c>
      <c r="T57" s="101" t="str">
        <f t="shared" si="4"/>
        <v>Không đủ ĐKDT</v>
      </c>
      <c r="U57" s="3"/>
      <c r="V57" s="85" t="str">
        <f t="shared" si="2"/>
        <v>Học lại</v>
      </c>
      <c r="W57" s="68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2"/>
    </row>
    <row r="58" spans="1:38" ht="7.5" customHeight="1">
      <c r="A58" s="2"/>
      <c r="B58" s="39"/>
      <c r="C58" s="40"/>
      <c r="D58" s="40"/>
      <c r="E58" s="41"/>
      <c r="F58" s="41"/>
      <c r="G58" s="41"/>
      <c r="H58" s="42"/>
      <c r="I58" s="43"/>
      <c r="J58" s="43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3"/>
    </row>
    <row r="59" spans="1:38" ht="16.5">
      <c r="A59" s="2"/>
      <c r="B59" s="108" t="s">
        <v>27</v>
      </c>
      <c r="C59" s="108"/>
      <c r="D59" s="40"/>
      <c r="E59" s="41"/>
      <c r="F59" s="41"/>
      <c r="G59" s="41"/>
      <c r="H59" s="42"/>
      <c r="I59" s="43"/>
      <c r="J59" s="43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3"/>
    </row>
    <row r="60" spans="1:38" ht="16.5" customHeight="1">
      <c r="A60" s="2"/>
      <c r="B60" s="45" t="s">
        <v>28</v>
      </c>
      <c r="C60" s="45"/>
      <c r="D60" s="46">
        <f>+$Y$8</f>
        <v>48</v>
      </c>
      <c r="E60" s="47" t="s">
        <v>29</v>
      </c>
      <c r="F60" s="47"/>
      <c r="G60" s="109" t="s">
        <v>30</v>
      </c>
      <c r="H60" s="109"/>
      <c r="I60" s="109"/>
      <c r="J60" s="109"/>
      <c r="K60" s="109"/>
      <c r="L60" s="109"/>
      <c r="M60" s="109"/>
      <c r="N60" s="109"/>
      <c r="O60" s="109"/>
      <c r="P60" s="48">
        <f>$Y$8 -COUNTIF($T$9:$T$217,"Vắng") -COUNTIF($T$9:$T$217,"Vắng có phép") - COUNTIF($T$9:$T$217,"Đình chỉ thi") - COUNTIF($T$9:$T$217,"Không đủ ĐKDT")</f>
        <v>42</v>
      </c>
      <c r="Q60" s="48"/>
      <c r="R60" s="49"/>
      <c r="S60" s="50"/>
      <c r="T60" s="50" t="s">
        <v>29</v>
      </c>
      <c r="U60" s="3"/>
    </row>
    <row r="61" spans="1:38" ht="16.5" customHeight="1">
      <c r="A61" s="2"/>
      <c r="B61" s="45" t="s">
        <v>31</v>
      </c>
      <c r="C61" s="45"/>
      <c r="D61" s="46">
        <f>+$AJ$8</f>
        <v>40</v>
      </c>
      <c r="E61" s="47" t="s">
        <v>29</v>
      </c>
      <c r="F61" s="47"/>
      <c r="G61" s="109" t="s">
        <v>32</v>
      </c>
      <c r="H61" s="109"/>
      <c r="I61" s="109"/>
      <c r="J61" s="109"/>
      <c r="K61" s="109"/>
      <c r="L61" s="109"/>
      <c r="M61" s="109"/>
      <c r="N61" s="109"/>
      <c r="O61" s="109"/>
      <c r="P61" s="51">
        <f>COUNTIF($T$9:$T$93,"Vắng")</f>
        <v>0</v>
      </c>
      <c r="Q61" s="51"/>
      <c r="R61" s="52"/>
      <c r="S61" s="50"/>
      <c r="T61" s="50" t="s">
        <v>29</v>
      </c>
      <c r="U61" s="3"/>
    </row>
    <row r="62" spans="1:38" ht="16.5" customHeight="1">
      <c r="A62" s="2"/>
      <c r="B62" s="45" t="s">
        <v>44</v>
      </c>
      <c r="C62" s="45"/>
      <c r="D62" s="79">
        <f>COUNTIF(V10:V57,"Học lại")</f>
        <v>8</v>
      </c>
      <c r="E62" s="47" t="s">
        <v>29</v>
      </c>
      <c r="F62" s="47"/>
      <c r="G62" s="109" t="s">
        <v>45</v>
      </c>
      <c r="H62" s="109"/>
      <c r="I62" s="109"/>
      <c r="J62" s="109"/>
      <c r="K62" s="109"/>
      <c r="L62" s="109"/>
      <c r="M62" s="109"/>
      <c r="N62" s="109"/>
      <c r="O62" s="109"/>
      <c r="P62" s="48">
        <f>COUNTIF($T$9:$T$93,"Vắng có phép")</f>
        <v>0</v>
      </c>
      <c r="Q62" s="48"/>
      <c r="R62" s="49"/>
      <c r="S62" s="50"/>
      <c r="T62" s="50" t="s">
        <v>29</v>
      </c>
      <c r="U62" s="3"/>
    </row>
    <row r="63" spans="1:38" ht="3" customHeight="1">
      <c r="A63" s="2"/>
      <c r="B63" s="39"/>
      <c r="C63" s="40"/>
      <c r="D63" s="40"/>
      <c r="E63" s="41"/>
      <c r="F63" s="41"/>
      <c r="G63" s="41"/>
      <c r="H63" s="42"/>
      <c r="I63" s="43"/>
      <c r="J63" s="43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3"/>
    </row>
    <row r="64" spans="1:38">
      <c r="B64" s="80" t="s">
        <v>33</v>
      </c>
      <c r="C64" s="80"/>
      <c r="D64" s="81">
        <f>COUNTIF(V10:V57,"Thi lại")</f>
        <v>0</v>
      </c>
      <c r="E64" s="82" t="s">
        <v>29</v>
      </c>
      <c r="F64" s="3"/>
      <c r="G64" s="3"/>
      <c r="H64" s="3"/>
      <c r="I64" s="3"/>
      <c r="J64" s="104"/>
      <c r="K64" s="104"/>
      <c r="L64" s="104"/>
      <c r="M64" s="104"/>
      <c r="N64" s="104"/>
      <c r="O64" s="104"/>
      <c r="P64" s="104"/>
      <c r="Q64" s="104"/>
      <c r="R64" s="104"/>
      <c r="S64" s="104"/>
      <c r="T64" s="104"/>
      <c r="U64" s="3"/>
    </row>
    <row r="65" spans="2:21">
      <c r="B65" s="80"/>
      <c r="C65" s="80"/>
      <c r="D65" s="81"/>
      <c r="E65" s="82"/>
      <c r="F65" s="3"/>
      <c r="G65" s="3"/>
      <c r="H65" s="3"/>
      <c r="I65" s="3"/>
      <c r="J65" s="104" t="s">
        <v>459</v>
      </c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3"/>
    </row>
  </sheetData>
  <sheetProtection formatCells="0" formatColumns="0" formatRows="0" insertColumns="0" insertRows="0" insertHyperlinks="0" deleteColumns="0" deleteRows="0" sort="0" autoFilter="0" pivotTables="0"/>
  <autoFilter ref="A8:AL57">
    <filterColumn colId="3" showButton="0"/>
    <filterColumn colId="12"/>
  </autoFilter>
  <mergeCells count="42">
    <mergeCell ref="J65:T65"/>
    <mergeCell ref="B9:G9"/>
    <mergeCell ref="B59:C59"/>
    <mergeCell ref="G60:O60"/>
    <mergeCell ref="G61:O61"/>
    <mergeCell ref="G62:O62"/>
    <mergeCell ref="J64:T64"/>
    <mergeCell ref="O7:O8"/>
    <mergeCell ref="P7:P8"/>
    <mergeCell ref="Q7:Q9"/>
    <mergeCell ref="R7:R8"/>
    <mergeCell ref="S7:S8"/>
    <mergeCell ref="T7:T9"/>
    <mergeCell ref="H7:H8"/>
    <mergeCell ref="I7:I8"/>
    <mergeCell ref="J7:J8"/>
    <mergeCell ref="K7:K8"/>
    <mergeCell ref="L7:L8"/>
    <mergeCell ref="M7:N7"/>
    <mergeCell ref="AH4:AI6"/>
    <mergeCell ref="AJ4:AK6"/>
    <mergeCell ref="B5:C5"/>
    <mergeCell ref="G5:O5"/>
    <mergeCell ref="P5:T5"/>
    <mergeCell ref="B7:B8"/>
    <mergeCell ref="C7:C8"/>
    <mergeCell ref="D7:E8"/>
    <mergeCell ref="F7:F8"/>
    <mergeCell ref="G7:G8"/>
    <mergeCell ref="W4:W7"/>
    <mergeCell ref="X4:X7"/>
    <mergeCell ref="Y4:Y7"/>
    <mergeCell ref="Z4:AC6"/>
    <mergeCell ref="AD4:AE6"/>
    <mergeCell ref="AF4:AG6"/>
    <mergeCell ref="B1:G1"/>
    <mergeCell ref="H1:T1"/>
    <mergeCell ref="B2:G2"/>
    <mergeCell ref="H2:T2"/>
    <mergeCell ref="B4:C4"/>
    <mergeCell ref="D4:O4"/>
    <mergeCell ref="P4:T4"/>
  </mergeCells>
  <conditionalFormatting sqref="H10:P57">
    <cfRule type="cellIs" dxfId="13" priority="2" operator="greaterThan">
      <formula>10</formula>
    </cfRule>
  </conditionalFormatting>
  <conditionalFormatting sqref="C1:C1048576">
    <cfRule type="duplicateValues" dxfId="12" priority="1"/>
  </conditionalFormatting>
  <dataValidations count="1">
    <dataValidation allowBlank="1" showInputMessage="1" showErrorMessage="1" errorTitle="Không xóa dữ liệu" error="Không xóa dữ liệu" prompt="Không xóa dữ liệu" sqref="D62 AL2:AL8 X2:AK3 W4:AK8 V10:W57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62"/>
  <sheetViews>
    <sheetView workbookViewId="0">
      <pane ySplit="3" topLeftCell="A55" activePane="bottomLeft" state="frozen"/>
      <selection activeCell="P42" sqref="P42"/>
      <selection pane="bottomLeft" activeCell="A63" sqref="A63:XFD73"/>
    </sheetView>
  </sheetViews>
  <sheetFormatPr defaultRowHeight="15.75"/>
  <cols>
    <col min="1" max="1" width="2" style="1" customWidth="1"/>
    <col min="2" max="2" width="4" style="1" customWidth="1"/>
    <col min="3" max="3" width="10.625" style="1" customWidth="1"/>
    <col min="4" max="4" width="13.375" style="1" customWidth="1"/>
    <col min="5" max="5" width="7.25" style="1" customWidth="1"/>
    <col min="6" max="6" width="9.375" style="1" hidden="1" customWidth="1"/>
    <col min="7" max="7" width="11.75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5.37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375" style="1" customWidth="1"/>
    <col min="21" max="21" width="6.5" style="1" customWidth="1"/>
    <col min="22" max="22" width="6.5" style="56" customWidth="1"/>
    <col min="23" max="38" width="9" style="55"/>
    <col min="39" max="16384" width="9" style="1"/>
  </cols>
  <sheetData>
    <row r="1" spans="2:38" ht="27.75" customHeight="1">
      <c r="B1" s="124" t="s">
        <v>0</v>
      </c>
      <c r="C1" s="124"/>
      <c r="D1" s="124"/>
      <c r="E1" s="124"/>
      <c r="F1" s="124"/>
      <c r="G1" s="124"/>
      <c r="H1" s="125" t="s">
        <v>455</v>
      </c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3"/>
    </row>
    <row r="2" spans="2:38" ht="34.5" customHeight="1">
      <c r="B2" s="126" t="s">
        <v>1</v>
      </c>
      <c r="C2" s="126"/>
      <c r="D2" s="126"/>
      <c r="E2" s="126"/>
      <c r="F2" s="126"/>
      <c r="G2" s="126"/>
      <c r="H2" s="127" t="s">
        <v>46</v>
      </c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4"/>
      <c r="V2" s="83"/>
      <c r="AD2" s="56"/>
      <c r="AE2" s="57"/>
      <c r="AF2" s="56"/>
      <c r="AG2" s="56"/>
      <c r="AH2" s="56"/>
      <c r="AI2" s="57"/>
      <c r="AJ2" s="56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3"/>
      <c r="AE3" s="58"/>
      <c r="AI3" s="58"/>
    </row>
    <row r="4" spans="2:38" ht="23.25" customHeight="1">
      <c r="B4" s="128" t="s">
        <v>2</v>
      </c>
      <c r="C4" s="128"/>
      <c r="D4" s="129" t="s">
        <v>169</v>
      </c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30" t="s">
        <v>462</v>
      </c>
      <c r="Q4" s="130"/>
      <c r="R4" s="130"/>
      <c r="S4" s="130"/>
      <c r="T4" s="130"/>
      <c r="W4" s="114" t="s">
        <v>40</v>
      </c>
      <c r="X4" s="114" t="s">
        <v>8</v>
      </c>
      <c r="Y4" s="114" t="s">
        <v>39</v>
      </c>
      <c r="Z4" s="114" t="s">
        <v>38</v>
      </c>
      <c r="AA4" s="114"/>
      <c r="AB4" s="114"/>
      <c r="AC4" s="114"/>
      <c r="AD4" s="114" t="s">
        <v>37</v>
      </c>
      <c r="AE4" s="114"/>
      <c r="AF4" s="114" t="s">
        <v>35</v>
      </c>
      <c r="AG4" s="114"/>
      <c r="AH4" s="114" t="s">
        <v>36</v>
      </c>
      <c r="AI4" s="114"/>
      <c r="AJ4" s="114" t="s">
        <v>34</v>
      </c>
      <c r="AK4" s="114"/>
      <c r="AL4" s="77"/>
    </row>
    <row r="5" spans="2:38" ht="17.25" customHeight="1">
      <c r="B5" s="115" t="s">
        <v>3</v>
      </c>
      <c r="C5" s="115"/>
      <c r="D5" s="8">
        <v>3</v>
      </c>
      <c r="G5" s="116" t="s">
        <v>463</v>
      </c>
      <c r="H5" s="116"/>
      <c r="I5" s="116"/>
      <c r="J5" s="116"/>
      <c r="K5" s="116"/>
      <c r="L5" s="116"/>
      <c r="M5" s="116"/>
      <c r="N5" s="116"/>
      <c r="O5" s="116"/>
      <c r="P5" s="116" t="s">
        <v>168</v>
      </c>
      <c r="Q5" s="116"/>
      <c r="R5" s="116"/>
      <c r="S5" s="116"/>
      <c r="T5" s="116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77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3"/>
      <c r="Q6" s="3"/>
      <c r="R6" s="3"/>
      <c r="S6" s="3"/>
      <c r="T6" s="3"/>
      <c r="W6" s="114"/>
      <c r="X6" s="114"/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4"/>
      <c r="AL6" s="77"/>
    </row>
    <row r="7" spans="2:38" ht="44.25" customHeight="1">
      <c r="B7" s="111" t="s">
        <v>4</v>
      </c>
      <c r="C7" s="118" t="s">
        <v>5</v>
      </c>
      <c r="D7" s="120" t="s">
        <v>6</v>
      </c>
      <c r="E7" s="121"/>
      <c r="F7" s="111" t="s">
        <v>7</v>
      </c>
      <c r="G7" s="111" t="s">
        <v>8</v>
      </c>
      <c r="H7" s="117" t="s">
        <v>9</v>
      </c>
      <c r="I7" s="117" t="s">
        <v>10</v>
      </c>
      <c r="J7" s="117" t="s">
        <v>11</v>
      </c>
      <c r="K7" s="117" t="s">
        <v>12</v>
      </c>
      <c r="L7" s="110" t="s">
        <v>13</v>
      </c>
      <c r="M7" s="105" t="s">
        <v>41</v>
      </c>
      <c r="N7" s="107"/>
      <c r="O7" s="110" t="s">
        <v>14</v>
      </c>
      <c r="P7" s="110" t="s">
        <v>15</v>
      </c>
      <c r="Q7" s="111" t="s">
        <v>16</v>
      </c>
      <c r="R7" s="110" t="s">
        <v>17</v>
      </c>
      <c r="S7" s="111" t="s">
        <v>18</v>
      </c>
      <c r="T7" s="111" t="s">
        <v>19</v>
      </c>
      <c r="W7" s="114"/>
      <c r="X7" s="114"/>
      <c r="Y7" s="114"/>
      <c r="Z7" s="59" t="s">
        <v>20</v>
      </c>
      <c r="AA7" s="59" t="s">
        <v>21</v>
      </c>
      <c r="AB7" s="59" t="s">
        <v>22</v>
      </c>
      <c r="AC7" s="59" t="s">
        <v>23</v>
      </c>
      <c r="AD7" s="59" t="s">
        <v>24</v>
      </c>
      <c r="AE7" s="59" t="s">
        <v>23</v>
      </c>
      <c r="AF7" s="59" t="s">
        <v>24</v>
      </c>
      <c r="AG7" s="59" t="s">
        <v>23</v>
      </c>
      <c r="AH7" s="59" t="s">
        <v>24</v>
      </c>
      <c r="AI7" s="59" t="s">
        <v>23</v>
      </c>
      <c r="AJ7" s="59" t="s">
        <v>24</v>
      </c>
      <c r="AK7" s="60" t="s">
        <v>23</v>
      </c>
      <c r="AL7" s="75"/>
    </row>
    <row r="8" spans="2:38" ht="44.25" customHeight="1">
      <c r="B8" s="113"/>
      <c r="C8" s="119"/>
      <c r="D8" s="122"/>
      <c r="E8" s="123"/>
      <c r="F8" s="113"/>
      <c r="G8" s="113"/>
      <c r="H8" s="117"/>
      <c r="I8" s="117"/>
      <c r="J8" s="117"/>
      <c r="K8" s="117"/>
      <c r="L8" s="110"/>
      <c r="M8" s="102" t="s">
        <v>42</v>
      </c>
      <c r="N8" s="102" t="s">
        <v>43</v>
      </c>
      <c r="O8" s="110"/>
      <c r="P8" s="110"/>
      <c r="Q8" s="112"/>
      <c r="R8" s="110"/>
      <c r="S8" s="113"/>
      <c r="T8" s="112"/>
      <c r="V8" s="84"/>
      <c r="W8" s="61" t="str">
        <f>+D4</f>
        <v>Công nghệ vô tuyến băng rộng</v>
      </c>
      <c r="X8" s="62" t="str">
        <f>+P4</f>
        <v>Nhóm: TEL1433-02</v>
      </c>
      <c r="Y8" s="63">
        <f>+$AH$8+$AJ$8+$AF$8</f>
        <v>45</v>
      </c>
      <c r="Z8" s="57">
        <f>COUNTIF($S$9:$S$92,"Khiển trách")</f>
        <v>0</v>
      </c>
      <c r="AA8" s="57">
        <f>COUNTIF($S$9:$S$92,"Cảnh cáo")</f>
        <v>0</v>
      </c>
      <c r="AB8" s="57">
        <f>COUNTIF($S$9:$S$92,"Đình chỉ thi")</f>
        <v>0</v>
      </c>
      <c r="AC8" s="64">
        <f>+($Z$8+$AA$8+$AB$8)/$Y$8*100%</f>
        <v>0</v>
      </c>
      <c r="AD8" s="57">
        <f>SUM(COUNTIF($S$9:$S$90,"Vắng"),COUNTIF($S$9:$S$90,"Vắng có phép"))</f>
        <v>0</v>
      </c>
      <c r="AE8" s="65">
        <f>+$AD$8/$Y$8</f>
        <v>0</v>
      </c>
      <c r="AF8" s="66">
        <f>COUNTIF($V$9:$V$90,"Thi lại")</f>
        <v>0</v>
      </c>
      <c r="AG8" s="65">
        <f>+$AF$8/$Y$8</f>
        <v>0</v>
      </c>
      <c r="AH8" s="66">
        <f>COUNTIF($V$9:$V$91,"Học lại")</f>
        <v>9</v>
      </c>
      <c r="AI8" s="65">
        <f>+$AH$8/$Y$8</f>
        <v>0.2</v>
      </c>
      <c r="AJ8" s="57">
        <f>COUNTIF($V$10:$V$91,"Đạt")</f>
        <v>36</v>
      </c>
      <c r="AK8" s="64">
        <f>+$AJ$8/$Y$8</f>
        <v>0.8</v>
      </c>
      <c r="AL8" s="76"/>
    </row>
    <row r="9" spans="2:38" ht="14.25" customHeight="1">
      <c r="B9" s="105" t="s">
        <v>25</v>
      </c>
      <c r="C9" s="106"/>
      <c r="D9" s="106"/>
      <c r="E9" s="106"/>
      <c r="F9" s="106"/>
      <c r="G9" s="107"/>
      <c r="H9" s="10">
        <v>10</v>
      </c>
      <c r="I9" s="10">
        <v>10</v>
      </c>
      <c r="J9" s="11"/>
      <c r="K9" s="10">
        <v>20</v>
      </c>
      <c r="L9" s="12"/>
      <c r="M9" s="13"/>
      <c r="N9" s="13"/>
      <c r="O9" s="13"/>
      <c r="P9" s="54">
        <f>100-(H9+I9+J9+K9)</f>
        <v>60</v>
      </c>
      <c r="Q9" s="113"/>
      <c r="R9" s="14"/>
      <c r="S9" s="14"/>
      <c r="T9" s="113"/>
      <c r="W9" s="56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77"/>
    </row>
    <row r="10" spans="2:38" ht="21.75" customHeight="1">
      <c r="B10" s="15">
        <v>1</v>
      </c>
      <c r="C10" s="16" t="s">
        <v>145</v>
      </c>
      <c r="D10" s="17" t="s">
        <v>52</v>
      </c>
      <c r="E10" s="18" t="s">
        <v>118</v>
      </c>
      <c r="F10" s="19">
        <v>34629</v>
      </c>
      <c r="G10" s="16" t="s">
        <v>58</v>
      </c>
      <c r="H10" s="20">
        <v>5</v>
      </c>
      <c r="I10" s="20">
        <v>5.5</v>
      </c>
      <c r="J10" s="20" t="s">
        <v>26</v>
      </c>
      <c r="K10" s="20">
        <v>4.5</v>
      </c>
      <c r="L10" s="21"/>
      <c r="M10" s="21"/>
      <c r="N10" s="21"/>
      <c r="O10" s="21"/>
      <c r="P10" s="22">
        <v>4</v>
      </c>
      <c r="Q10" s="23">
        <f t="shared" ref="Q10:Q54" si="0">ROUND(SUMPRODUCT(H10:P10,$H$9:$P$9)/100,1)</f>
        <v>4.4000000000000004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D</v>
      </c>
      <c r="S10" s="24" t="str">
        <f t="shared" ref="S10:S54" si="1">IF($Q10&lt;4,"Kém",IF(AND($Q10&gt;=4,$Q10&lt;=5.4),"Trung bình yếu",IF(AND($Q10&gt;=5.5,$Q10&lt;=6.9),"Trung bình",IF(AND($Q10&gt;=7,$Q10&lt;=8.4),"Khá",IF(AND($Q10&gt;=8.5,$Q10&lt;=10),"Giỏi","")))))</f>
        <v>Trung bình yếu</v>
      </c>
      <c r="T10" s="25" t="str">
        <f>+IF(OR($H10=0,$I10=0,$J10=0,$K10=0),"Không đủ ĐKDT","")</f>
        <v/>
      </c>
      <c r="U10" s="3"/>
      <c r="V10" s="85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68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77"/>
    </row>
    <row r="11" spans="2:38" ht="21.75" customHeight="1">
      <c r="B11" s="26">
        <v>2</v>
      </c>
      <c r="C11" s="27" t="s">
        <v>116</v>
      </c>
      <c r="D11" s="28" t="s">
        <v>117</v>
      </c>
      <c r="E11" s="29" t="s">
        <v>118</v>
      </c>
      <c r="F11" s="30">
        <v>34691</v>
      </c>
      <c r="G11" s="27" t="s">
        <v>102</v>
      </c>
      <c r="H11" s="31">
        <v>0</v>
      </c>
      <c r="I11" s="31">
        <v>4</v>
      </c>
      <c r="J11" s="31" t="s">
        <v>26</v>
      </c>
      <c r="K11" s="31">
        <v>4.5</v>
      </c>
      <c r="L11" s="32"/>
      <c r="M11" s="32"/>
      <c r="N11" s="32"/>
      <c r="O11" s="32"/>
      <c r="P11" s="33"/>
      <c r="Q11" s="34">
        <f t="shared" si="0"/>
        <v>1.3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36" t="str">
        <f t="shared" si="1"/>
        <v>Kém</v>
      </c>
      <c r="T11" s="37" t="str">
        <f>+IF(OR($H11=0,$I11=0,$J11=0,$K11=0),"Không đủ ĐKDT","")</f>
        <v>Không đủ ĐKDT</v>
      </c>
      <c r="U11" s="3"/>
      <c r="V11" s="85" t="str">
        <f t="shared" ref="V11:V5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68"/>
      <c r="X11" s="67"/>
      <c r="Y11" s="67"/>
      <c r="Z11" s="67"/>
      <c r="AA11" s="59"/>
      <c r="AB11" s="59"/>
      <c r="AC11" s="59"/>
      <c r="AD11" s="59"/>
      <c r="AE11" s="58"/>
      <c r="AF11" s="59"/>
      <c r="AG11" s="59"/>
      <c r="AH11" s="59"/>
      <c r="AI11" s="59"/>
      <c r="AJ11" s="59"/>
      <c r="AK11" s="59"/>
      <c r="AL11" s="75"/>
    </row>
    <row r="12" spans="2:38" ht="21.75" customHeight="1">
      <c r="B12" s="26">
        <v>3</v>
      </c>
      <c r="C12" s="27" t="s">
        <v>146</v>
      </c>
      <c r="D12" s="28" t="s">
        <v>147</v>
      </c>
      <c r="E12" s="29" t="s">
        <v>118</v>
      </c>
      <c r="F12" s="30">
        <v>34532</v>
      </c>
      <c r="G12" s="27" t="s">
        <v>58</v>
      </c>
      <c r="H12" s="31">
        <v>7</v>
      </c>
      <c r="I12" s="31">
        <v>5.5</v>
      </c>
      <c r="J12" s="31" t="s">
        <v>26</v>
      </c>
      <c r="K12" s="31">
        <v>6.5</v>
      </c>
      <c r="L12" s="38"/>
      <c r="M12" s="38"/>
      <c r="N12" s="38"/>
      <c r="O12" s="38"/>
      <c r="P12" s="33">
        <v>7</v>
      </c>
      <c r="Q12" s="34">
        <f t="shared" si="0"/>
        <v>6.8</v>
      </c>
      <c r="R12" s="35" t="str">
        <f t="shared" ref="R12:R54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C+</v>
      </c>
      <c r="S12" s="36" t="str">
        <f t="shared" si="1"/>
        <v>Trung bình</v>
      </c>
      <c r="T12" s="37" t="str">
        <f t="shared" ref="T12:T54" si="4">+IF(OR($H12=0,$I12=0,$J12=0,$K12=0),"Không đủ ĐKDT","")</f>
        <v/>
      </c>
      <c r="U12" s="3"/>
      <c r="V12" s="85" t="str">
        <f t="shared" si="2"/>
        <v>Đạt</v>
      </c>
      <c r="W12" s="68"/>
      <c r="X12" s="69"/>
      <c r="Y12" s="69"/>
      <c r="Z12" s="103"/>
      <c r="AA12" s="58"/>
      <c r="AB12" s="58"/>
      <c r="AC12" s="58"/>
      <c r="AD12" s="70"/>
      <c r="AE12" s="58"/>
      <c r="AF12" s="71"/>
      <c r="AG12" s="72"/>
      <c r="AH12" s="71"/>
      <c r="AI12" s="72"/>
      <c r="AJ12" s="71"/>
      <c r="AK12" s="58"/>
      <c r="AL12" s="78"/>
    </row>
    <row r="13" spans="2:38" ht="21.75" customHeight="1">
      <c r="B13" s="26">
        <v>4</v>
      </c>
      <c r="C13" s="27" t="s">
        <v>161</v>
      </c>
      <c r="D13" s="28" t="s">
        <v>162</v>
      </c>
      <c r="E13" s="29" t="s">
        <v>163</v>
      </c>
      <c r="F13" s="30">
        <v>34583</v>
      </c>
      <c r="G13" s="27" t="s">
        <v>75</v>
      </c>
      <c r="H13" s="31">
        <v>4</v>
      </c>
      <c r="I13" s="31">
        <v>6</v>
      </c>
      <c r="J13" s="31" t="s">
        <v>26</v>
      </c>
      <c r="K13" s="31">
        <v>4</v>
      </c>
      <c r="L13" s="38"/>
      <c r="M13" s="38"/>
      <c r="N13" s="38"/>
      <c r="O13" s="38"/>
      <c r="P13" s="33">
        <v>5</v>
      </c>
      <c r="Q13" s="34">
        <f t="shared" si="0"/>
        <v>4.8</v>
      </c>
      <c r="R13" s="35" t="str">
        <f t="shared" si="3"/>
        <v>D</v>
      </c>
      <c r="S13" s="36" t="str">
        <f t="shared" si="1"/>
        <v>Trung bình yếu</v>
      </c>
      <c r="T13" s="37" t="str">
        <f t="shared" si="4"/>
        <v/>
      </c>
      <c r="U13" s="3"/>
      <c r="V13" s="85" t="str">
        <f t="shared" si="2"/>
        <v>Đạt</v>
      </c>
      <c r="W13" s="68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2"/>
    </row>
    <row r="14" spans="2:38" ht="21.75" customHeight="1">
      <c r="B14" s="26">
        <v>5</v>
      </c>
      <c r="C14" s="27" t="s">
        <v>47</v>
      </c>
      <c r="D14" s="28" t="s">
        <v>48</v>
      </c>
      <c r="E14" s="29" t="s">
        <v>49</v>
      </c>
      <c r="F14" s="30">
        <v>34427</v>
      </c>
      <c r="G14" s="27" t="s">
        <v>50</v>
      </c>
      <c r="H14" s="31">
        <v>9</v>
      </c>
      <c r="I14" s="31">
        <v>7</v>
      </c>
      <c r="J14" s="31" t="s">
        <v>26</v>
      </c>
      <c r="K14" s="31">
        <v>5.5</v>
      </c>
      <c r="L14" s="38"/>
      <c r="M14" s="38"/>
      <c r="N14" s="38"/>
      <c r="O14" s="38"/>
      <c r="P14" s="33">
        <v>8</v>
      </c>
      <c r="Q14" s="34">
        <f t="shared" si="0"/>
        <v>7.5</v>
      </c>
      <c r="R14" s="35" t="str">
        <f t="shared" si="3"/>
        <v>B</v>
      </c>
      <c r="S14" s="36" t="str">
        <f t="shared" si="1"/>
        <v>Khá</v>
      </c>
      <c r="T14" s="37" t="str">
        <f t="shared" si="4"/>
        <v/>
      </c>
      <c r="U14" s="3"/>
      <c r="V14" s="85" t="str">
        <f t="shared" si="2"/>
        <v>Đạt</v>
      </c>
      <c r="W14" s="68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2"/>
    </row>
    <row r="15" spans="2:38" ht="21.75" customHeight="1">
      <c r="B15" s="26">
        <v>6</v>
      </c>
      <c r="C15" s="27" t="s">
        <v>55</v>
      </c>
      <c r="D15" s="28" t="s">
        <v>56</v>
      </c>
      <c r="E15" s="29" t="s">
        <v>57</v>
      </c>
      <c r="F15" s="30">
        <v>34455</v>
      </c>
      <c r="G15" s="27" t="s">
        <v>58</v>
      </c>
      <c r="H15" s="31">
        <v>8</v>
      </c>
      <c r="I15" s="31">
        <v>6</v>
      </c>
      <c r="J15" s="31" t="s">
        <v>26</v>
      </c>
      <c r="K15" s="31">
        <v>2</v>
      </c>
      <c r="L15" s="38"/>
      <c r="M15" s="38"/>
      <c r="N15" s="38"/>
      <c r="O15" s="38"/>
      <c r="P15" s="33">
        <v>6</v>
      </c>
      <c r="Q15" s="34">
        <f t="shared" si="0"/>
        <v>5.4</v>
      </c>
      <c r="R15" s="35" t="str">
        <f t="shared" si="3"/>
        <v>D+</v>
      </c>
      <c r="S15" s="36" t="str">
        <f t="shared" si="1"/>
        <v>Trung bình yếu</v>
      </c>
      <c r="T15" s="37" t="str">
        <f t="shared" si="4"/>
        <v/>
      </c>
      <c r="U15" s="3"/>
      <c r="V15" s="85" t="str">
        <f t="shared" si="2"/>
        <v>Đạt</v>
      </c>
      <c r="W15" s="68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2"/>
    </row>
    <row r="16" spans="2:38" ht="21.75" customHeight="1">
      <c r="B16" s="26">
        <v>7</v>
      </c>
      <c r="C16" s="27" t="s">
        <v>151</v>
      </c>
      <c r="D16" s="28" t="s">
        <v>152</v>
      </c>
      <c r="E16" s="29" t="s">
        <v>153</v>
      </c>
      <c r="F16" s="30">
        <v>34416</v>
      </c>
      <c r="G16" s="27" t="s">
        <v>104</v>
      </c>
      <c r="H16" s="31">
        <v>8.5</v>
      </c>
      <c r="I16" s="31">
        <v>6</v>
      </c>
      <c r="J16" s="31" t="s">
        <v>26</v>
      </c>
      <c r="K16" s="31">
        <v>5</v>
      </c>
      <c r="L16" s="38"/>
      <c r="M16" s="38"/>
      <c r="N16" s="38"/>
      <c r="O16" s="38"/>
      <c r="P16" s="33">
        <v>4</v>
      </c>
      <c r="Q16" s="34">
        <f t="shared" si="0"/>
        <v>4.9000000000000004</v>
      </c>
      <c r="R16" s="35" t="str">
        <f t="shared" si="3"/>
        <v>D</v>
      </c>
      <c r="S16" s="36" t="str">
        <f t="shared" si="1"/>
        <v>Trung bình yếu</v>
      </c>
      <c r="T16" s="37" t="str">
        <f t="shared" si="4"/>
        <v/>
      </c>
      <c r="U16" s="3"/>
      <c r="V16" s="85" t="str">
        <f t="shared" si="2"/>
        <v>Đạt</v>
      </c>
      <c r="W16" s="68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2"/>
    </row>
    <row r="17" spans="2:38" ht="21.75" customHeight="1">
      <c r="B17" s="26">
        <v>8</v>
      </c>
      <c r="C17" s="27" t="s">
        <v>127</v>
      </c>
      <c r="D17" s="28" t="s">
        <v>128</v>
      </c>
      <c r="E17" s="29" t="s">
        <v>129</v>
      </c>
      <c r="F17" s="30">
        <v>34465</v>
      </c>
      <c r="G17" s="27" t="s">
        <v>62</v>
      </c>
      <c r="H17" s="31">
        <v>2</v>
      </c>
      <c r="I17" s="31">
        <v>6.5</v>
      </c>
      <c r="J17" s="31" t="s">
        <v>26</v>
      </c>
      <c r="K17" s="31">
        <v>7</v>
      </c>
      <c r="L17" s="38"/>
      <c r="M17" s="38"/>
      <c r="N17" s="38"/>
      <c r="O17" s="38"/>
      <c r="P17" s="33">
        <v>7</v>
      </c>
      <c r="Q17" s="34">
        <f t="shared" si="0"/>
        <v>6.5</v>
      </c>
      <c r="R17" s="35" t="str">
        <f t="shared" si="3"/>
        <v>C+</v>
      </c>
      <c r="S17" s="36" t="str">
        <f t="shared" si="1"/>
        <v>Trung bình</v>
      </c>
      <c r="T17" s="37" t="str">
        <f t="shared" si="4"/>
        <v/>
      </c>
      <c r="U17" s="3"/>
      <c r="V17" s="85" t="str">
        <f t="shared" si="2"/>
        <v>Đạt</v>
      </c>
      <c r="W17" s="68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2"/>
    </row>
    <row r="18" spans="2:38" ht="21.75" customHeight="1">
      <c r="B18" s="26">
        <v>9</v>
      </c>
      <c r="C18" s="27" t="s">
        <v>154</v>
      </c>
      <c r="D18" s="28" t="s">
        <v>155</v>
      </c>
      <c r="E18" s="29" t="s">
        <v>126</v>
      </c>
      <c r="F18" s="30">
        <v>33607</v>
      </c>
      <c r="G18" s="27" t="s">
        <v>75</v>
      </c>
      <c r="H18" s="31">
        <v>10</v>
      </c>
      <c r="I18" s="31">
        <v>7</v>
      </c>
      <c r="J18" s="31" t="s">
        <v>26</v>
      </c>
      <c r="K18" s="31">
        <v>6.5</v>
      </c>
      <c r="L18" s="38"/>
      <c r="M18" s="38"/>
      <c r="N18" s="38"/>
      <c r="O18" s="38"/>
      <c r="P18" s="33">
        <v>8.5</v>
      </c>
      <c r="Q18" s="34">
        <f t="shared" si="0"/>
        <v>8.1</v>
      </c>
      <c r="R18" s="35" t="str">
        <f t="shared" si="3"/>
        <v>B+</v>
      </c>
      <c r="S18" s="36" t="str">
        <f t="shared" si="1"/>
        <v>Khá</v>
      </c>
      <c r="T18" s="37" t="str">
        <f t="shared" si="4"/>
        <v/>
      </c>
      <c r="U18" s="3"/>
      <c r="V18" s="85" t="str">
        <f t="shared" si="2"/>
        <v>Đạt</v>
      </c>
      <c r="W18" s="68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2"/>
    </row>
    <row r="19" spans="2:38" ht="21.75" customHeight="1">
      <c r="B19" s="26">
        <v>10</v>
      </c>
      <c r="C19" s="27" t="s">
        <v>124</v>
      </c>
      <c r="D19" s="28" t="s">
        <v>125</v>
      </c>
      <c r="E19" s="29" t="s">
        <v>126</v>
      </c>
      <c r="F19" s="30">
        <v>34647</v>
      </c>
      <c r="G19" s="27" t="s">
        <v>54</v>
      </c>
      <c r="H19" s="31">
        <v>8</v>
      </c>
      <c r="I19" s="31">
        <v>6.5</v>
      </c>
      <c r="J19" s="31" t="s">
        <v>26</v>
      </c>
      <c r="K19" s="31">
        <v>6.5</v>
      </c>
      <c r="L19" s="38"/>
      <c r="M19" s="38"/>
      <c r="N19" s="38"/>
      <c r="O19" s="38"/>
      <c r="P19" s="33">
        <v>6</v>
      </c>
      <c r="Q19" s="34">
        <f t="shared" si="0"/>
        <v>6.4</v>
      </c>
      <c r="R19" s="35" t="str">
        <f t="shared" si="3"/>
        <v>C</v>
      </c>
      <c r="S19" s="36" t="str">
        <f t="shared" si="1"/>
        <v>Trung bình</v>
      </c>
      <c r="T19" s="37" t="str">
        <f t="shared" si="4"/>
        <v/>
      </c>
      <c r="U19" s="3"/>
      <c r="V19" s="85" t="str">
        <f t="shared" si="2"/>
        <v>Đạt</v>
      </c>
      <c r="W19" s="68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2"/>
    </row>
    <row r="20" spans="2:38" ht="21.75" customHeight="1">
      <c r="B20" s="26">
        <v>11</v>
      </c>
      <c r="C20" s="27" t="s">
        <v>63</v>
      </c>
      <c r="D20" s="28" t="s">
        <v>64</v>
      </c>
      <c r="E20" s="29" t="s">
        <v>65</v>
      </c>
      <c r="F20" s="30">
        <v>34548</v>
      </c>
      <c r="G20" s="27" t="s">
        <v>50</v>
      </c>
      <c r="H20" s="31">
        <v>3</v>
      </c>
      <c r="I20" s="31">
        <v>7.5</v>
      </c>
      <c r="J20" s="31" t="s">
        <v>26</v>
      </c>
      <c r="K20" s="31">
        <v>6</v>
      </c>
      <c r="L20" s="38"/>
      <c r="M20" s="38"/>
      <c r="N20" s="38"/>
      <c r="O20" s="38"/>
      <c r="P20" s="33">
        <v>5</v>
      </c>
      <c r="Q20" s="34">
        <f t="shared" si="0"/>
        <v>5.3</v>
      </c>
      <c r="R20" s="35" t="str">
        <f t="shared" si="3"/>
        <v>D+</v>
      </c>
      <c r="S20" s="36" t="str">
        <f t="shared" si="1"/>
        <v>Trung bình yếu</v>
      </c>
      <c r="T20" s="37" t="str">
        <f t="shared" si="4"/>
        <v/>
      </c>
      <c r="U20" s="3"/>
      <c r="V20" s="85" t="str">
        <f t="shared" si="2"/>
        <v>Đạt</v>
      </c>
      <c r="W20" s="68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2"/>
    </row>
    <row r="21" spans="2:38" ht="21.75" customHeight="1">
      <c r="B21" s="26">
        <v>12</v>
      </c>
      <c r="C21" s="27" t="s">
        <v>133</v>
      </c>
      <c r="D21" s="28" t="s">
        <v>134</v>
      </c>
      <c r="E21" s="29" t="s">
        <v>135</v>
      </c>
      <c r="F21" s="30">
        <v>34598</v>
      </c>
      <c r="G21" s="27" t="s">
        <v>75</v>
      </c>
      <c r="H21" s="31">
        <v>8</v>
      </c>
      <c r="I21" s="31">
        <v>6</v>
      </c>
      <c r="J21" s="31" t="s">
        <v>26</v>
      </c>
      <c r="K21" s="31">
        <v>2</v>
      </c>
      <c r="L21" s="38"/>
      <c r="M21" s="38"/>
      <c r="N21" s="38"/>
      <c r="O21" s="38"/>
      <c r="P21" s="33">
        <v>3</v>
      </c>
      <c r="Q21" s="34">
        <f t="shared" si="0"/>
        <v>3.6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3"/>
      <c r="V21" s="85" t="str">
        <f t="shared" si="2"/>
        <v>Học lại</v>
      </c>
      <c r="W21" s="68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2"/>
    </row>
    <row r="22" spans="2:38" ht="21.75" customHeight="1">
      <c r="B22" s="26">
        <v>13</v>
      </c>
      <c r="C22" s="27" t="s">
        <v>66</v>
      </c>
      <c r="D22" s="28" t="s">
        <v>67</v>
      </c>
      <c r="E22" s="29" t="s">
        <v>68</v>
      </c>
      <c r="F22" s="30">
        <v>34115</v>
      </c>
      <c r="G22" s="27" t="s">
        <v>58</v>
      </c>
      <c r="H22" s="31">
        <v>5.5</v>
      </c>
      <c r="I22" s="31">
        <v>6</v>
      </c>
      <c r="J22" s="31" t="s">
        <v>26</v>
      </c>
      <c r="K22" s="31">
        <v>5</v>
      </c>
      <c r="L22" s="38"/>
      <c r="M22" s="38"/>
      <c r="N22" s="38"/>
      <c r="O22" s="38"/>
      <c r="P22" s="33">
        <v>5.5</v>
      </c>
      <c r="Q22" s="34">
        <f t="shared" si="0"/>
        <v>5.5</v>
      </c>
      <c r="R22" s="35" t="str">
        <f t="shared" si="3"/>
        <v>C</v>
      </c>
      <c r="S22" s="36" t="str">
        <f t="shared" si="1"/>
        <v>Trung bình</v>
      </c>
      <c r="T22" s="37" t="str">
        <f t="shared" si="4"/>
        <v/>
      </c>
      <c r="U22" s="3"/>
      <c r="V22" s="85" t="str">
        <f t="shared" si="2"/>
        <v>Đạt</v>
      </c>
      <c r="W22" s="68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2"/>
    </row>
    <row r="23" spans="2:38" ht="21.75" customHeight="1">
      <c r="B23" s="26">
        <v>14</v>
      </c>
      <c r="C23" s="27" t="s">
        <v>72</v>
      </c>
      <c r="D23" s="28" t="s">
        <v>73</v>
      </c>
      <c r="E23" s="29" t="s">
        <v>74</v>
      </c>
      <c r="F23" s="30">
        <v>34475</v>
      </c>
      <c r="G23" s="27" t="s">
        <v>75</v>
      </c>
      <c r="H23" s="31">
        <v>5</v>
      </c>
      <c r="I23" s="31">
        <v>6</v>
      </c>
      <c r="J23" s="31" t="s">
        <v>26</v>
      </c>
      <c r="K23" s="31">
        <v>4.5</v>
      </c>
      <c r="L23" s="38"/>
      <c r="M23" s="38"/>
      <c r="N23" s="38"/>
      <c r="O23" s="38"/>
      <c r="P23" s="33">
        <v>3</v>
      </c>
      <c r="Q23" s="34">
        <f t="shared" si="0"/>
        <v>3.8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3"/>
      <c r="V23" s="85" t="str">
        <f t="shared" si="2"/>
        <v>Học lại</v>
      </c>
      <c r="W23" s="68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2"/>
    </row>
    <row r="24" spans="2:38" ht="21.75" customHeight="1">
      <c r="B24" s="26">
        <v>15</v>
      </c>
      <c r="C24" s="27" t="s">
        <v>326</v>
      </c>
      <c r="D24" s="28" t="s">
        <v>327</v>
      </c>
      <c r="E24" s="29" t="s">
        <v>220</v>
      </c>
      <c r="F24" s="30">
        <v>34612</v>
      </c>
      <c r="G24" s="27" t="s">
        <v>50</v>
      </c>
      <c r="H24" s="31">
        <v>7</v>
      </c>
      <c r="I24" s="31">
        <v>6.5</v>
      </c>
      <c r="J24" s="31" t="s">
        <v>26</v>
      </c>
      <c r="K24" s="31">
        <v>5</v>
      </c>
      <c r="L24" s="38"/>
      <c r="M24" s="38"/>
      <c r="N24" s="38"/>
      <c r="O24" s="38"/>
      <c r="P24" s="33">
        <v>8</v>
      </c>
      <c r="Q24" s="34">
        <f t="shared" si="0"/>
        <v>7.2</v>
      </c>
      <c r="R24" s="35" t="str">
        <f t="shared" si="3"/>
        <v>B</v>
      </c>
      <c r="S24" s="36" t="str">
        <f t="shared" si="1"/>
        <v>Khá</v>
      </c>
      <c r="T24" s="37" t="str">
        <f t="shared" si="4"/>
        <v/>
      </c>
      <c r="U24" s="3"/>
      <c r="V24" s="85" t="str">
        <f t="shared" si="2"/>
        <v>Đạt</v>
      </c>
      <c r="W24" s="68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2"/>
    </row>
    <row r="25" spans="2:38" ht="21.75" customHeight="1">
      <c r="B25" s="26">
        <v>16</v>
      </c>
      <c r="C25" s="27" t="s">
        <v>100</v>
      </c>
      <c r="D25" s="28" t="s">
        <v>101</v>
      </c>
      <c r="E25" s="29" t="s">
        <v>91</v>
      </c>
      <c r="F25" s="30">
        <v>34510</v>
      </c>
      <c r="G25" s="27" t="s">
        <v>102</v>
      </c>
      <c r="H25" s="31">
        <v>8</v>
      </c>
      <c r="I25" s="31">
        <v>6</v>
      </c>
      <c r="J25" s="31" t="s">
        <v>26</v>
      </c>
      <c r="K25" s="31">
        <v>6.5</v>
      </c>
      <c r="L25" s="38"/>
      <c r="M25" s="38"/>
      <c r="N25" s="38"/>
      <c r="O25" s="38"/>
      <c r="P25" s="33">
        <v>7</v>
      </c>
      <c r="Q25" s="34">
        <f t="shared" si="0"/>
        <v>6.9</v>
      </c>
      <c r="R25" s="35" t="str">
        <f t="shared" si="3"/>
        <v>C+</v>
      </c>
      <c r="S25" s="36" t="str">
        <f t="shared" si="1"/>
        <v>Trung bình</v>
      </c>
      <c r="T25" s="37" t="str">
        <f t="shared" si="4"/>
        <v/>
      </c>
      <c r="U25" s="3"/>
      <c r="V25" s="85" t="str">
        <f t="shared" si="2"/>
        <v>Đạt</v>
      </c>
      <c r="W25" s="68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2"/>
    </row>
    <row r="26" spans="2:38" ht="21.75" customHeight="1">
      <c r="B26" s="26">
        <v>17</v>
      </c>
      <c r="C26" s="27" t="s">
        <v>89</v>
      </c>
      <c r="D26" s="28" t="s">
        <v>90</v>
      </c>
      <c r="E26" s="29" t="s">
        <v>91</v>
      </c>
      <c r="F26" s="30">
        <v>34098</v>
      </c>
      <c r="G26" s="27" t="s">
        <v>75</v>
      </c>
      <c r="H26" s="31">
        <v>1</v>
      </c>
      <c r="I26" s="31">
        <v>6</v>
      </c>
      <c r="J26" s="31" t="s">
        <v>26</v>
      </c>
      <c r="K26" s="31">
        <v>4</v>
      </c>
      <c r="L26" s="38"/>
      <c r="M26" s="38"/>
      <c r="N26" s="38"/>
      <c r="O26" s="38"/>
      <c r="P26" s="33">
        <v>4</v>
      </c>
      <c r="Q26" s="34">
        <f t="shared" si="0"/>
        <v>3.9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3"/>
      <c r="V26" s="85" t="str">
        <f t="shared" si="2"/>
        <v>Học lại</v>
      </c>
      <c r="W26" s="68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2"/>
    </row>
    <row r="27" spans="2:38" ht="21.75" customHeight="1">
      <c r="B27" s="26">
        <v>18</v>
      </c>
      <c r="C27" s="27" t="s">
        <v>84</v>
      </c>
      <c r="D27" s="28" t="s">
        <v>85</v>
      </c>
      <c r="E27" s="29" t="s">
        <v>86</v>
      </c>
      <c r="F27" s="30">
        <v>34629</v>
      </c>
      <c r="G27" s="27" t="s">
        <v>75</v>
      </c>
      <c r="H27" s="31">
        <v>0</v>
      </c>
      <c r="I27" s="31">
        <v>3</v>
      </c>
      <c r="J27" s="31" t="s">
        <v>26</v>
      </c>
      <c r="K27" s="31">
        <v>2</v>
      </c>
      <c r="L27" s="38"/>
      <c r="M27" s="38"/>
      <c r="N27" s="38"/>
      <c r="O27" s="38"/>
      <c r="P27" s="33"/>
      <c r="Q27" s="34">
        <f t="shared" si="0"/>
        <v>0.7</v>
      </c>
      <c r="R27" s="35" t="str">
        <f t="shared" si="3"/>
        <v>F</v>
      </c>
      <c r="S27" s="36" t="str">
        <f t="shared" si="1"/>
        <v>Kém</v>
      </c>
      <c r="T27" s="37" t="str">
        <f t="shared" si="4"/>
        <v>Không đủ ĐKDT</v>
      </c>
      <c r="U27" s="3"/>
      <c r="V27" s="85" t="str">
        <f t="shared" si="2"/>
        <v>Học lại</v>
      </c>
      <c r="W27" s="68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2"/>
    </row>
    <row r="28" spans="2:38" ht="21.75" customHeight="1">
      <c r="B28" s="26">
        <v>19</v>
      </c>
      <c r="C28" s="27" t="s">
        <v>94</v>
      </c>
      <c r="D28" s="28" t="s">
        <v>95</v>
      </c>
      <c r="E28" s="29" t="s">
        <v>96</v>
      </c>
      <c r="F28" s="30">
        <v>34645</v>
      </c>
      <c r="G28" s="27" t="s">
        <v>58</v>
      </c>
      <c r="H28" s="31">
        <v>3</v>
      </c>
      <c r="I28" s="31">
        <v>6</v>
      </c>
      <c r="J28" s="31" t="s">
        <v>26</v>
      </c>
      <c r="K28" s="31">
        <v>6.5</v>
      </c>
      <c r="L28" s="38"/>
      <c r="M28" s="38"/>
      <c r="N28" s="38"/>
      <c r="O28" s="38"/>
      <c r="P28" s="33">
        <v>3</v>
      </c>
      <c r="Q28" s="34">
        <f t="shared" si="0"/>
        <v>4</v>
      </c>
      <c r="R28" s="35" t="str">
        <f t="shared" si="3"/>
        <v>D</v>
      </c>
      <c r="S28" s="36" t="str">
        <f t="shared" si="1"/>
        <v>Trung bình yếu</v>
      </c>
      <c r="T28" s="37" t="str">
        <f t="shared" si="4"/>
        <v/>
      </c>
      <c r="U28" s="3"/>
      <c r="V28" s="85" t="str">
        <f t="shared" si="2"/>
        <v>Đạt</v>
      </c>
      <c r="W28" s="68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2"/>
    </row>
    <row r="29" spans="2:38" ht="21.75" customHeight="1">
      <c r="B29" s="26">
        <v>20</v>
      </c>
      <c r="C29" s="27" t="s">
        <v>76</v>
      </c>
      <c r="D29" s="28" t="s">
        <v>77</v>
      </c>
      <c r="E29" s="29" t="s">
        <v>78</v>
      </c>
      <c r="F29" s="30">
        <v>34338</v>
      </c>
      <c r="G29" s="27" t="s">
        <v>58</v>
      </c>
      <c r="H29" s="31">
        <v>4</v>
      </c>
      <c r="I29" s="31">
        <v>6.5</v>
      </c>
      <c r="J29" s="31" t="s">
        <v>26</v>
      </c>
      <c r="K29" s="31">
        <v>3.5</v>
      </c>
      <c r="L29" s="38"/>
      <c r="M29" s="38"/>
      <c r="N29" s="38"/>
      <c r="O29" s="38"/>
      <c r="P29" s="33">
        <v>5</v>
      </c>
      <c r="Q29" s="34">
        <f t="shared" si="0"/>
        <v>4.8</v>
      </c>
      <c r="R29" s="35" t="str">
        <f t="shared" si="3"/>
        <v>D</v>
      </c>
      <c r="S29" s="36" t="str">
        <f t="shared" si="1"/>
        <v>Trung bình yếu</v>
      </c>
      <c r="T29" s="37" t="str">
        <f t="shared" si="4"/>
        <v/>
      </c>
      <c r="U29" s="3"/>
      <c r="V29" s="85" t="str">
        <f t="shared" si="2"/>
        <v>Đạt</v>
      </c>
      <c r="W29" s="68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2"/>
    </row>
    <row r="30" spans="2:38" ht="21.75" customHeight="1">
      <c r="B30" s="26">
        <v>21</v>
      </c>
      <c r="C30" s="27" t="s">
        <v>105</v>
      </c>
      <c r="D30" s="28" t="s">
        <v>106</v>
      </c>
      <c r="E30" s="29" t="s">
        <v>78</v>
      </c>
      <c r="F30" s="30">
        <v>34499</v>
      </c>
      <c r="G30" s="27" t="s">
        <v>102</v>
      </c>
      <c r="H30" s="31">
        <v>8</v>
      </c>
      <c r="I30" s="31">
        <v>7</v>
      </c>
      <c r="J30" s="31" t="s">
        <v>26</v>
      </c>
      <c r="K30" s="31">
        <v>6.5</v>
      </c>
      <c r="L30" s="38"/>
      <c r="M30" s="38"/>
      <c r="N30" s="38"/>
      <c r="O30" s="38"/>
      <c r="P30" s="33">
        <v>8.5</v>
      </c>
      <c r="Q30" s="34">
        <f t="shared" si="0"/>
        <v>7.9</v>
      </c>
      <c r="R30" s="35" t="str">
        <f t="shared" si="3"/>
        <v>B</v>
      </c>
      <c r="S30" s="36" t="str">
        <f t="shared" si="1"/>
        <v>Khá</v>
      </c>
      <c r="T30" s="37" t="str">
        <f t="shared" si="4"/>
        <v/>
      </c>
      <c r="U30" s="3"/>
      <c r="V30" s="85" t="str">
        <f t="shared" si="2"/>
        <v>Đạt</v>
      </c>
      <c r="W30" s="68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2"/>
    </row>
    <row r="31" spans="2:38" ht="21.75" customHeight="1">
      <c r="B31" s="26">
        <v>22</v>
      </c>
      <c r="C31" s="27" t="s">
        <v>97</v>
      </c>
      <c r="D31" s="28" t="s">
        <v>90</v>
      </c>
      <c r="E31" s="29" t="s">
        <v>78</v>
      </c>
      <c r="F31" s="30">
        <v>34216</v>
      </c>
      <c r="G31" s="27" t="s">
        <v>62</v>
      </c>
      <c r="H31" s="31">
        <v>7</v>
      </c>
      <c r="I31" s="31">
        <v>4.5</v>
      </c>
      <c r="J31" s="31" t="s">
        <v>26</v>
      </c>
      <c r="K31" s="31">
        <v>4.5</v>
      </c>
      <c r="L31" s="38"/>
      <c r="M31" s="38"/>
      <c r="N31" s="38"/>
      <c r="O31" s="38"/>
      <c r="P31" s="33">
        <v>3</v>
      </c>
      <c r="Q31" s="34">
        <f t="shared" si="0"/>
        <v>3.9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3"/>
      <c r="V31" s="85" t="str">
        <f t="shared" si="2"/>
        <v>Học lại</v>
      </c>
      <c r="W31" s="68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2"/>
    </row>
    <row r="32" spans="2:38" ht="21.75" customHeight="1">
      <c r="B32" s="26">
        <v>23</v>
      </c>
      <c r="C32" s="27" t="s">
        <v>140</v>
      </c>
      <c r="D32" s="28" t="s">
        <v>141</v>
      </c>
      <c r="E32" s="29" t="s">
        <v>142</v>
      </c>
      <c r="F32" s="30">
        <v>34636</v>
      </c>
      <c r="G32" s="27" t="s">
        <v>54</v>
      </c>
      <c r="H32" s="31">
        <v>6</v>
      </c>
      <c r="I32" s="31">
        <v>6.5</v>
      </c>
      <c r="J32" s="31" t="s">
        <v>26</v>
      </c>
      <c r="K32" s="31">
        <v>6.5</v>
      </c>
      <c r="L32" s="38"/>
      <c r="M32" s="38"/>
      <c r="N32" s="38"/>
      <c r="O32" s="38"/>
      <c r="P32" s="33">
        <v>6</v>
      </c>
      <c r="Q32" s="34">
        <f t="shared" si="0"/>
        <v>6.2</v>
      </c>
      <c r="R32" s="35" t="str">
        <f t="shared" si="3"/>
        <v>C</v>
      </c>
      <c r="S32" s="36" t="str">
        <f t="shared" si="1"/>
        <v>Trung bình</v>
      </c>
      <c r="T32" s="37" t="str">
        <f t="shared" si="4"/>
        <v/>
      </c>
      <c r="U32" s="3"/>
      <c r="V32" s="85" t="str">
        <f t="shared" si="2"/>
        <v>Đạt</v>
      </c>
      <c r="W32" s="68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2"/>
    </row>
    <row r="33" spans="2:38" ht="21.75" customHeight="1">
      <c r="B33" s="26">
        <v>24</v>
      </c>
      <c r="C33" s="27" t="s">
        <v>113</v>
      </c>
      <c r="D33" s="28" t="s">
        <v>114</v>
      </c>
      <c r="E33" s="29" t="s">
        <v>115</v>
      </c>
      <c r="F33" s="30">
        <v>34687</v>
      </c>
      <c r="G33" s="27" t="s">
        <v>104</v>
      </c>
      <c r="H33" s="31">
        <v>9</v>
      </c>
      <c r="I33" s="31">
        <v>6</v>
      </c>
      <c r="J33" s="31" t="s">
        <v>26</v>
      </c>
      <c r="K33" s="31">
        <v>4</v>
      </c>
      <c r="L33" s="38"/>
      <c r="M33" s="38"/>
      <c r="N33" s="38"/>
      <c r="O33" s="38"/>
      <c r="P33" s="33">
        <v>4</v>
      </c>
      <c r="Q33" s="34">
        <f t="shared" si="0"/>
        <v>4.7</v>
      </c>
      <c r="R33" s="35" t="str">
        <f t="shared" si="3"/>
        <v>D</v>
      </c>
      <c r="S33" s="36" t="str">
        <f t="shared" si="1"/>
        <v>Trung bình yếu</v>
      </c>
      <c r="T33" s="37" t="str">
        <f t="shared" si="4"/>
        <v/>
      </c>
      <c r="U33" s="3"/>
      <c r="V33" s="85" t="str">
        <f t="shared" si="2"/>
        <v>Đạt</v>
      </c>
      <c r="W33" s="68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2"/>
    </row>
    <row r="34" spans="2:38" ht="21.75" customHeight="1">
      <c r="B34" s="26">
        <v>25</v>
      </c>
      <c r="C34" s="27" t="s">
        <v>164</v>
      </c>
      <c r="D34" s="28" t="s">
        <v>147</v>
      </c>
      <c r="E34" s="29" t="s">
        <v>132</v>
      </c>
      <c r="F34" s="30">
        <v>34667</v>
      </c>
      <c r="G34" s="27" t="s">
        <v>75</v>
      </c>
      <c r="H34" s="31">
        <v>7</v>
      </c>
      <c r="I34" s="31">
        <v>3.5</v>
      </c>
      <c r="J34" s="31" t="s">
        <v>26</v>
      </c>
      <c r="K34" s="31">
        <v>4.5</v>
      </c>
      <c r="L34" s="38"/>
      <c r="M34" s="38"/>
      <c r="N34" s="38"/>
      <c r="O34" s="38"/>
      <c r="P34" s="33">
        <v>4</v>
      </c>
      <c r="Q34" s="34">
        <f t="shared" si="0"/>
        <v>4.4000000000000004</v>
      </c>
      <c r="R34" s="35" t="str">
        <f t="shared" si="3"/>
        <v>D</v>
      </c>
      <c r="S34" s="36" t="str">
        <f t="shared" si="1"/>
        <v>Trung bình yếu</v>
      </c>
      <c r="T34" s="37" t="str">
        <f t="shared" si="4"/>
        <v/>
      </c>
      <c r="U34" s="3"/>
      <c r="V34" s="85" t="str">
        <f t="shared" si="2"/>
        <v>Đạt</v>
      </c>
      <c r="W34" s="68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2"/>
    </row>
    <row r="35" spans="2:38" ht="21.75" customHeight="1">
      <c r="B35" s="26">
        <v>26</v>
      </c>
      <c r="C35" s="27" t="s">
        <v>130</v>
      </c>
      <c r="D35" s="28" t="s">
        <v>131</v>
      </c>
      <c r="E35" s="29" t="s">
        <v>132</v>
      </c>
      <c r="F35" s="30">
        <v>34401</v>
      </c>
      <c r="G35" s="27" t="s">
        <v>62</v>
      </c>
      <c r="H35" s="31">
        <v>9</v>
      </c>
      <c r="I35" s="31">
        <v>6</v>
      </c>
      <c r="J35" s="31" t="s">
        <v>26</v>
      </c>
      <c r="K35" s="31">
        <v>8</v>
      </c>
      <c r="L35" s="38"/>
      <c r="M35" s="38"/>
      <c r="N35" s="38"/>
      <c r="O35" s="38"/>
      <c r="P35" s="33">
        <v>7</v>
      </c>
      <c r="Q35" s="34">
        <f t="shared" si="0"/>
        <v>7.3</v>
      </c>
      <c r="R35" s="35" t="str">
        <f t="shared" si="3"/>
        <v>B</v>
      </c>
      <c r="S35" s="36" t="str">
        <f t="shared" si="1"/>
        <v>Khá</v>
      </c>
      <c r="T35" s="37" t="str">
        <f t="shared" si="4"/>
        <v/>
      </c>
      <c r="U35" s="3"/>
      <c r="V35" s="85" t="str">
        <f t="shared" si="2"/>
        <v>Đạt</v>
      </c>
      <c r="W35" s="68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2"/>
    </row>
    <row r="36" spans="2:38" ht="21.75" customHeight="1">
      <c r="B36" s="26">
        <v>27</v>
      </c>
      <c r="C36" s="27" t="s">
        <v>119</v>
      </c>
      <c r="D36" s="28" t="s">
        <v>106</v>
      </c>
      <c r="E36" s="29" t="s">
        <v>120</v>
      </c>
      <c r="F36" s="30">
        <v>34343</v>
      </c>
      <c r="G36" s="27" t="s">
        <v>62</v>
      </c>
      <c r="H36" s="31">
        <v>3</v>
      </c>
      <c r="I36" s="31">
        <v>4</v>
      </c>
      <c r="J36" s="31" t="s">
        <v>26</v>
      </c>
      <c r="K36" s="31">
        <v>3.5</v>
      </c>
      <c r="L36" s="38"/>
      <c r="M36" s="38"/>
      <c r="N36" s="38"/>
      <c r="O36" s="38"/>
      <c r="P36" s="33">
        <v>4</v>
      </c>
      <c r="Q36" s="34">
        <f t="shared" si="0"/>
        <v>3.8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3"/>
      <c r="V36" s="85" t="str">
        <f t="shared" si="2"/>
        <v>Học lại</v>
      </c>
      <c r="W36" s="68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2"/>
    </row>
    <row r="37" spans="2:38" ht="21.75" customHeight="1">
      <c r="B37" s="26">
        <v>28</v>
      </c>
      <c r="C37" s="27" t="s">
        <v>81</v>
      </c>
      <c r="D37" s="28" t="s">
        <v>82</v>
      </c>
      <c r="E37" s="29" t="s">
        <v>83</v>
      </c>
      <c r="F37" s="30">
        <v>32540</v>
      </c>
      <c r="G37" s="27" t="s">
        <v>62</v>
      </c>
      <c r="H37" s="31">
        <v>4</v>
      </c>
      <c r="I37" s="31">
        <v>6</v>
      </c>
      <c r="J37" s="31" t="s">
        <v>26</v>
      </c>
      <c r="K37" s="31">
        <v>3.5</v>
      </c>
      <c r="L37" s="38"/>
      <c r="M37" s="38"/>
      <c r="N37" s="38"/>
      <c r="O37" s="38"/>
      <c r="P37" s="33">
        <v>4</v>
      </c>
      <c r="Q37" s="34">
        <f t="shared" si="0"/>
        <v>4.0999999999999996</v>
      </c>
      <c r="R37" s="35" t="str">
        <f t="shared" si="3"/>
        <v>D</v>
      </c>
      <c r="S37" s="36" t="str">
        <f t="shared" si="1"/>
        <v>Trung bình yếu</v>
      </c>
      <c r="T37" s="37" t="str">
        <f t="shared" si="4"/>
        <v/>
      </c>
      <c r="U37" s="3"/>
      <c r="V37" s="85" t="str">
        <f t="shared" si="2"/>
        <v>Đạt</v>
      </c>
      <c r="W37" s="68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2"/>
    </row>
    <row r="38" spans="2:38" ht="21.75" customHeight="1">
      <c r="B38" s="26">
        <v>29</v>
      </c>
      <c r="C38" s="27" t="s">
        <v>143</v>
      </c>
      <c r="D38" s="28" t="s">
        <v>144</v>
      </c>
      <c r="E38" s="29" t="s">
        <v>61</v>
      </c>
      <c r="F38" s="30">
        <v>34337</v>
      </c>
      <c r="G38" s="27" t="s">
        <v>62</v>
      </c>
      <c r="H38" s="31">
        <v>2</v>
      </c>
      <c r="I38" s="31">
        <v>4.5</v>
      </c>
      <c r="J38" s="31" t="s">
        <v>26</v>
      </c>
      <c r="K38" s="31">
        <v>2.5</v>
      </c>
      <c r="L38" s="38"/>
      <c r="M38" s="38"/>
      <c r="N38" s="38"/>
      <c r="O38" s="38"/>
      <c r="P38" s="33">
        <v>5</v>
      </c>
      <c r="Q38" s="34">
        <f t="shared" si="0"/>
        <v>4.2</v>
      </c>
      <c r="R38" s="35" t="str">
        <f t="shared" si="3"/>
        <v>D</v>
      </c>
      <c r="S38" s="36" t="str">
        <f t="shared" si="1"/>
        <v>Trung bình yếu</v>
      </c>
      <c r="T38" s="37" t="str">
        <f t="shared" si="4"/>
        <v/>
      </c>
      <c r="U38" s="3"/>
      <c r="V38" s="85" t="str">
        <f t="shared" si="2"/>
        <v>Đạt</v>
      </c>
      <c r="W38" s="68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2"/>
    </row>
    <row r="39" spans="2:38" ht="21.75" customHeight="1">
      <c r="B39" s="26">
        <v>30</v>
      </c>
      <c r="C39" s="27" t="s">
        <v>59</v>
      </c>
      <c r="D39" s="28" t="s">
        <v>60</v>
      </c>
      <c r="E39" s="29" t="s">
        <v>61</v>
      </c>
      <c r="F39" s="30">
        <v>34371</v>
      </c>
      <c r="G39" s="27" t="s">
        <v>62</v>
      </c>
      <c r="H39" s="31">
        <v>10</v>
      </c>
      <c r="I39" s="31">
        <v>3</v>
      </c>
      <c r="J39" s="31" t="s">
        <v>26</v>
      </c>
      <c r="K39" s="31">
        <v>0.5</v>
      </c>
      <c r="L39" s="38"/>
      <c r="M39" s="38"/>
      <c r="N39" s="38"/>
      <c r="O39" s="38"/>
      <c r="P39" s="33">
        <v>4</v>
      </c>
      <c r="Q39" s="34">
        <f t="shared" si="0"/>
        <v>3.8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3"/>
      <c r="V39" s="85" t="str">
        <f t="shared" si="2"/>
        <v>Học lại</v>
      </c>
      <c r="W39" s="68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2"/>
    </row>
    <row r="40" spans="2:38" ht="21.75" customHeight="1">
      <c r="B40" s="26">
        <v>31</v>
      </c>
      <c r="C40" s="27" t="s">
        <v>148</v>
      </c>
      <c r="D40" s="28" t="s">
        <v>149</v>
      </c>
      <c r="E40" s="29" t="s">
        <v>150</v>
      </c>
      <c r="F40" s="30">
        <v>34033</v>
      </c>
      <c r="G40" s="27" t="s">
        <v>62</v>
      </c>
      <c r="H40" s="31">
        <v>4</v>
      </c>
      <c r="I40" s="31">
        <v>5.5</v>
      </c>
      <c r="J40" s="31" t="s">
        <v>26</v>
      </c>
      <c r="K40" s="31">
        <v>5</v>
      </c>
      <c r="L40" s="38"/>
      <c r="M40" s="38"/>
      <c r="N40" s="38"/>
      <c r="O40" s="38"/>
      <c r="P40" s="33">
        <v>7</v>
      </c>
      <c r="Q40" s="34">
        <f t="shared" si="0"/>
        <v>6.2</v>
      </c>
      <c r="R40" s="35" t="str">
        <f t="shared" si="3"/>
        <v>C</v>
      </c>
      <c r="S40" s="36" t="str">
        <f t="shared" si="1"/>
        <v>Trung bình</v>
      </c>
      <c r="T40" s="37" t="str">
        <f t="shared" si="4"/>
        <v/>
      </c>
      <c r="U40" s="3"/>
      <c r="V40" s="85" t="str">
        <f t="shared" si="2"/>
        <v>Đạt</v>
      </c>
      <c r="W40" s="68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2"/>
    </row>
    <row r="41" spans="2:38" ht="21.75" customHeight="1">
      <c r="B41" s="26">
        <v>32</v>
      </c>
      <c r="C41" s="27" t="s">
        <v>79</v>
      </c>
      <c r="D41" s="28" t="s">
        <v>80</v>
      </c>
      <c r="E41" s="29" t="s">
        <v>53</v>
      </c>
      <c r="F41" s="30">
        <v>34372</v>
      </c>
      <c r="G41" s="27" t="s">
        <v>75</v>
      </c>
      <c r="H41" s="31">
        <v>7</v>
      </c>
      <c r="I41" s="31">
        <v>5.5</v>
      </c>
      <c r="J41" s="31" t="s">
        <v>26</v>
      </c>
      <c r="K41" s="31">
        <v>6</v>
      </c>
      <c r="L41" s="38"/>
      <c r="M41" s="38"/>
      <c r="N41" s="38"/>
      <c r="O41" s="38"/>
      <c r="P41" s="33">
        <v>4</v>
      </c>
      <c r="Q41" s="34">
        <f t="shared" si="0"/>
        <v>4.9000000000000004</v>
      </c>
      <c r="R41" s="35" t="str">
        <f t="shared" si="3"/>
        <v>D</v>
      </c>
      <c r="S41" s="36" t="str">
        <f t="shared" si="1"/>
        <v>Trung bình yếu</v>
      </c>
      <c r="T41" s="37" t="str">
        <f t="shared" si="4"/>
        <v/>
      </c>
      <c r="U41" s="3"/>
      <c r="V41" s="85" t="str">
        <f t="shared" si="2"/>
        <v>Đạt</v>
      </c>
      <c r="W41" s="68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2"/>
    </row>
    <row r="42" spans="2:38" ht="21.75" customHeight="1">
      <c r="B42" s="26">
        <v>33</v>
      </c>
      <c r="C42" s="27" t="s">
        <v>51</v>
      </c>
      <c r="D42" s="28" t="s">
        <v>52</v>
      </c>
      <c r="E42" s="29" t="s">
        <v>53</v>
      </c>
      <c r="F42" s="30">
        <v>34245</v>
      </c>
      <c r="G42" s="27" t="s">
        <v>54</v>
      </c>
      <c r="H42" s="31">
        <v>5</v>
      </c>
      <c r="I42" s="31">
        <v>6.5</v>
      </c>
      <c r="J42" s="31" t="s">
        <v>26</v>
      </c>
      <c r="K42" s="31">
        <v>6.5</v>
      </c>
      <c r="L42" s="38"/>
      <c r="M42" s="38"/>
      <c r="N42" s="38"/>
      <c r="O42" s="38"/>
      <c r="P42" s="33">
        <v>6</v>
      </c>
      <c r="Q42" s="34">
        <f t="shared" si="0"/>
        <v>6.1</v>
      </c>
      <c r="R42" s="35" t="str">
        <f t="shared" si="3"/>
        <v>C</v>
      </c>
      <c r="S42" s="36" t="str">
        <f t="shared" si="1"/>
        <v>Trung bình</v>
      </c>
      <c r="T42" s="37" t="str">
        <f t="shared" si="4"/>
        <v/>
      </c>
      <c r="U42" s="3"/>
      <c r="V42" s="85" t="str">
        <f t="shared" si="2"/>
        <v>Đạt</v>
      </c>
      <c r="W42" s="68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2"/>
    </row>
    <row r="43" spans="2:38" ht="21.75" customHeight="1">
      <c r="B43" s="26">
        <v>34</v>
      </c>
      <c r="C43" s="27" t="s">
        <v>103</v>
      </c>
      <c r="D43" s="28" t="s">
        <v>101</v>
      </c>
      <c r="E43" s="29" t="s">
        <v>53</v>
      </c>
      <c r="F43" s="30">
        <v>34504</v>
      </c>
      <c r="G43" s="27" t="s">
        <v>104</v>
      </c>
      <c r="H43" s="31">
        <v>8</v>
      </c>
      <c r="I43" s="31">
        <v>6.5</v>
      </c>
      <c r="J43" s="31" t="s">
        <v>26</v>
      </c>
      <c r="K43" s="31">
        <v>7</v>
      </c>
      <c r="L43" s="38"/>
      <c r="M43" s="38"/>
      <c r="N43" s="38"/>
      <c r="O43" s="38"/>
      <c r="P43" s="33">
        <v>4</v>
      </c>
      <c r="Q43" s="34">
        <f t="shared" si="0"/>
        <v>5.3</v>
      </c>
      <c r="R43" s="35" t="str">
        <f t="shared" si="3"/>
        <v>D+</v>
      </c>
      <c r="S43" s="36" t="str">
        <f t="shared" si="1"/>
        <v>Trung bình yếu</v>
      </c>
      <c r="T43" s="37" t="str">
        <f t="shared" si="4"/>
        <v/>
      </c>
      <c r="U43" s="3"/>
      <c r="V43" s="85" t="str">
        <f t="shared" si="2"/>
        <v>Đạt</v>
      </c>
      <c r="W43" s="68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2"/>
    </row>
    <row r="44" spans="2:38" ht="21.75" customHeight="1">
      <c r="B44" s="26">
        <v>35</v>
      </c>
      <c r="C44" s="27" t="s">
        <v>158</v>
      </c>
      <c r="D44" s="28" t="s">
        <v>159</v>
      </c>
      <c r="E44" s="29" t="s">
        <v>160</v>
      </c>
      <c r="F44" s="30">
        <v>34284</v>
      </c>
      <c r="G44" s="27" t="s">
        <v>75</v>
      </c>
      <c r="H44" s="31">
        <v>7</v>
      </c>
      <c r="I44" s="31">
        <v>7.5</v>
      </c>
      <c r="J44" s="31" t="s">
        <v>26</v>
      </c>
      <c r="K44" s="31">
        <v>5.5</v>
      </c>
      <c r="L44" s="38"/>
      <c r="M44" s="38"/>
      <c r="N44" s="38"/>
      <c r="O44" s="38"/>
      <c r="P44" s="33">
        <v>8.5</v>
      </c>
      <c r="Q44" s="34">
        <f t="shared" si="0"/>
        <v>7.7</v>
      </c>
      <c r="R44" s="35" t="str">
        <f t="shared" si="3"/>
        <v>B</v>
      </c>
      <c r="S44" s="36" t="str">
        <f t="shared" si="1"/>
        <v>Khá</v>
      </c>
      <c r="T44" s="37" t="str">
        <f t="shared" si="4"/>
        <v/>
      </c>
      <c r="U44" s="3"/>
      <c r="V44" s="85" t="str">
        <f t="shared" si="2"/>
        <v>Đạt</v>
      </c>
      <c r="W44" s="68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2"/>
    </row>
    <row r="45" spans="2:38" ht="21.75" customHeight="1">
      <c r="B45" s="26">
        <v>36</v>
      </c>
      <c r="C45" s="27" t="s">
        <v>87</v>
      </c>
      <c r="D45" s="28" t="s">
        <v>52</v>
      </c>
      <c r="E45" s="29" t="s">
        <v>88</v>
      </c>
      <c r="F45" s="30">
        <v>34425</v>
      </c>
      <c r="G45" s="27" t="s">
        <v>50</v>
      </c>
      <c r="H45" s="31">
        <v>8</v>
      </c>
      <c r="I45" s="31">
        <v>6</v>
      </c>
      <c r="J45" s="31" t="s">
        <v>26</v>
      </c>
      <c r="K45" s="31">
        <v>6.5</v>
      </c>
      <c r="L45" s="38"/>
      <c r="M45" s="38"/>
      <c r="N45" s="38"/>
      <c r="O45" s="38"/>
      <c r="P45" s="33">
        <v>7</v>
      </c>
      <c r="Q45" s="34">
        <f t="shared" si="0"/>
        <v>6.9</v>
      </c>
      <c r="R45" s="35" t="str">
        <f t="shared" si="3"/>
        <v>C+</v>
      </c>
      <c r="S45" s="36" t="str">
        <f t="shared" si="1"/>
        <v>Trung bình</v>
      </c>
      <c r="T45" s="37" t="str">
        <f t="shared" si="4"/>
        <v/>
      </c>
      <c r="U45" s="3"/>
      <c r="V45" s="85" t="str">
        <f t="shared" si="2"/>
        <v>Đạt</v>
      </c>
      <c r="W45" s="68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2"/>
    </row>
    <row r="46" spans="2:38" ht="21.75" customHeight="1">
      <c r="B46" s="26">
        <v>37</v>
      </c>
      <c r="C46" s="27" t="s">
        <v>110</v>
      </c>
      <c r="D46" s="28" t="s">
        <v>111</v>
      </c>
      <c r="E46" s="29" t="s">
        <v>112</v>
      </c>
      <c r="F46" s="30">
        <v>34472</v>
      </c>
      <c r="G46" s="27" t="s">
        <v>50</v>
      </c>
      <c r="H46" s="31">
        <v>8</v>
      </c>
      <c r="I46" s="31">
        <v>5</v>
      </c>
      <c r="J46" s="31" t="s">
        <v>26</v>
      </c>
      <c r="K46" s="31">
        <v>6</v>
      </c>
      <c r="L46" s="38"/>
      <c r="M46" s="38"/>
      <c r="N46" s="38"/>
      <c r="O46" s="38"/>
      <c r="P46" s="33">
        <v>5</v>
      </c>
      <c r="Q46" s="34">
        <f t="shared" si="0"/>
        <v>5.5</v>
      </c>
      <c r="R46" s="35" t="str">
        <f t="shared" si="3"/>
        <v>C</v>
      </c>
      <c r="S46" s="36" t="str">
        <f t="shared" si="1"/>
        <v>Trung bình</v>
      </c>
      <c r="T46" s="37" t="str">
        <f t="shared" si="4"/>
        <v/>
      </c>
      <c r="U46" s="3"/>
      <c r="V46" s="85" t="str">
        <f t="shared" si="2"/>
        <v>Đạt</v>
      </c>
      <c r="W46" s="68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2"/>
    </row>
    <row r="47" spans="2:38" ht="21.75" customHeight="1">
      <c r="B47" s="26">
        <v>38</v>
      </c>
      <c r="C47" s="27" t="s">
        <v>107</v>
      </c>
      <c r="D47" s="28" t="s">
        <v>108</v>
      </c>
      <c r="E47" s="29" t="s">
        <v>109</v>
      </c>
      <c r="F47" s="30">
        <v>34543</v>
      </c>
      <c r="G47" s="27" t="s">
        <v>75</v>
      </c>
      <c r="H47" s="31">
        <v>9</v>
      </c>
      <c r="I47" s="31">
        <v>5</v>
      </c>
      <c r="J47" s="31" t="s">
        <v>26</v>
      </c>
      <c r="K47" s="31">
        <v>7</v>
      </c>
      <c r="L47" s="38"/>
      <c r="M47" s="38"/>
      <c r="N47" s="38"/>
      <c r="O47" s="38"/>
      <c r="P47" s="33">
        <v>6</v>
      </c>
      <c r="Q47" s="34">
        <f t="shared" si="0"/>
        <v>6.4</v>
      </c>
      <c r="R47" s="35" t="str">
        <f t="shared" si="3"/>
        <v>C</v>
      </c>
      <c r="S47" s="36" t="str">
        <f t="shared" si="1"/>
        <v>Trung bình</v>
      </c>
      <c r="T47" s="37" t="str">
        <f t="shared" si="4"/>
        <v/>
      </c>
      <c r="U47" s="3"/>
      <c r="V47" s="85" t="str">
        <f t="shared" si="2"/>
        <v>Đạt</v>
      </c>
      <c r="W47" s="68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2"/>
    </row>
    <row r="48" spans="2:38" ht="21.75" customHeight="1">
      <c r="B48" s="26">
        <v>39</v>
      </c>
      <c r="C48" s="27" t="s">
        <v>156</v>
      </c>
      <c r="D48" s="28" t="s">
        <v>157</v>
      </c>
      <c r="E48" s="29" t="s">
        <v>109</v>
      </c>
      <c r="F48" s="30">
        <v>34226</v>
      </c>
      <c r="G48" s="27" t="s">
        <v>50</v>
      </c>
      <c r="H48" s="31">
        <v>10</v>
      </c>
      <c r="I48" s="31">
        <v>8</v>
      </c>
      <c r="J48" s="31" t="s">
        <v>26</v>
      </c>
      <c r="K48" s="31">
        <v>6.5</v>
      </c>
      <c r="L48" s="38"/>
      <c r="M48" s="38"/>
      <c r="N48" s="38"/>
      <c r="O48" s="38"/>
      <c r="P48" s="33">
        <v>7.5</v>
      </c>
      <c r="Q48" s="34">
        <f t="shared" si="0"/>
        <v>7.6</v>
      </c>
      <c r="R48" s="35" t="str">
        <f t="shared" si="3"/>
        <v>B</v>
      </c>
      <c r="S48" s="36" t="str">
        <f t="shared" si="1"/>
        <v>Khá</v>
      </c>
      <c r="T48" s="37" t="str">
        <f t="shared" si="4"/>
        <v/>
      </c>
      <c r="U48" s="3"/>
      <c r="V48" s="85" t="str">
        <f t="shared" si="2"/>
        <v>Đạt</v>
      </c>
      <c r="W48" s="68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2"/>
    </row>
    <row r="49" spans="1:38" ht="21.75" customHeight="1">
      <c r="B49" s="26">
        <v>40</v>
      </c>
      <c r="C49" s="27" t="s">
        <v>136</v>
      </c>
      <c r="D49" s="28" t="s">
        <v>137</v>
      </c>
      <c r="E49" s="29" t="s">
        <v>71</v>
      </c>
      <c r="F49" s="30">
        <v>34588</v>
      </c>
      <c r="G49" s="27" t="s">
        <v>58</v>
      </c>
      <c r="H49" s="31">
        <v>9</v>
      </c>
      <c r="I49" s="31">
        <v>8</v>
      </c>
      <c r="J49" s="31" t="s">
        <v>26</v>
      </c>
      <c r="K49" s="31">
        <v>8</v>
      </c>
      <c r="L49" s="38"/>
      <c r="M49" s="38"/>
      <c r="N49" s="38"/>
      <c r="O49" s="38"/>
      <c r="P49" s="33">
        <v>5</v>
      </c>
      <c r="Q49" s="34">
        <f t="shared" si="0"/>
        <v>6.3</v>
      </c>
      <c r="R49" s="35" t="str">
        <f t="shared" si="3"/>
        <v>C</v>
      </c>
      <c r="S49" s="36" t="str">
        <f t="shared" si="1"/>
        <v>Trung bình</v>
      </c>
      <c r="T49" s="37" t="str">
        <f t="shared" si="4"/>
        <v/>
      </c>
      <c r="U49" s="3"/>
      <c r="V49" s="85" t="str">
        <f t="shared" si="2"/>
        <v>Đạt</v>
      </c>
      <c r="W49" s="68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2"/>
    </row>
    <row r="50" spans="1:38" ht="21.75" customHeight="1">
      <c r="B50" s="26">
        <v>41</v>
      </c>
      <c r="C50" s="27" t="s">
        <v>138</v>
      </c>
      <c r="D50" s="28" t="s">
        <v>139</v>
      </c>
      <c r="E50" s="29" t="s">
        <v>71</v>
      </c>
      <c r="F50" s="30">
        <v>34582</v>
      </c>
      <c r="G50" s="27" t="s">
        <v>58</v>
      </c>
      <c r="H50" s="31">
        <v>6</v>
      </c>
      <c r="I50" s="31">
        <v>5.5</v>
      </c>
      <c r="J50" s="31" t="s">
        <v>26</v>
      </c>
      <c r="K50" s="31">
        <v>6</v>
      </c>
      <c r="L50" s="38"/>
      <c r="M50" s="38"/>
      <c r="N50" s="38"/>
      <c r="O50" s="38"/>
      <c r="P50" s="33">
        <v>4</v>
      </c>
      <c r="Q50" s="34">
        <f t="shared" si="0"/>
        <v>4.8</v>
      </c>
      <c r="R50" s="35" t="str">
        <f t="shared" si="3"/>
        <v>D</v>
      </c>
      <c r="S50" s="36" t="str">
        <f t="shared" si="1"/>
        <v>Trung bình yếu</v>
      </c>
      <c r="T50" s="37" t="str">
        <f t="shared" si="4"/>
        <v/>
      </c>
      <c r="U50" s="3"/>
      <c r="V50" s="85" t="str">
        <f t="shared" si="2"/>
        <v>Đạt</v>
      </c>
      <c r="W50" s="68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2"/>
    </row>
    <row r="51" spans="1:38" ht="21.75" customHeight="1">
      <c r="B51" s="26">
        <v>42</v>
      </c>
      <c r="C51" s="27" t="s">
        <v>69</v>
      </c>
      <c r="D51" s="28" t="s">
        <v>70</v>
      </c>
      <c r="E51" s="29" t="s">
        <v>71</v>
      </c>
      <c r="F51" s="30">
        <v>33970</v>
      </c>
      <c r="G51" s="27" t="s">
        <v>58</v>
      </c>
      <c r="H51" s="31">
        <v>6</v>
      </c>
      <c r="I51" s="31">
        <v>3.5</v>
      </c>
      <c r="J51" s="31" t="s">
        <v>26</v>
      </c>
      <c r="K51" s="31">
        <v>2</v>
      </c>
      <c r="L51" s="38"/>
      <c r="M51" s="38"/>
      <c r="N51" s="38"/>
      <c r="O51" s="38"/>
      <c r="P51" s="33">
        <v>4</v>
      </c>
      <c r="Q51" s="34">
        <f t="shared" si="0"/>
        <v>3.8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3"/>
      <c r="V51" s="85" t="str">
        <f t="shared" si="2"/>
        <v>Học lại</v>
      </c>
      <c r="W51" s="68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2"/>
    </row>
    <row r="52" spans="1:38" ht="21.75" customHeight="1">
      <c r="B52" s="26">
        <v>43</v>
      </c>
      <c r="C52" s="27" t="s">
        <v>98</v>
      </c>
      <c r="D52" s="28" t="s">
        <v>99</v>
      </c>
      <c r="E52" s="29" t="s">
        <v>71</v>
      </c>
      <c r="F52" s="30">
        <v>34533</v>
      </c>
      <c r="G52" s="27" t="s">
        <v>50</v>
      </c>
      <c r="H52" s="31">
        <v>7</v>
      </c>
      <c r="I52" s="31">
        <v>4</v>
      </c>
      <c r="J52" s="31" t="s">
        <v>26</v>
      </c>
      <c r="K52" s="31">
        <v>4</v>
      </c>
      <c r="L52" s="38"/>
      <c r="M52" s="38"/>
      <c r="N52" s="38"/>
      <c r="O52" s="38"/>
      <c r="P52" s="33">
        <v>5</v>
      </c>
      <c r="Q52" s="34">
        <f t="shared" si="0"/>
        <v>4.9000000000000004</v>
      </c>
      <c r="R52" s="35" t="str">
        <f t="shared" si="3"/>
        <v>D</v>
      </c>
      <c r="S52" s="36" t="str">
        <f t="shared" si="1"/>
        <v>Trung bình yếu</v>
      </c>
      <c r="T52" s="37" t="str">
        <f t="shared" si="4"/>
        <v/>
      </c>
      <c r="U52" s="3"/>
      <c r="V52" s="85" t="str">
        <f t="shared" si="2"/>
        <v>Đạt</v>
      </c>
      <c r="W52" s="68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2"/>
    </row>
    <row r="53" spans="1:38" ht="21.75" customHeight="1">
      <c r="B53" s="26">
        <v>44</v>
      </c>
      <c r="C53" s="27" t="s">
        <v>92</v>
      </c>
      <c r="D53" s="28" t="s">
        <v>93</v>
      </c>
      <c r="E53" s="29" t="s">
        <v>71</v>
      </c>
      <c r="F53" s="30">
        <v>34573</v>
      </c>
      <c r="G53" s="27" t="s">
        <v>54</v>
      </c>
      <c r="H53" s="31">
        <v>1</v>
      </c>
      <c r="I53" s="31">
        <v>7.5</v>
      </c>
      <c r="J53" s="31" t="s">
        <v>26</v>
      </c>
      <c r="K53" s="31">
        <v>6</v>
      </c>
      <c r="L53" s="38"/>
      <c r="M53" s="38"/>
      <c r="N53" s="38"/>
      <c r="O53" s="38"/>
      <c r="P53" s="33">
        <v>5</v>
      </c>
      <c r="Q53" s="34">
        <f t="shared" si="0"/>
        <v>5.0999999999999996</v>
      </c>
      <c r="R53" s="35" t="str">
        <f t="shared" si="3"/>
        <v>D+</v>
      </c>
      <c r="S53" s="36" t="str">
        <f t="shared" si="1"/>
        <v>Trung bình yếu</v>
      </c>
      <c r="T53" s="37" t="str">
        <f t="shared" si="4"/>
        <v/>
      </c>
      <c r="U53" s="3"/>
      <c r="V53" s="85" t="str">
        <f t="shared" si="2"/>
        <v>Đạt</v>
      </c>
      <c r="W53" s="68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2"/>
    </row>
    <row r="54" spans="1:38" ht="21.75" customHeight="1">
      <c r="B54" s="90">
        <v>45</v>
      </c>
      <c r="C54" s="91" t="s">
        <v>121</v>
      </c>
      <c r="D54" s="92" t="s">
        <v>122</v>
      </c>
      <c r="E54" s="93" t="s">
        <v>123</v>
      </c>
      <c r="F54" s="94">
        <v>34226</v>
      </c>
      <c r="G54" s="91" t="s">
        <v>102</v>
      </c>
      <c r="H54" s="95">
        <v>9</v>
      </c>
      <c r="I54" s="95">
        <v>6</v>
      </c>
      <c r="J54" s="95" t="s">
        <v>26</v>
      </c>
      <c r="K54" s="95">
        <v>3</v>
      </c>
      <c r="L54" s="96"/>
      <c r="M54" s="96"/>
      <c r="N54" s="96"/>
      <c r="O54" s="96"/>
      <c r="P54" s="97">
        <v>8.5</v>
      </c>
      <c r="Q54" s="98">
        <f t="shared" si="0"/>
        <v>7.2</v>
      </c>
      <c r="R54" s="99" t="str">
        <f t="shared" si="3"/>
        <v>B</v>
      </c>
      <c r="S54" s="100" t="str">
        <f t="shared" si="1"/>
        <v>Khá</v>
      </c>
      <c r="T54" s="101" t="str">
        <f t="shared" si="4"/>
        <v/>
      </c>
      <c r="U54" s="3"/>
      <c r="V54" s="85" t="str">
        <f t="shared" si="2"/>
        <v>Đạt</v>
      </c>
      <c r="W54" s="68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2"/>
    </row>
    <row r="55" spans="1:38" ht="7.5" customHeight="1">
      <c r="A55" s="2"/>
      <c r="B55" s="39"/>
      <c r="C55" s="40"/>
      <c r="D55" s="40"/>
      <c r="E55" s="41"/>
      <c r="F55" s="41"/>
      <c r="G55" s="41"/>
      <c r="H55" s="42"/>
      <c r="I55" s="43"/>
      <c r="J55" s="43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3"/>
    </row>
    <row r="56" spans="1:38" ht="16.5">
      <c r="A56" s="2"/>
      <c r="B56" s="108" t="s">
        <v>27</v>
      </c>
      <c r="C56" s="108"/>
      <c r="D56" s="40"/>
      <c r="E56" s="41"/>
      <c r="F56" s="41"/>
      <c r="G56" s="41"/>
      <c r="H56" s="42"/>
      <c r="I56" s="43"/>
      <c r="J56" s="43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3"/>
    </row>
    <row r="57" spans="1:38" ht="16.5" customHeight="1">
      <c r="A57" s="2"/>
      <c r="B57" s="45" t="s">
        <v>28</v>
      </c>
      <c r="C57" s="45"/>
      <c r="D57" s="46">
        <f>+$Y$8</f>
        <v>45</v>
      </c>
      <c r="E57" s="47" t="s">
        <v>29</v>
      </c>
      <c r="F57" s="47"/>
      <c r="G57" s="109" t="s">
        <v>30</v>
      </c>
      <c r="H57" s="109"/>
      <c r="I57" s="109"/>
      <c r="J57" s="109"/>
      <c r="K57" s="109"/>
      <c r="L57" s="109"/>
      <c r="M57" s="109"/>
      <c r="N57" s="109"/>
      <c r="O57" s="109"/>
      <c r="P57" s="48">
        <f>$Y$8 -COUNTIF($T$9:$T$222,"Vắng") -COUNTIF($T$9:$T$222,"Vắng có phép") - COUNTIF($T$9:$T$222,"Đình chỉ thi") - COUNTIF($T$9:$T$222,"Không đủ ĐKDT")</f>
        <v>43</v>
      </c>
      <c r="Q57" s="48"/>
      <c r="R57" s="49"/>
      <c r="S57" s="50"/>
      <c r="T57" s="50" t="s">
        <v>29</v>
      </c>
      <c r="U57" s="3"/>
    </row>
    <row r="58" spans="1:38" ht="16.5" customHeight="1">
      <c r="A58" s="2"/>
      <c r="B58" s="45" t="s">
        <v>31</v>
      </c>
      <c r="C58" s="45"/>
      <c r="D58" s="46">
        <f>+$AJ$8</f>
        <v>36</v>
      </c>
      <c r="E58" s="47" t="s">
        <v>29</v>
      </c>
      <c r="F58" s="47"/>
      <c r="G58" s="109" t="s">
        <v>32</v>
      </c>
      <c r="H58" s="109"/>
      <c r="I58" s="109"/>
      <c r="J58" s="109"/>
      <c r="K58" s="109"/>
      <c r="L58" s="109"/>
      <c r="M58" s="109"/>
      <c r="N58" s="109"/>
      <c r="O58" s="109"/>
      <c r="P58" s="51">
        <f>COUNTIF($T$9:$T$98,"Vắng")</f>
        <v>0</v>
      </c>
      <c r="Q58" s="51"/>
      <c r="R58" s="52"/>
      <c r="S58" s="50"/>
      <c r="T58" s="50" t="s">
        <v>29</v>
      </c>
      <c r="U58" s="3"/>
    </row>
    <row r="59" spans="1:38" ht="16.5" customHeight="1">
      <c r="A59" s="2"/>
      <c r="B59" s="45" t="s">
        <v>44</v>
      </c>
      <c r="C59" s="45"/>
      <c r="D59" s="79">
        <f>COUNTIF(V10:V54,"Học lại")</f>
        <v>9</v>
      </c>
      <c r="E59" s="47" t="s">
        <v>29</v>
      </c>
      <c r="F59" s="47"/>
      <c r="G59" s="109" t="s">
        <v>45</v>
      </c>
      <c r="H59" s="109"/>
      <c r="I59" s="109"/>
      <c r="J59" s="109"/>
      <c r="K59" s="109"/>
      <c r="L59" s="109"/>
      <c r="M59" s="109"/>
      <c r="N59" s="109"/>
      <c r="O59" s="109"/>
      <c r="P59" s="48">
        <f>COUNTIF($T$9:$T$98,"Vắng có phép")</f>
        <v>0</v>
      </c>
      <c r="Q59" s="48"/>
      <c r="R59" s="49"/>
      <c r="S59" s="50"/>
      <c r="T59" s="50" t="s">
        <v>29</v>
      </c>
      <c r="U59" s="3"/>
    </row>
    <row r="60" spans="1:38" ht="3" customHeight="1">
      <c r="A60" s="2"/>
      <c r="B60" s="39"/>
      <c r="C60" s="40"/>
      <c r="D60" s="40"/>
      <c r="E60" s="41"/>
      <c r="F60" s="41"/>
      <c r="G60" s="41"/>
      <c r="H60" s="42"/>
      <c r="I60" s="43"/>
      <c r="J60" s="43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3"/>
    </row>
    <row r="61" spans="1:38">
      <c r="B61" s="80" t="s">
        <v>33</v>
      </c>
      <c r="C61" s="80"/>
      <c r="D61" s="81">
        <f>COUNTIF(V10:V54,"Thi lại")</f>
        <v>0</v>
      </c>
      <c r="E61" s="82" t="s">
        <v>29</v>
      </c>
      <c r="F61" s="3"/>
      <c r="G61" s="3"/>
      <c r="H61" s="3"/>
      <c r="I61" s="3"/>
      <c r="J61" s="104"/>
      <c r="K61" s="104"/>
      <c r="L61" s="104"/>
      <c r="M61" s="104"/>
      <c r="N61" s="104"/>
      <c r="O61" s="104"/>
      <c r="P61" s="104"/>
      <c r="Q61" s="104"/>
      <c r="R61" s="104"/>
      <c r="S61" s="104"/>
      <c r="T61" s="104"/>
      <c r="U61" s="3"/>
    </row>
    <row r="62" spans="1:38">
      <c r="B62" s="80"/>
      <c r="C62" s="80"/>
      <c r="D62" s="81"/>
      <c r="E62" s="82"/>
      <c r="F62" s="3"/>
      <c r="G62" s="3"/>
      <c r="H62" s="3"/>
      <c r="I62" s="3"/>
      <c r="J62" s="104" t="s">
        <v>459</v>
      </c>
      <c r="K62" s="104"/>
      <c r="L62" s="104"/>
      <c r="M62" s="104"/>
      <c r="N62" s="104"/>
      <c r="O62" s="104"/>
      <c r="P62" s="104"/>
      <c r="Q62" s="104"/>
      <c r="R62" s="104"/>
      <c r="S62" s="104"/>
      <c r="T62" s="104"/>
      <c r="U62" s="3"/>
    </row>
  </sheetData>
  <sheetProtection formatCells="0" formatColumns="0" formatRows="0" insertColumns="0" insertRows="0" insertHyperlinks="0" deleteColumns="0" deleteRows="0" sort="0" autoFilter="0" pivotTables="0"/>
  <autoFilter ref="A8:AL54">
    <filterColumn colId="3" showButton="0"/>
    <filterColumn colId="12"/>
  </autoFilter>
  <mergeCells count="42">
    <mergeCell ref="J62:T62"/>
    <mergeCell ref="B9:G9"/>
    <mergeCell ref="B56:C56"/>
    <mergeCell ref="G57:O57"/>
    <mergeCell ref="G58:O58"/>
    <mergeCell ref="G59:O59"/>
    <mergeCell ref="J61:T61"/>
    <mergeCell ref="O7:O8"/>
    <mergeCell ref="P7:P8"/>
    <mergeCell ref="Q7:Q9"/>
    <mergeCell ref="R7:R8"/>
    <mergeCell ref="S7:S8"/>
    <mergeCell ref="T7:T9"/>
    <mergeCell ref="H7:H8"/>
    <mergeCell ref="I7:I8"/>
    <mergeCell ref="J7:J8"/>
    <mergeCell ref="K7:K8"/>
    <mergeCell ref="L7:L8"/>
    <mergeCell ref="M7:N7"/>
    <mergeCell ref="AH4:AI6"/>
    <mergeCell ref="AJ4:AK6"/>
    <mergeCell ref="B5:C5"/>
    <mergeCell ref="G5:O5"/>
    <mergeCell ref="P5:T5"/>
    <mergeCell ref="B7:B8"/>
    <mergeCell ref="C7:C8"/>
    <mergeCell ref="D7:E8"/>
    <mergeCell ref="F7:F8"/>
    <mergeCell ref="G7:G8"/>
    <mergeCell ref="W4:W7"/>
    <mergeCell ref="X4:X7"/>
    <mergeCell ref="Y4:Y7"/>
    <mergeCell ref="Z4:AC6"/>
    <mergeCell ref="AD4:AE6"/>
    <mergeCell ref="AF4:AG6"/>
    <mergeCell ref="B1:G1"/>
    <mergeCell ref="H1:T1"/>
    <mergeCell ref="B2:G2"/>
    <mergeCell ref="H2:T2"/>
    <mergeCell ref="B4:C4"/>
    <mergeCell ref="D4:O4"/>
    <mergeCell ref="P4:T4"/>
  </mergeCells>
  <conditionalFormatting sqref="H10:P54">
    <cfRule type="cellIs" dxfId="11" priority="2" operator="greaterThan">
      <formula>10</formula>
    </cfRule>
  </conditionalFormatting>
  <conditionalFormatting sqref="C1:C1048576">
    <cfRule type="duplicateValues" dxfId="10" priority="1"/>
  </conditionalFormatting>
  <dataValidations count="1">
    <dataValidation allowBlank="1" showInputMessage="1" showErrorMessage="1" errorTitle="Không xóa dữ liệu" error="Không xóa dữ liệu" prompt="Không xóa dữ liệu" sqref="D59 V10:W54 X2:AK3 W4:AK8 AL2:AL8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L64"/>
  <sheetViews>
    <sheetView workbookViewId="0">
      <pane ySplit="3" topLeftCell="A56" activePane="bottomLeft" state="frozen"/>
      <selection activeCell="P42" sqref="P42"/>
      <selection pane="bottomLeft" activeCell="A65" sqref="A65:XFD75"/>
    </sheetView>
  </sheetViews>
  <sheetFormatPr defaultRowHeight="15.75"/>
  <cols>
    <col min="1" max="1" width="3.125" style="1" customWidth="1"/>
    <col min="2" max="2" width="4" style="1" customWidth="1"/>
    <col min="3" max="3" width="10.625" style="1" customWidth="1"/>
    <col min="4" max="4" width="13.375" style="1" customWidth="1"/>
    <col min="5" max="5" width="7.25" style="1" customWidth="1"/>
    <col min="6" max="6" width="9.375" style="1" hidden="1" customWidth="1"/>
    <col min="7" max="7" width="11.375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5.37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375" style="1" customWidth="1"/>
    <col min="21" max="21" width="6.5" style="1" customWidth="1"/>
    <col min="22" max="22" width="6.5" style="56" customWidth="1"/>
    <col min="23" max="38" width="9" style="55"/>
    <col min="39" max="16384" width="9" style="1"/>
  </cols>
  <sheetData>
    <row r="1" spans="2:38" ht="27.75" customHeight="1">
      <c r="B1" s="124" t="s">
        <v>0</v>
      </c>
      <c r="C1" s="124"/>
      <c r="D1" s="124"/>
      <c r="E1" s="124"/>
      <c r="F1" s="124"/>
      <c r="G1" s="124"/>
      <c r="H1" s="125" t="s">
        <v>455</v>
      </c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3"/>
    </row>
    <row r="2" spans="2:38" ht="34.5" customHeight="1">
      <c r="B2" s="126" t="s">
        <v>1</v>
      </c>
      <c r="C2" s="126"/>
      <c r="D2" s="126"/>
      <c r="E2" s="126"/>
      <c r="F2" s="126"/>
      <c r="G2" s="126"/>
      <c r="H2" s="127" t="s">
        <v>46</v>
      </c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4"/>
      <c r="V2" s="83"/>
      <c r="AD2" s="56"/>
      <c r="AE2" s="57"/>
      <c r="AF2" s="56"/>
      <c r="AG2" s="56"/>
      <c r="AH2" s="56"/>
      <c r="AI2" s="57"/>
      <c r="AJ2" s="56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3"/>
      <c r="AE3" s="58"/>
      <c r="AI3" s="58"/>
    </row>
    <row r="4" spans="2:38" ht="23.25" customHeight="1">
      <c r="B4" s="128" t="s">
        <v>2</v>
      </c>
      <c r="C4" s="128"/>
      <c r="D4" s="129" t="s">
        <v>165</v>
      </c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30" t="s">
        <v>166</v>
      </c>
      <c r="Q4" s="130"/>
      <c r="R4" s="130"/>
      <c r="S4" s="130"/>
      <c r="T4" s="130"/>
      <c r="W4" s="114" t="s">
        <v>40</v>
      </c>
      <c r="X4" s="114" t="s">
        <v>8</v>
      </c>
      <c r="Y4" s="114" t="s">
        <v>39</v>
      </c>
      <c r="Z4" s="114" t="s">
        <v>38</v>
      </c>
      <c r="AA4" s="114"/>
      <c r="AB4" s="114"/>
      <c r="AC4" s="114"/>
      <c r="AD4" s="114" t="s">
        <v>37</v>
      </c>
      <c r="AE4" s="114"/>
      <c r="AF4" s="114" t="s">
        <v>35</v>
      </c>
      <c r="AG4" s="114"/>
      <c r="AH4" s="114" t="s">
        <v>36</v>
      </c>
      <c r="AI4" s="114"/>
      <c r="AJ4" s="114" t="s">
        <v>34</v>
      </c>
      <c r="AK4" s="114"/>
      <c r="AL4" s="77"/>
    </row>
    <row r="5" spans="2:38" ht="17.25" customHeight="1">
      <c r="B5" s="115" t="s">
        <v>3</v>
      </c>
      <c r="C5" s="115"/>
      <c r="D5" s="8">
        <v>3</v>
      </c>
      <c r="G5" s="116" t="s">
        <v>463</v>
      </c>
      <c r="H5" s="116"/>
      <c r="I5" s="116"/>
      <c r="J5" s="116"/>
      <c r="K5" s="116"/>
      <c r="L5" s="116"/>
      <c r="M5" s="116"/>
      <c r="N5" s="116"/>
      <c r="O5" s="116"/>
      <c r="P5" s="116" t="s">
        <v>168</v>
      </c>
      <c r="Q5" s="116"/>
      <c r="R5" s="116"/>
      <c r="S5" s="116"/>
      <c r="T5" s="116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77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3"/>
      <c r="Q6" s="3"/>
      <c r="R6" s="3"/>
      <c r="S6" s="3"/>
      <c r="T6" s="3"/>
      <c r="W6" s="114"/>
      <c r="X6" s="114"/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4"/>
      <c r="AL6" s="77"/>
    </row>
    <row r="7" spans="2:38" ht="44.25" customHeight="1">
      <c r="B7" s="111" t="s">
        <v>4</v>
      </c>
      <c r="C7" s="118" t="s">
        <v>5</v>
      </c>
      <c r="D7" s="120" t="s">
        <v>6</v>
      </c>
      <c r="E7" s="121"/>
      <c r="F7" s="111" t="s">
        <v>7</v>
      </c>
      <c r="G7" s="111" t="s">
        <v>8</v>
      </c>
      <c r="H7" s="117" t="s">
        <v>9</v>
      </c>
      <c r="I7" s="117" t="s">
        <v>10</v>
      </c>
      <c r="J7" s="117" t="s">
        <v>11</v>
      </c>
      <c r="K7" s="117" t="s">
        <v>12</v>
      </c>
      <c r="L7" s="110" t="s">
        <v>13</v>
      </c>
      <c r="M7" s="105" t="s">
        <v>41</v>
      </c>
      <c r="N7" s="107"/>
      <c r="O7" s="110" t="s">
        <v>14</v>
      </c>
      <c r="P7" s="110" t="s">
        <v>15</v>
      </c>
      <c r="Q7" s="111" t="s">
        <v>16</v>
      </c>
      <c r="R7" s="110" t="s">
        <v>17</v>
      </c>
      <c r="S7" s="111" t="s">
        <v>18</v>
      </c>
      <c r="T7" s="111" t="s">
        <v>19</v>
      </c>
      <c r="W7" s="114"/>
      <c r="X7" s="114"/>
      <c r="Y7" s="114"/>
      <c r="Z7" s="59" t="s">
        <v>20</v>
      </c>
      <c r="AA7" s="59" t="s">
        <v>21</v>
      </c>
      <c r="AB7" s="59" t="s">
        <v>22</v>
      </c>
      <c r="AC7" s="59" t="s">
        <v>23</v>
      </c>
      <c r="AD7" s="59" t="s">
        <v>24</v>
      </c>
      <c r="AE7" s="59" t="s">
        <v>23</v>
      </c>
      <c r="AF7" s="59" t="s">
        <v>24</v>
      </c>
      <c r="AG7" s="59" t="s">
        <v>23</v>
      </c>
      <c r="AH7" s="59" t="s">
        <v>24</v>
      </c>
      <c r="AI7" s="59" t="s">
        <v>23</v>
      </c>
      <c r="AJ7" s="59" t="s">
        <v>24</v>
      </c>
      <c r="AK7" s="60" t="s">
        <v>23</v>
      </c>
      <c r="AL7" s="75"/>
    </row>
    <row r="8" spans="2:38" ht="44.25" customHeight="1">
      <c r="B8" s="113"/>
      <c r="C8" s="119"/>
      <c r="D8" s="122"/>
      <c r="E8" s="123"/>
      <c r="F8" s="113"/>
      <c r="G8" s="113"/>
      <c r="H8" s="117"/>
      <c r="I8" s="117"/>
      <c r="J8" s="117"/>
      <c r="K8" s="117"/>
      <c r="L8" s="110"/>
      <c r="M8" s="102" t="s">
        <v>42</v>
      </c>
      <c r="N8" s="102" t="s">
        <v>43</v>
      </c>
      <c r="O8" s="110"/>
      <c r="P8" s="110"/>
      <c r="Q8" s="112"/>
      <c r="R8" s="110"/>
      <c r="S8" s="113"/>
      <c r="T8" s="112"/>
      <c r="V8" s="84"/>
      <c r="W8" s="61" t="str">
        <f>+D4</f>
        <v>Các công nghệ mạng viễn thông tiên tiến</v>
      </c>
      <c r="X8" s="62" t="str">
        <f>+P4</f>
        <v>Nhóm: TEL1432-01</v>
      </c>
      <c r="Y8" s="63">
        <f>+$AH$8+$AJ$8+$AF$8</f>
        <v>47</v>
      </c>
      <c r="Z8" s="57">
        <f>COUNTIF($S$9:$S$94,"Khiển trách")</f>
        <v>0</v>
      </c>
      <c r="AA8" s="57">
        <f>COUNTIF($S$9:$S$94,"Cảnh cáo")</f>
        <v>0</v>
      </c>
      <c r="AB8" s="57">
        <f>COUNTIF($S$9:$S$94,"Đình chỉ thi")</f>
        <v>0</v>
      </c>
      <c r="AC8" s="64">
        <f>+($Z$8+$AA$8+$AB$8)/$Y$8*100%</f>
        <v>0</v>
      </c>
      <c r="AD8" s="57">
        <f>SUM(COUNTIF($S$9:$S$92,"Vắng"),COUNTIF($S$9:$S$92,"Vắng có phép"))</f>
        <v>0</v>
      </c>
      <c r="AE8" s="65">
        <f>+$AD$8/$Y$8</f>
        <v>0</v>
      </c>
      <c r="AF8" s="66">
        <f>COUNTIF($V$9:$V$92,"Thi lại")</f>
        <v>0</v>
      </c>
      <c r="AG8" s="65">
        <f>+$AF$8/$Y$8</f>
        <v>0</v>
      </c>
      <c r="AH8" s="66">
        <f>COUNTIF($V$9:$V$93,"Học lại")</f>
        <v>2</v>
      </c>
      <c r="AI8" s="65">
        <f>+$AH$8/$Y$8</f>
        <v>4.2553191489361701E-2</v>
      </c>
      <c r="AJ8" s="57">
        <f>COUNTIF($V$10:$V$93,"Đạt")</f>
        <v>45</v>
      </c>
      <c r="AK8" s="64">
        <f>+$AJ$8/$Y$8</f>
        <v>0.95744680851063835</v>
      </c>
      <c r="AL8" s="76"/>
    </row>
    <row r="9" spans="2:38" ht="14.25" customHeight="1">
      <c r="B9" s="105" t="s">
        <v>25</v>
      </c>
      <c r="C9" s="106"/>
      <c r="D9" s="106"/>
      <c r="E9" s="106"/>
      <c r="F9" s="106"/>
      <c r="G9" s="107"/>
      <c r="H9" s="10">
        <v>10</v>
      </c>
      <c r="I9" s="10">
        <v>10</v>
      </c>
      <c r="J9" s="11"/>
      <c r="K9" s="10">
        <v>10</v>
      </c>
      <c r="L9" s="12"/>
      <c r="M9" s="13"/>
      <c r="N9" s="13"/>
      <c r="O9" s="13"/>
      <c r="P9" s="54">
        <f>100-(H9+I9+J9+K9)</f>
        <v>70</v>
      </c>
      <c r="Q9" s="113"/>
      <c r="R9" s="14"/>
      <c r="S9" s="14"/>
      <c r="T9" s="113"/>
      <c r="W9" s="56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77"/>
    </row>
    <row r="10" spans="2:38" ht="21.75" customHeight="1">
      <c r="B10" s="15">
        <v>1</v>
      </c>
      <c r="C10" s="16" t="s">
        <v>252</v>
      </c>
      <c r="D10" s="17" t="s">
        <v>253</v>
      </c>
      <c r="E10" s="18" t="s">
        <v>174</v>
      </c>
      <c r="F10" s="19">
        <v>33547</v>
      </c>
      <c r="G10" s="16" t="s">
        <v>58</v>
      </c>
      <c r="H10" s="20">
        <v>9</v>
      </c>
      <c r="I10" s="20">
        <v>7</v>
      </c>
      <c r="J10" s="20" t="s">
        <v>26</v>
      </c>
      <c r="K10" s="20">
        <v>5</v>
      </c>
      <c r="L10" s="21"/>
      <c r="M10" s="21"/>
      <c r="N10" s="21"/>
      <c r="O10" s="21"/>
      <c r="P10" s="22">
        <v>3.5</v>
      </c>
      <c r="Q10" s="23">
        <f t="shared" ref="Q10:Q56" si="0">ROUND(SUMPRODUCT(H10:P10,$H$9:$P$9)/100,1)</f>
        <v>4.5999999999999996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D</v>
      </c>
      <c r="S10" s="24" t="str">
        <f t="shared" ref="S10:S56" si="1">IF($Q10&lt;4,"Kém",IF(AND($Q10&gt;=4,$Q10&lt;=5.4),"Trung bình yếu",IF(AND($Q10&gt;=5.5,$Q10&lt;=6.9),"Trung bình",IF(AND($Q10&gt;=7,$Q10&lt;=8.4),"Khá",IF(AND($Q10&gt;=8.5,$Q10&lt;=10),"Giỏi","")))))</f>
        <v>Trung bình yếu</v>
      </c>
      <c r="T10" s="25" t="str">
        <f>+IF(OR($H10=0,$I10=0,$J10=0,$K10=0),"Không đủ ĐKDT","")</f>
        <v/>
      </c>
      <c r="U10" s="3"/>
      <c r="V10" s="85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68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77"/>
    </row>
    <row r="11" spans="2:38" ht="21.75" customHeight="1">
      <c r="B11" s="26">
        <v>2</v>
      </c>
      <c r="C11" s="27" t="s">
        <v>254</v>
      </c>
      <c r="D11" s="28" t="s">
        <v>255</v>
      </c>
      <c r="E11" s="29" t="s">
        <v>256</v>
      </c>
      <c r="F11" s="30">
        <v>33313</v>
      </c>
      <c r="G11" s="27" t="s">
        <v>102</v>
      </c>
      <c r="H11" s="31">
        <v>7</v>
      </c>
      <c r="I11" s="31">
        <v>3</v>
      </c>
      <c r="J11" s="31" t="s">
        <v>26</v>
      </c>
      <c r="K11" s="31">
        <v>5</v>
      </c>
      <c r="L11" s="32"/>
      <c r="M11" s="32"/>
      <c r="N11" s="32"/>
      <c r="O11" s="32"/>
      <c r="P11" s="33">
        <v>6.5</v>
      </c>
      <c r="Q11" s="34">
        <f t="shared" si="0"/>
        <v>6.1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</v>
      </c>
      <c r="S11" s="36" t="str">
        <f t="shared" si="1"/>
        <v>Trung bình</v>
      </c>
      <c r="T11" s="37" t="str">
        <f>+IF(OR($H11=0,$I11=0,$J11=0,$K11=0),"Không đủ ĐKDT","")</f>
        <v/>
      </c>
      <c r="U11" s="3"/>
      <c r="V11" s="85" t="str">
        <f t="shared" ref="V11:V56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68"/>
      <c r="X11" s="67"/>
      <c r="Y11" s="67"/>
      <c r="Z11" s="67"/>
      <c r="AA11" s="59"/>
      <c r="AB11" s="59"/>
      <c r="AC11" s="59"/>
      <c r="AD11" s="59"/>
      <c r="AE11" s="58"/>
      <c r="AF11" s="59"/>
      <c r="AG11" s="59"/>
      <c r="AH11" s="59"/>
      <c r="AI11" s="59"/>
      <c r="AJ11" s="59"/>
      <c r="AK11" s="59"/>
      <c r="AL11" s="75"/>
    </row>
    <row r="12" spans="2:38" ht="21.75" customHeight="1">
      <c r="B12" s="26">
        <v>3</v>
      </c>
      <c r="C12" s="27" t="s">
        <v>257</v>
      </c>
      <c r="D12" s="28" t="s">
        <v>258</v>
      </c>
      <c r="E12" s="29" t="s">
        <v>259</v>
      </c>
      <c r="F12" s="30">
        <v>34037</v>
      </c>
      <c r="G12" s="27" t="s">
        <v>58</v>
      </c>
      <c r="H12" s="31">
        <v>10</v>
      </c>
      <c r="I12" s="31">
        <v>7</v>
      </c>
      <c r="J12" s="31" t="s">
        <v>26</v>
      </c>
      <c r="K12" s="31">
        <v>6</v>
      </c>
      <c r="L12" s="38"/>
      <c r="M12" s="38"/>
      <c r="N12" s="38"/>
      <c r="O12" s="38"/>
      <c r="P12" s="33">
        <v>5</v>
      </c>
      <c r="Q12" s="34">
        <f t="shared" si="0"/>
        <v>5.8</v>
      </c>
      <c r="R12" s="35" t="str">
        <f t="shared" ref="R12:R56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</v>
      </c>
      <c r="S12" s="36" t="str">
        <f t="shared" si="1"/>
        <v>Trung bình</v>
      </c>
      <c r="T12" s="37" t="str">
        <f t="shared" ref="T12:T56" si="4">+IF(OR($H12=0,$I12=0,$J12=0,$K12=0),"Không đủ ĐKDT","")</f>
        <v/>
      </c>
      <c r="U12" s="3"/>
      <c r="V12" s="85" t="str">
        <f t="shared" si="2"/>
        <v>Đạt</v>
      </c>
      <c r="W12" s="68"/>
      <c r="X12" s="69"/>
      <c r="Y12" s="69"/>
      <c r="Z12" s="103"/>
      <c r="AA12" s="58"/>
      <c r="AB12" s="58"/>
      <c r="AC12" s="58"/>
      <c r="AD12" s="70"/>
      <c r="AE12" s="58"/>
      <c r="AF12" s="71"/>
      <c r="AG12" s="72"/>
      <c r="AH12" s="71"/>
      <c r="AI12" s="72"/>
      <c r="AJ12" s="71"/>
      <c r="AK12" s="58"/>
      <c r="AL12" s="78"/>
    </row>
    <row r="13" spans="2:38" ht="21.75" customHeight="1">
      <c r="B13" s="26">
        <v>4</v>
      </c>
      <c r="C13" s="27" t="s">
        <v>260</v>
      </c>
      <c r="D13" s="28" t="s">
        <v>261</v>
      </c>
      <c r="E13" s="29" t="s">
        <v>262</v>
      </c>
      <c r="F13" s="30">
        <v>34667</v>
      </c>
      <c r="G13" s="27" t="s">
        <v>58</v>
      </c>
      <c r="H13" s="31">
        <v>9</v>
      </c>
      <c r="I13" s="31">
        <v>7</v>
      </c>
      <c r="J13" s="31" t="s">
        <v>26</v>
      </c>
      <c r="K13" s="31">
        <v>7</v>
      </c>
      <c r="L13" s="38"/>
      <c r="M13" s="38"/>
      <c r="N13" s="38"/>
      <c r="O13" s="38"/>
      <c r="P13" s="33">
        <v>6</v>
      </c>
      <c r="Q13" s="34">
        <f t="shared" si="0"/>
        <v>6.5</v>
      </c>
      <c r="R13" s="35" t="str">
        <f t="shared" si="3"/>
        <v>C+</v>
      </c>
      <c r="S13" s="36" t="str">
        <f t="shared" si="1"/>
        <v>Trung bình</v>
      </c>
      <c r="T13" s="37" t="str">
        <f t="shared" si="4"/>
        <v/>
      </c>
      <c r="U13" s="3"/>
      <c r="V13" s="85" t="str">
        <f t="shared" si="2"/>
        <v>Đạt</v>
      </c>
      <c r="W13" s="68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2"/>
    </row>
    <row r="14" spans="2:38" ht="21.75" customHeight="1">
      <c r="B14" s="26">
        <v>5</v>
      </c>
      <c r="C14" s="27" t="s">
        <v>263</v>
      </c>
      <c r="D14" s="28" t="s">
        <v>264</v>
      </c>
      <c r="E14" s="29" t="s">
        <v>265</v>
      </c>
      <c r="F14" s="30">
        <v>34560</v>
      </c>
      <c r="G14" s="27" t="s">
        <v>104</v>
      </c>
      <c r="H14" s="31">
        <v>9</v>
      </c>
      <c r="I14" s="31">
        <v>7</v>
      </c>
      <c r="J14" s="31" t="s">
        <v>26</v>
      </c>
      <c r="K14" s="31">
        <v>7</v>
      </c>
      <c r="L14" s="38"/>
      <c r="M14" s="38"/>
      <c r="N14" s="38"/>
      <c r="O14" s="38"/>
      <c r="P14" s="33">
        <v>7</v>
      </c>
      <c r="Q14" s="34">
        <f t="shared" si="0"/>
        <v>7.2</v>
      </c>
      <c r="R14" s="35" t="str">
        <f t="shared" si="3"/>
        <v>B</v>
      </c>
      <c r="S14" s="36" t="str">
        <f t="shared" si="1"/>
        <v>Khá</v>
      </c>
      <c r="T14" s="37" t="str">
        <f t="shared" si="4"/>
        <v/>
      </c>
      <c r="U14" s="3"/>
      <c r="V14" s="85" t="str">
        <f t="shared" si="2"/>
        <v>Đạt</v>
      </c>
      <c r="W14" s="68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2"/>
    </row>
    <row r="15" spans="2:38" ht="21.75" customHeight="1">
      <c r="B15" s="26">
        <v>6</v>
      </c>
      <c r="C15" s="27" t="s">
        <v>266</v>
      </c>
      <c r="D15" s="28" t="s">
        <v>267</v>
      </c>
      <c r="E15" s="29" t="s">
        <v>268</v>
      </c>
      <c r="F15" s="30">
        <v>34579</v>
      </c>
      <c r="G15" s="27" t="s">
        <v>62</v>
      </c>
      <c r="H15" s="31">
        <v>10</v>
      </c>
      <c r="I15" s="31">
        <v>7</v>
      </c>
      <c r="J15" s="31" t="s">
        <v>26</v>
      </c>
      <c r="K15" s="31">
        <v>6</v>
      </c>
      <c r="L15" s="38"/>
      <c r="M15" s="38"/>
      <c r="N15" s="38"/>
      <c r="O15" s="38"/>
      <c r="P15" s="33">
        <v>5.5</v>
      </c>
      <c r="Q15" s="34">
        <f t="shared" si="0"/>
        <v>6.2</v>
      </c>
      <c r="R15" s="35" t="str">
        <f t="shared" si="3"/>
        <v>C</v>
      </c>
      <c r="S15" s="36" t="str">
        <f t="shared" si="1"/>
        <v>Trung bình</v>
      </c>
      <c r="T15" s="37" t="str">
        <f t="shared" si="4"/>
        <v/>
      </c>
      <c r="U15" s="3"/>
      <c r="V15" s="85" t="str">
        <f t="shared" si="2"/>
        <v>Đạt</v>
      </c>
      <c r="W15" s="68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2"/>
    </row>
    <row r="16" spans="2:38" ht="21.75" customHeight="1">
      <c r="B16" s="26">
        <v>7</v>
      </c>
      <c r="C16" s="27" t="s">
        <v>269</v>
      </c>
      <c r="D16" s="28" t="s">
        <v>144</v>
      </c>
      <c r="E16" s="29" t="s">
        <v>65</v>
      </c>
      <c r="F16" s="30">
        <v>34337</v>
      </c>
      <c r="G16" s="27" t="s">
        <v>54</v>
      </c>
      <c r="H16" s="31">
        <v>10</v>
      </c>
      <c r="I16" s="31">
        <v>7</v>
      </c>
      <c r="J16" s="31" t="s">
        <v>26</v>
      </c>
      <c r="K16" s="31">
        <v>6</v>
      </c>
      <c r="L16" s="38"/>
      <c r="M16" s="38"/>
      <c r="N16" s="38"/>
      <c r="O16" s="38"/>
      <c r="P16" s="33">
        <v>6.5</v>
      </c>
      <c r="Q16" s="34">
        <f t="shared" si="0"/>
        <v>6.9</v>
      </c>
      <c r="R16" s="35" t="str">
        <f t="shared" si="3"/>
        <v>C+</v>
      </c>
      <c r="S16" s="36" t="str">
        <f t="shared" si="1"/>
        <v>Trung bình</v>
      </c>
      <c r="T16" s="37" t="str">
        <f t="shared" si="4"/>
        <v/>
      </c>
      <c r="U16" s="3"/>
      <c r="V16" s="85" t="str">
        <f t="shared" si="2"/>
        <v>Đạt</v>
      </c>
      <c r="W16" s="68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2"/>
    </row>
    <row r="17" spans="2:38" ht="21.75" customHeight="1">
      <c r="B17" s="26">
        <v>8</v>
      </c>
      <c r="C17" s="27" t="s">
        <v>270</v>
      </c>
      <c r="D17" s="28" t="s">
        <v>271</v>
      </c>
      <c r="E17" s="29" t="s">
        <v>71</v>
      </c>
      <c r="F17" s="30">
        <v>34491</v>
      </c>
      <c r="G17" s="27" t="s">
        <v>62</v>
      </c>
      <c r="H17" s="31">
        <v>9</v>
      </c>
      <c r="I17" s="31">
        <v>7</v>
      </c>
      <c r="J17" s="31" t="s">
        <v>26</v>
      </c>
      <c r="K17" s="31">
        <v>5</v>
      </c>
      <c r="L17" s="38"/>
      <c r="M17" s="38"/>
      <c r="N17" s="38"/>
      <c r="O17" s="38"/>
      <c r="P17" s="33">
        <v>7</v>
      </c>
      <c r="Q17" s="34">
        <f t="shared" si="0"/>
        <v>7</v>
      </c>
      <c r="R17" s="35" t="str">
        <f t="shared" si="3"/>
        <v>B</v>
      </c>
      <c r="S17" s="36" t="str">
        <f t="shared" si="1"/>
        <v>Khá</v>
      </c>
      <c r="T17" s="37" t="str">
        <f t="shared" si="4"/>
        <v/>
      </c>
      <c r="U17" s="3"/>
      <c r="V17" s="85" t="str">
        <f t="shared" si="2"/>
        <v>Đạt</v>
      </c>
      <c r="W17" s="68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2"/>
    </row>
    <row r="18" spans="2:38" ht="21.75" customHeight="1">
      <c r="B18" s="26">
        <v>9</v>
      </c>
      <c r="C18" s="27" t="s">
        <v>272</v>
      </c>
      <c r="D18" s="28" t="s">
        <v>52</v>
      </c>
      <c r="E18" s="29" t="s">
        <v>120</v>
      </c>
      <c r="F18" s="30">
        <v>34395</v>
      </c>
      <c r="G18" s="27" t="s">
        <v>54</v>
      </c>
      <c r="H18" s="31">
        <v>10</v>
      </c>
      <c r="I18" s="31">
        <v>7</v>
      </c>
      <c r="J18" s="31" t="s">
        <v>26</v>
      </c>
      <c r="K18" s="31">
        <v>6</v>
      </c>
      <c r="L18" s="38"/>
      <c r="M18" s="38"/>
      <c r="N18" s="38"/>
      <c r="O18" s="38"/>
      <c r="P18" s="33">
        <v>5.5</v>
      </c>
      <c r="Q18" s="34">
        <f t="shared" si="0"/>
        <v>6.2</v>
      </c>
      <c r="R18" s="35" t="str">
        <f t="shared" si="3"/>
        <v>C</v>
      </c>
      <c r="S18" s="36" t="str">
        <f t="shared" si="1"/>
        <v>Trung bình</v>
      </c>
      <c r="T18" s="37" t="str">
        <f t="shared" si="4"/>
        <v/>
      </c>
      <c r="U18" s="3"/>
      <c r="V18" s="85" t="str">
        <f t="shared" si="2"/>
        <v>Đạt</v>
      </c>
      <c r="W18" s="68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2"/>
    </row>
    <row r="19" spans="2:38" ht="21.75" customHeight="1">
      <c r="B19" s="26">
        <v>10</v>
      </c>
      <c r="C19" s="27" t="s">
        <v>273</v>
      </c>
      <c r="D19" s="28" t="s">
        <v>274</v>
      </c>
      <c r="E19" s="29" t="s">
        <v>49</v>
      </c>
      <c r="F19" s="30">
        <v>34623</v>
      </c>
      <c r="G19" s="27" t="s">
        <v>50</v>
      </c>
      <c r="H19" s="31">
        <v>10</v>
      </c>
      <c r="I19" s="31">
        <v>7</v>
      </c>
      <c r="J19" s="31" t="s">
        <v>26</v>
      </c>
      <c r="K19" s="31">
        <v>6</v>
      </c>
      <c r="L19" s="38"/>
      <c r="M19" s="38"/>
      <c r="N19" s="38"/>
      <c r="O19" s="38"/>
      <c r="P19" s="33">
        <v>7.5</v>
      </c>
      <c r="Q19" s="34">
        <f t="shared" si="0"/>
        <v>7.6</v>
      </c>
      <c r="R19" s="35" t="str">
        <f t="shared" si="3"/>
        <v>B</v>
      </c>
      <c r="S19" s="36" t="str">
        <f t="shared" si="1"/>
        <v>Khá</v>
      </c>
      <c r="T19" s="37" t="str">
        <f t="shared" si="4"/>
        <v/>
      </c>
      <c r="U19" s="3"/>
      <c r="V19" s="85" t="str">
        <f t="shared" si="2"/>
        <v>Đạt</v>
      </c>
      <c r="W19" s="68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2"/>
    </row>
    <row r="20" spans="2:38" ht="21.75" customHeight="1">
      <c r="B20" s="26">
        <v>11</v>
      </c>
      <c r="C20" s="27" t="s">
        <v>275</v>
      </c>
      <c r="D20" s="28" t="s">
        <v>60</v>
      </c>
      <c r="E20" s="29" t="s">
        <v>192</v>
      </c>
      <c r="F20" s="30">
        <v>34118</v>
      </c>
      <c r="G20" s="27" t="s">
        <v>75</v>
      </c>
      <c r="H20" s="31">
        <v>10</v>
      </c>
      <c r="I20" s="31">
        <v>7</v>
      </c>
      <c r="J20" s="31" t="s">
        <v>26</v>
      </c>
      <c r="K20" s="31">
        <v>6</v>
      </c>
      <c r="L20" s="38"/>
      <c r="M20" s="38"/>
      <c r="N20" s="38"/>
      <c r="O20" s="38"/>
      <c r="P20" s="33">
        <v>4.5</v>
      </c>
      <c r="Q20" s="34">
        <f t="shared" si="0"/>
        <v>5.5</v>
      </c>
      <c r="R20" s="35" t="str">
        <f t="shared" si="3"/>
        <v>C</v>
      </c>
      <c r="S20" s="36" t="str">
        <f t="shared" si="1"/>
        <v>Trung bình</v>
      </c>
      <c r="T20" s="37" t="str">
        <f t="shared" si="4"/>
        <v/>
      </c>
      <c r="U20" s="3"/>
      <c r="V20" s="85" t="str">
        <f t="shared" si="2"/>
        <v>Đạt</v>
      </c>
      <c r="W20" s="68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2"/>
    </row>
    <row r="21" spans="2:38" ht="21.75" customHeight="1">
      <c r="B21" s="26">
        <v>12</v>
      </c>
      <c r="C21" s="27" t="s">
        <v>276</v>
      </c>
      <c r="D21" s="28" t="s">
        <v>277</v>
      </c>
      <c r="E21" s="29" t="s">
        <v>278</v>
      </c>
      <c r="F21" s="30">
        <v>34393</v>
      </c>
      <c r="G21" s="27" t="s">
        <v>102</v>
      </c>
      <c r="H21" s="31">
        <v>10</v>
      </c>
      <c r="I21" s="31">
        <v>7</v>
      </c>
      <c r="J21" s="31" t="s">
        <v>26</v>
      </c>
      <c r="K21" s="31">
        <v>5</v>
      </c>
      <c r="L21" s="38"/>
      <c r="M21" s="38"/>
      <c r="N21" s="38"/>
      <c r="O21" s="38"/>
      <c r="P21" s="33">
        <v>5.5</v>
      </c>
      <c r="Q21" s="34">
        <f t="shared" si="0"/>
        <v>6.1</v>
      </c>
      <c r="R21" s="35" t="str">
        <f t="shared" si="3"/>
        <v>C</v>
      </c>
      <c r="S21" s="36" t="str">
        <f t="shared" si="1"/>
        <v>Trung bình</v>
      </c>
      <c r="T21" s="37" t="str">
        <f t="shared" si="4"/>
        <v/>
      </c>
      <c r="U21" s="3"/>
      <c r="V21" s="85" t="str">
        <f t="shared" si="2"/>
        <v>Đạt</v>
      </c>
      <c r="W21" s="68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2"/>
    </row>
    <row r="22" spans="2:38" ht="21.75" customHeight="1">
      <c r="B22" s="26">
        <v>13</v>
      </c>
      <c r="C22" s="27" t="s">
        <v>279</v>
      </c>
      <c r="D22" s="28" t="s">
        <v>280</v>
      </c>
      <c r="E22" s="29" t="s">
        <v>281</v>
      </c>
      <c r="F22" s="30">
        <v>34483</v>
      </c>
      <c r="G22" s="27" t="s">
        <v>54</v>
      </c>
      <c r="H22" s="31">
        <v>9</v>
      </c>
      <c r="I22" s="31">
        <v>7</v>
      </c>
      <c r="J22" s="31" t="s">
        <v>26</v>
      </c>
      <c r="K22" s="31">
        <v>7</v>
      </c>
      <c r="L22" s="38"/>
      <c r="M22" s="38"/>
      <c r="N22" s="38"/>
      <c r="O22" s="38"/>
      <c r="P22" s="33">
        <v>5.5</v>
      </c>
      <c r="Q22" s="34">
        <f t="shared" si="0"/>
        <v>6.2</v>
      </c>
      <c r="R22" s="35" t="str">
        <f t="shared" si="3"/>
        <v>C</v>
      </c>
      <c r="S22" s="36" t="str">
        <f t="shared" si="1"/>
        <v>Trung bình</v>
      </c>
      <c r="T22" s="37" t="str">
        <f t="shared" si="4"/>
        <v/>
      </c>
      <c r="U22" s="3"/>
      <c r="V22" s="85" t="str">
        <f t="shared" si="2"/>
        <v>Đạt</v>
      </c>
      <c r="W22" s="68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2"/>
    </row>
    <row r="23" spans="2:38" ht="21.75" customHeight="1">
      <c r="B23" s="26">
        <v>14</v>
      </c>
      <c r="C23" s="27" t="s">
        <v>282</v>
      </c>
      <c r="D23" s="28" t="s">
        <v>283</v>
      </c>
      <c r="E23" s="29" t="s">
        <v>284</v>
      </c>
      <c r="F23" s="30">
        <v>34623</v>
      </c>
      <c r="G23" s="27" t="s">
        <v>50</v>
      </c>
      <c r="H23" s="31">
        <v>9</v>
      </c>
      <c r="I23" s="31">
        <v>7</v>
      </c>
      <c r="J23" s="31" t="s">
        <v>26</v>
      </c>
      <c r="K23" s="31">
        <v>6</v>
      </c>
      <c r="L23" s="38"/>
      <c r="M23" s="38"/>
      <c r="N23" s="38"/>
      <c r="O23" s="38"/>
      <c r="P23" s="33">
        <v>6</v>
      </c>
      <c r="Q23" s="34">
        <f t="shared" si="0"/>
        <v>6.4</v>
      </c>
      <c r="R23" s="35" t="str">
        <f t="shared" si="3"/>
        <v>C</v>
      </c>
      <c r="S23" s="36" t="str">
        <f t="shared" si="1"/>
        <v>Trung bình</v>
      </c>
      <c r="T23" s="37" t="str">
        <f t="shared" si="4"/>
        <v/>
      </c>
      <c r="U23" s="3"/>
      <c r="V23" s="85" t="str">
        <f t="shared" si="2"/>
        <v>Đạt</v>
      </c>
      <c r="W23" s="68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2"/>
    </row>
    <row r="24" spans="2:38" ht="21.75" customHeight="1">
      <c r="B24" s="26">
        <v>15</v>
      </c>
      <c r="C24" s="27" t="s">
        <v>285</v>
      </c>
      <c r="D24" s="28" t="s">
        <v>144</v>
      </c>
      <c r="E24" s="29" t="s">
        <v>126</v>
      </c>
      <c r="F24" s="30">
        <v>34336</v>
      </c>
      <c r="G24" s="27" t="s">
        <v>62</v>
      </c>
      <c r="H24" s="31">
        <v>9</v>
      </c>
      <c r="I24" s="31">
        <v>7</v>
      </c>
      <c r="J24" s="31" t="s">
        <v>26</v>
      </c>
      <c r="K24" s="31">
        <v>6</v>
      </c>
      <c r="L24" s="38"/>
      <c r="M24" s="38"/>
      <c r="N24" s="38"/>
      <c r="O24" s="38"/>
      <c r="P24" s="33">
        <v>7</v>
      </c>
      <c r="Q24" s="34">
        <f t="shared" si="0"/>
        <v>7.1</v>
      </c>
      <c r="R24" s="35" t="str">
        <f t="shared" si="3"/>
        <v>B</v>
      </c>
      <c r="S24" s="36" t="str">
        <f t="shared" si="1"/>
        <v>Khá</v>
      </c>
      <c r="T24" s="37" t="str">
        <f t="shared" si="4"/>
        <v/>
      </c>
      <c r="U24" s="3"/>
      <c r="V24" s="85" t="str">
        <f t="shared" si="2"/>
        <v>Đạt</v>
      </c>
      <c r="W24" s="68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2"/>
    </row>
    <row r="25" spans="2:38" ht="21.75" customHeight="1">
      <c r="B25" s="26">
        <v>16</v>
      </c>
      <c r="C25" s="27" t="s">
        <v>286</v>
      </c>
      <c r="D25" s="28" t="s">
        <v>114</v>
      </c>
      <c r="E25" s="29" t="s">
        <v>126</v>
      </c>
      <c r="F25" s="30">
        <v>33843</v>
      </c>
      <c r="G25" s="27" t="s">
        <v>62</v>
      </c>
      <c r="H25" s="31">
        <v>10</v>
      </c>
      <c r="I25" s="31">
        <v>7</v>
      </c>
      <c r="J25" s="31" t="s">
        <v>26</v>
      </c>
      <c r="K25" s="31">
        <v>6</v>
      </c>
      <c r="L25" s="38"/>
      <c r="M25" s="38"/>
      <c r="N25" s="38"/>
      <c r="O25" s="38"/>
      <c r="P25" s="33">
        <v>7</v>
      </c>
      <c r="Q25" s="34">
        <f t="shared" si="0"/>
        <v>7.2</v>
      </c>
      <c r="R25" s="35" t="str">
        <f t="shared" si="3"/>
        <v>B</v>
      </c>
      <c r="S25" s="36" t="str">
        <f t="shared" si="1"/>
        <v>Khá</v>
      </c>
      <c r="T25" s="37" t="str">
        <f t="shared" si="4"/>
        <v/>
      </c>
      <c r="U25" s="3"/>
      <c r="V25" s="85" t="str">
        <f t="shared" si="2"/>
        <v>Đạt</v>
      </c>
      <c r="W25" s="68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2"/>
    </row>
    <row r="26" spans="2:38" ht="21.75" customHeight="1">
      <c r="B26" s="26">
        <v>17</v>
      </c>
      <c r="C26" s="27" t="s">
        <v>287</v>
      </c>
      <c r="D26" s="28" t="s">
        <v>288</v>
      </c>
      <c r="E26" s="29" t="s">
        <v>289</v>
      </c>
      <c r="F26" s="30">
        <v>34639</v>
      </c>
      <c r="G26" s="27" t="s">
        <v>58</v>
      </c>
      <c r="H26" s="31">
        <v>9</v>
      </c>
      <c r="I26" s="31">
        <v>7</v>
      </c>
      <c r="J26" s="31" t="s">
        <v>26</v>
      </c>
      <c r="K26" s="31">
        <v>7</v>
      </c>
      <c r="L26" s="38"/>
      <c r="M26" s="38"/>
      <c r="N26" s="38"/>
      <c r="O26" s="38"/>
      <c r="P26" s="33">
        <v>4.5</v>
      </c>
      <c r="Q26" s="34">
        <f t="shared" si="0"/>
        <v>5.5</v>
      </c>
      <c r="R26" s="35" t="str">
        <f t="shared" si="3"/>
        <v>C</v>
      </c>
      <c r="S26" s="36" t="str">
        <f t="shared" si="1"/>
        <v>Trung bình</v>
      </c>
      <c r="T26" s="37" t="str">
        <f t="shared" si="4"/>
        <v/>
      </c>
      <c r="U26" s="3"/>
      <c r="V26" s="85" t="str">
        <f t="shared" si="2"/>
        <v>Đạt</v>
      </c>
      <c r="W26" s="68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2"/>
    </row>
    <row r="27" spans="2:38" ht="21.75" customHeight="1">
      <c r="B27" s="26">
        <v>18</v>
      </c>
      <c r="C27" s="27" t="s">
        <v>290</v>
      </c>
      <c r="D27" s="28" t="s">
        <v>291</v>
      </c>
      <c r="E27" s="29" t="s">
        <v>292</v>
      </c>
      <c r="F27" s="30">
        <v>33894</v>
      </c>
      <c r="G27" s="27" t="s">
        <v>62</v>
      </c>
      <c r="H27" s="31">
        <v>9</v>
      </c>
      <c r="I27" s="31">
        <v>7</v>
      </c>
      <c r="J27" s="31" t="s">
        <v>26</v>
      </c>
      <c r="K27" s="31">
        <v>5</v>
      </c>
      <c r="L27" s="38"/>
      <c r="M27" s="38"/>
      <c r="N27" s="38"/>
      <c r="O27" s="38"/>
      <c r="P27" s="33">
        <v>5.5</v>
      </c>
      <c r="Q27" s="34">
        <f t="shared" si="0"/>
        <v>6</v>
      </c>
      <c r="R27" s="35" t="str">
        <f t="shared" si="3"/>
        <v>C</v>
      </c>
      <c r="S27" s="36" t="str">
        <f t="shared" si="1"/>
        <v>Trung bình</v>
      </c>
      <c r="T27" s="37" t="str">
        <f t="shared" si="4"/>
        <v/>
      </c>
      <c r="U27" s="3"/>
      <c r="V27" s="85" t="str">
        <f t="shared" si="2"/>
        <v>Đạt</v>
      </c>
      <c r="W27" s="68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2"/>
    </row>
    <row r="28" spans="2:38" ht="21.75" customHeight="1">
      <c r="B28" s="26">
        <v>19</v>
      </c>
      <c r="C28" s="27" t="s">
        <v>293</v>
      </c>
      <c r="D28" s="28" t="s">
        <v>294</v>
      </c>
      <c r="E28" s="29" t="s">
        <v>295</v>
      </c>
      <c r="F28" s="30">
        <v>34666</v>
      </c>
      <c r="G28" s="27" t="s">
        <v>104</v>
      </c>
      <c r="H28" s="31">
        <v>10</v>
      </c>
      <c r="I28" s="31">
        <v>7</v>
      </c>
      <c r="J28" s="31" t="s">
        <v>26</v>
      </c>
      <c r="K28" s="31">
        <v>6</v>
      </c>
      <c r="L28" s="38"/>
      <c r="M28" s="38"/>
      <c r="N28" s="38"/>
      <c r="O28" s="38"/>
      <c r="P28" s="33">
        <v>6</v>
      </c>
      <c r="Q28" s="34">
        <f t="shared" si="0"/>
        <v>6.5</v>
      </c>
      <c r="R28" s="35" t="str">
        <f t="shared" si="3"/>
        <v>C+</v>
      </c>
      <c r="S28" s="36" t="str">
        <f t="shared" si="1"/>
        <v>Trung bình</v>
      </c>
      <c r="T28" s="37" t="str">
        <f t="shared" si="4"/>
        <v/>
      </c>
      <c r="U28" s="3"/>
      <c r="V28" s="85" t="str">
        <f t="shared" si="2"/>
        <v>Đạt</v>
      </c>
      <c r="W28" s="68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2"/>
    </row>
    <row r="29" spans="2:38" ht="21.75" customHeight="1">
      <c r="B29" s="26">
        <v>20</v>
      </c>
      <c r="C29" s="27" t="s">
        <v>296</v>
      </c>
      <c r="D29" s="28" t="s">
        <v>297</v>
      </c>
      <c r="E29" s="29" t="s">
        <v>153</v>
      </c>
      <c r="F29" s="30">
        <v>34619</v>
      </c>
      <c r="G29" s="27" t="s">
        <v>104</v>
      </c>
      <c r="H29" s="31">
        <v>10</v>
      </c>
      <c r="I29" s="31">
        <v>7</v>
      </c>
      <c r="J29" s="31" t="s">
        <v>26</v>
      </c>
      <c r="K29" s="31">
        <v>7</v>
      </c>
      <c r="L29" s="38"/>
      <c r="M29" s="38"/>
      <c r="N29" s="38"/>
      <c r="O29" s="38"/>
      <c r="P29" s="33">
        <v>7.5</v>
      </c>
      <c r="Q29" s="34">
        <f t="shared" si="0"/>
        <v>7.7</v>
      </c>
      <c r="R29" s="35" t="str">
        <f t="shared" si="3"/>
        <v>B</v>
      </c>
      <c r="S29" s="36" t="str">
        <f t="shared" si="1"/>
        <v>Khá</v>
      </c>
      <c r="T29" s="37" t="str">
        <f t="shared" si="4"/>
        <v/>
      </c>
      <c r="U29" s="3"/>
      <c r="V29" s="85" t="str">
        <f t="shared" si="2"/>
        <v>Đạt</v>
      </c>
      <c r="W29" s="68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2"/>
    </row>
    <row r="30" spans="2:38" ht="21.75" customHeight="1">
      <c r="B30" s="26">
        <v>21</v>
      </c>
      <c r="C30" s="27" t="s">
        <v>298</v>
      </c>
      <c r="D30" s="28" t="s">
        <v>299</v>
      </c>
      <c r="E30" s="29" t="s">
        <v>300</v>
      </c>
      <c r="F30" s="30">
        <v>33997</v>
      </c>
      <c r="G30" s="27" t="s">
        <v>50</v>
      </c>
      <c r="H30" s="31">
        <v>9</v>
      </c>
      <c r="I30" s="31">
        <v>7</v>
      </c>
      <c r="J30" s="31" t="s">
        <v>26</v>
      </c>
      <c r="K30" s="31">
        <v>6</v>
      </c>
      <c r="L30" s="38"/>
      <c r="M30" s="38"/>
      <c r="N30" s="38"/>
      <c r="O30" s="38"/>
      <c r="P30" s="33">
        <v>7</v>
      </c>
      <c r="Q30" s="34">
        <f t="shared" si="0"/>
        <v>7.1</v>
      </c>
      <c r="R30" s="35" t="str">
        <f t="shared" si="3"/>
        <v>B</v>
      </c>
      <c r="S30" s="36" t="str">
        <f t="shared" si="1"/>
        <v>Khá</v>
      </c>
      <c r="T30" s="37" t="str">
        <f t="shared" si="4"/>
        <v/>
      </c>
      <c r="U30" s="3"/>
      <c r="V30" s="85" t="str">
        <f t="shared" si="2"/>
        <v>Đạt</v>
      </c>
      <c r="W30" s="68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2"/>
    </row>
    <row r="31" spans="2:38" ht="21.75" customHeight="1">
      <c r="B31" s="26">
        <v>22</v>
      </c>
      <c r="C31" s="27" t="s">
        <v>301</v>
      </c>
      <c r="D31" s="28" t="s">
        <v>302</v>
      </c>
      <c r="E31" s="29" t="s">
        <v>118</v>
      </c>
      <c r="F31" s="30">
        <v>34596</v>
      </c>
      <c r="G31" s="27" t="s">
        <v>54</v>
      </c>
      <c r="H31" s="31">
        <v>9</v>
      </c>
      <c r="I31" s="31">
        <v>7</v>
      </c>
      <c r="J31" s="31" t="s">
        <v>26</v>
      </c>
      <c r="K31" s="31">
        <v>6</v>
      </c>
      <c r="L31" s="38"/>
      <c r="M31" s="38"/>
      <c r="N31" s="38"/>
      <c r="O31" s="38"/>
      <c r="P31" s="33">
        <v>6.5</v>
      </c>
      <c r="Q31" s="34">
        <f t="shared" si="0"/>
        <v>6.8</v>
      </c>
      <c r="R31" s="35" t="str">
        <f t="shared" si="3"/>
        <v>C+</v>
      </c>
      <c r="S31" s="36" t="str">
        <f t="shared" si="1"/>
        <v>Trung bình</v>
      </c>
      <c r="T31" s="37" t="str">
        <f t="shared" si="4"/>
        <v/>
      </c>
      <c r="U31" s="3"/>
      <c r="V31" s="85" t="str">
        <f t="shared" si="2"/>
        <v>Đạt</v>
      </c>
      <c r="W31" s="68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2"/>
    </row>
    <row r="32" spans="2:38" ht="21.75" customHeight="1">
      <c r="B32" s="26">
        <v>23</v>
      </c>
      <c r="C32" s="27" t="s">
        <v>303</v>
      </c>
      <c r="D32" s="28" t="s">
        <v>304</v>
      </c>
      <c r="E32" s="29" t="s">
        <v>305</v>
      </c>
      <c r="F32" s="30">
        <v>34552</v>
      </c>
      <c r="G32" s="27" t="s">
        <v>50</v>
      </c>
      <c r="H32" s="31">
        <v>9</v>
      </c>
      <c r="I32" s="31">
        <v>7</v>
      </c>
      <c r="J32" s="31" t="s">
        <v>26</v>
      </c>
      <c r="K32" s="31">
        <v>6</v>
      </c>
      <c r="L32" s="38"/>
      <c r="M32" s="38"/>
      <c r="N32" s="38"/>
      <c r="O32" s="38"/>
      <c r="P32" s="33">
        <v>6</v>
      </c>
      <c r="Q32" s="34">
        <f t="shared" si="0"/>
        <v>6.4</v>
      </c>
      <c r="R32" s="35" t="str">
        <f t="shared" si="3"/>
        <v>C</v>
      </c>
      <c r="S32" s="36" t="str">
        <f t="shared" si="1"/>
        <v>Trung bình</v>
      </c>
      <c r="T32" s="37" t="str">
        <f t="shared" si="4"/>
        <v/>
      </c>
      <c r="U32" s="3"/>
      <c r="V32" s="85" t="str">
        <f t="shared" si="2"/>
        <v>Đạt</v>
      </c>
      <c r="W32" s="68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2"/>
    </row>
    <row r="33" spans="2:38" ht="21.75" customHeight="1">
      <c r="B33" s="26">
        <v>24</v>
      </c>
      <c r="C33" s="27" t="s">
        <v>306</v>
      </c>
      <c r="D33" s="28" t="s">
        <v>307</v>
      </c>
      <c r="E33" s="29" t="s">
        <v>123</v>
      </c>
      <c r="F33" s="30">
        <v>34407</v>
      </c>
      <c r="G33" s="27" t="s">
        <v>62</v>
      </c>
      <c r="H33" s="31">
        <v>9</v>
      </c>
      <c r="I33" s="31">
        <v>7</v>
      </c>
      <c r="J33" s="31" t="s">
        <v>26</v>
      </c>
      <c r="K33" s="31">
        <v>5</v>
      </c>
      <c r="L33" s="38"/>
      <c r="M33" s="38"/>
      <c r="N33" s="38"/>
      <c r="O33" s="38"/>
      <c r="P33" s="33">
        <v>7</v>
      </c>
      <c r="Q33" s="34">
        <f t="shared" si="0"/>
        <v>7</v>
      </c>
      <c r="R33" s="35" t="str">
        <f t="shared" si="3"/>
        <v>B</v>
      </c>
      <c r="S33" s="36" t="str">
        <f t="shared" si="1"/>
        <v>Khá</v>
      </c>
      <c r="T33" s="37" t="str">
        <f t="shared" si="4"/>
        <v/>
      </c>
      <c r="U33" s="3"/>
      <c r="V33" s="85" t="str">
        <f t="shared" si="2"/>
        <v>Đạt</v>
      </c>
      <c r="W33" s="68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2"/>
    </row>
    <row r="34" spans="2:38" ht="21.75" customHeight="1">
      <c r="B34" s="26">
        <v>25</v>
      </c>
      <c r="C34" s="27" t="s">
        <v>308</v>
      </c>
      <c r="D34" s="28" t="s">
        <v>309</v>
      </c>
      <c r="E34" s="29" t="s">
        <v>150</v>
      </c>
      <c r="F34" s="30">
        <v>34689</v>
      </c>
      <c r="G34" s="27" t="s">
        <v>58</v>
      </c>
      <c r="H34" s="31">
        <v>9</v>
      </c>
      <c r="I34" s="31">
        <v>7</v>
      </c>
      <c r="J34" s="31" t="s">
        <v>26</v>
      </c>
      <c r="K34" s="31">
        <v>7</v>
      </c>
      <c r="L34" s="38"/>
      <c r="M34" s="38"/>
      <c r="N34" s="38"/>
      <c r="O34" s="38"/>
      <c r="P34" s="33">
        <v>9</v>
      </c>
      <c r="Q34" s="34">
        <f t="shared" si="0"/>
        <v>8.6</v>
      </c>
      <c r="R34" s="35" t="str">
        <f t="shared" si="3"/>
        <v>A</v>
      </c>
      <c r="S34" s="36" t="str">
        <f t="shared" si="1"/>
        <v>Giỏi</v>
      </c>
      <c r="T34" s="37" t="str">
        <f t="shared" si="4"/>
        <v/>
      </c>
      <c r="U34" s="3"/>
      <c r="V34" s="85" t="str">
        <f t="shared" si="2"/>
        <v>Đạt</v>
      </c>
      <c r="W34" s="68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2"/>
    </row>
    <row r="35" spans="2:38" ht="21.75" customHeight="1">
      <c r="B35" s="26">
        <v>26</v>
      </c>
      <c r="C35" s="27" t="s">
        <v>310</v>
      </c>
      <c r="D35" s="28" t="s">
        <v>274</v>
      </c>
      <c r="E35" s="29" t="s">
        <v>311</v>
      </c>
      <c r="F35" s="30">
        <v>34699</v>
      </c>
      <c r="G35" s="27" t="s">
        <v>62</v>
      </c>
      <c r="H35" s="31">
        <v>10</v>
      </c>
      <c r="I35" s="31">
        <v>6</v>
      </c>
      <c r="J35" s="31" t="s">
        <v>26</v>
      </c>
      <c r="K35" s="31">
        <v>6</v>
      </c>
      <c r="L35" s="38"/>
      <c r="M35" s="38"/>
      <c r="N35" s="38"/>
      <c r="O35" s="38"/>
      <c r="P35" s="33">
        <v>5</v>
      </c>
      <c r="Q35" s="34">
        <f t="shared" si="0"/>
        <v>5.7</v>
      </c>
      <c r="R35" s="35" t="str">
        <f t="shared" si="3"/>
        <v>C</v>
      </c>
      <c r="S35" s="36" t="str">
        <f t="shared" si="1"/>
        <v>Trung bình</v>
      </c>
      <c r="T35" s="37" t="str">
        <f t="shared" si="4"/>
        <v/>
      </c>
      <c r="U35" s="3"/>
      <c r="V35" s="85" t="str">
        <f t="shared" si="2"/>
        <v>Đạt</v>
      </c>
      <c r="W35" s="68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2"/>
    </row>
    <row r="36" spans="2:38" ht="21.75" customHeight="1">
      <c r="B36" s="26">
        <v>27</v>
      </c>
      <c r="C36" s="27" t="s">
        <v>312</v>
      </c>
      <c r="D36" s="28" t="s">
        <v>313</v>
      </c>
      <c r="E36" s="29" t="s">
        <v>284</v>
      </c>
      <c r="F36" s="30">
        <v>34571</v>
      </c>
      <c r="G36" s="27" t="s">
        <v>62</v>
      </c>
      <c r="H36" s="31">
        <v>9</v>
      </c>
      <c r="I36" s="31">
        <v>6</v>
      </c>
      <c r="J36" s="31" t="s">
        <v>26</v>
      </c>
      <c r="K36" s="31">
        <v>5</v>
      </c>
      <c r="L36" s="38"/>
      <c r="M36" s="38"/>
      <c r="N36" s="38"/>
      <c r="O36" s="38"/>
      <c r="P36" s="33">
        <v>4.5</v>
      </c>
      <c r="Q36" s="34">
        <f t="shared" si="0"/>
        <v>5.2</v>
      </c>
      <c r="R36" s="35" t="str">
        <f t="shared" si="3"/>
        <v>D+</v>
      </c>
      <c r="S36" s="36" t="str">
        <f t="shared" si="1"/>
        <v>Trung bình yếu</v>
      </c>
      <c r="T36" s="37" t="str">
        <f t="shared" si="4"/>
        <v/>
      </c>
      <c r="U36" s="3"/>
      <c r="V36" s="85" t="str">
        <f t="shared" si="2"/>
        <v>Đạt</v>
      </c>
      <c r="W36" s="68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2"/>
    </row>
    <row r="37" spans="2:38" ht="21.75" customHeight="1">
      <c r="B37" s="26">
        <v>28</v>
      </c>
      <c r="C37" s="27" t="s">
        <v>314</v>
      </c>
      <c r="D37" s="28" t="s">
        <v>162</v>
      </c>
      <c r="E37" s="29" t="s">
        <v>78</v>
      </c>
      <c r="F37" s="30">
        <v>34676</v>
      </c>
      <c r="G37" s="27" t="s">
        <v>102</v>
      </c>
      <c r="H37" s="31">
        <v>10</v>
      </c>
      <c r="I37" s="31">
        <v>7</v>
      </c>
      <c r="J37" s="31" t="s">
        <v>26</v>
      </c>
      <c r="K37" s="31">
        <v>6</v>
      </c>
      <c r="L37" s="38"/>
      <c r="M37" s="38"/>
      <c r="N37" s="38"/>
      <c r="O37" s="38"/>
      <c r="P37" s="33">
        <v>7.5</v>
      </c>
      <c r="Q37" s="34">
        <f t="shared" si="0"/>
        <v>7.6</v>
      </c>
      <c r="R37" s="35" t="str">
        <f t="shared" si="3"/>
        <v>B</v>
      </c>
      <c r="S37" s="36" t="str">
        <f t="shared" si="1"/>
        <v>Khá</v>
      </c>
      <c r="T37" s="37" t="str">
        <f t="shared" si="4"/>
        <v/>
      </c>
      <c r="U37" s="3"/>
      <c r="V37" s="85" t="str">
        <f t="shared" si="2"/>
        <v>Đạt</v>
      </c>
      <c r="W37" s="68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2"/>
    </row>
    <row r="38" spans="2:38" ht="21.75" customHeight="1">
      <c r="B38" s="26">
        <v>29</v>
      </c>
      <c r="C38" s="27" t="s">
        <v>315</v>
      </c>
      <c r="D38" s="28" t="s">
        <v>274</v>
      </c>
      <c r="E38" s="29" t="s">
        <v>150</v>
      </c>
      <c r="F38" s="30">
        <v>34246</v>
      </c>
      <c r="G38" s="27" t="s">
        <v>102</v>
      </c>
      <c r="H38" s="31">
        <v>10</v>
      </c>
      <c r="I38" s="31">
        <v>7</v>
      </c>
      <c r="J38" s="31" t="s">
        <v>26</v>
      </c>
      <c r="K38" s="31">
        <v>6</v>
      </c>
      <c r="L38" s="38"/>
      <c r="M38" s="38"/>
      <c r="N38" s="38"/>
      <c r="O38" s="38"/>
      <c r="P38" s="33">
        <v>7.5</v>
      </c>
      <c r="Q38" s="34">
        <f t="shared" si="0"/>
        <v>7.6</v>
      </c>
      <c r="R38" s="35" t="str">
        <f t="shared" si="3"/>
        <v>B</v>
      </c>
      <c r="S38" s="36" t="str">
        <f t="shared" si="1"/>
        <v>Khá</v>
      </c>
      <c r="T38" s="37" t="str">
        <f t="shared" si="4"/>
        <v/>
      </c>
      <c r="U38" s="3"/>
      <c r="V38" s="85" t="str">
        <f t="shared" si="2"/>
        <v>Đạt</v>
      </c>
      <c r="W38" s="68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2"/>
    </row>
    <row r="39" spans="2:38" ht="21.75" customHeight="1">
      <c r="B39" s="26">
        <v>30</v>
      </c>
      <c r="C39" s="27" t="s">
        <v>316</v>
      </c>
      <c r="D39" s="28" t="s">
        <v>317</v>
      </c>
      <c r="E39" s="29" t="s">
        <v>318</v>
      </c>
      <c r="F39" s="30">
        <v>34191</v>
      </c>
      <c r="G39" s="27" t="s">
        <v>102</v>
      </c>
      <c r="H39" s="31">
        <v>10</v>
      </c>
      <c r="I39" s="31">
        <v>7</v>
      </c>
      <c r="J39" s="31" t="s">
        <v>26</v>
      </c>
      <c r="K39" s="31">
        <v>6</v>
      </c>
      <c r="L39" s="38"/>
      <c r="M39" s="38"/>
      <c r="N39" s="38"/>
      <c r="O39" s="38"/>
      <c r="P39" s="33">
        <v>7.5</v>
      </c>
      <c r="Q39" s="34">
        <f t="shared" si="0"/>
        <v>7.6</v>
      </c>
      <c r="R39" s="35" t="str">
        <f t="shared" si="3"/>
        <v>B</v>
      </c>
      <c r="S39" s="36" t="str">
        <f t="shared" si="1"/>
        <v>Khá</v>
      </c>
      <c r="T39" s="37" t="str">
        <f t="shared" si="4"/>
        <v/>
      </c>
      <c r="U39" s="3"/>
      <c r="V39" s="85" t="str">
        <f t="shared" si="2"/>
        <v>Đạt</v>
      </c>
      <c r="W39" s="68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2"/>
    </row>
    <row r="40" spans="2:38" ht="21.75" customHeight="1">
      <c r="B40" s="26">
        <v>31</v>
      </c>
      <c r="C40" s="27" t="s">
        <v>319</v>
      </c>
      <c r="D40" s="28" t="s">
        <v>320</v>
      </c>
      <c r="E40" s="29" t="s">
        <v>321</v>
      </c>
      <c r="F40" s="30">
        <v>34574</v>
      </c>
      <c r="G40" s="27" t="s">
        <v>62</v>
      </c>
      <c r="H40" s="31">
        <v>7</v>
      </c>
      <c r="I40" s="31">
        <v>3</v>
      </c>
      <c r="J40" s="31" t="s">
        <v>26</v>
      </c>
      <c r="K40" s="31">
        <v>5</v>
      </c>
      <c r="L40" s="38"/>
      <c r="M40" s="38"/>
      <c r="N40" s="38"/>
      <c r="O40" s="38"/>
      <c r="P40" s="33">
        <v>6</v>
      </c>
      <c r="Q40" s="34">
        <f t="shared" si="0"/>
        <v>5.7</v>
      </c>
      <c r="R40" s="35" t="str">
        <f t="shared" si="3"/>
        <v>C</v>
      </c>
      <c r="S40" s="36" t="str">
        <f t="shared" si="1"/>
        <v>Trung bình</v>
      </c>
      <c r="T40" s="37" t="str">
        <f t="shared" si="4"/>
        <v/>
      </c>
      <c r="U40" s="3"/>
      <c r="V40" s="85" t="str">
        <f t="shared" si="2"/>
        <v>Đạt</v>
      </c>
      <c r="W40" s="68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2"/>
    </row>
    <row r="41" spans="2:38" ht="21.75" customHeight="1">
      <c r="B41" s="26">
        <v>32</v>
      </c>
      <c r="C41" s="27" t="s">
        <v>322</v>
      </c>
      <c r="D41" s="28" t="s">
        <v>323</v>
      </c>
      <c r="E41" s="29" t="s">
        <v>220</v>
      </c>
      <c r="F41" s="30">
        <v>34654</v>
      </c>
      <c r="G41" s="27" t="s">
        <v>75</v>
      </c>
      <c r="H41" s="31">
        <v>8</v>
      </c>
      <c r="I41" s="31">
        <v>7</v>
      </c>
      <c r="J41" s="31" t="s">
        <v>26</v>
      </c>
      <c r="K41" s="31">
        <v>5</v>
      </c>
      <c r="L41" s="38"/>
      <c r="M41" s="38"/>
      <c r="N41" s="38"/>
      <c r="O41" s="38"/>
      <c r="P41" s="33">
        <v>7</v>
      </c>
      <c r="Q41" s="34">
        <f t="shared" si="0"/>
        <v>6.9</v>
      </c>
      <c r="R41" s="35" t="str">
        <f t="shared" si="3"/>
        <v>C+</v>
      </c>
      <c r="S41" s="36" t="str">
        <f t="shared" si="1"/>
        <v>Trung bình</v>
      </c>
      <c r="T41" s="37" t="str">
        <f t="shared" si="4"/>
        <v/>
      </c>
      <c r="U41" s="3"/>
      <c r="V41" s="85" t="str">
        <f t="shared" si="2"/>
        <v>Đạt</v>
      </c>
      <c r="W41" s="68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2"/>
    </row>
    <row r="42" spans="2:38" ht="21.75" customHeight="1">
      <c r="B42" s="26">
        <v>33</v>
      </c>
      <c r="C42" s="27" t="s">
        <v>324</v>
      </c>
      <c r="D42" s="28" t="s">
        <v>325</v>
      </c>
      <c r="E42" s="29" t="s">
        <v>118</v>
      </c>
      <c r="F42" s="30">
        <v>34322</v>
      </c>
      <c r="G42" s="27" t="s">
        <v>50</v>
      </c>
      <c r="H42" s="31">
        <v>10</v>
      </c>
      <c r="I42" s="31">
        <v>7</v>
      </c>
      <c r="J42" s="31" t="s">
        <v>26</v>
      </c>
      <c r="K42" s="31">
        <v>6</v>
      </c>
      <c r="L42" s="38"/>
      <c r="M42" s="38"/>
      <c r="N42" s="38"/>
      <c r="O42" s="38"/>
      <c r="P42" s="33">
        <v>7</v>
      </c>
      <c r="Q42" s="34">
        <f t="shared" si="0"/>
        <v>7.2</v>
      </c>
      <c r="R42" s="35" t="str">
        <f t="shared" si="3"/>
        <v>B</v>
      </c>
      <c r="S42" s="36" t="str">
        <f t="shared" si="1"/>
        <v>Khá</v>
      </c>
      <c r="T42" s="37" t="str">
        <f t="shared" si="4"/>
        <v/>
      </c>
      <c r="U42" s="3"/>
      <c r="V42" s="85" t="str">
        <f t="shared" si="2"/>
        <v>Đạt</v>
      </c>
      <c r="W42" s="68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2"/>
    </row>
    <row r="43" spans="2:38" ht="21.75" customHeight="1">
      <c r="B43" s="26">
        <v>34</v>
      </c>
      <c r="C43" s="27" t="s">
        <v>326</v>
      </c>
      <c r="D43" s="28" t="s">
        <v>327</v>
      </c>
      <c r="E43" s="29" t="s">
        <v>220</v>
      </c>
      <c r="F43" s="30">
        <v>34612</v>
      </c>
      <c r="G43" s="27" t="s">
        <v>50</v>
      </c>
      <c r="H43" s="31"/>
      <c r="I43" s="31"/>
      <c r="J43" s="31" t="s">
        <v>26</v>
      </c>
      <c r="K43" s="31"/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>Không đủ ĐKDT</v>
      </c>
      <c r="U43" s="3"/>
      <c r="V43" s="85" t="str">
        <f t="shared" si="2"/>
        <v>Học lại</v>
      </c>
      <c r="W43" s="68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2"/>
    </row>
    <row r="44" spans="2:38" ht="21.75" customHeight="1">
      <c r="B44" s="26">
        <v>35</v>
      </c>
      <c r="C44" s="27" t="s">
        <v>328</v>
      </c>
      <c r="D44" s="28" t="s">
        <v>329</v>
      </c>
      <c r="E44" s="29" t="s">
        <v>78</v>
      </c>
      <c r="F44" s="30">
        <v>34374</v>
      </c>
      <c r="G44" s="27" t="s">
        <v>50</v>
      </c>
      <c r="H44" s="31">
        <v>10</v>
      </c>
      <c r="I44" s="31">
        <v>7</v>
      </c>
      <c r="J44" s="31" t="s">
        <v>26</v>
      </c>
      <c r="K44" s="31">
        <v>6</v>
      </c>
      <c r="L44" s="38"/>
      <c r="M44" s="38"/>
      <c r="N44" s="38"/>
      <c r="O44" s="38"/>
      <c r="P44" s="33">
        <v>7.5</v>
      </c>
      <c r="Q44" s="34">
        <f t="shared" si="0"/>
        <v>7.6</v>
      </c>
      <c r="R44" s="35" t="str">
        <f t="shared" si="3"/>
        <v>B</v>
      </c>
      <c r="S44" s="36" t="str">
        <f t="shared" si="1"/>
        <v>Khá</v>
      </c>
      <c r="T44" s="37" t="str">
        <f t="shared" si="4"/>
        <v/>
      </c>
      <c r="U44" s="3"/>
      <c r="V44" s="85" t="str">
        <f t="shared" si="2"/>
        <v>Đạt</v>
      </c>
      <c r="W44" s="68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2"/>
    </row>
    <row r="45" spans="2:38" ht="21.75" customHeight="1">
      <c r="B45" s="26">
        <v>36</v>
      </c>
      <c r="C45" s="27" t="s">
        <v>330</v>
      </c>
      <c r="D45" s="28" t="s">
        <v>331</v>
      </c>
      <c r="E45" s="29" t="s">
        <v>332</v>
      </c>
      <c r="F45" s="30">
        <v>34349</v>
      </c>
      <c r="G45" s="27" t="s">
        <v>102</v>
      </c>
      <c r="H45" s="31">
        <v>10</v>
      </c>
      <c r="I45" s="31">
        <v>7</v>
      </c>
      <c r="J45" s="31" t="s">
        <v>26</v>
      </c>
      <c r="K45" s="31">
        <v>7</v>
      </c>
      <c r="L45" s="38"/>
      <c r="M45" s="38"/>
      <c r="N45" s="38"/>
      <c r="O45" s="38"/>
      <c r="P45" s="33">
        <v>7</v>
      </c>
      <c r="Q45" s="34">
        <f t="shared" si="0"/>
        <v>7.3</v>
      </c>
      <c r="R45" s="35" t="str">
        <f t="shared" si="3"/>
        <v>B</v>
      </c>
      <c r="S45" s="36" t="str">
        <f t="shared" si="1"/>
        <v>Khá</v>
      </c>
      <c r="T45" s="37" t="str">
        <f t="shared" si="4"/>
        <v/>
      </c>
      <c r="U45" s="3"/>
      <c r="V45" s="85" t="str">
        <f t="shared" si="2"/>
        <v>Đạt</v>
      </c>
      <c r="W45" s="68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2"/>
    </row>
    <row r="46" spans="2:38" ht="21.75" customHeight="1">
      <c r="B46" s="26">
        <v>37</v>
      </c>
      <c r="C46" s="27" t="s">
        <v>333</v>
      </c>
      <c r="D46" s="28" t="s">
        <v>334</v>
      </c>
      <c r="E46" s="29" t="s">
        <v>335</v>
      </c>
      <c r="F46" s="30">
        <v>34560</v>
      </c>
      <c r="G46" s="27" t="s">
        <v>54</v>
      </c>
      <c r="H46" s="31">
        <v>9</v>
      </c>
      <c r="I46" s="31">
        <v>7</v>
      </c>
      <c r="J46" s="31" t="s">
        <v>26</v>
      </c>
      <c r="K46" s="31">
        <v>6</v>
      </c>
      <c r="L46" s="38"/>
      <c r="M46" s="38"/>
      <c r="N46" s="38"/>
      <c r="O46" s="38"/>
      <c r="P46" s="33">
        <v>7</v>
      </c>
      <c r="Q46" s="34">
        <f t="shared" si="0"/>
        <v>7.1</v>
      </c>
      <c r="R46" s="35" t="str">
        <f t="shared" si="3"/>
        <v>B</v>
      </c>
      <c r="S46" s="36" t="str">
        <f t="shared" si="1"/>
        <v>Khá</v>
      </c>
      <c r="T46" s="37" t="str">
        <f t="shared" si="4"/>
        <v/>
      </c>
      <c r="U46" s="3"/>
      <c r="V46" s="85" t="str">
        <f t="shared" si="2"/>
        <v>Đạt</v>
      </c>
      <c r="W46" s="68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2"/>
    </row>
    <row r="47" spans="2:38" ht="21.75" customHeight="1">
      <c r="B47" s="26">
        <v>38</v>
      </c>
      <c r="C47" s="27" t="s">
        <v>336</v>
      </c>
      <c r="D47" s="28" t="s">
        <v>144</v>
      </c>
      <c r="E47" s="29" t="s">
        <v>337</v>
      </c>
      <c r="F47" s="30">
        <v>34437</v>
      </c>
      <c r="G47" s="27" t="s">
        <v>50</v>
      </c>
      <c r="H47" s="31">
        <v>10</v>
      </c>
      <c r="I47" s="31">
        <v>7</v>
      </c>
      <c r="J47" s="31" t="s">
        <v>26</v>
      </c>
      <c r="K47" s="31">
        <v>6</v>
      </c>
      <c r="L47" s="38"/>
      <c r="M47" s="38"/>
      <c r="N47" s="38"/>
      <c r="O47" s="38"/>
      <c r="P47" s="33">
        <v>7</v>
      </c>
      <c r="Q47" s="34">
        <f t="shared" si="0"/>
        <v>7.2</v>
      </c>
      <c r="R47" s="35" t="str">
        <f t="shared" si="3"/>
        <v>B</v>
      </c>
      <c r="S47" s="36" t="str">
        <f t="shared" si="1"/>
        <v>Khá</v>
      </c>
      <c r="T47" s="37" t="str">
        <f t="shared" si="4"/>
        <v/>
      </c>
      <c r="U47" s="3"/>
      <c r="V47" s="85" t="str">
        <f t="shared" si="2"/>
        <v>Đạt</v>
      </c>
      <c r="W47" s="68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2"/>
    </row>
    <row r="48" spans="2:38" ht="21.75" customHeight="1">
      <c r="B48" s="26">
        <v>39</v>
      </c>
      <c r="C48" s="27" t="s">
        <v>338</v>
      </c>
      <c r="D48" s="28" t="s">
        <v>56</v>
      </c>
      <c r="E48" s="29" t="s">
        <v>153</v>
      </c>
      <c r="F48" s="30">
        <v>34506</v>
      </c>
      <c r="G48" s="27" t="s">
        <v>62</v>
      </c>
      <c r="H48" s="31">
        <v>9</v>
      </c>
      <c r="I48" s="31">
        <v>7</v>
      </c>
      <c r="J48" s="31" t="s">
        <v>26</v>
      </c>
      <c r="K48" s="31">
        <v>7</v>
      </c>
      <c r="L48" s="38"/>
      <c r="M48" s="38"/>
      <c r="N48" s="38"/>
      <c r="O48" s="38"/>
      <c r="P48" s="33">
        <v>7</v>
      </c>
      <c r="Q48" s="34">
        <f t="shared" si="0"/>
        <v>7.2</v>
      </c>
      <c r="R48" s="35" t="str">
        <f t="shared" si="3"/>
        <v>B</v>
      </c>
      <c r="S48" s="36" t="str">
        <f t="shared" si="1"/>
        <v>Khá</v>
      </c>
      <c r="T48" s="37" t="str">
        <f t="shared" si="4"/>
        <v/>
      </c>
      <c r="U48" s="3"/>
      <c r="V48" s="85" t="str">
        <f t="shared" si="2"/>
        <v>Đạt</v>
      </c>
      <c r="W48" s="68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2"/>
    </row>
    <row r="49" spans="1:38" ht="21.75" customHeight="1">
      <c r="B49" s="26">
        <v>40</v>
      </c>
      <c r="C49" s="27" t="s">
        <v>339</v>
      </c>
      <c r="D49" s="28" t="s">
        <v>340</v>
      </c>
      <c r="E49" s="29" t="s">
        <v>91</v>
      </c>
      <c r="F49" s="30">
        <v>34686</v>
      </c>
      <c r="G49" s="27" t="s">
        <v>54</v>
      </c>
      <c r="H49" s="31">
        <v>9</v>
      </c>
      <c r="I49" s="31">
        <v>7</v>
      </c>
      <c r="J49" s="31" t="s">
        <v>26</v>
      </c>
      <c r="K49" s="31">
        <v>6</v>
      </c>
      <c r="L49" s="38"/>
      <c r="M49" s="38"/>
      <c r="N49" s="38"/>
      <c r="O49" s="38"/>
      <c r="P49" s="33">
        <v>6.5</v>
      </c>
      <c r="Q49" s="34">
        <f t="shared" si="0"/>
        <v>6.8</v>
      </c>
      <c r="R49" s="35" t="str">
        <f t="shared" si="3"/>
        <v>C+</v>
      </c>
      <c r="S49" s="36" t="str">
        <f t="shared" si="1"/>
        <v>Trung bình</v>
      </c>
      <c r="T49" s="37" t="str">
        <f t="shared" si="4"/>
        <v/>
      </c>
      <c r="U49" s="3"/>
      <c r="V49" s="85" t="str">
        <f t="shared" si="2"/>
        <v>Đạt</v>
      </c>
      <c r="W49" s="68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2"/>
    </row>
    <row r="50" spans="1:38" ht="21.75" customHeight="1">
      <c r="B50" s="26">
        <v>41</v>
      </c>
      <c r="C50" s="27" t="s">
        <v>341</v>
      </c>
      <c r="D50" s="28" t="s">
        <v>114</v>
      </c>
      <c r="E50" s="29" t="s">
        <v>86</v>
      </c>
      <c r="F50" s="30">
        <v>34167</v>
      </c>
      <c r="G50" s="27" t="s">
        <v>50</v>
      </c>
      <c r="H50" s="31">
        <v>10</v>
      </c>
      <c r="I50" s="31">
        <v>7</v>
      </c>
      <c r="J50" s="31" t="s">
        <v>26</v>
      </c>
      <c r="K50" s="31">
        <v>6</v>
      </c>
      <c r="L50" s="38"/>
      <c r="M50" s="38"/>
      <c r="N50" s="38"/>
      <c r="O50" s="38"/>
      <c r="P50" s="33">
        <v>6</v>
      </c>
      <c r="Q50" s="34">
        <f t="shared" si="0"/>
        <v>6.5</v>
      </c>
      <c r="R50" s="35" t="str">
        <f t="shared" si="3"/>
        <v>C+</v>
      </c>
      <c r="S50" s="36" t="str">
        <f t="shared" si="1"/>
        <v>Trung bình</v>
      </c>
      <c r="T50" s="37" t="str">
        <f t="shared" si="4"/>
        <v/>
      </c>
      <c r="U50" s="3"/>
      <c r="V50" s="85" t="str">
        <f t="shared" si="2"/>
        <v>Đạt</v>
      </c>
      <c r="W50" s="68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2"/>
    </row>
    <row r="51" spans="1:38" ht="21.75" customHeight="1">
      <c r="B51" s="26">
        <v>42</v>
      </c>
      <c r="C51" s="27" t="s">
        <v>342</v>
      </c>
      <c r="D51" s="28" t="s">
        <v>162</v>
      </c>
      <c r="E51" s="29" t="s">
        <v>118</v>
      </c>
      <c r="F51" s="30">
        <v>34669</v>
      </c>
      <c r="G51" s="27" t="s">
        <v>102</v>
      </c>
      <c r="H51" s="31">
        <v>9</v>
      </c>
      <c r="I51" s="31">
        <v>6</v>
      </c>
      <c r="J51" s="31" t="s">
        <v>26</v>
      </c>
      <c r="K51" s="31">
        <v>5</v>
      </c>
      <c r="L51" s="38"/>
      <c r="M51" s="38"/>
      <c r="N51" s="38"/>
      <c r="O51" s="38"/>
      <c r="P51" s="33">
        <v>7.5</v>
      </c>
      <c r="Q51" s="34">
        <f t="shared" si="0"/>
        <v>7.3</v>
      </c>
      <c r="R51" s="35" t="str">
        <f t="shared" si="3"/>
        <v>B</v>
      </c>
      <c r="S51" s="36" t="str">
        <f t="shared" si="1"/>
        <v>Khá</v>
      </c>
      <c r="T51" s="37" t="str">
        <f t="shared" si="4"/>
        <v/>
      </c>
      <c r="U51" s="3"/>
      <c r="V51" s="85" t="str">
        <f t="shared" si="2"/>
        <v>Đạt</v>
      </c>
      <c r="W51" s="68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2"/>
    </row>
    <row r="52" spans="1:38" ht="21.75" customHeight="1">
      <c r="B52" s="26">
        <v>43</v>
      </c>
      <c r="C52" s="27" t="s">
        <v>343</v>
      </c>
      <c r="D52" s="28" t="s">
        <v>344</v>
      </c>
      <c r="E52" s="29" t="s">
        <v>256</v>
      </c>
      <c r="F52" s="30">
        <v>34594</v>
      </c>
      <c r="G52" s="27" t="s">
        <v>75</v>
      </c>
      <c r="H52" s="31">
        <v>8</v>
      </c>
      <c r="I52" s="31">
        <v>7</v>
      </c>
      <c r="J52" s="31" t="s">
        <v>26</v>
      </c>
      <c r="K52" s="31">
        <v>3</v>
      </c>
      <c r="L52" s="38"/>
      <c r="M52" s="38"/>
      <c r="N52" s="38"/>
      <c r="O52" s="38"/>
      <c r="P52" s="33">
        <v>7</v>
      </c>
      <c r="Q52" s="34">
        <f t="shared" si="0"/>
        <v>6.7</v>
      </c>
      <c r="R52" s="35" t="str">
        <f t="shared" si="3"/>
        <v>C+</v>
      </c>
      <c r="S52" s="36" t="str">
        <f t="shared" si="1"/>
        <v>Trung bình</v>
      </c>
      <c r="T52" s="37" t="str">
        <f t="shared" si="4"/>
        <v/>
      </c>
      <c r="U52" s="3"/>
      <c r="V52" s="85" t="str">
        <f t="shared" si="2"/>
        <v>Đạt</v>
      </c>
      <c r="W52" s="68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2"/>
    </row>
    <row r="53" spans="1:38" ht="21.75" customHeight="1">
      <c r="B53" s="26">
        <v>44</v>
      </c>
      <c r="C53" s="27" t="s">
        <v>345</v>
      </c>
      <c r="D53" s="28" t="s">
        <v>346</v>
      </c>
      <c r="E53" s="29" t="s">
        <v>305</v>
      </c>
      <c r="F53" s="30">
        <v>34538</v>
      </c>
      <c r="G53" s="27" t="s">
        <v>102</v>
      </c>
      <c r="H53" s="31">
        <v>10</v>
      </c>
      <c r="I53" s="31">
        <v>7</v>
      </c>
      <c r="J53" s="31" t="s">
        <v>26</v>
      </c>
      <c r="K53" s="31">
        <v>6</v>
      </c>
      <c r="L53" s="38"/>
      <c r="M53" s="38"/>
      <c r="N53" s="38"/>
      <c r="O53" s="38"/>
      <c r="P53" s="33">
        <v>7.5</v>
      </c>
      <c r="Q53" s="34">
        <f t="shared" si="0"/>
        <v>7.6</v>
      </c>
      <c r="R53" s="35" t="str">
        <f t="shared" si="3"/>
        <v>B</v>
      </c>
      <c r="S53" s="36" t="str">
        <f t="shared" si="1"/>
        <v>Khá</v>
      </c>
      <c r="T53" s="37" t="str">
        <f t="shared" si="4"/>
        <v/>
      </c>
      <c r="U53" s="3"/>
      <c r="V53" s="85" t="str">
        <f t="shared" si="2"/>
        <v>Đạt</v>
      </c>
      <c r="W53" s="68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2"/>
    </row>
    <row r="54" spans="1:38" ht="21.75" customHeight="1">
      <c r="B54" s="26">
        <v>45</v>
      </c>
      <c r="C54" s="27" t="s">
        <v>347</v>
      </c>
      <c r="D54" s="28" t="s">
        <v>348</v>
      </c>
      <c r="E54" s="29" t="s">
        <v>349</v>
      </c>
      <c r="F54" s="30">
        <v>34610</v>
      </c>
      <c r="G54" s="27" t="s">
        <v>102</v>
      </c>
      <c r="H54" s="31">
        <v>10</v>
      </c>
      <c r="I54" s="31">
        <v>7</v>
      </c>
      <c r="J54" s="31" t="s">
        <v>26</v>
      </c>
      <c r="K54" s="31">
        <v>7</v>
      </c>
      <c r="L54" s="38"/>
      <c r="M54" s="38"/>
      <c r="N54" s="38"/>
      <c r="O54" s="38"/>
      <c r="P54" s="33">
        <v>8</v>
      </c>
      <c r="Q54" s="34">
        <f t="shared" si="0"/>
        <v>8</v>
      </c>
      <c r="R54" s="35" t="str">
        <f t="shared" si="3"/>
        <v>B+</v>
      </c>
      <c r="S54" s="36" t="str">
        <f t="shared" si="1"/>
        <v>Khá</v>
      </c>
      <c r="T54" s="37" t="str">
        <f t="shared" si="4"/>
        <v/>
      </c>
      <c r="U54" s="3"/>
      <c r="V54" s="85" t="str">
        <f t="shared" si="2"/>
        <v>Đạt</v>
      </c>
      <c r="W54" s="68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2"/>
    </row>
    <row r="55" spans="1:38" ht="21.75" customHeight="1">
      <c r="B55" s="26">
        <v>46</v>
      </c>
      <c r="C55" s="27" t="s">
        <v>350</v>
      </c>
      <c r="D55" s="28" t="s">
        <v>351</v>
      </c>
      <c r="E55" s="29" t="s">
        <v>118</v>
      </c>
      <c r="F55" s="30"/>
      <c r="G55" s="27" t="s">
        <v>62</v>
      </c>
      <c r="H55" s="31">
        <v>9</v>
      </c>
      <c r="I55" s="31">
        <v>4</v>
      </c>
      <c r="J55" s="31" t="s">
        <v>26</v>
      </c>
      <c r="K55" s="31">
        <v>5</v>
      </c>
      <c r="L55" s="38"/>
      <c r="M55" s="38"/>
      <c r="N55" s="38"/>
      <c r="O55" s="38"/>
      <c r="P55" s="33">
        <v>4.5</v>
      </c>
      <c r="Q55" s="34">
        <f t="shared" si="0"/>
        <v>5</v>
      </c>
      <c r="R55" s="35" t="str">
        <f t="shared" si="3"/>
        <v>D+</v>
      </c>
      <c r="S55" s="36" t="str">
        <f t="shared" si="1"/>
        <v>Trung bình yếu</v>
      </c>
      <c r="T55" s="37" t="str">
        <f t="shared" si="4"/>
        <v/>
      </c>
      <c r="U55" s="3"/>
      <c r="V55" s="85" t="str">
        <f t="shared" si="2"/>
        <v>Đạt</v>
      </c>
      <c r="W55" s="68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2"/>
    </row>
    <row r="56" spans="1:38" ht="21.75" customHeight="1">
      <c r="B56" s="90">
        <v>47</v>
      </c>
      <c r="C56" s="91" t="s">
        <v>352</v>
      </c>
      <c r="D56" s="92" t="s">
        <v>353</v>
      </c>
      <c r="E56" s="93" t="s">
        <v>354</v>
      </c>
      <c r="F56" s="94"/>
      <c r="G56" s="91" t="s">
        <v>355</v>
      </c>
      <c r="H56" s="95"/>
      <c r="I56" s="95"/>
      <c r="J56" s="95" t="s">
        <v>26</v>
      </c>
      <c r="K56" s="95"/>
      <c r="L56" s="96"/>
      <c r="M56" s="96"/>
      <c r="N56" s="96"/>
      <c r="O56" s="96"/>
      <c r="P56" s="97"/>
      <c r="Q56" s="98">
        <f t="shared" si="0"/>
        <v>0</v>
      </c>
      <c r="R56" s="99" t="str">
        <f t="shared" si="3"/>
        <v>F</v>
      </c>
      <c r="S56" s="100" t="str">
        <f t="shared" si="1"/>
        <v>Kém</v>
      </c>
      <c r="T56" s="101" t="str">
        <f t="shared" si="4"/>
        <v>Không đủ ĐKDT</v>
      </c>
      <c r="U56" s="3"/>
      <c r="V56" s="85" t="str">
        <f t="shared" si="2"/>
        <v>Học lại</v>
      </c>
      <c r="W56" s="68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2"/>
    </row>
    <row r="57" spans="1:38" ht="7.5" customHeight="1">
      <c r="A57" s="2"/>
      <c r="B57" s="39"/>
      <c r="C57" s="40"/>
      <c r="D57" s="40"/>
      <c r="E57" s="41"/>
      <c r="F57" s="41"/>
      <c r="G57" s="41"/>
      <c r="H57" s="42"/>
      <c r="I57" s="43"/>
      <c r="J57" s="43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3"/>
    </row>
    <row r="58" spans="1:38" ht="16.5">
      <c r="A58" s="2"/>
      <c r="B58" s="108" t="s">
        <v>27</v>
      </c>
      <c r="C58" s="108"/>
      <c r="D58" s="40"/>
      <c r="E58" s="41"/>
      <c r="F58" s="41"/>
      <c r="G58" s="41"/>
      <c r="H58" s="42"/>
      <c r="I58" s="43"/>
      <c r="J58" s="43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3"/>
    </row>
    <row r="59" spans="1:38" ht="16.5" customHeight="1">
      <c r="A59" s="2"/>
      <c r="B59" s="45" t="s">
        <v>28</v>
      </c>
      <c r="C59" s="45"/>
      <c r="D59" s="46">
        <f>+$Y$8</f>
        <v>47</v>
      </c>
      <c r="E59" s="47" t="s">
        <v>29</v>
      </c>
      <c r="F59" s="47"/>
      <c r="G59" s="109" t="s">
        <v>30</v>
      </c>
      <c r="H59" s="109"/>
      <c r="I59" s="109"/>
      <c r="J59" s="109"/>
      <c r="K59" s="109"/>
      <c r="L59" s="109"/>
      <c r="M59" s="109"/>
      <c r="N59" s="109"/>
      <c r="O59" s="109"/>
      <c r="P59" s="48">
        <f>$Y$8 -COUNTIF($T$9:$T$224,"Vắng") -COUNTIF($T$9:$T$224,"Vắng có phép") - COUNTIF($T$9:$T$224,"Đình chỉ thi") - COUNTIF($T$9:$T$224,"Không đủ ĐKDT")</f>
        <v>45</v>
      </c>
      <c r="Q59" s="48"/>
      <c r="R59" s="49"/>
      <c r="S59" s="50"/>
      <c r="T59" s="50" t="s">
        <v>29</v>
      </c>
      <c r="U59" s="3"/>
    </row>
    <row r="60" spans="1:38" ht="16.5" customHeight="1">
      <c r="A60" s="2"/>
      <c r="B60" s="45" t="s">
        <v>31</v>
      </c>
      <c r="C60" s="45"/>
      <c r="D60" s="46">
        <f>+$AJ$8</f>
        <v>45</v>
      </c>
      <c r="E60" s="47" t="s">
        <v>29</v>
      </c>
      <c r="F60" s="47"/>
      <c r="G60" s="109" t="s">
        <v>32</v>
      </c>
      <c r="H60" s="109"/>
      <c r="I60" s="109"/>
      <c r="J60" s="109"/>
      <c r="K60" s="109"/>
      <c r="L60" s="109"/>
      <c r="M60" s="109"/>
      <c r="N60" s="109"/>
      <c r="O60" s="109"/>
      <c r="P60" s="51">
        <f>COUNTIF($T$9:$T$100,"Vắng")</f>
        <v>0</v>
      </c>
      <c r="Q60" s="51"/>
      <c r="R60" s="52"/>
      <c r="S60" s="50"/>
      <c r="T60" s="50" t="s">
        <v>29</v>
      </c>
      <c r="U60" s="3"/>
    </row>
    <row r="61" spans="1:38" ht="16.5" customHeight="1">
      <c r="A61" s="2"/>
      <c r="B61" s="45" t="s">
        <v>44</v>
      </c>
      <c r="C61" s="45"/>
      <c r="D61" s="79">
        <f>COUNTIF(V10:V56,"Học lại")</f>
        <v>2</v>
      </c>
      <c r="E61" s="47" t="s">
        <v>29</v>
      </c>
      <c r="F61" s="47"/>
      <c r="G61" s="109" t="s">
        <v>45</v>
      </c>
      <c r="H61" s="109"/>
      <c r="I61" s="109"/>
      <c r="J61" s="109"/>
      <c r="K61" s="109"/>
      <c r="L61" s="109"/>
      <c r="M61" s="109"/>
      <c r="N61" s="109"/>
      <c r="O61" s="109"/>
      <c r="P61" s="48">
        <f>COUNTIF($T$9:$T$100,"Vắng có phép")</f>
        <v>0</v>
      </c>
      <c r="Q61" s="48"/>
      <c r="R61" s="49"/>
      <c r="S61" s="50"/>
      <c r="T61" s="50" t="s">
        <v>29</v>
      </c>
      <c r="U61" s="3"/>
    </row>
    <row r="62" spans="1:38" ht="3" customHeight="1">
      <c r="A62" s="2"/>
      <c r="B62" s="39"/>
      <c r="C62" s="40"/>
      <c r="D62" s="40"/>
      <c r="E62" s="41"/>
      <c r="F62" s="41"/>
      <c r="G62" s="41"/>
      <c r="H62" s="42"/>
      <c r="I62" s="43"/>
      <c r="J62" s="43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3"/>
    </row>
    <row r="63" spans="1:38">
      <c r="B63" s="80" t="s">
        <v>33</v>
      </c>
      <c r="C63" s="80"/>
      <c r="D63" s="81">
        <f>COUNTIF(V10:V56,"Thi lại")</f>
        <v>0</v>
      </c>
      <c r="E63" s="82" t="s">
        <v>29</v>
      </c>
      <c r="F63" s="3"/>
      <c r="G63" s="3"/>
      <c r="H63" s="3"/>
      <c r="I63" s="3"/>
      <c r="J63" s="104"/>
      <c r="K63" s="104"/>
      <c r="L63" s="104"/>
      <c r="M63" s="104"/>
      <c r="N63" s="104"/>
      <c r="O63" s="104"/>
      <c r="P63" s="104"/>
      <c r="Q63" s="104"/>
      <c r="R63" s="104"/>
      <c r="S63" s="104"/>
      <c r="T63" s="104"/>
      <c r="U63" s="3"/>
    </row>
    <row r="64" spans="1:38">
      <c r="B64" s="80"/>
      <c r="C64" s="80"/>
      <c r="D64" s="81"/>
      <c r="E64" s="82"/>
      <c r="F64" s="3"/>
      <c r="G64" s="3"/>
      <c r="H64" s="3"/>
      <c r="I64" s="3"/>
      <c r="J64" s="104" t="s">
        <v>459</v>
      </c>
      <c r="K64" s="104"/>
      <c r="L64" s="104"/>
      <c r="M64" s="104"/>
      <c r="N64" s="104"/>
      <c r="O64" s="104"/>
      <c r="P64" s="104"/>
      <c r="Q64" s="104"/>
      <c r="R64" s="104"/>
      <c r="S64" s="104"/>
      <c r="T64" s="104"/>
      <c r="U64" s="3"/>
    </row>
  </sheetData>
  <sheetProtection formatCells="0" formatColumns="0" formatRows="0" insertColumns="0" insertRows="0" insertHyperlinks="0" deleteColumns="0" deleteRows="0" sort="0" autoFilter="0" pivotTables="0"/>
  <autoFilter ref="A8:AL56">
    <filterColumn colId="3" showButton="0"/>
    <filterColumn colId="12"/>
  </autoFilter>
  <mergeCells count="42">
    <mergeCell ref="J64:T64"/>
    <mergeCell ref="B9:G9"/>
    <mergeCell ref="B58:C58"/>
    <mergeCell ref="G59:O59"/>
    <mergeCell ref="G60:O60"/>
    <mergeCell ref="G61:O61"/>
    <mergeCell ref="J63:T63"/>
    <mergeCell ref="O7:O8"/>
    <mergeCell ref="P7:P8"/>
    <mergeCell ref="Q7:Q9"/>
    <mergeCell ref="R7:R8"/>
    <mergeCell ref="S7:S8"/>
    <mergeCell ref="T7:T9"/>
    <mergeCell ref="H7:H8"/>
    <mergeCell ref="I7:I8"/>
    <mergeCell ref="J7:J8"/>
    <mergeCell ref="K7:K8"/>
    <mergeCell ref="L7:L8"/>
    <mergeCell ref="M7:N7"/>
    <mergeCell ref="AH4:AI6"/>
    <mergeCell ref="AJ4:AK6"/>
    <mergeCell ref="B5:C5"/>
    <mergeCell ref="G5:O5"/>
    <mergeCell ref="P5:T5"/>
    <mergeCell ref="B7:B8"/>
    <mergeCell ref="C7:C8"/>
    <mergeCell ref="D7:E8"/>
    <mergeCell ref="F7:F8"/>
    <mergeCell ref="G7:G8"/>
    <mergeCell ref="W4:W7"/>
    <mergeCell ref="X4:X7"/>
    <mergeCell ref="Y4:Y7"/>
    <mergeCell ref="Z4:AC6"/>
    <mergeCell ref="AD4:AE6"/>
    <mergeCell ref="AF4:AG6"/>
    <mergeCell ref="B1:G1"/>
    <mergeCell ref="H1:T1"/>
    <mergeCell ref="B2:G2"/>
    <mergeCell ref="H2:T2"/>
    <mergeCell ref="B4:C4"/>
    <mergeCell ref="D4:O4"/>
    <mergeCell ref="P4:T4"/>
  </mergeCells>
  <conditionalFormatting sqref="H10:P56">
    <cfRule type="cellIs" dxfId="9" priority="2" operator="greaterThan">
      <formula>10</formula>
    </cfRule>
  </conditionalFormatting>
  <conditionalFormatting sqref="C1:C1048576">
    <cfRule type="duplicateValues" dxfId="8" priority="1"/>
  </conditionalFormatting>
  <dataValidations count="1">
    <dataValidation allowBlank="1" showInputMessage="1" showErrorMessage="1" errorTitle="Không xóa dữ liệu" error="Không xóa dữ liệu" prompt="Không xóa dữ liệu" sqref="D61 AL2:AL8 X2:AK3 W4:AK8 V10:W56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A1:AL65"/>
  <sheetViews>
    <sheetView workbookViewId="0">
      <pane ySplit="3" topLeftCell="A64" activePane="bottomLeft" state="frozen"/>
      <selection activeCell="A6" sqref="A6:XFD6"/>
      <selection pane="bottomLeft" activeCell="A66" sqref="A66:XFD88"/>
    </sheetView>
  </sheetViews>
  <sheetFormatPr defaultRowHeight="15.75"/>
  <cols>
    <col min="1" max="1" width="3.375" style="1" customWidth="1"/>
    <col min="2" max="2" width="4" style="1" customWidth="1"/>
    <col min="3" max="3" width="10.625" style="1" customWidth="1"/>
    <col min="4" max="4" width="13.375" style="1" customWidth="1"/>
    <col min="5" max="5" width="7.25" style="1" customWidth="1"/>
    <col min="6" max="6" width="9.375" style="1" hidden="1" customWidth="1"/>
    <col min="7" max="7" width="12.25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375" style="1" customWidth="1"/>
    <col min="21" max="21" width="6.5" style="1" customWidth="1"/>
    <col min="22" max="22" width="6.5" style="56" customWidth="1"/>
    <col min="23" max="38" width="9" style="55"/>
    <col min="39" max="16384" width="9" style="1"/>
  </cols>
  <sheetData>
    <row r="1" spans="2:38" ht="27.75" customHeight="1">
      <c r="B1" s="124" t="s">
        <v>0</v>
      </c>
      <c r="C1" s="124"/>
      <c r="D1" s="124"/>
      <c r="E1" s="124"/>
      <c r="F1" s="124"/>
      <c r="G1" s="124"/>
      <c r="H1" s="125" t="s">
        <v>455</v>
      </c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3"/>
    </row>
    <row r="2" spans="2:38" ht="39" customHeight="1">
      <c r="B2" s="126" t="s">
        <v>1</v>
      </c>
      <c r="C2" s="126"/>
      <c r="D2" s="126"/>
      <c r="E2" s="126"/>
      <c r="F2" s="126"/>
      <c r="G2" s="126"/>
      <c r="H2" s="127" t="s">
        <v>46</v>
      </c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4"/>
      <c r="V2" s="83"/>
      <c r="AD2" s="56"/>
      <c r="AE2" s="57"/>
      <c r="AF2" s="56"/>
      <c r="AG2" s="56"/>
      <c r="AH2" s="56"/>
      <c r="AI2" s="57"/>
      <c r="AJ2" s="56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3"/>
      <c r="AE3" s="58"/>
      <c r="AI3" s="58"/>
    </row>
    <row r="4" spans="2:38" ht="23.25" customHeight="1">
      <c r="B4" s="128" t="s">
        <v>2</v>
      </c>
      <c r="C4" s="128"/>
      <c r="D4" s="129" t="s">
        <v>165</v>
      </c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30" t="s">
        <v>166</v>
      </c>
      <c r="Q4" s="130"/>
      <c r="R4" s="130"/>
      <c r="S4" s="130"/>
      <c r="T4" s="130"/>
      <c r="W4" s="114" t="s">
        <v>40</v>
      </c>
      <c r="X4" s="114" t="s">
        <v>8</v>
      </c>
      <c r="Y4" s="114" t="s">
        <v>39</v>
      </c>
      <c r="Z4" s="114" t="s">
        <v>38</v>
      </c>
      <c r="AA4" s="114"/>
      <c r="AB4" s="114"/>
      <c r="AC4" s="114"/>
      <c r="AD4" s="114" t="s">
        <v>37</v>
      </c>
      <c r="AE4" s="114"/>
      <c r="AF4" s="114" t="s">
        <v>35</v>
      </c>
      <c r="AG4" s="114"/>
      <c r="AH4" s="114" t="s">
        <v>36</v>
      </c>
      <c r="AI4" s="114"/>
      <c r="AJ4" s="114" t="s">
        <v>34</v>
      </c>
      <c r="AK4" s="114"/>
      <c r="AL4" s="77"/>
    </row>
    <row r="5" spans="2:38" ht="17.25" customHeight="1">
      <c r="B5" s="115" t="s">
        <v>3</v>
      </c>
      <c r="C5" s="115"/>
      <c r="D5" s="8">
        <v>3</v>
      </c>
      <c r="G5" s="116" t="s">
        <v>454</v>
      </c>
      <c r="H5" s="116"/>
      <c r="I5" s="116"/>
      <c r="J5" s="116"/>
      <c r="K5" s="116"/>
      <c r="L5" s="116"/>
      <c r="M5" s="116"/>
      <c r="N5" s="116"/>
      <c r="O5" s="116"/>
      <c r="P5" s="116" t="s">
        <v>168</v>
      </c>
      <c r="Q5" s="116"/>
      <c r="R5" s="116"/>
      <c r="S5" s="116"/>
      <c r="T5" s="116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77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3"/>
      <c r="Q6" s="3"/>
      <c r="R6" s="3"/>
      <c r="S6" s="3"/>
      <c r="T6" s="3"/>
      <c r="W6" s="114"/>
      <c r="X6" s="114"/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4"/>
      <c r="AL6" s="77"/>
    </row>
    <row r="7" spans="2:38" ht="44.25" customHeight="1">
      <c r="B7" s="111" t="s">
        <v>4</v>
      </c>
      <c r="C7" s="118" t="s">
        <v>5</v>
      </c>
      <c r="D7" s="120" t="s">
        <v>6</v>
      </c>
      <c r="E7" s="121"/>
      <c r="F7" s="111" t="s">
        <v>7</v>
      </c>
      <c r="G7" s="111" t="s">
        <v>8</v>
      </c>
      <c r="H7" s="117" t="s">
        <v>9</v>
      </c>
      <c r="I7" s="117" t="s">
        <v>10</v>
      </c>
      <c r="J7" s="117" t="s">
        <v>11</v>
      </c>
      <c r="K7" s="117" t="s">
        <v>12</v>
      </c>
      <c r="L7" s="110" t="s">
        <v>13</v>
      </c>
      <c r="M7" s="105" t="s">
        <v>41</v>
      </c>
      <c r="N7" s="107"/>
      <c r="O7" s="110" t="s">
        <v>14</v>
      </c>
      <c r="P7" s="110" t="s">
        <v>15</v>
      </c>
      <c r="Q7" s="111" t="s">
        <v>16</v>
      </c>
      <c r="R7" s="110" t="s">
        <v>17</v>
      </c>
      <c r="S7" s="111" t="s">
        <v>18</v>
      </c>
      <c r="T7" s="111" t="s">
        <v>19</v>
      </c>
      <c r="W7" s="114"/>
      <c r="X7" s="114"/>
      <c r="Y7" s="114"/>
      <c r="Z7" s="59" t="s">
        <v>20</v>
      </c>
      <c r="AA7" s="59" t="s">
        <v>21</v>
      </c>
      <c r="AB7" s="59" t="s">
        <v>22</v>
      </c>
      <c r="AC7" s="59" t="s">
        <v>23</v>
      </c>
      <c r="AD7" s="59" t="s">
        <v>24</v>
      </c>
      <c r="AE7" s="59" t="s">
        <v>23</v>
      </c>
      <c r="AF7" s="59" t="s">
        <v>24</v>
      </c>
      <c r="AG7" s="59" t="s">
        <v>23</v>
      </c>
      <c r="AH7" s="59" t="s">
        <v>24</v>
      </c>
      <c r="AI7" s="59" t="s">
        <v>23</v>
      </c>
      <c r="AJ7" s="59" t="s">
        <v>24</v>
      </c>
      <c r="AK7" s="60" t="s">
        <v>23</v>
      </c>
      <c r="AL7" s="75"/>
    </row>
    <row r="8" spans="2:38" ht="44.25" customHeight="1">
      <c r="B8" s="113"/>
      <c r="C8" s="119"/>
      <c r="D8" s="122"/>
      <c r="E8" s="123"/>
      <c r="F8" s="113"/>
      <c r="G8" s="113"/>
      <c r="H8" s="117"/>
      <c r="I8" s="117"/>
      <c r="J8" s="117"/>
      <c r="K8" s="117"/>
      <c r="L8" s="110"/>
      <c r="M8" s="89" t="s">
        <v>42</v>
      </c>
      <c r="N8" s="89" t="s">
        <v>43</v>
      </c>
      <c r="O8" s="110"/>
      <c r="P8" s="110"/>
      <c r="Q8" s="112"/>
      <c r="R8" s="110"/>
      <c r="S8" s="113"/>
      <c r="T8" s="112"/>
      <c r="V8" s="84"/>
      <c r="W8" s="61" t="str">
        <f>+D4</f>
        <v>Các công nghệ mạng viễn thông tiên tiến</v>
      </c>
      <c r="X8" s="62" t="str">
        <f>+P4</f>
        <v>Nhóm: TEL1432-01</v>
      </c>
      <c r="Y8" s="63">
        <f>+$AH$8+$AJ$8+$AF$8</f>
        <v>48</v>
      </c>
      <c r="Z8" s="57">
        <f>COUNTIF($S$9:$S$94,"Khiển trách")</f>
        <v>0</v>
      </c>
      <c r="AA8" s="57">
        <f>COUNTIF($S$9:$S$94,"Cảnh cáo")</f>
        <v>0</v>
      </c>
      <c r="AB8" s="57">
        <f>COUNTIF($S$9:$S$94,"Đình chỉ thi")</f>
        <v>0</v>
      </c>
      <c r="AC8" s="64">
        <f>+($Z$8+$AA$8+$AB$8)/$Y$8*100%</f>
        <v>0</v>
      </c>
      <c r="AD8" s="57">
        <f>SUM(COUNTIF($S$9:$S$92,"Vắng"),COUNTIF($S$9:$S$92,"Vắng có phép"))</f>
        <v>0</v>
      </c>
      <c r="AE8" s="65">
        <f>+$AD$8/$Y$8</f>
        <v>0</v>
      </c>
      <c r="AF8" s="66">
        <f>COUNTIF($V$9:$V$92,"Thi lại")</f>
        <v>0</v>
      </c>
      <c r="AG8" s="65">
        <f>+$AF$8/$Y$8</f>
        <v>0</v>
      </c>
      <c r="AH8" s="66">
        <f>COUNTIF($V$9:$V$93,"Học lại")</f>
        <v>10</v>
      </c>
      <c r="AI8" s="65">
        <f>+$AH$8/$Y$8</f>
        <v>0.20833333333333334</v>
      </c>
      <c r="AJ8" s="57">
        <f>COUNTIF($V$10:$V$93,"Đạt")</f>
        <v>38</v>
      </c>
      <c r="AK8" s="64">
        <f>+$AJ$8/$Y$8</f>
        <v>0.79166666666666663</v>
      </c>
      <c r="AL8" s="76"/>
    </row>
    <row r="9" spans="2:38" ht="14.25" customHeight="1">
      <c r="B9" s="105" t="s">
        <v>25</v>
      </c>
      <c r="C9" s="106"/>
      <c r="D9" s="106"/>
      <c r="E9" s="106"/>
      <c r="F9" s="106"/>
      <c r="G9" s="107"/>
      <c r="H9" s="10">
        <v>10</v>
      </c>
      <c r="I9" s="10">
        <v>10</v>
      </c>
      <c r="J9" s="11"/>
      <c r="K9" s="10">
        <v>10</v>
      </c>
      <c r="L9" s="12"/>
      <c r="M9" s="13"/>
      <c r="N9" s="13"/>
      <c r="O9" s="13"/>
      <c r="P9" s="54">
        <f>100-(H9+I9+J9+K9)</f>
        <v>70</v>
      </c>
      <c r="Q9" s="113"/>
      <c r="R9" s="14"/>
      <c r="S9" s="14"/>
      <c r="T9" s="113"/>
      <c r="W9" s="56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77"/>
    </row>
    <row r="10" spans="2:38" ht="18.75" customHeight="1">
      <c r="B10" s="15">
        <v>1</v>
      </c>
      <c r="C10" s="16" t="s">
        <v>357</v>
      </c>
      <c r="D10" s="17" t="s">
        <v>114</v>
      </c>
      <c r="E10" s="18" t="s">
        <v>118</v>
      </c>
      <c r="F10" s="19">
        <v>34253</v>
      </c>
      <c r="G10" s="16" t="s">
        <v>358</v>
      </c>
      <c r="H10" s="20">
        <v>9</v>
      </c>
      <c r="I10" s="20">
        <v>8</v>
      </c>
      <c r="J10" s="20" t="s">
        <v>26</v>
      </c>
      <c r="K10" s="20">
        <v>5</v>
      </c>
      <c r="L10" s="21"/>
      <c r="M10" s="21"/>
      <c r="N10" s="21"/>
      <c r="O10" s="21"/>
      <c r="P10" s="22">
        <v>8</v>
      </c>
      <c r="Q10" s="23">
        <f t="shared" ref="Q10:Q57" si="0">ROUND(SUMPRODUCT(H10:P10,$H$9:$P$9)/100,1)</f>
        <v>7.8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24" t="str">
        <f t="shared" ref="S10:S57" si="1">IF($Q10&lt;4,"Kém",IF(AND($Q10&gt;=4,$Q10&lt;=5.4),"Trung bình yếu",IF(AND($Q10&gt;=5.5,$Q10&lt;=6.9),"Trung bình",IF(AND($Q10&gt;=7,$Q10&lt;=8.4),"Khá",IF(AND($Q10&gt;=8.5,$Q10&lt;=10),"Giỏi","")))))</f>
        <v>Khá</v>
      </c>
      <c r="T10" s="25" t="str">
        <f>+IF(OR($H10=0,$I10=0,$J10=0,$K10=0),"Không đủ ĐKDT","")</f>
        <v/>
      </c>
      <c r="U10" s="3"/>
      <c r="V10" s="85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68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77"/>
    </row>
    <row r="11" spans="2:38" ht="18.75" customHeight="1">
      <c r="B11" s="26">
        <v>2</v>
      </c>
      <c r="C11" s="27" t="s">
        <v>359</v>
      </c>
      <c r="D11" s="28" t="s">
        <v>131</v>
      </c>
      <c r="E11" s="29" t="s">
        <v>118</v>
      </c>
      <c r="F11" s="30">
        <v>34154</v>
      </c>
      <c r="G11" s="27" t="s">
        <v>358</v>
      </c>
      <c r="H11" s="31">
        <v>10</v>
      </c>
      <c r="I11" s="31">
        <v>6</v>
      </c>
      <c r="J11" s="31" t="s">
        <v>26</v>
      </c>
      <c r="K11" s="31">
        <v>6</v>
      </c>
      <c r="L11" s="32"/>
      <c r="M11" s="32"/>
      <c r="N11" s="32"/>
      <c r="O11" s="32"/>
      <c r="P11" s="33">
        <v>4</v>
      </c>
      <c r="Q11" s="34">
        <f t="shared" si="0"/>
        <v>5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D+</v>
      </c>
      <c r="S11" s="36" t="str">
        <f t="shared" si="1"/>
        <v>Trung bình yếu</v>
      </c>
      <c r="T11" s="37" t="str">
        <f>+IF(OR($H11=0,$I11=0,$J11=0,$K11=0),"Không đủ ĐKDT","")</f>
        <v/>
      </c>
      <c r="U11" s="3"/>
      <c r="V11" s="85" t="str">
        <f t="shared" ref="V11:V57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68"/>
      <c r="X11" s="67"/>
      <c r="Y11" s="67"/>
      <c r="Z11" s="67"/>
      <c r="AA11" s="59"/>
      <c r="AB11" s="59"/>
      <c r="AC11" s="59"/>
      <c r="AD11" s="59"/>
      <c r="AE11" s="58"/>
      <c r="AF11" s="59"/>
      <c r="AG11" s="59"/>
      <c r="AH11" s="59"/>
      <c r="AI11" s="59"/>
      <c r="AJ11" s="59"/>
      <c r="AK11" s="59"/>
      <c r="AL11" s="75"/>
    </row>
    <row r="12" spans="2:38" ht="18.75" customHeight="1">
      <c r="B12" s="26">
        <v>3</v>
      </c>
      <c r="C12" s="27" t="s">
        <v>360</v>
      </c>
      <c r="D12" s="28" t="s">
        <v>361</v>
      </c>
      <c r="E12" s="29" t="s">
        <v>362</v>
      </c>
      <c r="F12" s="30">
        <v>32729</v>
      </c>
      <c r="G12" s="27" t="s">
        <v>358</v>
      </c>
      <c r="H12" s="31">
        <v>10</v>
      </c>
      <c r="I12" s="31">
        <v>7</v>
      </c>
      <c r="J12" s="31" t="s">
        <v>26</v>
      </c>
      <c r="K12" s="31">
        <v>4</v>
      </c>
      <c r="L12" s="38"/>
      <c r="M12" s="38"/>
      <c r="N12" s="38"/>
      <c r="O12" s="38"/>
      <c r="P12" s="33">
        <v>8</v>
      </c>
      <c r="Q12" s="34">
        <f t="shared" si="0"/>
        <v>7.7</v>
      </c>
      <c r="R12" s="35" t="str">
        <f t="shared" ref="R12:R57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6" t="str">
        <f t="shared" si="1"/>
        <v>Khá</v>
      </c>
      <c r="T12" s="37" t="str">
        <f t="shared" ref="T12:T57" si="4">+IF(OR($H12=0,$I12=0,$J12=0,$K12=0),"Không đủ ĐKDT","")</f>
        <v/>
      </c>
      <c r="U12" s="3"/>
      <c r="V12" s="85" t="str">
        <f t="shared" si="2"/>
        <v>Đạt</v>
      </c>
      <c r="W12" s="68"/>
      <c r="X12" s="69"/>
      <c r="Y12" s="69"/>
      <c r="Z12" s="88"/>
      <c r="AA12" s="58"/>
      <c r="AB12" s="58"/>
      <c r="AC12" s="58"/>
      <c r="AD12" s="70"/>
      <c r="AE12" s="58"/>
      <c r="AF12" s="71"/>
      <c r="AG12" s="72"/>
      <c r="AH12" s="71"/>
      <c r="AI12" s="72"/>
      <c r="AJ12" s="71"/>
      <c r="AK12" s="58"/>
      <c r="AL12" s="78"/>
    </row>
    <row r="13" spans="2:38" ht="18.75" customHeight="1">
      <c r="B13" s="26">
        <v>4</v>
      </c>
      <c r="C13" s="27" t="s">
        <v>363</v>
      </c>
      <c r="D13" s="28" t="s">
        <v>364</v>
      </c>
      <c r="E13" s="29" t="s">
        <v>365</v>
      </c>
      <c r="F13" s="30">
        <v>33434</v>
      </c>
      <c r="G13" s="27" t="s">
        <v>358</v>
      </c>
      <c r="H13" s="31">
        <v>10</v>
      </c>
      <c r="I13" s="31">
        <v>8</v>
      </c>
      <c r="J13" s="31" t="s">
        <v>26</v>
      </c>
      <c r="K13" s="31">
        <v>6</v>
      </c>
      <c r="L13" s="38"/>
      <c r="M13" s="38"/>
      <c r="N13" s="38"/>
      <c r="O13" s="38"/>
      <c r="P13" s="33">
        <v>3</v>
      </c>
      <c r="Q13" s="34">
        <f t="shared" si="0"/>
        <v>4.5</v>
      </c>
      <c r="R13" s="35" t="str">
        <f t="shared" si="3"/>
        <v>D</v>
      </c>
      <c r="S13" s="36" t="str">
        <f t="shared" si="1"/>
        <v>Trung bình yếu</v>
      </c>
      <c r="T13" s="37" t="str">
        <f t="shared" si="4"/>
        <v/>
      </c>
      <c r="U13" s="3"/>
      <c r="V13" s="85" t="str">
        <f t="shared" si="2"/>
        <v>Đạt</v>
      </c>
      <c r="W13" s="68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2"/>
    </row>
    <row r="14" spans="2:38" ht="18.75" customHeight="1">
      <c r="B14" s="26">
        <v>5</v>
      </c>
      <c r="C14" s="27" t="s">
        <v>366</v>
      </c>
      <c r="D14" s="28" t="s">
        <v>367</v>
      </c>
      <c r="E14" s="29" t="s">
        <v>57</v>
      </c>
      <c r="F14" s="30">
        <v>34094</v>
      </c>
      <c r="G14" s="27" t="s">
        <v>358</v>
      </c>
      <c r="H14" s="31">
        <v>9</v>
      </c>
      <c r="I14" s="31">
        <v>8</v>
      </c>
      <c r="J14" s="31" t="s">
        <v>26</v>
      </c>
      <c r="K14" s="31">
        <v>7</v>
      </c>
      <c r="L14" s="38"/>
      <c r="M14" s="38"/>
      <c r="N14" s="38"/>
      <c r="O14" s="38"/>
      <c r="P14" s="33">
        <v>8</v>
      </c>
      <c r="Q14" s="34">
        <f t="shared" si="0"/>
        <v>8</v>
      </c>
      <c r="R14" s="35" t="str">
        <f t="shared" si="3"/>
        <v>B+</v>
      </c>
      <c r="S14" s="36" t="str">
        <f t="shared" si="1"/>
        <v>Khá</v>
      </c>
      <c r="T14" s="37" t="str">
        <f t="shared" si="4"/>
        <v/>
      </c>
      <c r="U14" s="3"/>
      <c r="V14" s="85" t="str">
        <f t="shared" si="2"/>
        <v>Đạt</v>
      </c>
      <c r="W14" s="68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2"/>
    </row>
    <row r="15" spans="2:38" ht="18.75" customHeight="1">
      <c r="B15" s="26">
        <v>6</v>
      </c>
      <c r="C15" s="27" t="s">
        <v>368</v>
      </c>
      <c r="D15" s="28" t="s">
        <v>369</v>
      </c>
      <c r="E15" s="29" t="s">
        <v>57</v>
      </c>
      <c r="F15" s="30">
        <v>33373</v>
      </c>
      <c r="G15" s="27" t="s">
        <v>358</v>
      </c>
      <c r="H15" s="31">
        <v>9</v>
      </c>
      <c r="I15" s="31">
        <v>6</v>
      </c>
      <c r="J15" s="31" t="s">
        <v>26</v>
      </c>
      <c r="K15" s="31">
        <v>6</v>
      </c>
      <c r="L15" s="38"/>
      <c r="M15" s="38"/>
      <c r="N15" s="38"/>
      <c r="O15" s="38"/>
      <c r="P15" s="33">
        <v>5</v>
      </c>
      <c r="Q15" s="34">
        <f t="shared" si="0"/>
        <v>5.6</v>
      </c>
      <c r="R15" s="35" t="str">
        <f t="shared" si="3"/>
        <v>C</v>
      </c>
      <c r="S15" s="36" t="str">
        <f t="shared" si="1"/>
        <v>Trung bình</v>
      </c>
      <c r="T15" s="37" t="str">
        <f t="shared" si="4"/>
        <v/>
      </c>
      <c r="U15" s="3"/>
      <c r="V15" s="85" t="str">
        <f t="shared" si="2"/>
        <v>Đạt</v>
      </c>
      <c r="W15" s="68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2"/>
    </row>
    <row r="16" spans="2:38" ht="18.75" customHeight="1">
      <c r="B16" s="26">
        <v>7</v>
      </c>
      <c r="C16" s="27" t="s">
        <v>370</v>
      </c>
      <c r="D16" s="28" t="s">
        <v>371</v>
      </c>
      <c r="E16" s="29" t="s">
        <v>372</v>
      </c>
      <c r="F16" s="30">
        <v>33654</v>
      </c>
      <c r="G16" s="27" t="s">
        <v>358</v>
      </c>
      <c r="H16" s="31">
        <v>9</v>
      </c>
      <c r="I16" s="31">
        <v>9</v>
      </c>
      <c r="J16" s="31" t="s">
        <v>26</v>
      </c>
      <c r="K16" s="31">
        <v>4</v>
      </c>
      <c r="L16" s="38"/>
      <c r="M16" s="38"/>
      <c r="N16" s="38"/>
      <c r="O16" s="38"/>
      <c r="P16" s="33">
        <v>4</v>
      </c>
      <c r="Q16" s="34">
        <f t="shared" si="0"/>
        <v>5</v>
      </c>
      <c r="R16" s="35" t="str">
        <f t="shared" si="3"/>
        <v>D+</v>
      </c>
      <c r="S16" s="36" t="str">
        <f t="shared" si="1"/>
        <v>Trung bình yếu</v>
      </c>
      <c r="T16" s="37" t="str">
        <f t="shared" si="4"/>
        <v/>
      </c>
      <c r="U16" s="3"/>
      <c r="V16" s="85" t="str">
        <f t="shared" si="2"/>
        <v>Đạt</v>
      </c>
      <c r="W16" s="68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2"/>
    </row>
    <row r="17" spans="2:38" ht="18.75" customHeight="1">
      <c r="B17" s="26">
        <v>8</v>
      </c>
      <c r="C17" s="27" t="s">
        <v>373</v>
      </c>
      <c r="D17" s="28" t="s">
        <v>374</v>
      </c>
      <c r="E17" s="29" t="s">
        <v>375</v>
      </c>
      <c r="F17" s="30">
        <v>33411</v>
      </c>
      <c r="G17" s="27" t="s">
        <v>358</v>
      </c>
      <c r="H17" s="31">
        <v>9</v>
      </c>
      <c r="I17" s="31">
        <v>6</v>
      </c>
      <c r="J17" s="31" t="s">
        <v>26</v>
      </c>
      <c r="K17" s="31">
        <v>7</v>
      </c>
      <c r="L17" s="38"/>
      <c r="M17" s="38"/>
      <c r="N17" s="38"/>
      <c r="O17" s="38"/>
      <c r="P17" s="33">
        <v>3</v>
      </c>
      <c r="Q17" s="34">
        <f t="shared" si="0"/>
        <v>4.3</v>
      </c>
      <c r="R17" s="35" t="str">
        <f t="shared" si="3"/>
        <v>D</v>
      </c>
      <c r="S17" s="36" t="str">
        <f t="shared" si="1"/>
        <v>Trung bình yếu</v>
      </c>
      <c r="T17" s="37" t="str">
        <f t="shared" si="4"/>
        <v/>
      </c>
      <c r="U17" s="3"/>
      <c r="V17" s="85" t="str">
        <f t="shared" si="2"/>
        <v>Đạt</v>
      </c>
      <c r="W17" s="68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2"/>
    </row>
    <row r="18" spans="2:38" ht="18.75" customHeight="1">
      <c r="B18" s="26">
        <v>9</v>
      </c>
      <c r="C18" s="27" t="s">
        <v>376</v>
      </c>
      <c r="D18" s="28" t="s">
        <v>139</v>
      </c>
      <c r="E18" s="29" t="s">
        <v>91</v>
      </c>
      <c r="F18" s="30">
        <v>33383</v>
      </c>
      <c r="G18" s="27" t="s">
        <v>358</v>
      </c>
      <c r="H18" s="31">
        <v>9</v>
      </c>
      <c r="I18" s="31">
        <v>7</v>
      </c>
      <c r="J18" s="31" t="s">
        <v>26</v>
      </c>
      <c r="K18" s="31">
        <v>5</v>
      </c>
      <c r="L18" s="38"/>
      <c r="M18" s="38"/>
      <c r="N18" s="38"/>
      <c r="O18" s="38"/>
      <c r="P18" s="33">
        <v>2</v>
      </c>
      <c r="Q18" s="34">
        <f t="shared" si="0"/>
        <v>3.5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3"/>
      <c r="V18" s="85" t="str">
        <f t="shared" si="2"/>
        <v>Học lại</v>
      </c>
      <c r="W18" s="68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2"/>
    </row>
    <row r="19" spans="2:38" ht="18.75" customHeight="1">
      <c r="B19" s="26">
        <v>10</v>
      </c>
      <c r="C19" s="27" t="s">
        <v>377</v>
      </c>
      <c r="D19" s="28" t="s">
        <v>378</v>
      </c>
      <c r="E19" s="29" t="s">
        <v>86</v>
      </c>
      <c r="F19" s="30">
        <v>32501</v>
      </c>
      <c r="G19" s="27" t="s">
        <v>358</v>
      </c>
      <c r="H19" s="31">
        <v>9</v>
      </c>
      <c r="I19" s="31">
        <v>7</v>
      </c>
      <c r="J19" s="31" t="s">
        <v>26</v>
      </c>
      <c r="K19" s="31">
        <v>4</v>
      </c>
      <c r="L19" s="38"/>
      <c r="M19" s="38"/>
      <c r="N19" s="38"/>
      <c r="O19" s="38"/>
      <c r="P19" s="33">
        <v>6</v>
      </c>
      <c r="Q19" s="34">
        <f t="shared" si="0"/>
        <v>6.2</v>
      </c>
      <c r="R19" s="35" t="str">
        <f t="shared" si="3"/>
        <v>C</v>
      </c>
      <c r="S19" s="36" t="str">
        <f t="shared" si="1"/>
        <v>Trung bình</v>
      </c>
      <c r="T19" s="37" t="str">
        <f t="shared" si="4"/>
        <v/>
      </c>
      <c r="U19" s="3"/>
      <c r="V19" s="85" t="str">
        <f t="shared" si="2"/>
        <v>Đạt</v>
      </c>
      <c r="W19" s="68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2"/>
    </row>
    <row r="20" spans="2:38" ht="18.75" customHeight="1">
      <c r="B20" s="26">
        <v>11</v>
      </c>
      <c r="C20" s="27" t="s">
        <v>379</v>
      </c>
      <c r="D20" s="28" t="s">
        <v>52</v>
      </c>
      <c r="E20" s="29" t="s">
        <v>86</v>
      </c>
      <c r="F20" s="30">
        <v>34250</v>
      </c>
      <c r="G20" s="27" t="s">
        <v>358</v>
      </c>
      <c r="H20" s="31">
        <v>9</v>
      </c>
      <c r="I20" s="31">
        <v>8</v>
      </c>
      <c r="J20" s="31" t="s">
        <v>26</v>
      </c>
      <c r="K20" s="31">
        <v>6</v>
      </c>
      <c r="L20" s="38"/>
      <c r="M20" s="38"/>
      <c r="N20" s="38"/>
      <c r="O20" s="38"/>
      <c r="P20" s="33">
        <v>7</v>
      </c>
      <c r="Q20" s="34">
        <f t="shared" si="0"/>
        <v>7.2</v>
      </c>
      <c r="R20" s="35" t="str">
        <f t="shared" si="3"/>
        <v>B</v>
      </c>
      <c r="S20" s="36" t="str">
        <f t="shared" si="1"/>
        <v>Khá</v>
      </c>
      <c r="T20" s="37" t="str">
        <f t="shared" si="4"/>
        <v/>
      </c>
      <c r="U20" s="3"/>
      <c r="V20" s="85" t="str">
        <f t="shared" si="2"/>
        <v>Đạt</v>
      </c>
      <c r="W20" s="68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2"/>
    </row>
    <row r="21" spans="2:38" ht="18.75" customHeight="1">
      <c r="B21" s="26">
        <v>12</v>
      </c>
      <c r="C21" s="27" t="s">
        <v>380</v>
      </c>
      <c r="D21" s="28" t="s">
        <v>114</v>
      </c>
      <c r="E21" s="29" t="s">
        <v>86</v>
      </c>
      <c r="F21" s="30">
        <v>33751</v>
      </c>
      <c r="G21" s="27" t="s">
        <v>358</v>
      </c>
      <c r="H21" s="31">
        <v>9</v>
      </c>
      <c r="I21" s="31">
        <v>8</v>
      </c>
      <c r="J21" s="31" t="s">
        <v>26</v>
      </c>
      <c r="K21" s="31">
        <v>5</v>
      </c>
      <c r="L21" s="38"/>
      <c r="M21" s="38"/>
      <c r="N21" s="38"/>
      <c r="O21" s="38"/>
      <c r="P21" s="33">
        <v>5</v>
      </c>
      <c r="Q21" s="34">
        <f t="shared" si="0"/>
        <v>5.7</v>
      </c>
      <c r="R21" s="35" t="str">
        <f t="shared" si="3"/>
        <v>C</v>
      </c>
      <c r="S21" s="36" t="str">
        <f t="shared" si="1"/>
        <v>Trung bình</v>
      </c>
      <c r="T21" s="37" t="str">
        <f t="shared" si="4"/>
        <v/>
      </c>
      <c r="U21" s="3"/>
      <c r="V21" s="85" t="str">
        <f t="shared" si="2"/>
        <v>Đạt</v>
      </c>
      <c r="W21" s="68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2"/>
    </row>
    <row r="22" spans="2:38" ht="18.75" customHeight="1">
      <c r="B22" s="26">
        <v>13</v>
      </c>
      <c r="C22" s="27" t="s">
        <v>381</v>
      </c>
      <c r="D22" s="28" t="s">
        <v>382</v>
      </c>
      <c r="E22" s="29" t="s">
        <v>78</v>
      </c>
      <c r="F22" s="30">
        <v>33928</v>
      </c>
      <c r="G22" s="27" t="s">
        <v>358</v>
      </c>
      <c r="H22" s="31">
        <v>10</v>
      </c>
      <c r="I22" s="31">
        <v>7</v>
      </c>
      <c r="J22" s="31" t="s">
        <v>26</v>
      </c>
      <c r="K22" s="31">
        <v>5</v>
      </c>
      <c r="L22" s="38"/>
      <c r="M22" s="38"/>
      <c r="N22" s="38"/>
      <c r="O22" s="38"/>
      <c r="P22" s="33">
        <v>3</v>
      </c>
      <c r="Q22" s="34">
        <f t="shared" si="0"/>
        <v>4.3</v>
      </c>
      <c r="R22" s="35" t="str">
        <f t="shared" si="3"/>
        <v>D</v>
      </c>
      <c r="S22" s="36" t="str">
        <f t="shared" si="1"/>
        <v>Trung bình yếu</v>
      </c>
      <c r="T22" s="37" t="str">
        <f t="shared" si="4"/>
        <v/>
      </c>
      <c r="U22" s="3"/>
      <c r="V22" s="85" t="str">
        <f t="shared" si="2"/>
        <v>Đạt</v>
      </c>
      <c r="W22" s="68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2"/>
    </row>
    <row r="23" spans="2:38" ht="18.75" customHeight="1">
      <c r="B23" s="26">
        <v>14</v>
      </c>
      <c r="C23" s="27" t="s">
        <v>383</v>
      </c>
      <c r="D23" s="28" t="s">
        <v>274</v>
      </c>
      <c r="E23" s="29" t="s">
        <v>204</v>
      </c>
      <c r="F23" s="30">
        <v>33753</v>
      </c>
      <c r="G23" s="27" t="s">
        <v>358</v>
      </c>
      <c r="H23" s="31">
        <v>10</v>
      </c>
      <c r="I23" s="31">
        <v>7</v>
      </c>
      <c r="J23" s="31" t="s">
        <v>26</v>
      </c>
      <c r="K23" s="31">
        <v>6</v>
      </c>
      <c r="L23" s="38"/>
      <c r="M23" s="38"/>
      <c r="N23" s="38"/>
      <c r="O23" s="38"/>
      <c r="P23" s="33">
        <v>2</v>
      </c>
      <c r="Q23" s="34">
        <f t="shared" si="0"/>
        <v>3.7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3"/>
      <c r="V23" s="85" t="str">
        <f t="shared" si="2"/>
        <v>Học lại</v>
      </c>
      <c r="W23" s="68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2"/>
    </row>
    <row r="24" spans="2:38" ht="18.75" customHeight="1">
      <c r="B24" s="26">
        <v>15</v>
      </c>
      <c r="C24" s="27" t="s">
        <v>384</v>
      </c>
      <c r="D24" s="28" t="s">
        <v>385</v>
      </c>
      <c r="E24" s="29" t="s">
        <v>386</v>
      </c>
      <c r="F24" s="30">
        <v>33791</v>
      </c>
      <c r="G24" s="27" t="s">
        <v>358</v>
      </c>
      <c r="H24" s="31">
        <v>8</v>
      </c>
      <c r="I24" s="31">
        <v>6</v>
      </c>
      <c r="J24" s="31" t="s">
        <v>26</v>
      </c>
      <c r="K24" s="31">
        <v>4</v>
      </c>
      <c r="L24" s="38"/>
      <c r="M24" s="38"/>
      <c r="N24" s="38"/>
      <c r="O24" s="38"/>
      <c r="P24" s="33">
        <v>4</v>
      </c>
      <c r="Q24" s="34">
        <f t="shared" si="0"/>
        <v>4.5999999999999996</v>
      </c>
      <c r="R24" s="35" t="str">
        <f t="shared" si="3"/>
        <v>D</v>
      </c>
      <c r="S24" s="36" t="str">
        <f t="shared" si="1"/>
        <v>Trung bình yếu</v>
      </c>
      <c r="T24" s="37" t="str">
        <f t="shared" si="4"/>
        <v/>
      </c>
      <c r="U24" s="3"/>
      <c r="V24" s="85" t="str">
        <f t="shared" si="2"/>
        <v>Đạt</v>
      </c>
      <c r="W24" s="68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2"/>
    </row>
    <row r="25" spans="2:38" ht="18.75" customHeight="1">
      <c r="B25" s="26">
        <v>16</v>
      </c>
      <c r="C25" s="27" t="s">
        <v>387</v>
      </c>
      <c r="D25" s="28" t="s">
        <v>114</v>
      </c>
      <c r="E25" s="29" t="s">
        <v>388</v>
      </c>
      <c r="F25" s="30">
        <v>32681</v>
      </c>
      <c r="G25" s="27" t="s">
        <v>358</v>
      </c>
      <c r="H25" s="31">
        <v>10</v>
      </c>
      <c r="I25" s="31">
        <v>9</v>
      </c>
      <c r="J25" s="31" t="s">
        <v>26</v>
      </c>
      <c r="K25" s="31">
        <v>4</v>
      </c>
      <c r="L25" s="38"/>
      <c r="M25" s="38"/>
      <c r="N25" s="38"/>
      <c r="O25" s="38"/>
      <c r="P25" s="33">
        <v>6</v>
      </c>
      <c r="Q25" s="34">
        <f t="shared" si="0"/>
        <v>6.5</v>
      </c>
      <c r="R25" s="35" t="str">
        <f t="shared" si="3"/>
        <v>C+</v>
      </c>
      <c r="S25" s="36" t="str">
        <f t="shared" si="1"/>
        <v>Trung bình</v>
      </c>
      <c r="T25" s="37" t="str">
        <f t="shared" si="4"/>
        <v/>
      </c>
      <c r="U25" s="3"/>
      <c r="V25" s="85" t="str">
        <f t="shared" si="2"/>
        <v>Đạt</v>
      </c>
      <c r="W25" s="68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2"/>
    </row>
    <row r="26" spans="2:38" ht="18.75" customHeight="1">
      <c r="B26" s="26">
        <v>17</v>
      </c>
      <c r="C26" s="27" t="s">
        <v>389</v>
      </c>
      <c r="D26" s="28" t="s">
        <v>390</v>
      </c>
      <c r="E26" s="29" t="s">
        <v>388</v>
      </c>
      <c r="F26" s="30">
        <v>34086</v>
      </c>
      <c r="G26" s="27" t="s">
        <v>358</v>
      </c>
      <c r="H26" s="31">
        <v>8</v>
      </c>
      <c r="I26" s="31">
        <v>7</v>
      </c>
      <c r="J26" s="31" t="s">
        <v>26</v>
      </c>
      <c r="K26" s="31">
        <v>4</v>
      </c>
      <c r="L26" s="38"/>
      <c r="M26" s="38"/>
      <c r="N26" s="38"/>
      <c r="O26" s="38"/>
      <c r="P26" s="33">
        <v>4</v>
      </c>
      <c r="Q26" s="34">
        <f t="shared" si="0"/>
        <v>4.7</v>
      </c>
      <c r="R26" s="35" t="str">
        <f t="shared" si="3"/>
        <v>D</v>
      </c>
      <c r="S26" s="36" t="str">
        <f t="shared" si="1"/>
        <v>Trung bình yếu</v>
      </c>
      <c r="T26" s="37" t="str">
        <f t="shared" si="4"/>
        <v/>
      </c>
      <c r="U26" s="3"/>
      <c r="V26" s="85" t="str">
        <f t="shared" si="2"/>
        <v>Đạt</v>
      </c>
      <c r="W26" s="68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2"/>
    </row>
    <row r="27" spans="2:38" ht="18.75" customHeight="1">
      <c r="B27" s="26">
        <v>18</v>
      </c>
      <c r="C27" s="27" t="s">
        <v>391</v>
      </c>
      <c r="D27" s="28" t="s">
        <v>392</v>
      </c>
      <c r="E27" s="29" t="s">
        <v>393</v>
      </c>
      <c r="F27" s="30">
        <v>33765</v>
      </c>
      <c r="G27" s="27" t="s">
        <v>358</v>
      </c>
      <c r="H27" s="31">
        <v>10</v>
      </c>
      <c r="I27" s="31">
        <v>8</v>
      </c>
      <c r="J27" s="31" t="s">
        <v>26</v>
      </c>
      <c r="K27" s="31">
        <v>5</v>
      </c>
      <c r="L27" s="38"/>
      <c r="M27" s="38"/>
      <c r="N27" s="38"/>
      <c r="O27" s="38"/>
      <c r="P27" s="33">
        <v>5</v>
      </c>
      <c r="Q27" s="34">
        <f t="shared" si="0"/>
        <v>5.8</v>
      </c>
      <c r="R27" s="35" t="str">
        <f t="shared" si="3"/>
        <v>C</v>
      </c>
      <c r="S27" s="36" t="str">
        <f t="shared" si="1"/>
        <v>Trung bình</v>
      </c>
      <c r="T27" s="37" t="str">
        <f t="shared" si="4"/>
        <v/>
      </c>
      <c r="U27" s="3"/>
      <c r="V27" s="85" t="str">
        <f t="shared" si="2"/>
        <v>Đạt</v>
      </c>
      <c r="W27" s="68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2"/>
    </row>
    <row r="28" spans="2:38" ht="18.75" customHeight="1">
      <c r="B28" s="26">
        <v>19</v>
      </c>
      <c r="C28" s="27" t="s">
        <v>394</v>
      </c>
      <c r="D28" s="28" t="s">
        <v>395</v>
      </c>
      <c r="E28" s="29" t="s">
        <v>120</v>
      </c>
      <c r="F28" s="30">
        <v>33627</v>
      </c>
      <c r="G28" s="27" t="s">
        <v>358</v>
      </c>
      <c r="H28" s="31">
        <v>9</v>
      </c>
      <c r="I28" s="31">
        <v>6</v>
      </c>
      <c r="J28" s="31" t="s">
        <v>26</v>
      </c>
      <c r="K28" s="31">
        <v>6</v>
      </c>
      <c r="L28" s="38"/>
      <c r="M28" s="38"/>
      <c r="N28" s="38"/>
      <c r="O28" s="38"/>
      <c r="P28" s="33">
        <v>6</v>
      </c>
      <c r="Q28" s="34">
        <f t="shared" si="0"/>
        <v>6.3</v>
      </c>
      <c r="R28" s="35" t="str">
        <f t="shared" si="3"/>
        <v>C</v>
      </c>
      <c r="S28" s="36" t="str">
        <f t="shared" si="1"/>
        <v>Trung bình</v>
      </c>
      <c r="T28" s="37" t="str">
        <f t="shared" si="4"/>
        <v/>
      </c>
      <c r="U28" s="3"/>
      <c r="V28" s="85" t="str">
        <f t="shared" si="2"/>
        <v>Đạt</v>
      </c>
      <c r="W28" s="68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2"/>
    </row>
    <row r="29" spans="2:38" ht="18.75" customHeight="1">
      <c r="B29" s="26">
        <v>20</v>
      </c>
      <c r="C29" s="27" t="s">
        <v>396</v>
      </c>
      <c r="D29" s="28" t="s">
        <v>397</v>
      </c>
      <c r="E29" s="29" t="s">
        <v>398</v>
      </c>
      <c r="F29" s="30">
        <v>33249</v>
      </c>
      <c r="G29" s="27" t="s">
        <v>358</v>
      </c>
      <c r="H29" s="31">
        <v>10</v>
      </c>
      <c r="I29" s="31">
        <v>6</v>
      </c>
      <c r="J29" s="31" t="s">
        <v>26</v>
      </c>
      <c r="K29" s="31">
        <v>6</v>
      </c>
      <c r="L29" s="38"/>
      <c r="M29" s="38"/>
      <c r="N29" s="38"/>
      <c r="O29" s="38"/>
      <c r="P29" s="33">
        <v>4</v>
      </c>
      <c r="Q29" s="34">
        <f t="shared" si="0"/>
        <v>5</v>
      </c>
      <c r="R29" s="35" t="str">
        <f t="shared" si="3"/>
        <v>D+</v>
      </c>
      <c r="S29" s="36" t="str">
        <f t="shared" si="1"/>
        <v>Trung bình yếu</v>
      </c>
      <c r="T29" s="37" t="str">
        <f t="shared" si="4"/>
        <v/>
      </c>
      <c r="U29" s="3"/>
      <c r="V29" s="85" t="str">
        <f t="shared" si="2"/>
        <v>Đạt</v>
      </c>
      <c r="W29" s="68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2"/>
    </row>
    <row r="30" spans="2:38" ht="18.75" customHeight="1">
      <c r="B30" s="26">
        <v>21</v>
      </c>
      <c r="C30" s="27" t="s">
        <v>399</v>
      </c>
      <c r="D30" s="28" t="s">
        <v>392</v>
      </c>
      <c r="E30" s="29" t="s">
        <v>265</v>
      </c>
      <c r="F30" s="30">
        <v>33894</v>
      </c>
      <c r="G30" s="27" t="s">
        <v>358</v>
      </c>
      <c r="H30" s="31">
        <v>8</v>
      </c>
      <c r="I30" s="31">
        <v>7</v>
      </c>
      <c r="J30" s="31" t="s">
        <v>26</v>
      </c>
      <c r="K30" s="31">
        <v>4</v>
      </c>
      <c r="L30" s="38"/>
      <c r="M30" s="38"/>
      <c r="N30" s="38"/>
      <c r="O30" s="38"/>
      <c r="P30" s="33">
        <v>5</v>
      </c>
      <c r="Q30" s="34">
        <f t="shared" si="0"/>
        <v>5.4</v>
      </c>
      <c r="R30" s="35" t="str">
        <f t="shared" si="3"/>
        <v>D+</v>
      </c>
      <c r="S30" s="36" t="str">
        <f t="shared" si="1"/>
        <v>Trung bình yếu</v>
      </c>
      <c r="T30" s="37" t="str">
        <f t="shared" si="4"/>
        <v/>
      </c>
      <c r="U30" s="3"/>
      <c r="V30" s="85" t="str">
        <f t="shared" si="2"/>
        <v>Đạt</v>
      </c>
      <c r="W30" s="68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2"/>
    </row>
    <row r="31" spans="2:38" ht="18.75" customHeight="1">
      <c r="B31" s="26">
        <v>22</v>
      </c>
      <c r="C31" s="27" t="s">
        <v>400</v>
      </c>
      <c r="D31" s="28" t="s">
        <v>401</v>
      </c>
      <c r="E31" s="29" t="s">
        <v>83</v>
      </c>
      <c r="F31" s="30">
        <v>33604</v>
      </c>
      <c r="G31" s="27" t="s">
        <v>358</v>
      </c>
      <c r="H31" s="31">
        <v>9</v>
      </c>
      <c r="I31" s="31">
        <v>8</v>
      </c>
      <c r="J31" s="31" t="s">
        <v>26</v>
      </c>
      <c r="K31" s="31">
        <v>5</v>
      </c>
      <c r="L31" s="38"/>
      <c r="M31" s="38"/>
      <c r="N31" s="38"/>
      <c r="O31" s="38"/>
      <c r="P31" s="33">
        <v>7.5</v>
      </c>
      <c r="Q31" s="34">
        <f t="shared" si="0"/>
        <v>7.5</v>
      </c>
      <c r="R31" s="35" t="str">
        <f t="shared" si="3"/>
        <v>B</v>
      </c>
      <c r="S31" s="36" t="str">
        <f t="shared" si="1"/>
        <v>Khá</v>
      </c>
      <c r="T31" s="37" t="str">
        <f t="shared" si="4"/>
        <v/>
      </c>
      <c r="U31" s="3"/>
      <c r="V31" s="85" t="str">
        <f t="shared" si="2"/>
        <v>Đạt</v>
      </c>
      <c r="W31" s="68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2"/>
    </row>
    <row r="32" spans="2:38" ht="18.75" customHeight="1">
      <c r="B32" s="26">
        <v>23</v>
      </c>
      <c r="C32" s="27" t="s">
        <v>402</v>
      </c>
      <c r="D32" s="28" t="s">
        <v>403</v>
      </c>
      <c r="E32" s="29" t="s">
        <v>53</v>
      </c>
      <c r="F32" s="30">
        <v>34158</v>
      </c>
      <c r="G32" s="27" t="s">
        <v>358</v>
      </c>
      <c r="H32" s="31">
        <v>10</v>
      </c>
      <c r="I32" s="31">
        <v>8</v>
      </c>
      <c r="J32" s="31" t="s">
        <v>26</v>
      </c>
      <c r="K32" s="31">
        <v>7</v>
      </c>
      <c r="L32" s="38"/>
      <c r="M32" s="38"/>
      <c r="N32" s="38"/>
      <c r="O32" s="38"/>
      <c r="P32" s="33">
        <v>6</v>
      </c>
      <c r="Q32" s="34">
        <f t="shared" si="0"/>
        <v>6.7</v>
      </c>
      <c r="R32" s="35" t="str">
        <f t="shared" si="3"/>
        <v>C+</v>
      </c>
      <c r="S32" s="36" t="str">
        <f t="shared" si="1"/>
        <v>Trung bình</v>
      </c>
      <c r="T32" s="37" t="str">
        <f t="shared" si="4"/>
        <v/>
      </c>
      <c r="U32" s="3"/>
      <c r="V32" s="85" t="str">
        <f t="shared" si="2"/>
        <v>Đạt</v>
      </c>
      <c r="W32" s="68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2"/>
    </row>
    <row r="33" spans="2:38" ht="18.75" customHeight="1">
      <c r="B33" s="26">
        <v>24</v>
      </c>
      <c r="C33" s="27" t="s">
        <v>404</v>
      </c>
      <c r="D33" s="28" t="s">
        <v>405</v>
      </c>
      <c r="E33" s="29" t="s">
        <v>406</v>
      </c>
      <c r="F33" s="30">
        <v>34320</v>
      </c>
      <c r="G33" s="27" t="s">
        <v>358</v>
      </c>
      <c r="H33" s="31">
        <v>9</v>
      </c>
      <c r="I33" s="31">
        <v>7</v>
      </c>
      <c r="J33" s="31" t="s">
        <v>26</v>
      </c>
      <c r="K33" s="31">
        <v>4</v>
      </c>
      <c r="L33" s="38"/>
      <c r="M33" s="38"/>
      <c r="N33" s="38"/>
      <c r="O33" s="38"/>
      <c r="P33" s="33">
        <v>5</v>
      </c>
      <c r="Q33" s="34">
        <f t="shared" si="0"/>
        <v>5.5</v>
      </c>
      <c r="R33" s="35" t="str">
        <f t="shared" si="3"/>
        <v>C</v>
      </c>
      <c r="S33" s="36" t="str">
        <f t="shared" si="1"/>
        <v>Trung bình</v>
      </c>
      <c r="T33" s="37" t="str">
        <f t="shared" si="4"/>
        <v/>
      </c>
      <c r="U33" s="3"/>
      <c r="V33" s="85" t="str">
        <f t="shared" si="2"/>
        <v>Đạt</v>
      </c>
      <c r="W33" s="68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2"/>
    </row>
    <row r="34" spans="2:38" ht="18.75" customHeight="1">
      <c r="B34" s="26">
        <v>25</v>
      </c>
      <c r="C34" s="27" t="s">
        <v>407</v>
      </c>
      <c r="D34" s="28" t="s">
        <v>408</v>
      </c>
      <c r="E34" s="29" t="s">
        <v>284</v>
      </c>
      <c r="F34" s="30">
        <v>33497</v>
      </c>
      <c r="G34" s="27" t="s">
        <v>358</v>
      </c>
      <c r="H34" s="31">
        <v>10</v>
      </c>
      <c r="I34" s="31">
        <v>7</v>
      </c>
      <c r="J34" s="31" t="s">
        <v>26</v>
      </c>
      <c r="K34" s="31">
        <v>2</v>
      </c>
      <c r="L34" s="38"/>
      <c r="M34" s="38"/>
      <c r="N34" s="38"/>
      <c r="O34" s="38"/>
      <c r="P34" s="33">
        <v>4</v>
      </c>
      <c r="Q34" s="34">
        <f t="shared" si="0"/>
        <v>4.7</v>
      </c>
      <c r="R34" s="35" t="str">
        <f t="shared" si="3"/>
        <v>D</v>
      </c>
      <c r="S34" s="36" t="str">
        <f t="shared" si="1"/>
        <v>Trung bình yếu</v>
      </c>
      <c r="T34" s="37" t="str">
        <f t="shared" si="4"/>
        <v/>
      </c>
      <c r="U34" s="3"/>
      <c r="V34" s="85" t="str">
        <f t="shared" si="2"/>
        <v>Đạt</v>
      </c>
      <c r="W34" s="68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2"/>
    </row>
    <row r="35" spans="2:38" ht="18.75" customHeight="1">
      <c r="B35" s="26">
        <v>26</v>
      </c>
      <c r="C35" s="27" t="s">
        <v>409</v>
      </c>
      <c r="D35" s="28" t="s">
        <v>90</v>
      </c>
      <c r="E35" s="29" t="s">
        <v>284</v>
      </c>
      <c r="F35" s="30">
        <v>34083</v>
      </c>
      <c r="G35" s="27" t="s">
        <v>358</v>
      </c>
      <c r="H35" s="31">
        <v>9</v>
      </c>
      <c r="I35" s="31">
        <v>7</v>
      </c>
      <c r="J35" s="31" t="s">
        <v>26</v>
      </c>
      <c r="K35" s="31">
        <v>4</v>
      </c>
      <c r="L35" s="38"/>
      <c r="M35" s="38"/>
      <c r="N35" s="38"/>
      <c r="O35" s="38"/>
      <c r="P35" s="33">
        <v>3</v>
      </c>
      <c r="Q35" s="34">
        <f t="shared" si="0"/>
        <v>4.0999999999999996</v>
      </c>
      <c r="R35" s="35" t="str">
        <f t="shared" si="3"/>
        <v>D</v>
      </c>
      <c r="S35" s="36" t="str">
        <f t="shared" si="1"/>
        <v>Trung bình yếu</v>
      </c>
      <c r="T35" s="37" t="str">
        <f t="shared" si="4"/>
        <v/>
      </c>
      <c r="U35" s="3"/>
      <c r="V35" s="85" t="str">
        <f t="shared" si="2"/>
        <v>Đạt</v>
      </c>
      <c r="W35" s="68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2"/>
    </row>
    <row r="36" spans="2:38" ht="18.75" customHeight="1">
      <c r="B36" s="26">
        <v>27</v>
      </c>
      <c r="C36" s="27" t="s">
        <v>410</v>
      </c>
      <c r="D36" s="28" t="s">
        <v>411</v>
      </c>
      <c r="E36" s="29" t="s">
        <v>412</v>
      </c>
      <c r="F36" s="30">
        <v>34201</v>
      </c>
      <c r="G36" s="27" t="s">
        <v>358</v>
      </c>
      <c r="H36" s="31">
        <v>9</v>
      </c>
      <c r="I36" s="31">
        <v>6</v>
      </c>
      <c r="J36" s="31" t="s">
        <v>26</v>
      </c>
      <c r="K36" s="31">
        <v>4</v>
      </c>
      <c r="L36" s="38"/>
      <c r="M36" s="38"/>
      <c r="N36" s="38"/>
      <c r="O36" s="38"/>
      <c r="P36" s="33">
        <v>2</v>
      </c>
      <c r="Q36" s="34">
        <f t="shared" si="0"/>
        <v>3.3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3"/>
      <c r="V36" s="85" t="str">
        <f t="shared" si="2"/>
        <v>Học lại</v>
      </c>
      <c r="W36" s="68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2"/>
    </row>
    <row r="37" spans="2:38" ht="18.75" customHeight="1">
      <c r="B37" s="26">
        <v>28</v>
      </c>
      <c r="C37" s="27" t="s">
        <v>413</v>
      </c>
      <c r="D37" s="28" t="s">
        <v>414</v>
      </c>
      <c r="E37" s="29" t="s">
        <v>183</v>
      </c>
      <c r="F37" s="30"/>
      <c r="G37" s="27" t="s">
        <v>358</v>
      </c>
      <c r="H37" s="31">
        <v>10</v>
      </c>
      <c r="I37" s="31">
        <v>9</v>
      </c>
      <c r="J37" s="31" t="s">
        <v>26</v>
      </c>
      <c r="K37" s="31">
        <v>5</v>
      </c>
      <c r="L37" s="38"/>
      <c r="M37" s="38"/>
      <c r="N37" s="38"/>
      <c r="O37" s="38"/>
      <c r="P37" s="33">
        <v>3</v>
      </c>
      <c r="Q37" s="34">
        <f t="shared" si="0"/>
        <v>4.5</v>
      </c>
      <c r="R37" s="35" t="str">
        <f t="shared" si="3"/>
        <v>D</v>
      </c>
      <c r="S37" s="36" t="str">
        <f t="shared" si="1"/>
        <v>Trung bình yếu</v>
      </c>
      <c r="T37" s="37" t="str">
        <f t="shared" si="4"/>
        <v/>
      </c>
      <c r="U37" s="3"/>
      <c r="V37" s="85" t="str">
        <f t="shared" si="2"/>
        <v>Đạt</v>
      </c>
      <c r="W37" s="68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2"/>
    </row>
    <row r="38" spans="2:38" ht="18.75" customHeight="1">
      <c r="B38" s="26">
        <v>29</v>
      </c>
      <c r="C38" s="27" t="s">
        <v>415</v>
      </c>
      <c r="D38" s="28" t="s">
        <v>313</v>
      </c>
      <c r="E38" s="29" t="s">
        <v>416</v>
      </c>
      <c r="F38" s="30">
        <v>33861</v>
      </c>
      <c r="G38" s="27" t="s">
        <v>358</v>
      </c>
      <c r="H38" s="31">
        <v>10</v>
      </c>
      <c r="I38" s="31">
        <v>8</v>
      </c>
      <c r="J38" s="31" t="s">
        <v>26</v>
      </c>
      <c r="K38" s="31">
        <v>6</v>
      </c>
      <c r="L38" s="38"/>
      <c r="M38" s="38"/>
      <c r="N38" s="38"/>
      <c r="O38" s="38"/>
      <c r="P38" s="33">
        <v>3</v>
      </c>
      <c r="Q38" s="34">
        <f t="shared" si="0"/>
        <v>4.5</v>
      </c>
      <c r="R38" s="35" t="str">
        <f t="shared" si="3"/>
        <v>D</v>
      </c>
      <c r="S38" s="36" t="str">
        <f t="shared" si="1"/>
        <v>Trung bình yếu</v>
      </c>
      <c r="T38" s="37" t="str">
        <f t="shared" si="4"/>
        <v/>
      </c>
      <c r="U38" s="3"/>
      <c r="V38" s="85" t="str">
        <f t="shared" si="2"/>
        <v>Đạt</v>
      </c>
      <c r="W38" s="68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2"/>
    </row>
    <row r="39" spans="2:38" ht="18.75" customHeight="1">
      <c r="B39" s="26">
        <v>30</v>
      </c>
      <c r="C39" s="27" t="s">
        <v>417</v>
      </c>
      <c r="D39" s="28" t="s">
        <v>147</v>
      </c>
      <c r="E39" s="29" t="s">
        <v>163</v>
      </c>
      <c r="F39" s="30">
        <v>33897</v>
      </c>
      <c r="G39" s="27" t="s">
        <v>358</v>
      </c>
      <c r="H39" s="31">
        <v>9</v>
      </c>
      <c r="I39" s="31">
        <v>7</v>
      </c>
      <c r="J39" s="31" t="s">
        <v>26</v>
      </c>
      <c r="K39" s="31">
        <v>5</v>
      </c>
      <c r="L39" s="38"/>
      <c r="M39" s="38"/>
      <c r="N39" s="38"/>
      <c r="O39" s="38"/>
      <c r="P39" s="33">
        <v>4</v>
      </c>
      <c r="Q39" s="34">
        <f t="shared" si="0"/>
        <v>4.9000000000000004</v>
      </c>
      <c r="R39" s="35" t="str">
        <f t="shared" si="3"/>
        <v>D</v>
      </c>
      <c r="S39" s="36" t="str">
        <f t="shared" si="1"/>
        <v>Trung bình yếu</v>
      </c>
      <c r="T39" s="37" t="str">
        <f t="shared" si="4"/>
        <v/>
      </c>
      <c r="U39" s="3"/>
      <c r="V39" s="85" t="str">
        <f t="shared" si="2"/>
        <v>Đạt</v>
      </c>
      <c r="W39" s="68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2"/>
    </row>
    <row r="40" spans="2:38" ht="18.75" customHeight="1">
      <c r="B40" s="26">
        <v>31</v>
      </c>
      <c r="C40" s="27" t="s">
        <v>418</v>
      </c>
      <c r="D40" s="28" t="s">
        <v>274</v>
      </c>
      <c r="E40" s="29" t="s">
        <v>126</v>
      </c>
      <c r="F40" s="30">
        <v>34048</v>
      </c>
      <c r="G40" s="27" t="s">
        <v>358</v>
      </c>
      <c r="H40" s="31">
        <v>9</v>
      </c>
      <c r="I40" s="31">
        <v>7</v>
      </c>
      <c r="J40" s="31" t="s">
        <v>26</v>
      </c>
      <c r="K40" s="31">
        <v>5</v>
      </c>
      <c r="L40" s="38"/>
      <c r="M40" s="38"/>
      <c r="N40" s="38"/>
      <c r="O40" s="38"/>
      <c r="P40" s="33">
        <v>4</v>
      </c>
      <c r="Q40" s="34">
        <f t="shared" si="0"/>
        <v>4.9000000000000004</v>
      </c>
      <c r="R40" s="35" t="str">
        <f t="shared" si="3"/>
        <v>D</v>
      </c>
      <c r="S40" s="36" t="str">
        <f t="shared" si="1"/>
        <v>Trung bình yếu</v>
      </c>
      <c r="T40" s="37" t="str">
        <f t="shared" si="4"/>
        <v/>
      </c>
      <c r="U40" s="3"/>
      <c r="V40" s="85" t="str">
        <f t="shared" si="2"/>
        <v>Đạt</v>
      </c>
      <c r="W40" s="68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2"/>
    </row>
    <row r="41" spans="2:38" ht="18.75" customHeight="1">
      <c r="B41" s="26">
        <v>32</v>
      </c>
      <c r="C41" s="27" t="s">
        <v>419</v>
      </c>
      <c r="D41" s="28" t="s">
        <v>245</v>
      </c>
      <c r="E41" s="29" t="s">
        <v>420</v>
      </c>
      <c r="F41" s="30">
        <v>34311</v>
      </c>
      <c r="G41" s="27" t="s">
        <v>358</v>
      </c>
      <c r="H41" s="31">
        <v>10</v>
      </c>
      <c r="I41" s="31">
        <v>8</v>
      </c>
      <c r="J41" s="31" t="s">
        <v>26</v>
      </c>
      <c r="K41" s="31">
        <v>6</v>
      </c>
      <c r="L41" s="38"/>
      <c r="M41" s="38"/>
      <c r="N41" s="38"/>
      <c r="O41" s="38"/>
      <c r="P41" s="33">
        <v>6</v>
      </c>
      <c r="Q41" s="34">
        <f t="shared" si="0"/>
        <v>6.6</v>
      </c>
      <c r="R41" s="35" t="str">
        <f t="shared" si="3"/>
        <v>C+</v>
      </c>
      <c r="S41" s="36" t="str">
        <f t="shared" si="1"/>
        <v>Trung bình</v>
      </c>
      <c r="T41" s="37" t="str">
        <f t="shared" si="4"/>
        <v/>
      </c>
      <c r="U41" s="3"/>
      <c r="V41" s="85" t="str">
        <f t="shared" si="2"/>
        <v>Đạt</v>
      </c>
      <c r="W41" s="68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2"/>
    </row>
    <row r="42" spans="2:38" ht="18.75" customHeight="1">
      <c r="B42" s="26">
        <v>33</v>
      </c>
      <c r="C42" s="27" t="s">
        <v>421</v>
      </c>
      <c r="D42" s="28" t="s">
        <v>114</v>
      </c>
      <c r="E42" s="29" t="s">
        <v>422</v>
      </c>
      <c r="F42" s="30">
        <v>33719</v>
      </c>
      <c r="G42" s="27" t="s">
        <v>358</v>
      </c>
      <c r="H42" s="31">
        <v>9</v>
      </c>
      <c r="I42" s="31">
        <v>6</v>
      </c>
      <c r="J42" s="31" t="s">
        <v>26</v>
      </c>
      <c r="K42" s="31">
        <v>4</v>
      </c>
      <c r="L42" s="38"/>
      <c r="M42" s="38"/>
      <c r="N42" s="38"/>
      <c r="O42" s="38"/>
      <c r="P42" s="33">
        <v>4</v>
      </c>
      <c r="Q42" s="34">
        <f t="shared" si="0"/>
        <v>4.7</v>
      </c>
      <c r="R42" s="35" t="str">
        <f t="shared" si="3"/>
        <v>D</v>
      </c>
      <c r="S42" s="36" t="str">
        <f t="shared" si="1"/>
        <v>Trung bình yếu</v>
      </c>
      <c r="T42" s="37" t="str">
        <f t="shared" si="4"/>
        <v/>
      </c>
      <c r="U42" s="3"/>
      <c r="V42" s="85" t="str">
        <f t="shared" si="2"/>
        <v>Đạt</v>
      </c>
      <c r="W42" s="68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2"/>
    </row>
    <row r="43" spans="2:38" ht="18.75" customHeight="1">
      <c r="B43" s="26">
        <v>34</v>
      </c>
      <c r="C43" s="27" t="s">
        <v>423</v>
      </c>
      <c r="D43" s="28" t="s">
        <v>114</v>
      </c>
      <c r="E43" s="29" t="s">
        <v>424</v>
      </c>
      <c r="F43" s="30">
        <v>34229</v>
      </c>
      <c r="G43" s="27" t="s">
        <v>358</v>
      </c>
      <c r="H43" s="31">
        <v>10</v>
      </c>
      <c r="I43" s="31">
        <v>8</v>
      </c>
      <c r="J43" s="31" t="s">
        <v>26</v>
      </c>
      <c r="K43" s="31">
        <v>4</v>
      </c>
      <c r="L43" s="38"/>
      <c r="M43" s="38"/>
      <c r="N43" s="38"/>
      <c r="O43" s="38"/>
      <c r="P43" s="33">
        <v>4</v>
      </c>
      <c r="Q43" s="34">
        <f t="shared" si="0"/>
        <v>5</v>
      </c>
      <c r="R43" s="35" t="str">
        <f t="shared" si="3"/>
        <v>D+</v>
      </c>
      <c r="S43" s="36" t="str">
        <f t="shared" si="1"/>
        <v>Trung bình yếu</v>
      </c>
      <c r="T43" s="37" t="str">
        <f t="shared" si="4"/>
        <v/>
      </c>
      <c r="U43" s="3"/>
      <c r="V43" s="85" t="str">
        <f t="shared" si="2"/>
        <v>Đạt</v>
      </c>
      <c r="W43" s="68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2"/>
    </row>
    <row r="44" spans="2:38" ht="18.75" customHeight="1">
      <c r="B44" s="26">
        <v>35</v>
      </c>
      <c r="C44" s="27" t="s">
        <v>425</v>
      </c>
      <c r="D44" s="28" t="s">
        <v>426</v>
      </c>
      <c r="E44" s="29" t="s">
        <v>427</v>
      </c>
      <c r="F44" s="30">
        <v>34256</v>
      </c>
      <c r="G44" s="27" t="s">
        <v>358</v>
      </c>
      <c r="H44" s="31">
        <v>9</v>
      </c>
      <c r="I44" s="31">
        <v>6</v>
      </c>
      <c r="J44" s="31" t="s">
        <v>26</v>
      </c>
      <c r="K44" s="31">
        <v>6</v>
      </c>
      <c r="L44" s="38"/>
      <c r="M44" s="38"/>
      <c r="N44" s="38"/>
      <c r="O44" s="38"/>
      <c r="P44" s="33">
        <v>5</v>
      </c>
      <c r="Q44" s="34">
        <f t="shared" si="0"/>
        <v>5.6</v>
      </c>
      <c r="R44" s="35" t="str">
        <f t="shared" si="3"/>
        <v>C</v>
      </c>
      <c r="S44" s="36" t="str">
        <f t="shared" si="1"/>
        <v>Trung bình</v>
      </c>
      <c r="T44" s="37" t="str">
        <f t="shared" si="4"/>
        <v/>
      </c>
      <c r="U44" s="3"/>
      <c r="V44" s="85" t="str">
        <f t="shared" si="2"/>
        <v>Đạt</v>
      </c>
      <c r="W44" s="68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2"/>
    </row>
    <row r="45" spans="2:38" ht="18.75" customHeight="1">
      <c r="B45" s="26">
        <v>36</v>
      </c>
      <c r="C45" s="27" t="s">
        <v>428</v>
      </c>
      <c r="D45" s="28" t="s">
        <v>369</v>
      </c>
      <c r="E45" s="29" t="s">
        <v>429</v>
      </c>
      <c r="F45" s="30">
        <v>34685</v>
      </c>
      <c r="G45" s="27" t="s">
        <v>50</v>
      </c>
      <c r="H45" s="31">
        <v>10</v>
      </c>
      <c r="I45" s="31">
        <v>7</v>
      </c>
      <c r="J45" s="31" t="s">
        <v>26</v>
      </c>
      <c r="K45" s="31">
        <v>5</v>
      </c>
      <c r="L45" s="38"/>
      <c r="M45" s="38"/>
      <c r="N45" s="38"/>
      <c r="O45" s="38"/>
      <c r="P45" s="33">
        <v>8.5</v>
      </c>
      <c r="Q45" s="34">
        <f t="shared" si="0"/>
        <v>8.1999999999999993</v>
      </c>
      <c r="R45" s="35" t="str">
        <f t="shared" si="3"/>
        <v>B+</v>
      </c>
      <c r="S45" s="36" t="str">
        <f t="shared" si="1"/>
        <v>Khá</v>
      </c>
      <c r="T45" s="37" t="str">
        <f t="shared" si="4"/>
        <v/>
      </c>
      <c r="U45" s="3"/>
      <c r="V45" s="85" t="str">
        <f t="shared" si="2"/>
        <v>Đạt</v>
      </c>
      <c r="W45" s="68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2"/>
    </row>
    <row r="46" spans="2:38" ht="18.75" customHeight="1">
      <c r="B46" s="26">
        <v>37</v>
      </c>
      <c r="C46" s="27" t="s">
        <v>430</v>
      </c>
      <c r="D46" s="28" t="s">
        <v>431</v>
      </c>
      <c r="E46" s="29" t="s">
        <v>126</v>
      </c>
      <c r="F46" s="30">
        <v>34197</v>
      </c>
      <c r="G46" s="27" t="s">
        <v>54</v>
      </c>
      <c r="H46" s="31">
        <v>8</v>
      </c>
      <c r="I46" s="31">
        <v>8</v>
      </c>
      <c r="J46" s="31" t="s">
        <v>26</v>
      </c>
      <c r="K46" s="31">
        <v>3</v>
      </c>
      <c r="L46" s="38"/>
      <c r="M46" s="38"/>
      <c r="N46" s="38"/>
      <c r="O46" s="38"/>
      <c r="P46" s="33">
        <v>4</v>
      </c>
      <c r="Q46" s="34">
        <f t="shared" si="0"/>
        <v>4.7</v>
      </c>
      <c r="R46" s="35" t="str">
        <f t="shared" si="3"/>
        <v>D</v>
      </c>
      <c r="S46" s="36" t="str">
        <f t="shared" si="1"/>
        <v>Trung bình yếu</v>
      </c>
      <c r="T46" s="37" t="str">
        <f t="shared" si="4"/>
        <v/>
      </c>
      <c r="U46" s="3"/>
      <c r="V46" s="85" t="str">
        <f t="shared" si="2"/>
        <v>Đạt</v>
      </c>
      <c r="W46" s="68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2"/>
    </row>
    <row r="47" spans="2:38" ht="18.75" customHeight="1">
      <c r="B47" s="26">
        <v>38</v>
      </c>
      <c r="C47" s="27" t="s">
        <v>432</v>
      </c>
      <c r="D47" s="28" t="s">
        <v>433</v>
      </c>
      <c r="E47" s="29" t="s">
        <v>153</v>
      </c>
      <c r="F47" s="30">
        <v>34406</v>
      </c>
      <c r="G47" s="27" t="s">
        <v>54</v>
      </c>
      <c r="H47" s="31"/>
      <c r="I47" s="31"/>
      <c r="J47" s="31" t="s">
        <v>26</v>
      </c>
      <c r="K47" s="31"/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>Không đủ ĐKDT</v>
      </c>
      <c r="U47" s="3"/>
      <c r="V47" s="85" t="str">
        <f t="shared" si="2"/>
        <v>Học lại</v>
      </c>
      <c r="W47" s="68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2"/>
    </row>
    <row r="48" spans="2:38" ht="18.75" customHeight="1">
      <c r="B48" s="26">
        <v>39</v>
      </c>
      <c r="C48" s="27" t="s">
        <v>434</v>
      </c>
      <c r="D48" s="28" t="s">
        <v>435</v>
      </c>
      <c r="E48" s="29" t="s">
        <v>174</v>
      </c>
      <c r="F48" s="30">
        <v>34610</v>
      </c>
      <c r="G48" s="27" t="s">
        <v>54</v>
      </c>
      <c r="H48" s="31"/>
      <c r="I48" s="31"/>
      <c r="J48" s="31" t="s">
        <v>26</v>
      </c>
      <c r="K48" s="31"/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>Không đủ ĐKDT</v>
      </c>
      <c r="U48" s="3"/>
      <c r="V48" s="85" t="str">
        <f t="shared" si="2"/>
        <v>Học lại</v>
      </c>
      <c r="W48" s="68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2"/>
    </row>
    <row r="49" spans="1:38" ht="18.75" customHeight="1">
      <c r="B49" s="26">
        <v>40</v>
      </c>
      <c r="C49" s="27" t="s">
        <v>436</v>
      </c>
      <c r="D49" s="28" t="s">
        <v>437</v>
      </c>
      <c r="E49" s="29" t="s">
        <v>262</v>
      </c>
      <c r="F49" s="30">
        <v>34356</v>
      </c>
      <c r="G49" s="27" t="s">
        <v>54</v>
      </c>
      <c r="H49" s="31">
        <v>9</v>
      </c>
      <c r="I49" s="31">
        <v>7</v>
      </c>
      <c r="J49" s="31" t="s">
        <v>26</v>
      </c>
      <c r="K49" s="31">
        <v>6</v>
      </c>
      <c r="L49" s="38"/>
      <c r="M49" s="38"/>
      <c r="N49" s="38"/>
      <c r="O49" s="38"/>
      <c r="P49" s="33">
        <v>3</v>
      </c>
      <c r="Q49" s="34">
        <f t="shared" si="0"/>
        <v>4.3</v>
      </c>
      <c r="R49" s="35" t="str">
        <f t="shared" si="3"/>
        <v>D</v>
      </c>
      <c r="S49" s="36" t="str">
        <f t="shared" si="1"/>
        <v>Trung bình yếu</v>
      </c>
      <c r="T49" s="37" t="str">
        <f t="shared" si="4"/>
        <v/>
      </c>
      <c r="U49" s="3"/>
      <c r="V49" s="85" t="str">
        <f t="shared" si="2"/>
        <v>Đạt</v>
      </c>
      <c r="W49" s="68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2"/>
    </row>
    <row r="50" spans="1:38" ht="18.75" customHeight="1">
      <c r="B50" s="26">
        <v>41</v>
      </c>
      <c r="C50" s="27" t="s">
        <v>438</v>
      </c>
      <c r="D50" s="28" t="s">
        <v>439</v>
      </c>
      <c r="E50" s="29" t="s">
        <v>120</v>
      </c>
      <c r="F50" s="30">
        <v>34603</v>
      </c>
      <c r="G50" s="27" t="s">
        <v>54</v>
      </c>
      <c r="H50" s="31"/>
      <c r="I50" s="31"/>
      <c r="J50" s="31" t="s">
        <v>26</v>
      </c>
      <c r="K50" s="31"/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>Không đủ ĐKDT</v>
      </c>
      <c r="U50" s="3"/>
      <c r="V50" s="85" t="str">
        <f t="shared" si="2"/>
        <v>Học lại</v>
      </c>
      <c r="W50" s="68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2"/>
    </row>
    <row r="51" spans="1:38" ht="18.75" customHeight="1">
      <c r="B51" s="26">
        <v>42</v>
      </c>
      <c r="C51" s="27" t="s">
        <v>440</v>
      </c>
      <c r="D51" s="28" t="s">
        <v>441</v>
      </c>
      <c r="E51" s="29" t="s">
        <v>150</v>
      </c>
      <c r="F51" s="30">
        <v>34569</v>
      </c>
      <c r="G51" s="27" t="s">
        <v>54</v>
      </c>
      <c r="H51" s="31">
        <v>10</v>
      </c>
      <c r="I51" s="31">
        <v>7</v>
      </c>
      <c r="J51" s="31" t="s">
        <v>26</v>
      </c>
      <c r="K51" s="31">
        <v>4</v>
      </c>
      <c r="L51" s="38"/>
      <c r="M51" s="38"/>
      <c r="N51" s="38"/>
      <c r="O51" s="38"/>
      <c r="P51" s="33">
        <v>2</v>
      </c>
      <c r="Q51" s="34">
        <f t="shared" si="0"/>
        <v>3.5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3"/>
      <c r="V51" s="85" t="str">
        <f t="shared" si="2"/>
        <v>Học lại</v>
      </c>
      <c r="W51" s="68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2"/>
    </row>
    <row r="52" spans="1:38" ht="18.75" customHeight="1">
      <c r="B52" s="26">
        <v>43</v>
      </c>
      <c r="C52" s="27" t="s">
        <v>442</v>
      </c>
      <c r="D52" s="28" t="s">
        <v>443</v>
      </c>
      <c r="E52" s="29" t="s">
        <v>53</v>
      </c>
      <c r="F52" s="30">
        <v>34600</v>
      </c>
      <c r="G52" s="27" t="s">
        <v>54</v>
      </c>
      <c r="H52" s="31">
        <v>10</v>
      </c>
      <c r="I52" s="31">
        <v>8</v>
      </c>
      <c r="J52" s="31" t="s">
        <v>26</v>
      </c>
      <c r="K52" s="31">
        <v>5</v>
      </c>
      <c r="L52" s="38"/>
      <c r="M52" s="38"/>
      <c r="N52" s="38"/>
      <c r="O52" s="38"/>
      <c r="P52" s="33">
        <v>4</v>
      </c>
      <c r="Q52" s="34">
        <f t="shared" si="0"/>
        <v>5.0999999999999996</v>
      </c>
      <c r="R52" s="35" t="str">
        <f t="shared" si="3"/>
        <v>D+</v>
      </c>
      <c r="S52" s="36" t="str">
        <f t="shared" si="1"/>
        <v>Trung bình yếu</v>
      </c>
      <c r="T52" s="37" t="str">
        <f t="shared" si="4"/>
        <v/>
      </c>
      <c r="U52" s="3"/>
      <c r="V52" s="85" t="str">
        <f t="shared" si="2"/>
        <v>Đạt</v>
      </c>
      <c r="W52" s="68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2"/>
    </row>
    <row r="53" spans="1:38" ht="18.75" customHeight="1">
      <c r="B53" s="26">
        <v>44</v>
      </c>
      <c r="C53" s="27" t="s">
        <v>444</v>
      </c>
      <c r="D53" s="28" t="s">
        <v>445</v>
      </c>
      <c r="E53" s="29" t="s">
        <v>123</v>
      </c>
      <c r="F53" s="30">
        <v>34169</v>
      </c>
      <c r="G53" s="27" t="s">
        <v>54</v>
      </c>
      <c r="H53" s="31"/>
      <c r="I53" s="31"/>
      <c r="J53" s="31" t="s">
        <v>26</v>
      </c>
      <c r="K53" s="31"/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>Không đủ ĐKDT</v>
      </c>
      <c r="U53" s="3"/>
      <c r="V53" s="85" t="str">
        <f t="shared" si="2"/>
        <v>Học lại</v>
      </c>
      <c r="W53" s="68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2"/>
    </row>
    <row r="54" spans="1:38" ht="18.75" customHeight="1">
      <c r="B54" s="26">
        <v>45</v>
      </c>
      <c r="C54" s="27" t="s">
        <v>446</v>
      </c>
      <c r="D54" s="28" t="s">
        <v>114</v>
      </c>
      <c r="E54" s="29" t="s">
        <v>65</v>
      </c>
      <c r="F54" s="30">
        <v>34599</v>
      </c>
      <c r="G54" s="27" t="s">
        <v>62</v>
      </c>
      <c r="H54" s="31">
        <v>8</v>
      </c>
      <c r="I54" s="31">
        <v>4</v>
      </c>
      <c r="J54" s="31" t="s">
        <v>26</v>
      </c>
      <c r="K54" s="31">
        <v>4</v>
      </c>
      <c r="L54" s="38"/>
      <c r="M54" s="38"/>
      <c r="N54" s="38"/>
      <c r="O54" s="38"/>
      <c r="P54" s="33">
        <v>6</v>
      </c>
      <c r="Q54" s="34">
        <f t="shared" si="0"/>
        <v>5.8</v>
      </c>
      <c r="R54" s="35" t="str">
        <f t="shared" si="3"/>
        <v>C</v>
      </c>
      <c r="S54" s="36" t="str">
        <f t="shared" si="1"/>
        <v>Trung bình</v>
      </c>
      <c r="T54" s="37" t="str">
        <f t="shared" si="4"/>
        <v/>
      </c>
      <c r="U54" s="3"/>
      <c r="V54" s="85" t="str">
        <f t="shared" si="2"/>
        <v>Đạt</v>
      </c>
      <c r="W54" s="68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2"/>
    </row>
    <row r="55" spans="1:38" ht="18.75" customHeight="1">
      <c r="B55" s="26">
        <v>46</v>
      </c>
      <c r="C55" s="27" t="s">
        <v>447</v>
      </c>
      <c r="D55" s="28" t="s">
        <v>448</v>
      </c>
      <c r="E55" s="29" t="s">
        <v>449</v>
      </c>
      <c r="F55" s="30">
        <v>34460</v>
      </c>
      <c r="G55" s="27" t="s">
        <v>62</v>
      </c>
      <c r="H55" s="31">
        <v>8</v>
      </c>
      <c r="I55" s="31">
        <v>4</v>
      </c>
      <c r="J55" s="31" t="s">
        <v>26</v>
      </c>
      <c r="K55" s="31">
        <v>5</v>
      </c>
      <c r="L55" s="38"/>
      <c r="M55" s="38"/>
      <c r="N55" s="38"/>
      <c r="O55" s="38"/>
      <c r="P55" s="33">
        <v>6</v>
      </c>
      <c r="Q55" s="34">
        <f t="shared" si="0"/>
        <v>5.9</v>
      </c>
      <c r="R55" s="35" t="str">
        <f t="shared" si="3"/>
        <v>C</v>
      </c>
      <c r="S55" s="36" t="str">
        <f t="shared" si="1"/>
        <v>Trung bình</v>
      </c>
      <c r="T55" s="37" t="str">
        <f t="shared" si="4"/>
        <v/>
      </c>
      <c r="U55" s="3"/>
      <c r="V55" s="85" t="str">
        <f t="shared" si="2"/>
        <v>Đạt</v>
      </c>
      <c r="W55" s="68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2"/>
    </row>
    <row r="56" spans="1:38" ht="18.75" customHeight="1">
      <c r="B56" s="26">
        <v>47</v>
      </c>
      <c r="C56" s="27" t="s">
        <v>450</v>
      </c>
      <c r="D56" s="28" t="s">
        <v>451</v>
      </c>
      <c r="E56" s="29" t="s">
        <v>452</v>
      </c>
      <c r="F56" s="30">
        <v>34559</v>
      </c>
      <c r="G56" s="27" t="s">
        <v>102</v>
      </c>
      <c r="H56" s="31"/>
      <c r="I56" s="31">
        <v>7</v>
      </c>
      <c r="J56" s="31" t="s">
        <v>26</v>
      </c>
      <c r="K56" s="31"/>
      <c r="L56" s="38"/>
      <c r="M56" s="38"/>
      <c r="N56" s="38"/>
      <c r="O56" s="38"/>
      <c r="P56" s="33"/>
      <c r="Q56" s="34">
        <f t="shared" si="0"/>
        <v>0.7</v>
      </c>
      <c r="R56" s="35" t="str">
        <f t="shared" si="3"/>
        <v>F</v>
      </c>
      <c r="S56" s="36" t="str">
        <f t="shared" si="1"/>
        <v>Kém</v>
      </c>
      <c r="T56" s="37" t="str">
        <f t="shared" si="4"/>
        <v>Không đủ ĐKDT</v>
      </c>
      <c r="U56" s="3"/>
      <c r="V56" s="85" t="str">
        <f t="shared" si="2"/>
        <v>Học lại</v>
      </c>
      <c r="W56" s="68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2"/>
    </row>
    <row r="57" spans="1:38" ht="18.75" customHeight="1">
      <c r="B57" s="90">
        <v>48</v>
      </c>
      <c r="C57" s="91" t="s">
        <v>453</v>
      </c>
      <c r="D57" s="92" t="s">
        <v>245</v>
      </c>
      <c r="E57" s="93" t="s">
        <v>183</v>
      </c>
      <c r="F57" s="94">
        <v>34690</v>
      </c>
      <c r="G57" s="91" t="s">
        <v>62</v>
      </c>
      <c r="H57" s="95"/>
      <c r="I57" s="95"/>
      <c r="J57" s="95" t="s">
        <v>26</v>
      </c>
      <c r="K57" s="95"/>
      <c r="L57" s="96"/>
      <c r="M57" s="96"/>
      <c r="N57" s="96"/>
      <c r="O57" s="96"/>
      <c r="P57" s="97"/>
      <c r="Q57" s="98">
        <f t="shared" si="0"/>
        <v>0</v>
      </c>
      <c r="R57" s="99" t="str">
        <f t="shared" si="3"/>
        <v>F</v>
      </c>
      <c r="S57" s="100" t="str">
        <f t="shared" si="1"/>
        <v>Kém</v>
      </c>
      <c r="T57" s="101" t="str">
        <f t="shared" si="4"/>
        <v>Không đủ ĐKDT</v>
      </c>
      <c r="U57" s="3"/>
      <c r="V57" s="85" t="str">
        <f t="shared" si="2"/>
        <v>Học lại</v>
      </c>
      <c r="W57" s="68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2"/>
    </row>
    <row r="58" spans="1:38" ht="7.5" customHeight="1">
      <c r="A58" s="2"/>
      <c r="B58" s="39"/>
      <c r="C58" s="40"/>
      <c r="D58" s="40"/>
      <c r="E58" s="41"/>
      <c r="F58" s="41"/>
      <c r="G58" s="41"/>
      <c r="H58" s="42"/>
      <c r="I58" s="43"/>
      <c r="J58" s="43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3"/>
    </row>
    <row r="59" spans="1:38" ht="16.5">
      <c r="A59" s="2"/>
      <c r="B59" s="108" t="s">
        <v>27</v>
      </c>
      <c r="C59" s="108"/>
      <c r="D59" s="40"/>
      <c r="E59" s="41"/>
      <c r="F59" s="41"/>
      <c r="G59" s="41"/>
      <c r="H59" s="42"/>
      <c r="I59" s="43"/>
      <c r="J59" s="43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3"/>
    </row>
    <row r="60" spans="1:38" ht="16.5" customHeight="1">
      <c r="A60" s="2"/>
      <c r="B60" s="45" t="s">
        <v>28</v>
      </c>
      <c r="C60" s="45"/>
      <c r="D60" s="46">
        <f>+$Y$8</f>
        <v>48</v>
      </c>
      <c r="E60" s="47" t="s">
        <v>29</v>
      </c>
      <c r="F60" s="47"/>
      <c r="G60" s="109" t="s">
        <v>30</v>
      </c>
      <c r="H60" s="109"/>
      <c r="I60" s="109"/>
      <c r="J60" s="109"/>
      <c r="K60" s="109"/>
      <c r="L60" s="109"/>
      <c r="M60" s="109"/>
      <c r="N60" s="109"/>
      <c r="O60" s="109"/>
      <c r="P60" s="48">
        <f>$Y$8 -COUNTIF($T$9:$T$224,"Vắng") -COUNTIF($T$9:$T$224,"Vắng có phép") - COUNTIF($T$9:$T$224,"Đình chỉ thi") - COUNTIF($T$9:$T$224,"Không đủ ĐKDT")</f>
        <v>42</v>
      </c>
      <c r="Q60" s="48"/>
      <c r="R60" s="49"/>
      <c r="S60" s="50"/>
      <c r="T60" s="50" t="s">
        <v>29</v>
      </c>
      <c r="U60" s="3"/>
    </row>
    <row r="61" spans="1:38" ht="16.5" customHeight="1">
      <c r="A61" s="2"/>
      <c r="B61" s="45" t="s">
        <v>31</v>
      </c>
      <c r="C61" s="45"/>
      <c r="D61" s="46">
        <f>+$AJ$8</f>
        <v>38</v>
      </c>
      <c r="E61" s="47" t="s">
        <v>29</v>
      </c>
      <c r="F61" s="47"/>
      <c r="G61" s="109" t="s">
        <v>32</v>
      </c>
      <c r="H61" s="109"/>
      <c r="I61" s="109"/>
      <c r="J61" s="109"/>
      <c r="K61" s="109"/>
      <c r="L61" s="109"/>
      <c r="M61" s="109"/>
      <c r="N61" s="109"/>
      <c r="O61" s="109"/>
      <c r="P61" s="51">
        <f>COUNTIF($T$9:$T$100,"Vắng")</f>
        <v>0</v>
      </c>
      <c r="Q61" s="51"/>
      <c r="R61" s="52"/>
      <c r="S61" s="50"/>
      <c r="T61" s="50" t="s">
        <v>29</v>
      </c>
      <c r="U61" s="3"/>
    </row>
    <row r="62" spans="1:38" ht="16.5" customHeight="1">
      <c r="A62" s="2"/>
      <c r="B62" s="45" t="s">
        <v>44</v>
      </c>
      <c r="C62" s="45"/>
      <c r="D62" s="79">
        <f>COUNTIF(V10:V57,"Học lại")</f>
        <v>10</v>
      </c>
      <c r="E62" s="47" t="s">
        <v>29</v>
      </c>
      <c r="F62" s="47"/>
      <c r="G62" s="109" t="s">
        <v>45</v>
      </c>
      <c r="H62" s="109"/>
      <c r="I62" s="109"/>
      <c r="J62" s="109"/>
      <c r="K62" s="109"/>
      <c r="L62" s="109"/>
      <c r="M62" s="109"/>
      <c r="N62" s="109"/>
      <c r="O62" s="109"/>
      <c r="P62" s="48">
        <f>COUNTIF($T$9:$T$100,"Vắng có phép")</f>
        <v>0</v>
      </c>
      <c r="Q62" s="48"/>
      <c r="R62" s="49"/>
      <c r="S62" s="50"/>
      <c r="T62" s="50" t="s">
        <v>29</v>
      </c>
      <c r="U62" s="3"/>
    </row>
    <row r="63" spans="1:38" ht="3" customHeight="1">
      <c r="A63" s="2"/>
      <c r="B63" s="39"/>
      <c r="C63" s="40"/>
      <c r="D63" s="40"/>
      <c r="E63" s="41"/>
      <c r="F63" s="41"/>
      <c r="G63" s="41"/>
      <c r="H63" s="42"/>
      <c r="I63" s="43"/>
      <c r="J63" s="43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3"/>
    </row>
    <row r="64" spans="1:38">
      <c r="B64" s="80" t="s">
        <v>33</v>
      </c>
      <c r="C64" s="80"/>
      <c r="D64" s="81">
        <f>COUNTIF(V10:V57,"Thi lại")</f>
        <v>0</v>
      </c>
      <c r="E64" s="82" t="s">
        <v>29</v>
      </c>
      <c r="F64" s="3"/>
      <c r="G64" s="3"/>
      <c r="H64" s="3"/>
      <c r="I64" s="3"/>
      <c r="J64" s="104"/>
      <c r="K64" s="104"/>
      <c r="L64" s="104"/>
      <c r="M64" s="104"/>
      <c r="N64" s="104"/>
      <c r="O64" s="104"/>
      <c r="P64" s="104"/>
      <c r="Q64" s="104"/>
      <c r="R64" s="104"/>
      <c r="S64" s="104"/>
      <c r="T64" s="104"/>
      <c r="U64" s="3"/>
    </row>
    <row r="65" spans="2:21">
      <c r="B65" s="80"/>
      <c r="C65" s="80"/>
      <c r="D65" s="81"/>
      <c r="E65" s="82"/>
      <c r="F65" s="3"/>
      <c r="G65" s="3"/>
      <c r="H65" s="3"/>
      <c r="I65" s="3"/>
      <c r="J65" s="104" t="s">
        <v>456</v>
      </c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3"/>
    </row>
  </sheetData>
  <sheetProtection formatCells="0" formatColumns="0" formatRows="0" insertColumns="0" insertRows="0" insertHyperlinks="0" deleteColumns="0" deleteRows="0" sort="0" autoFilter="0" pivotTables="0"/>
  <autoFilter ref="A8:AL57">
    <filterColumn colId="3" showButton="0"/>
    <filterColumn colId="12"/>
  </autoFilter>
  <mergeCells count="42">
    <mergeCell ref="B1:G1"/>
    <mergeCell ref="H1:T1"/>
    <mergeCell ref="B2:G2"/>
    <mergeCell ref="H2:T2"/>
    <mergeCell ref="B4:C4"/>
    <mergeCell ref="D4:O4"/>
    <mergeCell ref="P4:T4"/>
    <mergeCell ref="B7:B8"/>
    <mergeCell ref="C7:C8"/>
    <mergeCell ref="D7:E8"/>
    <mergeCell ref="F7:F8"/>
    <mergeCell ref="G7:G8"/>
    <mergeCell ref="AH4:AI6"/>
    <mergeCell ref="AJ4:AK6"/>
    <mergeCell ref="B5:C5"/>
    <mergeCell ref="G5:O5"/>
    <mergeCell ref="P5:T5"/>
    <mergeCell ref="W4:W7"/>
    <mergeCell ref="X4:X7"/>
    <mergeCell ref="Y4:Y7"/>
    <mergeCell ref="Z4:AC6"/>
    <mergeCell ref="AD4:AE6"/>
    <mergeCell ref="AF4:AG6"/>
    <mergeCell ref="H7:H8"/>
    <mergeCell ref="I7:I8"/>
    <mergeCell ref="J7:J8"/>
    <mergeCell ref="K7:K8"/>
    <mergeCell ref="L7:L8"/>
    <mergeCell ref="J64:T64"/>
    <mergeCell ref="O7:O8"/>
    <mergeCell ref="P7:P8"/>
    <mergeCell ref="Q7:Q9"/>
    <mergeCell ref="R7:R8"/>
    <mergeCell ref="S7:S8"/>
    <mergeCell ref="T7:T9"/>
    <mergeCell ref="M7:N7"/>
    <mergeCell ref="B9:G9"/>
    <mergeCell ref="B59:C59"/>
    <mergeCell ref="G60:O60"/>
    <mergeCell ref="G61:O61"/>
    <mergeCell ref="G62:O62"/>
    <mergeCell ref="J65:T65"/>
  </mergeCells>
  <conditionalFormatting sqref="H10:P57">
    <cfRule type="cellIs" dxfId="7" priority="2" operator="greaterThan">
      <formula>10</formula>
    </cfRule>
  </conditionalFormatting>
  <conditionalFormatting sqref="C1:C1048576">
    <cfRule type="duplicateValues" dxfId="6" priority="1"/>
  </conditionalFormatting>
  <dataValidations count="1">
    <dataValidation allowBlank="1" showInputMessage="1" showErrorMessage="1" errorTitle="Không xóa dữ liệu" error="Không xóa dữ liệu" prompt="Không xóa dữ liệu" sqref="D62 V10:W57 W4:AK8 X2:AK3 AL2:AL8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</sheetPr>
  <dimension ref="A1:AL64"/>
  <sheetViews>
    <sheetView workbookViewId="0">
      <pane ySplit="3" topLeftCell="A55" activePane="bottomLeft" state="frozen"/>
      <selection activeCell="A2" sqref="A2:XFD2"/>
      <selection pane="bottomLeft" activeCell="A65" sqref="A65:XFD87"/>
    </sheetView>
  </sheetViews>
  <sheetFormatPr defaultRowHeight="15.75"/>
  <cols>
    <col min="1" max="1" width="1.25" style="1" customWidth="1"/>
    <col min="2" max="2" width="4" style="1" customWidth="1"/>
    <col min="3" max="3" width="10.625" style="1" customWidth="1"/>
    <col min="4" max="4" width="16.125" style="1" customWidth="1"/>
    <col min="5" max="5" width="7.25" style="1" customWidth="1"/>
    <col min="6" max="6" width="9.375" style="1" hidden="1" customWidth="1"/>
    <col min="7" max="7" width="12.625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375" style="1" customWidth="1"/>
    <col min="21" max="21" width="6.5" style="1" customWidth="1"/>
    <col min="22" max="22" width="6.5" style="56" customWidth="1"/>
    <col min="23" max="38" width="9" style="55"/>
    <col min="39" max="16384" width="9" style="1"/>
  </cols>
  <sheetData>
    <row r="1" spans="2:38" ht="27.75" customHeight="1">
      <c r="B1" s="124" t="s">
        <v>0</v>
      </c>
      <c r="C1" s="124"/>
      <c r="D1" s="124"/>
      <c r="E1" s="124"/>
      <c r="F1" s="124"/>
      <c r="G1" s="124"/>
      <c r="H1" s="125" t="s">
        <v>455</v>
      </c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3"/>
    </row>
    <row r="2" spans="2:38" ht="39" customHeight="1">
      <c r="B2" s="126" t="s">
        <v>1</v>
      </c>
      <c r="C2" s="126"/>
      <c r="D2" s="126"/>
      <c r="E2" s="126"/>
      <c r="F2" s="126"/>
      <c r="G2" s="126"/>
      <c r="H2" s="127" t="s">
        <v>46</v>
      </c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4"/>
      <c r="V2" s="83"/>
      <c r="AD2" s="56"/>
      <c r="AE2" s="57"/>
      <c r="AF2" s="56"/>
      <c r="AG2" s="56"/>
      <c r="AH2" s="56"/>
      <c r="AI2" s="57"/>
      <c r="AJ2" s="56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3"/>
      <c r="AE3" s="58"/>
      <c r="AI3" s="58"/>
    </row>
    <row r="4" spans="2:38" ht="23.25" customHeight="1">
      <c r="B4" s="128" t="s">
        <v>2</v>
      </c>
      <c r="C4" s="128"/>
      <c r="D4" s="129" t="s">
        <v>250</v>
      </c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30" t="s">
        <v>356</v>
      </c>
      <c r="Q4" s="130"/>
      <c r="R4" s="130"/>
      <c r="S4" s="130"/>
      <c r="T4" s="130"/>
      <c r="W4" s="114" t="s">
        <v>40</v>
      </c>
      <c r="X4" s="114" t="s">
        <v>8</v>
      </c>
      <c r="Y4" s="114" t="s">
        <v>39</v>
      </c>
      <c r="Z4" s="114" t="s">
        <v>38</v>
      </c>
      <c r="AA4" s="114"/>
      <c r="AB4" s="114"/>
      <c r="AC4" s="114"/>
      <c r="AD4" s="114" t="s">
        <v>37</v>
      </c>
      <c r="AE4" s="114"/>
      <c r="AF4" s="114" t="s">
        <v>35</v>
      </c>
      <c r="AG4" s="114"/>
      <c r="AH4" s="114" t="s">
        <v>36</v>
      </c>
      <c r="AI4" s="114"/>
      <c r="AJ4" s="114" t="s">
        <v>34</v>
      </c>
      <c r="AK4" s="114"/>
      <c r="AL4" s="77"/>
    </row>
    <row r="5" spans="2:38" ht="17.25" customHeight="1">
      <c r="B5" s="115" t="s">
        <v>3</v>
      </c>
      <c r="C5" s="115"/>
      <c r="D5" s="8">
        <v>3</v>
      </c>
      <c r="G5" s="116" t="s">
        <v>251</v>
      </c>
      <c r="H5" s="116"/>
      <c r="I5" s="116"/>
      <c r="J5" s="116"/>
      <c r="K5" s="116"/>
      <c r="L5" s="116"/>
      <c r="M5" s="116"/>
      <c r="N5" s="116"/>
      <c r="O5" s="116"/>
      <c r="P5" s="116" t="s">
        <v>168</v>
      </c>
      <c r="Q5" s="116"/>
      <c r="R5" s="116"/>
      <c r="S5" s="116"/>
      <c r="T5" s="116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77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3"/>
      <c r="Q6" s="3"/>
      <c r="R6" s="3"/>
      <c r="S6" s="3"/>
      <c r="T6" s="3"/>
      <c r="W6" s="114"/>
      <c r="X6" s="114"/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4"/>
      <c r="AL6" s="77"/>
    </row>
    <row r="7" spans="2:38" ht="44.25" customHeight="1">
      <c r="B7" s="111" t="s">
        <v>4</v>
      </c>
      <c r="C7" s="118" t="s">
        <v>5</v>
      </c>
      <c r="D7" s="120" t="s">
        <v>6</v>
      </c>
      <c r="E7" s="121"/>
      <c r="F7" s="111" t="s">
        <v>7</v>
      </c>
      <c r="G7" s="111" t="s">
        <v>8</v>
      </c>
      <c r="H7" s="117" t="s">
        <v>9</v>
      </c>
      <c r="I7" s="117" t="s">
        <v>10</v>
      </c>
      <c r="J7" s="117" t="s">
        <v>11</v>
      </c>
      <c r="K7" s="117" t="s">
        <v>12</v>
      </c>
      <c r="L7" s="110" t="s">
        <v>13</v>
      </c>
      <c r="M7" s="105" t="s">
        <v>41</v>
      </c>
      <c r="N7" s="107"/>
      <c r="O7" s="110" t="s">
        <v>14</v>
      </c>
      <c r="P7" s="110" t="s">
        <v>15</v>
      </c>
      <c r="Q7" s="111" t="s">
        <v>16</v>
      </c>
      <c r="R7" s="110" t="s">
        <v>17</v>
      </c>
      <c r="S7" s="111" t="s">
        <v>18</v>
      </c>
      <c r="T7" s="111" t="s">
        <v>19</v>
      </c>
      <c r="W7" s="114"/>
      <c r="X7" s="114"/>
      <c r="Y7" s="114"/>
      <c r="Z7" s="59" t="s">
        <v>20</v>
      </c>
      <c r="AA7" s="59" t="s">
        <v>21</v>
      </c>
      <c r="AB7" s="59" t="s">
        <v>22</v>
      </c>
      <c r="AC7" s="59" t="s">
        <v>23</v>
      </c>
      <c r="AD7" s="59" t="s">
        <v>24</v>
      </c>
      <c r="AE7" s="59" t="s">
        <v>23</v>
      </c>
      <c r="AF7" s="59" t="s">
        <v>24</v>
      </c>
      <c r="AG7" s="59" t="s">
        <v>23</v>
      </c>
      <c r="AH7" s="59" t="s">
        <v>24</v>
      </c>
      <c r="AI7" s="59" t="s">
        <v>23</v>
      </c>
      <c r="AJ7" s="59" t="s">
        <v>24</v>
      </c>
      <c r="AK7" s="60" t="s">
        <v>23</v>
      </c>
      <c r="AL7" s="75"/>
    </row>
    <row r="8" spans="2:38" ht="44.25" customHeight="1">
      <c r="B8" s="113"/>
      <c r="C8" s="119"/>
      <c r="D8" s="122"/>
      <c r="E8" s="123"/>
      <c r="F8" s="113"/>
      <c r="G8" s="113"/>
      <c r="H8" s="117"/>
      <c r="I8" s="117"/>
      <c r="J8" s="117"/>
      <c r="K8" s="117"/>
      <c r="L8" s="110"/>
      <c r="M8" s="87" t="s">
        <v>42</v>
      </c>
      <c r="N8" s="87" t="s">
        <v>43</v>
      </c>
      <c r="O8" s="110"/>
      <c r="P8" s="110"/>
      <c r="Q8" s="112"/>
      <c r="R8" s="110"/>
      <c r="S8" s="113"/>
      <c r="T8" s="112"/>
      <c r="V8" s="84"/>
      <c r="W8" s="61" t="str">
        <f>+D4</f>
        <v>Công nghệ truy nhập quang</v>
      </c>
      <c r="X8" s="62" t="str">
        <f>+P4</f>
        <v>Nhóm: TEL1434-01</v>
      </c>
      <c r="Y8" s="63">
        <f>+$AH$8+$AJ$8+$AF$8</f>
        <v>47</v>
      </c>
      <c r="Z8" s="57">
        <f>COUNTIF($S$9:$S$93,"Khiển trách")</f>
        <v>0</v>
      </c>
      <c r="AA8" s="57">
        <f>COUNTIF($S$9:$S$93,"Cảnh cáo")</f>
        <v>0</v>
      </c>
      <c r="AB8" s="57">
        <f>COUNTIF($S$9:$S$93,"Đình chỉ thi")</f>
        <v>0</v>
      </c>
      <c r="AC8" s="64">
        <f>+($Z$8+$AA$8+$AB$8)/$Y$8*100%</f>
        <v>0</v>
      </c>
      <c r="AD8" s="57">
        <f>SUM(COUNTIF($S$9:$S$91,"Vắng"),COUNTIF($S$9:$S$91,"Vắng có phép"))</f>
        <v>0</v>
      </c>
      <c r="AE8" s="65">
        <f>+$AD$8/$Y$8</f>
        <v>0</v>
      </c>
      <c r="AF8" s="66">
        <f>COUNTIF($V$9:$V$91,"Thi lại")</f>
        <v>0</v>
      </c>
      <c r="AG8" s="65">
        <f>+$AF$8/$Y$8</f>
        <v>0</v>
      </c>
      <c r="AH8" s="66">
        <f>COUNTIF($V$9:$V$92,"Học lại")</f>
        <v>4</v>
      </c>
      <c r="AI8" s="65">
        <f>+$AH$8/$Y$8</f>
        <v>8.5106382978723402E-2</v>
      </c>
      <c r="AJ8" s="57">
        <f>COUNTIF($V$10:$V$92,"Đạt")</f>
        <v>43</v>
      </c>
      <c r="AK8" s="64">
        <f>+$AJ$8/$Y$8</f>
        <v>0.91489361702127658</v>
      </c>
      <c r="AL8" s="76"/>
    </row>
    <row r="9" spans="2:38" ht="14.25" customHeight="1">
      <c r="B9" s="105" t="s">
        <v>25</v>
      </c>
      <c r="C9" s="106"/>
      <c r="D9" s="106"/>
      <c r="E9" s="106"/>
      <c r="F9" s="106"/>
      <c r="G9" s="107"/>
      <c r="H9" s="10">
        <v>10</v>
      </c>
      <c r="I9" s="10">
        <v>10</v>
      </c>
      <c r="J9" s="11"/>
      <c r="K9" s="10">
        <v>10</v>
      </c>
      <c r="L9" s="12"/>
      <c r="M9" s="13"/>
      <c r="N9" s="13"/>
      <c r="O9" s="13"/>
      <c r="P9" s="54">
        <f>100-(H9+I9+J9+K9)</f>
        <v>70</v>
      </c>
      <c r="Q9" s="113"/>
      <c r="R9" s="14"/>
      <c r="S9" s="14"/>
      <c r="T9" s="113"/>
      <c r="W9" s="56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77"/>
    </row>
    <row r="10" spans="2:38" ht="18.75" customHeight="1">
      <c r="B10" s="15">
        <v>1</v>
      </c>
      <c r="C10" s="16" t="s">
        <v>252</v>
      </c>
      <c r="D10" s="17" t="s">
        <v>253</v>
      </c>
      <c r="E10" s="18" t="s">
        <v>174</v>
      </c>
      <c r="F10" s="19">
        <v>33547</v>
      </c>
      <c r="G10" s="16" t="s">
        <v>58</v>
      </c>
      <c r="H10" s="20">
        <v>8</v>
      </c>
      <c r="I10" s="20">
        <v>5</v>
      </c>
      <c r="J10" s="20" t="s">
        <v>26</v>
      </c>
      <c r="K10" s="20">
        <v>6</v>
      </c>
      <c r="L10" s="21"/>
      <c r="M10" s="21"/>
      <c r="N10" s="21"/>
      <c r="O10" s="21"/>
      <c r="P10" s="22">
        <v>4</v>
      </c>
      <c r="Q10" s="23">
        <f t="shared" ref="Q10:Q56" si="0">ROUND(SUMPRODUCT(H10:P10,$H$9:$P$9)/100,1)</f>
        <v>4.7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D</v>
      </c>
      <c r="S10" s="24" t="str">
        <f t="shared" ref="S10:S56" si="1">IF($Q10&lt;4,"Kém",IF(AND($Q10&gt;=4,$Q10&lt;=5.4),"Trung bình yếu",IF(AND($Q10&gt;=5.5,$Q10&lt;=6.9),"Trung bình",IF(AND($Q10&gt;=7,$Q10&lt;=8.4),"Khá",IF(AND($Q10&gt;=8.5,$Q10&lt;=10),"Giỏi","")))))</f>
        <v>Trung bình yếu</v>
      </c>
      <c r="T10" s="25" t="str">
        <f>+IF(OR($H10=0,$I10=0,$J10=0,$K10=0),"Không đủ ĐKDT","")</f>
        <v/>
      </c>
      <c r="U10" s="3"/>
      <c r="V10" s="85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68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77"/>
    </row>
    <row r="11" spans="2:38" ht="18.75" customHeight="1">
      <c r="B11" s="26">
        <v>2</v>
      </c>
      <c r="C11" s="27" t="s">
        <v>254</v>
      </c>
      <c r="D11" s="28" t="s">
        <v>255</v>
      </c>
      <c r="E11" s="29" t="s">
        <v>256</v>
      </c>
      <c r="F11" s="30">
        <v>33313</v>
      </c>
      <c r="G11" s="27" t="s">
        <v>102</v>
      </c>
      <c r="H11" s="31">
        <v>7</v>
      </c>
      <c r="I11" s="31">
        <v>5</v>
      </c>
      <c r="J11" s="31" t="s">
        <v>26</v>
      </c>
      <c r="K11" s="31">
        <v>6</v>
      </c>
      <c r="L11" s="32"/>
      <c r="M11" s="32"/>
      <c r="N11" s="32"/>
      <c r="O11" s="32"/>
      <c r="P11" s="33">
        <v>5</v>
      </c>
      <c r="Q11" s="34">
        <f t="shared" si="0"/>
        <v>5.3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D+</v>
      </c>
      <c r="S11" s="36" t="str">
        <f t="shared" si="1"/>
        <v>Trung bình yếu</v>
      </c>
      <c r="T11" s="37" t="str">
        <f>+IF(OR($H11=0,$I11=0,$J11=0,$K11=0),"Không đủ ĐKDT","")</f>
        <v/>
      </c>
      <c r="U11" s="3"/>
      <c r="V11" s="85" t="str">
        <f t="shared" ref="V11:V56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68"/>
      <c r="X11" s="67"/>
      <c r="Y11" s="67"/>
      <c r="Z11" s="67"/>
      <c r="AA11" s="59"/>
      <c r="AB11" s="59"/>
      <c r="AC11" s="59"/>
      <c r="AD11" s="59"/>
      <c r="AE11" s="58"/>
      <c r="AF11" s="59"/>
      <c r="AG11" s="59"/>
      <c r="AH11" s="59"/>
      <c r="AI11" s="59"/>
      <c r="AJ11" s="59"/>
      <c r="AK11" s="59"/>
      <c r="AL11" s="75"/>
    </row>
    <row r="12" spans="2:38" ht="18.75" customHeight="1">
      <c r="B12" s="26">
        <v>3</v>
      </c>
      <c r="C12" s="27" t="s">
        <v>257</v>
      </c>
      <c r="D12" s="28" t="s">
        <v>258</v>
      </c>
      <c r="E12" s="29" t="s">
        <v>259</v>
      </c>
      <c r="F12" s="30">
        <v>34037</v>
      </c>
      <c r="G12" s="27" t="s">
        <v>58</v>
      </c>
      <c r="H12" s="31">
        <v>7</v>
      </c>
      <c r="I12" s="31">
        <v>5</v>
      </c>
      <c r="J12" s="31" t="s">
        <v>26</v>
      </c>
      <c r="K12" s="31">
        <v>6</v>
      </c>
      <c r="L12" s="38"/>
      <c r="M12" s="38"/>
      <c r="N12" s="38"/>
      <c r="O12" s="38"/>
      <c r="P12" s="33">
        <v>4</v>
      </c>
      <c r="Q12" s="34">
        <f t="shared" si="0"/>
        <v>4.5999999999999996</v>
      </c>
      <c r="R12" s="35" t="str">
        <f t="shared" ref="R12:R56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D</v>
      </c>
      <c r="S12" s="36" t="str">
        <f t="shared" si="1"/>
        <v>Trung bình yếu</v>
      </c>
      <c r="T12" s="37" t="str">
        <f t="shared" ref="T12:T56" si="4">+IF(OR($H12=0,$I12=0,$J12=0,$K12=0),"Không đủ ĐKDT","")</f>
        <v/>
      </c>
      <c r="U12" s="3"/>
      <c r="V12" s="85" t="str">
        <f t="shared" si="2"/>
        <v>Đạt</v>
      </c>
      <c r="W12" s="68"/>
      <c r="X12" s="69"/>
      <c r="Y12" s="69"/>
      <c r="Z12" s="86"/>
      <c r="AA12" s="58"/>
      <c r="AB12" s="58"/>
      <c r="AC12" s="58"/>
      <c r="AD12" s="70"/>
      <c r="AE12" s="58"/>
      <c r="AF12" s="71"/>
      <c r="AG12" s="72"/>
      <c r="AH12" s="71"/>
      <c r="AI12" s="72"/>
      <c r="AJ12" s="71"/>
      <c r="AK12" s="58"/>
      <c r="AL12" s="78"/>
    </row>
    <row r="13" spans="2:38" ht="18.75" customHeight="1">
      <c r="B13" s="26">
        <v>4</v>
      </c>
      <c r="C13" s="27" t="s">
        <v>260</v>
      </c>
      <c r="D13" s="28" t="s">
        <v>261</v>
      </c>
      <c r="E13" s="29" t="s">
        <v>262</v>
      </c>
      <c r="F13" s="30">
        <v>34667</v>
      </c>
      <c r="G13" s="27" t="s">
        <v>58</v>
      </c>
      <c r="H13" s="31">
        <v>6</v>
      </c>
      <c r="I13" s="31">
        <v>8</v>
      </c>
      <c r="J13" s="31" t="s">
        <v>26</v>
      </c>
      <c r="K13" s="31">
        <v>6</v>
      </c>
      <c r="L13" s="38"/>
      <c r="M13" s="38"/>
      <c r="N13" s="38"/>
      <c r="O13" s="38"/>
      <c r="P13" s="33">
        <v>8</v>
      </c>
      <c r="Q13" s="34">
        <f t="shared" si="0"/>
        <v>7.6</v>
      </c>
      <c r="R13" s="35" t="str">
        <f t="shared" si="3"/>
        <v>B</v>
      </c>
      <c r="S13" s="36" t="str">
        <f t="shared" si="1"/>
        <v>Khá</v>
      </c>
      <c r="T13" s="37" t="str">
        <f t="shared" si="4"/>
        <v/>
      </c>
      <c r="U13" s="3"/>
      <c r="V13" s="85" t="str">
        <f t="shared" si="2"/>
        <v>Đạt</v>
      </c>
      <c r="W13" s="68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2"/>
    </row>
    <row r="14" spans="2:38" ht="18.75" customHeight="1">
      <c r="B14" s="26">
        <v>5</v>
      </c>
      <c r="C14" s="27" t="s">
        <v>263</v>
      </c>
      <c r="D14" s="28" t="s">
        <v>264</v>
      </c>
      <c r="E14" s="29" t="s">
        <v>265</v>
      </c>
      <c r="F14" s="30">
        <v>34560</v>
      </c>
      <c r="G14" s="27" t="s">
        <v>104</v>
      </c>
      <c r="H14" s="31">
        <v>8</v>
      </c>
      <c r="I14" s="31">
        <v>6</v>
      </c>
      <c r="J14" s="31" t="s">
        <v>26</v>
      </c>
      <c r="K14" s="31">
        <v>6</v>
      </c>
      <c r="L14" s="38"/>
      <c r="M14" s="38"/>
      <c r="N14" s="38"/>
      <c r="O14" s="38"/>
      <c r="P14" s="33">
        <v>8</v>
      </c>
      <c r="Q14" s="34">
        <f t="shared" si="0"/>
        <v>7.6</v>
      </c>
      <c r="R14" s="35" t="str">
        <f t="shared" si="3"/>
        <v>B</v>
      </c>
      <c r="S14" s="36" t="str">
        <f t="shared" si="1"/>
        <v>Khá</v>
      </c>
      <c r="T14" s="37" t="str">
        <f t="shared" si="4"/>
        <v/>
      </c>
      <c r="U14" s="3"/>
      <c r="V14" s="85" t="str">
        <f t="shared" si="2"/>
        <v>Đạt</v>
      </c>
      <c r="W14" s="68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2"/>
    </row>
    <row r="15" spans="2:38" ht="18.75" customHeight="1">
      <c r="B15" s="26">
        <v>6</v>
      </c>
      <c r="C15" s="27" t="s">
        <v>266</v>
      </c>
      <c r="D15" s="28" t="s">
        <v>267</v>
      </c>
      <c r="E15" s="29" t="s">
        <v>268</v>
      </c>
      <c r="F15" s="30">
        <v>34579</v>
      </c>
      <c r="G15" s="27" t="s">
        <v>62</v>
      </c>
      <c r="H15" s="31">
        <v>7</v>
      </c>
      <c r="I15" s="31">
        <v>4</v>
      </c>
      <c r="J15" s="31" t="s">
        <v>26</v>
      </c>
      <c r="K15" s="31">
        <v>6</v>
      </c>
      <c r="L15" s="38"/>
      <c r="M15" s="38"/>
      <c r="N15" s="38"/>
      <c r="O15" s="38"/>
      <c r="P15" s="33">
        <v>5</v>
      </c>
      <c r="Q15" s="34">
        <f t="shared" si="0"/>
        <v>5.2</v>
      </c>
      <c r="R15" s="35" t="str">
        <f t="shared" si="3"/>
        <v>D+</v>
      </c>
      <c r="S15" s="36" t="str">
        <f t="shared" si="1"/>
        <v>Trung bình yếu</v>
      </c>
      <c r="T15" s="37" t="str">
        <f t="shared" si="4"/>
        <v/>
      </c>
      <c r="U15" s="3"/>
      <c r="V15" s="85" t="str">
        <f t="shared" si="2"/>
        <v>Đạt</v>
      </c>
      <c r="W15" s="68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2"/>
    </row>
    <row r="16" spans="2:38" ht="18.75" customHeight="1">
      <c r="B16" s="26">
        <v>7</v>
      </c>
      <c r="C16" s="27" t="s">
        <v>269</v>
      </c>
      <c r="D16" s="28" t="s">
        <v>144</v>
      </c>
      <c r="E16" s="29" t="s">
        <v>65</v>
      </c>
      <c r="F16" s="30">
        <v>34337</v>
      </c>
      <c r="G16" s="27" t="s">
        <v>54</v>
      </c>
      <c r="H16" s="31">
        <v>8</v>
      </c>
      <c r="I16" s="31">
        <v>6</v>
      </c>
      <c r="J16" s="31" t="s">
        <v>26</v>
      </c>
      <c r="K16" s="31">
        <v>6</v>
      </c>
      <c r="L16" s="38"/>
      <c r="M16" s="38"/>
      <c r="N16" s="38"/>
      <c r="O16" s="38"/>
      <c r="P16" s="33">
        <v>7</v>
      </c>
      <c r="Q16" s="34">
        <f t="shared" si="0"/>
        <v>6.9</v>
      </c>
      <c r="R16" s="35" t="str">
        <f t="shared" si="3"/>
        <v>C+</v>
      </c>
      <c r="S16" s="36" t="str">
        <f t="shared" si="1"/>
        <v>Trung bình</v>
      </c>
      <c r="T16" s="37" t="str">
        <f t="shared" si="4"/>
        <v/>
      </c>
      <c r="U16" s="3"/>
      <c r="V16" s="85" t="str">
        <f t="shared" si="2"/>
        <v>Đạt</v>
      </c>
      <c r="W16" s="68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2"/>
    </row>
    <row r="17" spans="2:38" ht="18.75" customHeight="1">
      <c r="B17" s="26">
        <v>8</v>
      </c>
      <c r="C17" s="27" t="s">
        <v>270</v>
      </c>
      <c r="D17" s="28" t="s">
        <v>271</v>
      </c>
      <c r="E17" s="29" t="s">
        <v>71</v>
      </c>
      <c r="F17" s="30">
        <v>34491</v>
      </c>
      <c r="G17" s="27" t="s">
        <v>62</v>
      </c>
      <c r="H17" s="31">
        <v>8</v>
      </c>
      <c r="I17" s="31">
        <v>5</v>
      </c>
      <c r="J17" s="31" t="s">
        <v>26</v>
      </c>
      <c r="K17" s="31">
        <v>6</v>
      </c>
      <c r="L17" s="38"/>
      <c r="M17" s="38"/>
      <c r="N17" s="38"/>
      <c r="O17" s="38"/>
      <c r="P17" s="33">
        <v>6</v>
      </c>
      <c r="Q17" s="34">
        <f t="shared" si="0"/>
        <v>6.1</v>
      </c>
      <c r="R17" s="35" t="str">
        <f t="shared" si="3"/>
        <v>C</v>
      </c>
      <c r="S17" s="36" t="str">
        <f t="shared" si="1"/>
        <v>Trung bình</v>
      </c>
      <c r="T17" s="37" t="str">
        <f t="shared" si="4"/>
        <v/>
      </c>
      <c r="U17" s="3"/>
      <c r="V17" s="85" t="str">
        <f t="shared" si="2"/>
        <v>Đạt</v>
      </c>
      <c r="W17" s="68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2"/>
    </row>
    <row r="18" spans="2:38" ht="18.75" customHeight="1">
      <c r="B18" s="26">
        <v>9</v>
      </c>
      <c r="C18" s="27" t="s">
        <v>272</v>
      </c>
      <c r="D18" s="28" t="s">
        <v>52</v>
      </c>
      <c r="E18" s="29" t="s">
        <v>120</v>
      </c>
      <c r="F18" s="30">
        <v>34395</v>
      </c>
      <c r="G18" s="27" t="s">
        <v>54</v>
      </c>
      <c r="H18" s="31">
        <v>9</v>
      </c>
      <c r="I18" s="31">
        <v>5</v>
      </c>
      <c r="J18" s="31" t="s">
        <v>26</v>
      </c>
      <c r="K18" s="31">
        <v>7</v>
      </c>
      <c r="L18" s="38"/>
      <c r="M18" s="38"/>
      <c r="N18" s="38"/>
      <c r="O18" s="38"/>
      <c r="P18" s="33">
        <v>6</v>
      </c>
      <c r="Q18" s="34">
        <f t="shared" si="0"/>
        <v>6.3</v>
      </c>
      <c r="R18" s="35" t="str">
        <f t="shared" si="3"/>
        <v>C</v>
      </c>
      <c r="S18" s="36" t="str">
        <f t="shared" si="1"/>
        <v>Trung bình</v>
      </c>
      <c r="T18" s="37" t="str">
        <f t="shared" si="4"/>
        <v/>
      </c>
      <c r="U18" s="3"/>
      <c r="V18" s="85" t="str">
        <f t="shared" si="2"/>
        <v>Đạt</v>
      </c>
      <c r="W18" s="68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2"/>
    </row>
    <row r="19" spans="2:38" ht="18.75" customHeight="1">
      <c r="B19" s="26">
        <v>10</v>
      </c>
      <c r="C19" s="27" t="s">
        <v>273</v>
      </c>
      <c r="D19" s="28" t="s">
        <v>274</v>
      </c>
      <c r="E19" s="29" t="s">
        <v>49</v>
      </c>
      <c r="F19" s="30">
        <v>34623</v>
      </c>
      <c r="G19" s="27" t="s">
        <v>50</v>
      </c>
      <c r="H19" s="31">
        <v>7</v>
      </c>
      <c r="I19" s="31">
        <v>4</v>
      </c>
      <c r="J19" s="31" t="s">
        <v>26</v>
      </c>
      <c r="K19" s="31">
        <v>6</v>
      </c>
      <c r="L19" s="38"/>
      <c r="M19" s="38"/>
      <c r="N19" s="38"/>
      <c r="O19" s="38"/>
      <c r="P19" s="33">
        <v>6.5</v>
      </c>
      <c r="Q19" s="34">
        <f t="shared" si="0"/>
        <v>6.3</v>
      </c>
      <c r="R19" s="35" t="str">
        <f t="shared" si="3"/>
        <v>C</v>
      </c>
      <c r="S19" s="36" t="str">
        <f t="shared" si="1"/>
        <v>Trung bình</v>
      </c>
      <c r="T19" s="37" t="str">
        <f t="shared" si="4"/>
        <v/>
      </c>
      <c r="U19" s="3"/>
      <c r="V19" s="85" t="str">
        <f t="shared" si="2"/>
        <v>Đạt</v>
      </c>
      <c r="W19" s="68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2"/>
    </row>
    <row r="20" spans="2:38" ht="18.75" customHeight="1">
      <c r="B20" s="26">
        <v>11</v>
      </c>
      <c r="C20" s="27" t="s">
        <v>275</v>
      </c>
      <c r="D20" s="28" t="s">
        <v>60</v>
      </c>
      <c r="E20" s="29" t="s">
        <v>192</v>
      </c>
      <c r="F20" s="30">
        <v>34118</v>
      </c>
      <c r="G20" s="27" t="s">
        <v>75</v>
      </c>
      <c r="H20" s="31">
        <v>7</v>
      </c>
      <c r="I20" s="31">
        <v>8</v>
      </c>
      <c r="J20" s="31" t="s">
        <v>26</v>
      </c>
      <c r="K20" s="31">
        <v>6</v>
      </c>
      <c r="L20" s="38"/>
      <c r="M20" s="38"/>
      <c r="N20" s="38"/>
      <c r="O20" s="38"/>
      <c r="P20" s="33">
        <v>3</v>
      </c>
      <c r="Q20" s="34">
        <f t="shared" si="0"/>
        <v>4.2</v>
      </c>
      <c r="R20" s="35" t="str">
        <f t="shared" si="3"/>
        <v>D</v>
      </c>
      <c r="S20" s="36" t="str">
        <f t="shared" si="1"/>
        <v>Trung bình yếu</v>
      </c>
      <c r="T20" s="37" t="str">
        <f t="shared" si="4"/>
        <v/>
      </c>
      <c r="U20" s="3"/>
      <c r="V20" s="85" t="str">
        <f t="shared" si="2"/>
        <v>Đạt</v>
      </c>
      <c r="W20" s="68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2"/>
    </row>
    <row r="21" spans="2:38" ht="18.75" customHeight="1">
      <c r="B21" s="26">
        <v>12</v>
      </c>
      <c r="C21" s="27" t="s">
        <v>276</v>
      </c>
      <c r="D21" s="28" t="s">
        <v>277</v>
      </c>
      <c r="E21" s="29" t="s">
        <v>278</v>
      </c>
      <c r="F21" s="30">
        <v>34393</v>
      </c>
      <c r="G21" s="27" t="s">
        <v>102</v>
      </c>
      <c r="H21" s="31">
        <v>6</v>
      </c>
      <c r="I21" s="31">
        <v>7</v>
      </c>
      <c r="J21" s="31" t="s">
        <v>26</v>
      </c>
      <c r="K21" s="31">
        <v>7</v>
      </c>
      <c r="L21" s="38"/>
      <c r="M21" s="38"/>
      <c r="N21" s="38"/>
      <c r="O21" s="38"/>
      <c r="P21" s="33">
        <v>2</v>
      </c>
      <c r="Q21" s="34">
        <f t="shared" si="0"/>
        <v>3.4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3"/>
      <c r="V21" s="85" t="str">
        <f t="shared" si="2"/>
        <v>Học lại</v>
      </c>
      <c r="W21" s="68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2"/>
    </row>
    <row r="22" spans="2:38" ht="18.75" customHeight="1">
      <c r="B22" s="26">
        <v>13</v>
      </c>
      <c r="C22" s="27" t="s">
        <v>279</v>
      </c>
      <c r="D22" s="28" t="s">
        <v>280</v>
      </c>
      <c r="E22" s="29" t="s">
        <v>281</v>
      </c>
      <c r="F22" s="30">
        <v>34483</v>
      </c>
      <c r="G22" s="27" t="s">
        <v>54</v>
      </c>
      <c r="H22" s="31">
        <v>9</v>
      </c>
      <c r="I22" s="31">
        <v>5</v>
      </c>
      <c r="J22" s="31" t="s">
        <v>26</v>
      </c>
      <c r="K22" s="31">
        <v>6</v>
      </c>
      <c r="L22" s="38"/>
      <c r="M22" s="38"/>
      <c r="N22" s="38"/>
      <c r="O22" s="38"/>
      <c r="P22" s="33">
        <v>5</v>
      </c>
      <c r="Q22" s="34">
        <f t="shared" si="0"/>
        <v>5.5</v>
      </c>
      <c r="R22" s="35" t="str">
        <f t="shared" si="3"/>
        <v>C</v>
      </c>
      <c r="S22" s="36" t="str">
        <f t="shared" si="1"/>
        <v>Trung bình</v>
      </c>
      <c r="T22" s="37" t="str">
        <f t="shared" si="4"/>
        <v/>
      </c>
      <c r="U22" s="3"/>
      <c r="V22" s="85" t="str">
        <f t="shared" si="2"/>
        <v>Đạt</v>
      </c>
      <c r="W22" s="68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2"/>
    </row>
    <row r="23" spans="2:38" ht="18.75" customHeight="1">
      <c r="B23" s="26">
        <v>14</v>
      </c>
      <c r="C23" s="27" t="s">
        <v>282</v>
      </c>
      <c r="D23" s="28" t="s">
        <v>283</v>
      </c>
      <c r="E23" s="29" t="s">
        <v>284</v>
      </c>
      <c r="F23" s="30">
        <v>34623</v>
      </c>
      <c r="G23" s="27" t="s">
        <v>50</v>
      </c>
      <c r="H23" s="31">
        <v>5</v>
      </c>
      <c r="I23" s="31">
        <v>5</v>
      </c>
      <c r="J23" s="31" t="s">
        <v>26</v>
      </c>
      <c r="K23" s="31">
        <v>6</v>
      </c>
      <c r="L23" s="38"/>
      <c r="M23" s="38"/>
      <c r="N23" s="38"/>
      <c r="O23" s="38"/>
      <c r="P23" s="33">
        <v>2</v>
      </c>
      <c r="Q23" s="34">
        <f t="shared" si="0"/>
        <v>3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3"/>
      <c r="V23" s="85" t="str">
        <f t="shared" si="2"/>
        <v>Học lại</v>
      </c>
      <c r="W23" s="68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2"/>
    </row>
    <row r="24" spans="2:38" ht="18.75" customHeight="1">
      <c r="B24" s="26">
        <v>15</v>
      </c>
      <c r="C24" s="27" t="s">
        <v>285</v>
      </c>
      <c r="D24" s="28" t="s">
        <v>144</v>
      </c>
      <c r="E24" s="29" t="s">
        <v>126</v>
      </c>
      <c r="F24" s="30">
        <v>34336</v>
      </c>
      <c r="G24" s="27" t="s">
        <v>62</v>
      </c>
      <c r="H24" s="31">
        <v>9</v>
      </c>
      <c r="I24" s="31">
        <v>6</v>
      </c>
      <c r="J24" s="31" t="s">
        <v>26</v>
      </c>
      <c r="K24" s="31">
        <v>6</v>
      </c>
      <c r="L24" s="38"/>
      <c r="M24" s="38"/>
      <c r="N24" s="38"/>
      <c r="O24" s="38"/>
      <c r="P24" s="33">
        <v>4.5</v>
      </c>
      <c r="Q24" s="34">
        <f t="shared" si="0"/>
        <v>5.3</v>
      </c>
      <c r="R24" s="35" t="str">
        <f t="shared" si="3"/>
        <v>D+</v>
      </c>
      <c r="S24" s="36" t="str">
        <f t="shared" si="1"/>
        <v>Trung bình yếu</v>
      </c>
      <c r="T24" s="37" t="str">
        <f t="shared" si="4"/>
        <v/>
      </c>
      <c r="U24" s="3"/>
      <c r="V24" s="85" t="str">
        <f t="shared" si="2"/>
        <v>Đạt</v>
      </c>
      <c r="W24" s="68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2"/>
    </row>
    <row r="25" spans="2:38" ht="18.75" customHeight="1">
      <c r="B25" s="26">
        <v>16</v>
      </c>
      <c r="C25" s="27" t="s">
        <v>286</v>
      </c>
      <c r="D25" s="28" t="s">
        <v>114</v>
      </c>
      <c r="E25" s="29" t="s">
        <v>126</v>
      </c>
      <c r="F25" s="30">
        <v>33843</v>
      </c>
      <c r="G25" s="27" t="s">
        <v>62</v>
      </c>
      <c r="H25" s="31">
        <v>8</v>
      </c>
      <c r="I25" s="31">
        <v>3</v>
      </c>
      <c r="J25" s="31" t="s">
        <v>26</v>
      </c>
      <c r="K25" s="31">
        <v>6</v>
      </c>
      <c r="L25" s="38"/>
      <c r="M25" s="38"/>
      <c r="N25" s="38"/>
      <c r="O25" s="38"/>
      <c r="P25" s="33">
        <v>7.5</v>
      </c>
      <c r="Q25" s="34">
        <f t="shared" si="0"/>
        <v>7</v>
      </c>
      <c r="R25" s="35" t="str">
        <f t="shared" si="3"/>
        <v>B</v>
      </c>
      <c r="S25" s="36" t="str">
        <f t="shared" si="1"/>
        <v>Khá</v>
      </c>
      <c r="T25" s="37" t="str">
        <f t="shared" si="4"/>
        <v/>
      </c>
      <c r="U25" s="3"/>
      <c r="V25" s="85" t="str">
        <f t="shared" si="2"/>
        <v>Đạt</v>
      </c>
      <c r="W25" s="68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2"/>
    </row>
    <row r="26" spans="2:38" ht="18.75" customHeight="1">
      <c r="B26" s="26">
        <v>17</v>
      </c>
      <c r="C26" s="27" t="s">
        <v>287</v>
      </c>
      <c r="D26" s="28" t="s">
        <v>288</v>
      </c>
      <c r="E26" s="29" t="s">
        <v>289</v>
      </c>
      <c r="F26" s="30">
        <v>34639</v>
      </c>
      <c r="G26" s="27" t="s">
        <v>58</v>
      </c>
      <c r="H26" s="31">
        <v>8</v>
      </c>
      <c r="I26" s="31">
        <v>5</v>
      </c>
      <c r="J26" s="31" t="s">
        <v>26</v>
      </c>
      <c r="K26" s="31">
        <v>6</v>
      </c>
      <c r="L26" s="38"/>
      <c r="M26" s="38"/>
      <c r="N26" s="38"/>
      <c r="O26" s="38"/>
      <c r="P26" s="33">
        <v>3</v>
      </c>
      <c r="Q26" s="34">
        <f t="shared" si="0"/>
        <v>4</v>
      </c>
      <c r="R26" s="35" t="str">
        <f t="shared" si="3"/>
        <v>D</v>
      </c>
      <c r="S26" s="36" t="str">
        <f t="shared" si="1"/>
        <v>Trung bình yếu</v>
      </c>
      <c r="T26" s="37" t="str">
        <f t="shared" si="4"/>
        <v/>
      </c>
      <c r="U26" s="3"/>
      <c r="V26" s="85" t="str">
        <f t="shared" si="2"/>
        <v>Đạt</v>
      </c>
      <c r="W26" s="68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2"/>
    </row>
    <row r="27" spans="2:38" ht="18.75" customHeight="1">
      <c r="B27" s="26">
        <v>18</v>
      </c>
      <c r="C27" s="27" t="s">
        <v>290</v>
      </c>
      <c r="D27" s="28" t="s">
        <v>291</v>
      </c>
      <c r="E27" s="29" t="s">
        <v>292</v>
      </c>
      <c r="F27" s="30">
        <v>33894</v>
      </c>
      <c r="G27" s="27" t="s">
        <v>62</v>
      </c>
      <c r="H27" s="31">
        <v>6</v>
      </c>
      <c r="I27" s="31">
        <v>1</v>
      </c>
      <c r="J27" s="31" t="s">
        <v>26</v>
      </c>
      <c r="K27" s="31">
        <v>6</v>
      </c>
      <c r="L27" s="38"/>
      <c r="M27" s="38"/>
      <c r="N27" s="38"/>
      <c r="O27" s="38"/>
      <c r="P27" s="33">
        <v>4.5</v>
      </c>
      <c r="Q27" s="34">
        <f t="shared" si="0"/>
        <v>4.5</v>
      </c>
      <c r="R27" s="35" t="str">
        <f t="shared" si="3"/>
        <v>D</v>
      </c>
      <c r="S27" s="36" t="str">
        <f t="shared" si="1"/>
        <v>Trung bình yếu</v>
      </c>
      <c r="T27" s="37" t="str">
        <f t="shared" si="4"/>
        <v/>
      </c>
      <c r="U27" s="3"/>
      <c r="V27" s="85" t="str">
        <f t="shared" si="2"/>
        <v>Đạt</v>
      </c>
      <c r="W27" s="68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2"/>
    </row>
    <row r="28" spans="2:38" ht="18.75" customHeight="1">
      <c r="B28" s="26">
        <v>19</v>
      </c>
      <c r="C28" s="27" t="s">
        <v>293</v>
      </c>
      <c r="D28" s="28" t="s">
        <v>294</v>
      </c>
      <c r="E28" s="29" t="s">
        <v>295</v>
      </c>
      <c r="F28" s="30">
        <v>34666</v>
      </c>
      <c r="G28" s="27" t="s">
        <v>104</v>
      </c>
      <c r="H28" s="31">
        <v>7</v>
      </c>
      <c r="I28" s="31">
        <v>6</v>
      </c>
      <c r="J28" s="31" t="s">
        <v>26</v>
      </c>
      <c r="K28" s="31">
        <v>6</v>
      </c>
      <c r="L28" s="38"/>
      <c r="M28" s="38"/>
      <c r="N28" s="38"/>
      <c r="O28" s="38"/>
      <c r="P28" s="33">
        <v>6</v>
      </c>
      <c r="Q28" s="34">
        <f t="shared" si="0"/>
        <v>6.1</v>
      </c>
      <c r="R28" s="35" t="str">
        <f t="shared" si="3"/>
        <v>C</v>
      </c>
      <c r="S28" s="36" t="str">
        <f t="shared" si="1"/>
        <v>Trung bình</v>
      </c>
      <c r="T28" s="37" t="str">
        <f t="shared" si="4"/>
        <v/>
      </c>
      <c r="U28" s="3"/>
      <c r="V28" s="85" t="str">
        <f t="shared" si="2"/>
        <v>Đạt</v>
      </c>
      <c r="W28" s="68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2"/>
    </row>
    <row r="29" spans="2:38" ht="18.75" customHeight="1">
      <c r="B29" s="26">
        <v>20</v>
      </c>
      <c r="C29" s="27" t="s">
        <v>296</v>
      </c>
      <c r="D29" s="28" t="s">
        <v>297</v>
      </c>
      <c r="E29" s="29" t="s">
        <v>153</v>
      </c>
      <c r="F29" s="30">
        <v>34619</v>
      </c>
      <c r="G29" s="27" t="s">
        <v>104</v>
      </c>
      <c r="H29" s="31">
        <v>8</v>
      </c>
      <c r="I29" s="31">
        <v>7</v>
      </c>
      <c r="J29" s="31" t="s">
        <v>26</v>
      </c>
      <c r="K29" s="31">
        <v>6</v>
      </c>
      <c r="L29" s="38"/>
      <c r="M29" s="38"/>
      <c r="N29" s="38"/>
      <c r="O29" s="38"/>
      <c r="P29" s="33">
        <v>7</v>
      </c>
      <c r="Q29" s="34">
        <f t="shared" si="0"/>
        <v>7</v>
      </c>
      <c r="R29" s="35" t="str">
        <f t="shared" si="3"/>
        <v>B</v>
      </c>
      <c r="S29" s="36" t="str">
        <f t="shared" si="1"/>
        <v>Khá</v>
      </c>
      <c r="T29" s="37" t="str">
        <f t="shared" si="4"/>
        <v/>
      </c>
      <c r="U29" s="3"/>
      <c r="V29" s="85" t="str">
        <f t="shared" si="2"/>
        <v>Đạt</v>
      </c>
      <c r="W29" s="68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2"/>
    </row>
    <row r="30" spans="2:38" ht="18.75" customHeight="1">
      <c r="B30" s="26">
        <v>21</v>
      </c>
      <c r="C30" s="27" t="s">
        <v>298</v>
      </c>
      <c r="D30" s="28" t="s">
        <v>299</v>
      </c>
      <c r="E30" s="29" t="s">
        <v>300</v>
      </c>
      <c r="F30" s="30">
        <v>33997</v>
      </c>
      <c r="G30" s="27" t="s">
        <v>50</v>
      </c>
      <c r="H30" s="31">
        <v>8</v>
      </c>
      <c r="I30" s="31">
        <v>3</v>
      </c>
      <c r="J30" s="31" t="s">
        <v>26</v>
      </c>
      <c r="K30" s="31">
        <v>6</v>
      </c>
      <c r="L30" s="38"/>
      <c r="M30" s="38"/>
      <c r="N30" s="38"/>
      <c r="O30" s="38"/>
      <c r="P30" s="33">
        <v>7</v>
      </c>
      <c r="Q30" s="34">
        <f t="shared" si="0"/>
        <v>6.6</v>
      </c>
      <c r="R30" s="35" t="str">
        <f t="shared" si="3"/>
        <v>C+</v>
      </c>
      <c r="S30" s="36" t="str">
        <f t="shared" si="1"/>
        <v>Trung bình</v>
      </c>
      <c r="T30" s="37" t="str">
        <f t="shared" si="4"/>
        <v/>
      </c>
      <c r="U30" s="3"/>
      <c r="V30" s="85" t="str">
        <f t="shared" si="2"/>
        <v>Đạt</v>
      </c>
      <c r="W30" s="68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2"/>
    </row>
    <row r="31" spans="2:38" ht="18.75" customHeight="1">
      <c r="B31" s="26">
        <v>22</v>
      </c>
      <c r="C31" s="27" t="s">
        <v>301</v>
      </c>
      <c r="D31" s="28" t="s">
        <v>302</v>
      </c>
      <c r="E31" s="29" t="s">
        <v>118</v>
      </c>
      <c r="F31" s="30">
        <v>34596</v>
      </c>
      <c r="G31" s="27" t="s">
        <v>54</v>
      </c>
      <c r="H31" s="31">
        <v>8</v>
      </c>
      <c r="I31" s="31">
        <v>5</v>
      </c>
      <c r="J31" s="31" t="s">
        <v>26</v>
      </c>
      <c r="K31" s="31">
        <v>6</v>
      </c>
      <c r="L31" s="38"/>
      <c r="M31" s="38"/>
      <c r="N31" s="38"/>
      <c r="O31" s="38"/>
      <c r="P31" s="33">
        <v>5</v>
      </c>
      <c r="Q31" s="34">
        <f t="shared" si="0"/>
        <v>5.4</v>
      </c>
      <c r="R31" s="35" t="str">
        <f t="shared" si="3"/>
        <v>D+</v>
      </c>
      <c r="S31" s="36" t="str">
        <f t="shared" si="1"/>
        <v>Trung bình yếu</v>
      </c>
      <c r="T31" s="37" t="str">
        <f t="shared" si="4"/>
        <v/>
      </c>
      <c r="U31" s="3"/>
      <c r="V31" s="85" t="str">
        <f t="shared" si="2"/>
        <v>Đạt</v>
      </c>
      <c r="W31" s="68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2"/>
    </row>
    <row r="32" spans="2:38" ht="18.75" customHeight="1">
      <c r="B32" s="26">
        <v>23</v>
      </c>
      <c r="C32" s="27" t="s">
        <v>303</v>
      </c>
      <c r="D32" s="28" t="s">
        <v>304</v>
      </c>
      <c r="E32" s="29" t="s">
        <v>305</v>
      </c>
      <c r="F32" s="30">
        <v>34552</v>
      </c>
      <c r="G32" s="27" t="s">
        <v>50</v>
      </c>
      <c r="H32" s="31">
        <v>8</v>
      </c>
      <c r="I32" s="31">
        <v>5</v>
      </c>
      <c r="J32" s="31" t="s">
        <v>26</v>
      </c>
      <c r="K32" s="31">
        <v>7</v>
      </c>
      <c r="L32" s="38"/>
      <c r="M32" s="38"/>
      <c r="N32" s="38"/>
      <c r="O32" s="38"/>
      <c r="P32" s="33">
        <v>5</v>
      </c>
      <c r="Q32" s="34">
        <f t="shared" si="0"/>
        <v>5.5</v>
      </c>
      <c r="R32" s="35" t="str">
        <f t="shared" si="3"/>
        <v>C</v>
      </c>
      <c r="S32" s="36" t="str">
        <f t="shared" si="1"/>
        <v>Trung bình</v>
      </c>
      <c r="T32" s="37" t="str">
        <f t="shared" si="4"/>
        <v/>
      </c>
      <c r="U32" s="3"/>
      <c r="V32" s="85" t="str">
        <f t="shared" si="2"/>
        <v>Đạt</v>
      </c>
      <c r="W32" s="68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2"/>
    </row>
    <row r="33" spans="2:38" ht="18.75" customHeight="1">
      <c r="B33" s="26">
        <v>24</v>
      </c>
      <c r="C33" s="27" t="s">
        <v>306</v>
      </c>
      <c r="D33" s="28" t="s">
        <v>307</v>
      </c>
      <c r="E33" s="29" t="s">
        <v>123</v>
      </c>
      <c r="F33" s="30">
        <v>34407</v>
      </c>
      <c r="G33" s="27" t="s">
        <v>62</v>
      </c>
      <c r="H33" s="31">
        <v>9</v>
      </c>
      <c r="I33" s="31">
        <v>7</v>
      </c>
      <c r="J33" s="31" t="s">
        <v>26</v>
      </c>
      <c r="K33" s="31">
        <v>6</v>
      </c>
      <c r="L33" s="38"/>
      <c r="M33" s="38"/>
      <c r="N33" s="38"/>
      <c r="O33" s="38"/>
      <c r="P33" s="33">
        <v>8</v>
      </c>
      <c r="Q33" s="34">
        <f t="shared" si="0"/>
        <v>7.8</v>
      </c>
      <c r="R33" s="35" t="str">
        <f t="shared" si="3"/>
        <v>B</v>
      </c>
      <c r="S33" s="36" t="str">
        <f t="shared" si="1"/>
        <v>Khá</v>
      </c>
      <c r="T33" s="37" t="str">
        <f t="shared" si="4"/>
        <v/>
      </c>
      <c r="U33" s="3"/>
      <c r="V33" s="85" t="str">
        <f t="shared" si="2"/>
        <v>Đạt</v>
      </c>
      <c r="W33" s="68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2"/>
    </row>
    <row r="34" spans="2:38" ht="18.75" customHeight="1">
      <c r="B34" s="26">
        <v>25</v>
      </c>
      <c r="C34" s="27" t="s">
        <v>308</v>
      </c>
      <c r="D34" s="28" t="s">
        <v>309</v>
      </c>
      <c r="E34" s="29" t="s">
        <v>150</v>
      </c>
      <c r="F34" s="30">
        <v>34689</v>
      </c>
      <c r="G34" s="27" t="s">
        <v>58</v>
      </c>
      <c r="H34" s="31">
        <v>9</v>
      </c>
      <c r="I34" s="31">
        <v>7</v>
      </c>
      <c r="J34" s="31" t="s">
        <v>26</v>
      </c>
      <c r="K34" s="31">
        <v>7</v>
      </c>
      <c r="L34" s="38"/>
      <c r="M34" s="38"/>
      <c r="N34" s="38"/>
      <c r="O34" s="38"/>
      <c r="P34" s="33">
        <v>8</v>
      </c>
      <c r="Q34" s="34">
        <f t="shared" si="0"/>
        <v>7.9</v>
      </c>
      <c r="R34" s="35" t="str">
        <f t="shared" si="3"/>
        <v>B</v>
      </c>
      <c r="S34" s="36" t="str">
        <f t="shared" si="1"/>
        <v>Khá</v>
      </c>
      <c r="T34" s="37" t="str">
        <f t="shared" si="4"/>
        <v/>
      </c>
      <c r="U34" s="3"/>
      <c r="V34" s="85" t="str">
        <f t="shared" si="2"/>
        <v>Đạt</v>
      </c>
      <c r="W34" s="68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2"/>
    </row>
    <row r="35" spans="2:38" ht="18.75" customHeight="1">
      <c r="B35" s="26">
        <v>26</v>
      </c>
      <c r="C35" s="27" t="s">
        <v>310</v>
      </c>
      <c r="D35" s="28" t="s">
        <v>274</v>
      </c>
      <c r="E35" s="29" t="s">
        <v>311</v>
      </c>
      <c r="F35" s="30">
        <v>34699</v>
      </c>
      <c r="G35" s="27" t="s">
        <v>62</v>
      </c>
      <c r="H35" s="31">
        <v>9</v>
      </c>
      <c r="I35" s="31">
        <v>4</v>
      </c>
      <c r="J35" s="31" t="s">
        <v>26</v>
      </c>
      <c r="K35" s="31">
        <v>6</v>
      </c>
      <c r="L35" s="38"/>
      <c r="M35" s="38"/>
      <c r="N35" s="38"/>
      <c r="O35" s="38"/>
      <c r="P35" s="33">
        <v>4</v>
      </c>
      <c r="Q35" s="34">
        <f t="shared" si="0"/>
        <v>4.7</v>
      </c>
      <c r="R35" s="35" t="str">
        <f t="shared" si="3"/>
        <v>D</v>
      </c>
      <c r="S35" s="36" t="str">
        <f t="shared" si="1"/>
        <v>Trung bình yếu</v>
      </c>
      <c r="T35" s="37" t="str">
        <f t="shared" si="4"/>
        <v/>
      </c>
      <c r="U35" s="3"/>
      <c r="V35" s="85" t="str">
        <f t="shared" si="2"/>
        <v>Đạt</v>
      </c>
      <c r="W35" s="68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2"/>
    </row>
    <row r="36" spans="2:38" ht="18.75" customHeight="1">
      <c r="B36" s="26">
        <v>27</v>
      </c>
      <c r="C36" s="27" t="s">
        <v>312</v>
      </c>
      <c r="D36" s="28" t="s">
        <v>313</v>
      </c>
      <c r="E36" s="29" t="s">
        <v>284</v>
      </c>
      <c r="F36" s="30">
        <v>34571</v>
      </c>
      <c r="G36" s="27" t="s">
        <v>62</v>
      </c>
      <c r="H36" s="31">
        <v>7</v>
      </c>
      <c r="I36" s="31">
        <v>5</v>
      </c>
      <c r="J36" s="31" t="s">
        <v>26</v>
      </c>
      <c r="K36" s="31">
        <v>6</v>
      </c>
      <c r="L36" s="38"/>
      <c r="M36" s="38"/>
      <c r="N36" s="38"/>
      <c r="O36" s="38"/>
      <c r="P36" s="33">
        <v>6.5</v>
      </c>
      <c r="Q36" s="34">
        <f t="shared" si="0"/>
        <v>6.4</v>
      </c>
      <c r="R36" s="35" t="str">
        <f t="shared" si="3"/>
        <v>C</v>
      </c>
      <c r="S36" s="36" t="str">
        <f t="shared" si="1"/>
        <v>Trung bình</v>
      </c>
      <c r="T36" s="37" t="str">
        <f t="shared" si="4"/>
        <v/>
      </c>
      <c r="U36" s="3"/>
      <c r="V36" s="85" t="str">
        <f t="shared" si="2"/>
        <v>Đạt</v>
      </c>
      <c r="W36" s="68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2"/>
    </row>
    <row r="37" spans="2:38" ht="18.75" customHeight="1">
      <c r="B37" s="26">
        <v>28</v>
      </c>
      <c r="C37" s="27" t="s">
        <v>314</v>
      </c>
      <c r="D37" s="28" t="s">
        <v>162</v>
      </c>
      <c r="E37" s="29" t="s">
        <v>78</v>
      </c>
      <c r="F37" s="30">
        <v>34676</v>
      </c>
      <c r="G37" s="27" t="s">
        <v>102</v>
      </c>
      <c r="H37" s="31">
        <v>9</v>
      </c>
      <c r="I37" s="31">
        <v>2</v>
      </c>
      <c r="J37" s="31" t="s">
        <v>26</v>
      </c>
      <c r="K37" s="31">
        <v>6</v>
      </c>
      <c r="L37" s="38"/>
      <c r="M37" s="38"/>
      <c r="N37" s="38"/>
      <c r="O37" s="38"/>
      <c r="P37" s="33">
        <v>8</v>
      </c>
      <c r="Q37" s="34">
        <f t="shared" si="0"/>
        <v>7.3</v>
      </c>
      <c r="R37" s="35" t="str">
        <f t="shared" si="3"/>
        <v>B</v>
      </c>
      <c r="S37" s="36" t="str">
        <f t="shared" si="1"/>
        <v>Khá</v>
      </c>
      <c r="T37" s="37" t="str">
        <f t="shared" si="4"/>
        <v/>
      </c>
      <c r="U37" s="3"/>
      <c r="V37" s="85" t="str">
        <f t="shared" si="2"/>
        <v>Đạt</v>
      </c>
      <c r="W37" s="68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2"/>
    </row>
    <row r="38" spans="2:38" ht="18.75" customHeight="1">
      <c r="B38" s="26">
        <v>29</v>
      </c>
      <c r="C38" s="27" t="s">
        <v>315</v>
      </c>
      <c r="D38" s="28" t="s">
        <v>274</v>
      </c>
      <c r="E38" s="29" t="s">
        <v>150</v>
      </c>
      <c r="F38" s="30">
        <v>34246</v>
      </c>
      <c r="G38" s="27" t="s">
        <v>102</v>
      </c>
      <c r="H38" s="31">
        <v>9</v>
      </c>
      <c r="I38" s="31">
        <v>8</v>
      </c>
      <c r="J38" s="31" t="s">
        <v>26</v>
      </c>
      <c r="K38" s="31">
        <v>7</v>
      </c>
      <c r="L38" s="38"/>
      <c r="M38" s="38"/>
      <c r="N38" s="38"/>
      <c r="O38" s="38"/>
      <c r="P38" s="33">
        <v>5</v>
      </c>
      <c r="Q38" s="34">
        <f t="shared" si="0"/>
        <v>5.9</v>
      </c>
      <c r="R38" s="35" t="str">
        <f t="shared" si="3"/>
        <v>C</v>
      </c>
      <c r="S38" s="36" t="str">
        <f t="shared" si="1"/>
        <v>Trung bình</v>
      </c>
      <c r="T38" s="37" t="str">
        <f t="shared" si="4"/>
        <v/>
      </c>
      <c r="U38" s="3"/>
      <c r="V38" s="85" t="str">
        <f t="shared" si="2"/>
        <v>Đạt</v>
      </c>
      <c r="W38" s="68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2"/>
    </row>
    <row r="39" spans="2:38" ht="18.75" customHeight="1">
      <c r="B39" s="26">
        <v>30</v>
      </c>
      <c r="C39" s="27" t="s">
        <v>316</v>
      </c>
      <c r="D39" s="28" t="s">
        <v>317</v>
      </c>
      <c r="E39" s="29" t="s">
        <v>318</v>
      </c>
      <c r="F39" s="30">
        <v>34191</v>
      </c>
      <c r="G39" s="27" t="s">
        <v>102</v>
      </c>
      <c r="H39" s="31">
        <v>7</v>
      </c>
      <c r="I39" s="31">
        <v>7</v>
      </c>
      <c r="J39" s="31" t="s">
        <v>26</v>
      </c>
      <c r="K39" s="31">
        <v>6</v>
      </c>
      <c r="L39" s="38"/>
      <c r="M39" s="38"/>
      <c r="N39" s="38"/>
      <c r="O39" s="38"/>
      <c r="P39" s="33">
        <v>5.5</v>
      </c>
      <c r="Q39" s="34">
        <f t="shared" si="0"/>
        <v>5.9</v>
      </c>
      <c r="R39" s="35" t="str">
        <f t="shared" si="3"/>
        <v>C</v>
      </c>
      <c r="S39" s="36" t="str">
        <f t="shared" si="1"/>
        <v>Trung bình</v>
      </c>
      <c r="T39" s="37" t="str">
        <f t="shared" si="4"/>
        <v/>
      </c>
      <c r="U39" s="3"/>
      <c r="V39" s="85" t="str">
        <f t="shared" si="2"/>
        <v>Đạt</v>
      </c>
      <c r="W39" s="68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2"/>
    </row>
    <row r="40" spans="2:38" ht="18.75" customHeight="1">
      <c r="B40" s="26">
        <v>31</v>
      </c>
      <c r="C40" s="27" t="s">
        <v>319</v>
      </c>
      <c r="D40" s="28" t="s">
        <v>320</v>
      </c>
      <c r="E40" s="29" t="s">
        <v>321</v>
      </c>
      <c r="F40" s="30">
        <v>34574</v>
      </c>
      <c r="G40" s="27" t="s">
        <v>62</v>
      </c>
      <c r="H40" s="31">
        <v>7</v>
      </c>
      <c r="I40" s="31">
        <v>6</v>
      </c>
      <c r="J40" s="31" t="s">
        <v>26</v>
      </c>
      <c r="K40" s="31">
        <v>6</v>
      </c>
      <c r="L40" s="38"/>
      <c r="M40" s="38"/>
      <c r="N40" s="38"/>
      <c r="O40" s="38"/>
      <c r="P40" s="33">
        <v>4.5</v>
      </c>
      <c r="Q40" s="34">
        <f t="shared" si="0"/>
        <v>5.0999999999999996</v>
      </c>
      <c r="R40" s="35" t="str">
        <f t="shared" si="3"/>
        <v>D+</v>
      </c>
      <c r="S40" s="36" t="str">
        <f t="shared" si="1"/>
        <v>Trung bình yếu</v>
      </c>
      <c r="T40" s="37" t="str">
        <f t="shared" si="4"/>
        <v/>
      </c>
      <c r="U40" s="3"/>
      <c r="V40" s="85" t="str">
        <f t="shared" si="2"/>
        <v>Đạt</v>
      </c>
      <c r="W40" s="68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2"/>
    </row>
    <row r="41" spans="2:38" ht="18.75" customHeight="1">
      <c r="B41" s="26">
        <v>32</v>
      </c>
      <c r="C41" s="27" t="s">
        <v>322</v>
      </c>
      <c r="D41" s="28" t="s">
        <v>323</v>
      </c>
      <c r="E41" s="29" t="s">
        <v>220</v>
      </c>
      <c r="F41" s="30">
        <v>34654</v>
      </c>
      <c r="G41" s="27" t="s">
        <v>75</v>
      </c>
      <c r="H41" s="31">
        <v>5</v>
      </c>
      <c r="I41" s="31">
        <v>6</v>
      </c>
      <c r="J41" s="31" t="s">
        <v>26</v>
      </c>
      <c r="K41" s="31">
        <v>6</v>
      </c>
      <c r="L41" s="38"/>
      <c r="M41" s="38"/>
      <c r="N41" s="38"/>
      <c r="O41" s="38"/>
      <c r="P41" s="33">
        <v>2</v>
      </c>
      <c r="Q41" s="34">
        <f t="shared" si="0"/>
        <v>3.1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3"/>
      <c r="V41" s="85" t="str">
        <f t="shared" si="2"/>
        <v>Học lại</v>
      </c>
      <c r="W41" s="68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2"/>
    </row>
    <row r="42" spans="2:38" ht="18.75" customHeight="1">
      <c r="B42" s="26">
        <v>33</v>
      </c>
      <c r="C42" s="27" t="s">
        <v>324</v>
      </c>
      <c r="D42" s="28" t="s">
        <v>325</v>
      </c>
      <c r="E42" s="29" t="s">
        <v>118</v>
      </c>
      <c r="F42" s="30">
        <v>34322</v>
      </c>
      <c r="G42" s="27" t="s">
        <v>50</v>
      </c>
      <c r="H42" s="31">
        <v>8</v>
      </c>
      <c r="I42" s="31">
        <v>6</v>
      </c>
      <c r="J42" s="31" t="s">
        <v>26</v>
      </c>
      <c r="K42" s="31">
        <v>6</v>
      </c>
      <c r="L42" s="38"/>
      <c r="M42" s="38"/>
      <c r="N42" s="38"/>
      <c r="O42" s="38"/>
      <c r="P42" s="33">
        <v>4.5</v>
      </c>
      <c r="Q42" s="34">
        <f t="shared" si="0"/>
        <v>5.2</v>
      </c>
      <c r="R42" s="35" t="str">
        <f t="shared" si="3"/>
        <v>D+</v>
      </c>
      <c r="S42" s="36" t="str">
        <f t="shared" si="1"/>
        <v>Trung bình yếu</v>
      </c>
      <c r="T42" s="37" t="str">
        <f t="shared" si="4"/>
        <v/>
      </c>
      <c r="U42" s="3"/>
      <c r="V42" s="85" t="str">
        <f t="shared" si="2"/>
        <v>Đạt</v>
      </c>
      <c r="W42" s="68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2"/>
    </row>
    <row r="43" spans="2:38" ht="18.75" customHeight="1">
      <c r="B43" s="26">
        <v>34</v>
      </c>
      <c r="C43" s="27" t="s">
        <v>326</v>
      </c>
      <c r="D43" s="28" t="s">
        <v>327</v>
      </c>
      <c r="E43" s="29" t="s">
        <v>220</v>
      </c>
      <c r="F43" s="30">
        <v>34612</v>
      </c>
      <c r="G43" s="27" t="s">
        <v>50</v>
      </c>
      <c r="H43" s="31"/>
      <c r="I43" s="31"/>
      <c r="J43" s="31" t="s">
        <v>26</v>
      </c>
      <c r="K43" s="31"/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>Không đủ ĐKDT</v>
      </c>
      <c r="U43" s="3"/>
      <c r="V43" s="85" t="str">
        <f t="shared" si="2"/>
        <v>Học lại</v>
      </c>
      <c r="W43" s="68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2"/>
    </row>
    <row r="44" spans="2:38" ht="18.75" customHeight="1">
      <c r="B44" s="26">
        <v>35</v>
      </c>
      <c r="C44" s="27" t="s">
        <v>328</v>
      </c>
      <c r="D44" s="28" t="s">
        <v>329</v>
      </c>
      <c r="E44" s="29" t="s">
        <v>78</v>
      </c>
      <c r="F44" s="30">
        <v>34374</v>
      </c>
      <c r="G44" s="27" t="s">
        <v>50</v>
      </c>
      <c r="H44" s="31">
        <v>7</v>
      </c>
      <c r="I44" s="31">
        <v>6</v>
      </c>
      <c r="J44" s="31" t="s">
        <v>26</v>
      </c>
      <c r="K44" s="31">
        <v>7</v>
      </c>
      <c r="L44" s="38"/>
      <c r="M44" s="38"/>
      <c r="N44" s="38"/>
      <c r="O44" s="38"/>
      <c r="P44" s="33">
        <v>7.5</v>
      </c>
      <c r="Q44" s="34">
        <f t="shared" si="0"/>
        <v>7.3</v>
      </c>
      <c r="R44" s="35" t="str">
        <f t="shared" si="3"/>
        <v>B</v>
      </c>
      <c r="S44" s="36" t="str">
        <f t="shared" si="1"/>
        <v>Khá</v>
      </c>
      <c r="T44" s="37" t="str">
        <f t="shared" si="4"/>
        <v/>
      </c>
      <c r="U44" s="3"/>
      <c r="V44" s="85" t="str">
        <f t="shared" si="2"/>
        <v>Đạt</v>
      </c>
      <c r="W44" s="68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2"/>
    </row>
    <row r="45" spans="2:38" ht="18.75" customHeight="1">
      <c r="B45" s="26">
        <v>36</v>
      </c>
      <c r="C45" s="27" t="s">
        <v>330</v>
      </c>
      <c r="D45" s="28" t="s">
        <v>331</v>
      </c>
      <c r="E45" s="29" t="s">
        <v>332</v>
      </c>
      <c r="F45" s="30">
        <v>34349</v>
      </c>
      <c r="G45" s="27" t="s">
        <v>102</v>
      </c>
      <c r="H45" s="31">
        <v>9</v>
      </c>
      <c r="I45" s="31">
        <v>7</v>
      </c>
      <c r="J45" s="31" t="s">
        <v>26</v>
      </c>
      <c r="K45" s="31">
        <v>7</v>
      </c>
      <c r="L45" s="38"/>
      <c r="M45" s="38"/>
      <c r="N45" s="38"/>
      <c r="O45" s="38"/>
      <c r="P45" s="33">
        <v>5</v>
      </c>
      <c r="Q45" s="34">
        <f t="shared" si="0"/>
        <v>5.8</v>
      </c>
      <c r="R45" s="35" t="str">
        <f t="shared" si="3"/>
        <v>C</v>
      </c>
      <c r="S45" s="36" t="str">
        <f t="shared" si="1"/>
        <v>Trung bình</v>
      </c>
      <c r="T45" s="37" t="str">
        <f t="shared" si="4"/>
        <v/>
      </c>
      <c r="U45" s="3"/>
      <c r="V45" s="85" t="str">
        <f t="shared" si="2"/>
        <v>Đạt</v>
      </c>
      <c r="W45" s="68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2"/>
    </row>
    <row r="46" spans="2:38" ht="18.75" customHeight="1">
      <c r="B46" s="26">
        <v>37</v>
      </c>
      <c r="C46" s="27" t="s">
        <v>333</v>
      </c>
      <c r="D46" s="28" t="s">
        <v>334</v>
      </c>
      <c r="E46" s="29" t="s">
        <v>335</v>
      </c>
      <c r="F46" s="30">
        <v>34560</v>
      </c>
      <c r="G46" s="27" t="s">
        <v>54</v>
      </c>
      <c r="H46" s="31">
        <v>8</v>
      </c>
      <c r="I46" s="31">
        <v>5</v>
      </c>
      <c r="J46" s="31" t="s">
        <v>26</v>
      </c>
      <c r="K46" s="31">
        <v>6</v>
      </c>
      <c r="L46" s="38"/>
      <c r="M46" s="38"/>
      <c r="N46" s="38"/>
      <c r="O46" s="38"/>
      <c r="P46" s="33">
        <v>6</v>
      </c>
      <c r="Q46" s="34">
        <f t="shared" si="0"/>
        <v>6.1</v>
      </c>
      <c r="R46" s="35" t="str">
        <f t="shared" si="3"/>
        <v>C</v>
      </c>
      <c r="S46" s="36" t="str">
        <f t="shared" si="1"/>
        <v>Trung bình</v>
      </c>
      <c r="T46" s="37" t="str">
        <f t="shared" si="4"/>
        <v/>
      </c>
      <c r="U46" s="3"/>
      <c r="V46" s="85" t="str">
        <f t="shared" si="2"/>
        <v>Đạt</v>
      </c>
      <c r="W46" s="68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2"/>
    </row>
    <row r="47" spans="2:38" ht="18.75" customHeight="1">
      <c r="B47" s="26">
        <v>38</v>
      </c>
      <c r="C47" s="27" t="s">
        <v>336</v>
      </c>
      <c r="D47" s="28" t="s">
        <v>144</v>
      </c>
      <c r="E47" s="29" t="s">
        <v>337</v>
      </c>
      <c r="F47" s="30">
        <v>34437</v>
      </c>
      <c r="G47" s="27" t="s">
        <v>50</v>
      </c>
      <c r="H47" s="31">
        <v>9</v>
      </c>
      <c r="I47" s="31">
        <v>4</v>
      </c>
      <c r="J47" s="31" t="s">
        <v>26</v>
      </c>
      <c r="K47" s="31">
        <v>6</v>
      </c>
      <c r="L47" s="38"/>
      <c r="M47" s="38"/>
      <c r="N47" s="38"/>
      <c r="O47" s="38"/>
      <c r="P47" s="33">
        <v>5.5</v>
      </c>
      <c r="Q47" s="34">
        <f t="shared" si="0"/>
        <v>5.8</v>
      </c>
      <c r="R47" s="35" t="str">
        <f t="shared" si="3"/>
        <v>C</v>
      </c>
      <c r="S47" s="36" t="str">
        <f t="shared" si="1"/>
        <v>Trung bình</v>
      </c>
      <c r="T47" s="37" t="str">
        <f t="shared" si="4"/>
        <v/>
      </c>
      <c r="U47" s="3"/>
      <c r="V47" s="85" t="str">
        <f t="shared" si="2"/>
        <v>Đạt</v>
      </c>
      <c r="W47" s="68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2"/>
    </row>
    <row r="48" spans="2:38" ht="18.75" customHeight="1">
      <c r="B48" s="26">
        <v>39</v>
      </c>
      <c r="C48" s="27" t="s">
        <v>338</v>
      </c>
      <c r="D48" s="28" t="s">
        <v>56</v>
      </c>
      <c r="E48" s="29" t="s">
        <v>153</v>
      </c>
      <c r="F48" s="30">
        <v>34506</v>
      </c>
      <c r="G48" s="27" t="s">
        <v>62</v>
      </c>
      <c r="H48" s="31">
        <v>8</v>
      </c>
      <c r="I48" s="31">
        <v>7</v>
      </c>
      <c r="J48" s="31" t="s">
        <v>26</v>
      </c>
      <c r="K48" s="31">
        <v>6</v>
      </c>
      <c r="L48" s="38"/>
      <c r="M48" s="38"/>
      <c r="N48" s="38"/>
      <c r="O48" s="38"/>
      <c r="P48" s="33">
        <v>6.5</v>
      </c>
      <c r="Q48" s="34">
        <f t="shared" si="0"/>
        <v>6.7</v>
      </c>
      <c r="R48" s="35" t="str">
        <f t="shared" si="3"/>
        <v>C+</v>
      </c>
      <c r="S48" s="36" t="str">
        <f t="shared" si="1"/>
        <v>Trung bình</v>
      </c>
      <c r="T48" s="37" t="str">
        <f t="shared" si="4"/>
        <v/>
      </c>
      <c r="U48" s="3"/>
      <c r="V48" s="85" t="str">
        <f t="shared" si="2"/>
        <v>Đạt</v>
      </c>
      <c r="W48" s="68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2"/>
    </row>
    <row r="49" spans="1:38" ht="18.75" customHeight="1">
      <c r="B49" s="26">
        <v>40</v>
      </c>
      <c r="C49" s="27" t="s">
        <v>339</v>
      </c>
      <c r="D49" s="28" t="s">
        <v>340</v>
      </c>
      <c r="E49" s="29" t="s">
        <v>91</v>
      </c>
      <c r="F49" s="30">
        <v>34686</v>
      </c>
      <c r="G49" s="27" t="s">
        <v>54</v>
      </c>
      <c r="H49" s="31">
        <v>8</v>
      </c>
      <c r="I49" s="31">
        <v>5</v>
      </c>
      <c r="J49" s="31" t="s">
        <v>26</v>
      </c>
      <c r="K49" s="31">
        <v>6</v>
      </c>
      <c r="L49" s="38"/>
      <c r="M49" s="38"/>
      <c r="N49" s="38"/>
      <c r="O49" s="38"/>
      <c r="P49" s="33">
        <v>6.5</v>
      </c>
      <c r="Q49" s="34">
        <f t="shared" si="0"/>
        <v>6.5</v>
      </c>
      <c r="R49" s="35" t="str">
        <f t="shared" si="3"/>
        <v>C+</v>
      </c>
      <c r="S49" s="36" t="str">
        <f t="shared" si="1"/>
        <v>Trung bình</v>
      </c>
      <c r="T49" s="37" t="str">
        <f t="shared" si="4"/>
        <v/>
      </c>
      <c r="U49" s="3"/>
      <c r="V49" s="85" t="str">
        <f t="shared" si="2"/>
        <v>Đạt</v>
      </c>
      <c r="W49" s="68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2"/>
    </row>
    <row r="50" spans="1:38" ht="18.75" customHeight="1">
      <c r="B50" s="26">
        <v>41</v>
      </c>
      <c r="C50" s="27" t="s">
        <v>341</v>
      </c>
      <c r="D50" s="28" t="s">
        <v>114</v>
      </c>
      <c r="E50" s="29" t="s">
        <v>86</v>
      </c>
      <c r="F50" s="30">
        <v>34167</v>
      </c>
      <c r="G50" s="27" t="s">
        <v>50</v>
      </c>
      <c r="H50" s="31">
        <v>7</v>
      </c>
      <c r="I50" s="31">
        <v>6</v>
      </c>
      <c r="J50" s="31" t="s">
        <v>26</v>
      </c>
      <c r="K50" s="31">
        <v>6</v>
      </c>
      <c r="L50" s="38"/>
      <c r="M50" s="38"/>
      <c r="N50" s="38"/>
      <c r="O50" s="38"/>
      <c r="P50" s="33">
        <v>6</v>
      </c>
      <c r="Q50" s="34">
        <f t="shared" si="0"/>
        <v>6.1</v>
      </c>
      <c r="R50" s="35" t="str">
        <f t="shared" si="3"/>
        <v>C</v>
      </c>
      <c r="S50" s="36" t="str">
        <f t="shared" si="1"/>
        <v>Trung bình</v>
      </c>
      <c r="T50" s="37" t="str">
        <f t="shared" si="4"/>
        <v/>
      </c>
      <c r="U50" s="3"/>
      <c r="V50" s="85" t="str">
        <f t="shared" si="2"/>
        <v>Đạt</v>
      </c>
      <c r="W50" s="68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2"/>
    </row>
    <row r="51" spans="1:38" ht="18.75" customHeight="1">
      <c r="B51" s="26">
        <v>42</v>
      </c>
      <c r="C51" s="27" t="s">
        <v>342</v>
      </c>
      <c r="D51" s="28" t="s">
        <v>162</v>
      </c>
      <c r="E51" s="29" t="s">
        <v>118</v>
      </c>
      <c r="F51" s="30">
        <v>34669</v>
      </c>
      <c r="G51" s="27" t="s">
        <v>102</v>
      </c>
      <c r="H51" s="31">
        <v>9</v>
      </c>
      <c r="I51" s="31">
        <v>5</v>
      </c>
      <c r="J51" s="31" t="s">
        <v>26</v>
      </c>
      <c r="K51" s="31">
        <v>6</v>
      </c>
      <c r="L51" s="38"/>
      <c r="M51" s="38"/>
      <c r="N51" s="38"/>
      <c r="O51" s="38"/>
      <c r="P51" s="33">
        <v>7.5</v>
      </c>
      <c r="Q51" s="34">
        <f t="shared" si="0"/>
        <v>7.3</v>
      </c>
      <c r="R51" s="35" t="str">
        <f t="shared" si="3"/>
        <v>B</v>
      </c>
      <c r="S51" s="36" t="str">
        <f t="shared" si="1"/>
        <v>Khá</v>
      </c>
      <c r="T51" s="37" t="str">
        <f t="shared" si="4"/>
        <v/>
      </c>
      <c r="U51" s="3"/>
      <c r="V51" s="85" t="str">
        <f t="shared" si="2"/>
        <v>Đạt</v>
      </c>
      <c r="W51" s="68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2"/>
    </row>
    <row r="52" spans="1:38" ht="18.75" customHeight="1">
      <c r="B52" s="26">
        <v>43</v>
      </c>
      <c r="C52" s="27" t="s">
        <v>343</v>
      </c>
      <c r="D52" s="28" t="s">
        <v>344</v>
      </c>
      <c r="E52" s="29" t="s">
        <v>256</v>
      </c>
      <c r="F52" s="30">
        <v>34594</v>
      </c>
      <c r="G52" s="27" t="s">
        <v>75</v>
      </c>
      <c r="H52" s="31">
        <v>8</v>
      </c>
      <c r="I52" s="31">
        <v>7</v>
      </c>
      <c r="J52" s="31" t="s">
        <v>26</v>
      </c>
      <c r="K52" s="31">
        <v>6</v>
      </c>
      <c r="L52" s="38"/>
      <c r="M52" s="38"/>
      <c r="N52" s="38"/>
      <c r="O52" s="38"/>
      <c r="P52" s="33">
        <v>6.5</v>
      </c>
      <c r="Q52" s="34">
        <f t="shared" si="0"/>
        <v>6.7</v>
      </c>
      <c r="R52" s="35" t="str">
        <f t="shared" si="3"/>
        <v>C+</v>
      </c>
      <c r="S52" s="36" t="str">
        <f t="shared" si="1"/>
        <v>Trung bình</v>
      </c>
      <c r="T52" s="37" t="str">
        <f t="shared" si="4"/>
        <v/>
      </c>
      <c r="U52" s="3"/>
      <c r="V52" s="85" t="str">
        <f t="shared" si="2"/>
        <v>Đạt</v>
      </c>
      <c r="W52" s="68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2"/>
    </row>
    <row r="53" spans="1:38" ht="18.75" customHeight="1">
      <c r="B53" s="26">
        <v>44</v>
      </c>
      <c r="C53" s="27" t="s">
        <v>345</v>
      </c>
      <c r="D53" s="28" t="s">
        <v>346</v>
      </c>
      <c r="E53" s="29" t="s">
        <v>305</v>
      </c>
      <c r="F53" s="30">
        <v>34538</v>
      </c>
      <c r="G53" s="27" t="s">
        <v>102</v>
      </c>
      <c r="H53" s="31">
        <v>7</v>
      </c>
      <c r="I53" s="31">
        <v>8</v>
      </c>
      <c r="J53" s="31" t="s">
        <v>26</v>
      </c>
      <c r="K53" s="31">
        <v>6</v>
      </c>
      <c r="L53" s="38"/>
      <c r="M53" s="38"/>
      <c r="N53" s="38"/>
      <c r="O53" s="38"/>
      <c r="P53" s="33">
        <v>5.5</v>
      </c>
      <c r="Q53" s="34">
        <f t="shared" si="0"/>
        <v>6</v>
      </c>
      <c r="R53" s="35" t="str">
        <f t="shared" si="3"/>
        <v>C</v>
      </c>
      <c r="S53" s="36" t="str">
        <f t="shared" si="1"/>
        <v>Trung bình</v>
      </c>
      <c r="T53" s="37" t="str">
        <f t="shared" si="4"/>
        <v/>
      </c>
      <c r="U53" s="3"/>
      <c r="V53" s="85" t="str">
        <f t="shared" si="2"/>
        <v>Đạt</v>
      </c>
      <c r="W53" s="68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2"/>
    </row>
    <row r="54" spans="1:38" ht="18.75" customHeight="1">
      <c r="B54" s="26">
        <v>45</v>
      </c>
      <c r="C54" s="27" t="s">
        <v>347</v>
      </c>
      <c r="D54" s="28" t="s">
        <v>348</v>
      </c>
      <c r="E54" s="29" t="s">
        <v>349</v>
      </c>
      <c r="F54" s="30">
        <v>34610</v>
      </c>
      <c r="G54" s="27" t="s">
        <v>102</v>
      </c>
      <c r="H54" s="31">
        <v>8</v>
      </c>
      <c r="I54" s="31">
        <v>7</v>
      </c>
      <c r="J54" s="31" t="s">
        <v>26</v>
      </c>
      <c r="K54" s="31">
        <v>7</v>
      </c>
      <c r="L54" s="38"/>
      <c r="M54" s="38"/>
      <c r="N54" s="38"/>
      <c r="O54" s="38"/>
      <c r="P54" s="33">
        <v>7</v>
      </c>
      <c r="Q54" s="34">
        <f t="shared" si="0"/>
        <v>7.1</v>
      </c>
      <c r="R54" s="35" t="str">
        <f t="shared" si="3"/>
        <v>B</v>
      </c>
      <c r="S54" s="36" t="str">
        <f t="shared" si="1"/>
        <v>Khá</v>
      </c>
      <c r="T54" s="37" t="str">
        <f t="shared" si="4"/>
        <v/>
      </c>
      <c r="U54" s="3"/>
      <c r="V54" s="85" t="str">
        <f t="shared" si="2"/>
        <v>Đạt</v>
      </c>
      <c r="W54" s="68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2"/>
    </row>
    <row r="55" spans="1:38" ht="18.75" customHeight="1">
      <c r="B55" s="26">
        <v>46</v>
      </c>
      <c r="C55" s="27" t="s">
        <v>350</v>
      </c>
      <c r="D55" s="28" t="s">
        <v>351</v>
      </c>
      <c r="E55" s="29" t="s">
        <v>118</v>
      </c>
      <c r="F55" s="30"/>
      <c r="G55" s="27" t="s">
        <v>62</v>
      </c>
      <c r="H55" s="31">
        <v>8</v>
      </c>
      <c r="I55" s="31">
        <v>6</v>
      </c>
      <c r="J55" s="31" t="s">
        <v>26</v>
      </c>
      <c r="K55" s="31">
        <v>6</v>
      </c>
      <c r="L55" s="38"/>
      <c r="M55" s="38"/>
      <c r="N55" s="38"/>
      <c r="O55" s="38"/>
      <c r="P55" s="33">
        <v>4.5</v>
      </c>
      <c r="Q55" s="34">
        <f t="shared" si="0"/>
        <v>5.2</v>
      </c>
      <c r="R55" s="35" t="str">
        <f t="shared" si="3"/>
        <v>D+</v>
      </c>
      <c r="S55" s="36" t="str">
        <f t="shared" si="1"/>
        <v>Trung bình yếu</v>
      </c>
      <c r="T55" s="37" t="str">
        <f t="shared" si="4"/>
        <v/>
      </c>
      <c r="U55" s="3"/>
      <c r="V55" s="85" t="str">
        <f t="shared" si="2"/>
        <v>Đạt</v>
      </c>
      <c r="W55" s="68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2"/>
    </row>
    <row r="56" spans="1:38" ht="18.75" customHeight="1">
      <c r="B56" s="90">
        <v>47</v>
      </c>
      <c r="C56" s="91" t="s">
        <v>352</v>
      </c>
      <c r="D56" s="92" t="s">
        <v>353</v>
      </c>
      <c r="E56" s="93" t="s">
        <v>354</v>
      </c>
      <c r="F56" s="94"/>
      <c r="G56" s="91" t="s">
        <v>355</v>
      </c>
      <c r="H56" s="95">
        <v>7</v>
      </c>
      <c r="I56" s="95">
        <v>2</v>
      </c>
      <c r="J56" s="95" t="s">
        <v>26</v>
      </c>
      <c r="K56" s="95">
        <v>3</v>
      </c>
      <c r="L56" s="96"/>
      <c r="M56" s="96"/>
      <c r="N56" s="96"/>
      <c r="O56" s="96"/>
      <c r="P56" s="97">
        <v>4.5</v>
      </c>
      <c r="Q56" s="98">
        <f t="shared" si="0"/>
        <v>4.4000000000000004</v>
      </c>
      <c r="R56" s="99" t="str">
        <f t="shared" si="3"/>
        <v>D</v>
      </c>
      <c r="S56" s="100" t="str">
        <f t="shared" si="1"/>
        <v>Trung bình yếu</v>
      </c>
      <c r="T56" s="101" t="str">
        <f t="shared" si="4"/>
        <v/>
      </c>
      <c r="U56" s="3"/>
      <c r="V56" s="85" t="str">
        <f t="shared" si="2"/>
        <v>Đạt</v>
      </c>
      <c r="W56" s="68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2"/>
    </row>
    <row r="57" spans="1:38" ht="7.5" customHeight="1">
      <c r="A57" s="2"/>
      <c r="B57" s="39"/>
      <c r="C57" s="40"/>
      <c r="D57" s="40"/>
      <c r="E57" s="41"/>
      <c r="F57" s="41"/>
      <c r="G57" s="41"/>
      <c r="H57" s="42"/>
      <c r="I57" s="43"/>
      <c r="J57" s="43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3"/>
    </row>
    <row r="58" spans="1:38" ht="16.5">
      <c r="A58" s="2"/>
      <c r="B58" s="108" t="s">
        <v>27</v>
      </c>
      <c r="C58" s="108"/>
      <c r="D58" s="40"/>
      <c r="E58" s="41"/>
      <c r="F58" s="41"/>
      <c r="G58" s="41"/>
      <c r="H58" s="42"/>
      <c r="I58" s="43"/>
      <c r="J58" s="43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3"/>
    </row>
    <row r="59" spans="1:38" ht="16.5" customHeight="1">
      <c r="A59" s="2"/>
      <c r="B59" s="45" t="s">
        <v>28</v>
      </c>
      <c r="C59" s="45"/>
      <c r="D59" s="46">
        <f>+$Y$8</f>
        <v>47</v>
      </c>
      <c r="E59" s="47" t="s">
        <v>29</v>
      </c>
      <c r="F59" s="47"/>
      <c r="G59" s="109" t="s">
        <v>30</v>
      </c>
      <c r="H59" s="109"/>
      <c r="I59" s="109"/>
      <c r="J59" s="109"/>
      <c r="K59" s="109"/>
      <c r="L59" s="109"/>
      <c r="M59" s="109"/>
      <c r="N59" s="109"/>
      <c r="O59" s="109"/>
      <c r="P59" s="48">
        <f>$Y$8 -COUNTIF($T$9:$T$223,"Vắng") -COUNTIF($T$9:$T$223,"Vắng có phép") - COUNTIF($T$9:$T$223,"Đình chỉ thi") - COUNTIF($T$9:$T$223,"Không đủ ĐKDT")</f>
        <v>46</v>
      </c>
      <c r="Q59" s="48"/>
      <c r="R59" s="49"/>
      <c r="S59" s="50"/>
      <c r="T59" s="50" t="s">
        <v>29</v>
      </c>
      <c r="U59" s="3"/>
    </row>
    <row r="60" spans="1:38" ht="16.5" customHeight="1">
      <c r="A60" s="2"/>
      <c r="B60" s="45" t="s">
        <v>31</v>
      </c>
      <c r="C60" s="45"/>
      <c r="D60" s="46">
        <f>+$AJ$8</f>
        <v>43</v>
      </c>
      <c r="E60" s="47" t="s">
        <v>29</v>
      </c>
      <c r="F60" s="47"/>
      <c r="G60" s="109" t="s">
        <v>32</v>
      </c>
      <c r="H60" s="109"/>
      <c r="I60" s="109"/>
      <c r="J60" s="109"/>
      <c r="K60" s="109"/>
      <c r="L60" s="109"/>
      <c r="M60" s="109"/>
      <c r="N60" s="109"/>
      <c r="O60" s="109"/>
      <c r="P60" s="51">
        <f>COUNTIF($T$9:$T$99,"Vắng")</f>
        <v>0</v>
      </c>
      <c r="Q60" s="51"/>
      <c r="R60" s="52"/>
      <c r="S60" s="50"/>
      <c r="T60" s="50" t="s">
        <v>29</v>
      </c>
      <c r="U60" s="3"/>
    </row>
    <row r="61" spans="1:38" ht="16.5" customHeight="1">
      <c r="A61" s="2"/>
      <c r="B61" s="45" t="s">
        <v>44</v>
      </c>
      <c r="C61" s="45"/>
      <c r="D61" s="79">
        <f>COUNTIF(V10:V56,"Học lại")</f>
        <v>4</v>
      </c>
      <c r="E61" s="47" t="s">
        <v>29</v>
      </c>
      <c r="F61" s="47"/>
      <c r="G61" s="109" t="s">
        <v>45</v>
      </c>
      <c r="H61" s="109"/>
      <c r="I61" s="109"/>
      <c r="J61" s="109"/>
      <c r="K61" s="109"/>
      <c r="L61" s="109"/>
      <c r="M61" s="109"/>
      <c r="N61" s="109"/>
      <c r="O61" s="109"/>
      <c r="P61" s="48">
        <f>COUNTIF($T$9:$T$99,"Vắng có phép")</f>
        <v>0</v>
      </c>
      <c r="Q61" s="48"/>
      <c r="R61" s="49"/>
      <c r="S61" s="50"/>
      <c r="T61" s="50" t="s">
        <v>29</v>
      </c>
      <c r="U61" s="3"/>
    </row>
    <row r="62" spans="1:38" ht="3" customHeight="1">
      <c r="A62" s="2"/>
      <c r="B62" s="39"/>
      <c r="C62" s="40"/>
      <c r="D62" s="40"/>
      <c r="E62" s="41"/>
      <c r="F62" s="41"/>
      <c r="G62" s="41"/>
      <c r="H62" s="42"/>
      <c r="I62" s="43"/>
      <c r="J62" s="43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3"/>
    </row>
    <row r="63" spans="1:38">
      <c r="B63" s="80" t="s">
        <v>33</v>
      </c>
      <c r="C63" s="80"/>
      <c r="D63" s="81">
        <f>COUNTIF(V10:V56,"Thi lại")</f>
        <v>0</v>
      </c>
      <c r="E63" s="82" t="s">
        <v>29</v>
      </c>
      <c r="F63" s="3"/>
      <c r="G63" s="3"/>
      <c r="H63" s="3"/>
      <c r="I63" s="3"/>
      <c r="J63" s="104"/>
      <c r="K63" s="104"/>
      <c r="L63" s="104"/>
      <c r="M63" s="104"/>
      <c r="N63" s="104"/>
      <c r="O63" s="104"/>
      <c r="P63" s="104"/>
      <c r="Q63" s="104"/>
      <c r="R63" s="104"/>
      <c r="S63" s="104"/>
      <c r="T63" s="104"/>
      <c r="U63" s="3"/>
    </row>
    <row r="64" spans="1:38">
      <c r="B64" s="80"/>
      <c r="C64" s="80"/>
      <c r="D64" s="81"/>
      <c r="E64" s="82"/>
      <c r="F64" s="3"/>
      <c r="G64" s="3"/>
      <c r="H64" s="3"/>
      <c r="I64" s="3"/>
      <c r="J64" s="104" t="s">
        <v>456</v>
      </c>
      <c r="K64" s="104"/>
      <c r="L64" s="104"/>
      <c r="M64" s="104"/>
      <c r="N64" s="104"/>
      <c r="O64" s="104"/>
      <c r="P64" s="104"/>
      <c r="Q64" s="104"/>
      <c r="R64" s="104"/>
      <c r="S64" s="104"/>
      <c r="T64" s="104"/>
      <c r="U64" s="3"/>
    </row>
  </sheetData>
  <sheetProtection formatCells="0" formatColumns="0" formatRows="0" insertColumns="0" insertRows="0" insertHyperlinks="0" deleteColumns="0" deleteRows="0" sort="0" autoFilter="0" pivotTables="0"/>
  <autoFilter ref="A8:AL56">
    <filterColumn colId="3" showButton="0"/>
    <filterColumn colId="12"/>
  </autoFilter>
  <mergeCells count="42">
    <mergeCell ref="J64:T64"/>
    <mergeCell ref="B9:G9"/>
    <mergeCell ref="B58:C58"/>
    <mergeCell ref="G59:O59"/>
    <mergeCell ref="G60:O60"/>
    <mergeCell ref="G61:O61"/>
    <mergeCell ref="J63:T63"/>
    <mergeCell ref="O7:O8"/>
    <mergeCell ref="P7:P8"/>
    <mergeCell ref="Q7:Q9"/>
    <mergeCell ref="R7:R8"/>
    <mergeCell ref="S7:S8"/>
    <mergeCell ref="T7:T9"/>
    <mergeCell ref="M7:N7"/>
    <mergeCell ref="AH4:AI6"/>
    <mergeCell ref="AJ4:AK6"/>
    <mergeCell ref="B5:C5"/>
    <mergeCell ref="G5:O5"/>
    <mergeCell ref="P5:T5"/>
    <mergeCell ref="W4:W7"/>
    <mergeCell ref="X4:X7"/>
    <mergeCell ref="Y4:Y7"/>
    <mergeCell ref="Z4:AC6"/>
    <mergeCell ref="AD4:AE6"/>
    <mergeCell ref="AF4:AG6"/>
    <mergeCell ref="H7:H8"/>
    <mergeCell ref="I7:I8"/>
    <mergeCell ref="J7:J8"/>
    <mergeCell ref="K7:K8"/>
    <mergeCell ref="L7:L8"/>
    <mergeCell ref="B7:B8"/>
    <mergeCell ref="C7:C8"/>
    <mergeCell ref="D7:E8"/>
    <mergeCell ref="F7:F8"/>
    <mergeCell ref="G7:G8"/>
    <mergeCell ref="B1:G1"/>
    <mergeCell ref="H1:T1"/>
    <mergeCell ref="B2:G2"/>
    <mergeCell ref="H2:T2"/>
    <mergeCell ref="B4:C4"/>
    <mergeCell ref="D4:O4"/>
    <mergeCell ref="P4:T4"/>
  </mergeCells>
  <conditionalFormatting sqref="H10:P56">
    <cfRule type="cellIs" dxfId="5" priority="2" operator="greaterThan">
      <formula>10</formula>
    </cfRule>
  </conditionalFormatting>
  <conditionalFormatting sqref="C1:C1048576">
    <cfRule type="duplicateValues" dxfId="4" priority="1"/>
  </conditionalFormatting>
  <dataValidations count="1">
    <dataValidation allowBlank="1" showInputMessage="1" showErrorMessage="1" errorTitle="Không xóa dữ liệu" error="Không xóa dữ liệu" prompt="Không xóa dữ liệu" sqref="D61 V10:W56 W4:AK8 X2:AK3 AL2:AL8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</sheetPr>
  <dimension ref="A1:AL49"/>
  <sheetViews>
    <sheetView workbookViewId="0">
      <pane ySplit="3" topLeftCell="A49" activePane="bottomLeft" state="frozen"/>
      <selection activeCell="A2" sqref="A2:XFD2"/>
      <selection pane="bottomLeft" activeCell="A50" sqref="A50:XFD60"/>
    </sheetView>
  </sheetViews>
  <sheetFormatPr defaultRowHeight="15.75"/>
  <cols>
    <col min="1" max="1" width="2.5" style="1" customWidth="1"/>
    <col min="2" max="2" width="4" style="1" customWidth="1"/>
    <col min="3" max="3" width="10.625" style="1" customWidth="1"/>
    <col min="4" max="4" width="13.375" style="1" customWidth="1"/>
    <col min="5" max="5" width="7.25" style="1" customWidth="1"/>
    <col min="6" max="6" width="9.375" style="1" hidden="1" customWidth="1"/>
    <col min="7" max="7" width="12.5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5.1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375" style="1" customWidth="1"/>
    <col min="21" max="21" width="6.5" style="1" customWidth="1"/>
    <col min="22" max="22" width="6.5" style="56" customWidth="1"/>
    <col min="23" max="38" width="9" style="55"/>
    <col min="39" max="16384" width="9" style="1"/>
  </cols>
  <sheetData>
    <row r="1" spans="2:38" ht="27.75" customHeight="1">
      <c r="B1" s="124" t="s">
        <v>0</v>
      </c>
      <c r="C1" s="124"/>
      <c r="D1" s="124"/>
      <c r="E1" s="124"/>
      <c r="F1" s="124"/>
      <c r="G1" s="124"/>
      <c r="H1" s="125" t="s">
        <v>455</v>
      </c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3"/>
    </row>
    <row r="2" spans="2:38" ht="39" customHeight="1">
      <c r="B2" s="126" t="s">
        <v>1</v>
      </c>
      <c r="C2" s="126"/>
      <c r="D2" s="126"/>
      <c r="E2" s="126"/>
      <c r="F2" s="126"/>
      <c r="G2" s="126"/>
      <c r="H2" s="127" t="s">
        <v>46</v>
      </c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4"/>
      <c r="V2" s="83"/>
      <c r="AD2" s="56"/>
      <c r="AE2" s="57"/>
      <c r="AF2" s="56"/>
      <c r="AG2" s="56"/>
      <c r="AH2" s="56"/>
      <c r="AI2" s="57"/>
      <c r="AJ2" s="56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3"/>
      <c r="AE3" s="58"/>
      <c r="AI3" s="58"/>
    </row>
    <row r="4" spans="2:38" ht="23.25" customHeight="1">
      <c r="B4" s="128" t="s">
        <v>2</v>
      </c>
      <c r="C4" s="128"/>
      <c r="D4" s="129" t="s">
        <v>169</v>
      </c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30" t="s">
        <v>171</v>
      </c>
      <c r="Q4" s="130"/>
      <c r="R4" s="130"/>
      <c r="S4" s="130"/>
      <c r="T4" s="130"/>
      <c r="W4" s="114" t="s">
        <v>40</v>
      </c>
      <c r="X4" s="114" t="s">
        <v>8</v>
      </c>
      <c r="Y4" s="114" t="s">
        <v>39</v>
      </c>
      <c r="Z4" s="114" t="s">
        <v>38</v>
      </c>
      <c r="AA4" s="114"/>
      <c r="AB4" s="114"/>
      <c r="AC4" s="114"/>
      <c r="AD4" s="114" t="s">
        <v>37</v>
      </c>
      <c r="AE4" s="114"/>
      <c r="AF4" s="114" t="s">
        <v>35</v>
      </c>
      <c r="AG4" s="114"/>
      <c r="AH4" s="114" t="s">
        <v>36</v>
      </c>
      <c r="AI4" s="114"/>
      <c r="AJ4" s="114" t="s">
        <v>34</v>
      </c>
      <c r="AK4" s="114"/>
      <c r="AL4" s="77"/>
    </row>
    <row r="5" spans="2:38" ht="17.25" customHeight="1">
      <c r="B5" s="115" t="s">
        <v>3</v>
      </c>
      <c r="C5" s="115"/>
      <c r="D5" s="8">
        <v>3</v>
      </c>
      <c r="G5" s="116" t="s">
        <v>170</v>
      </c>
      <c r="H5" s="116"/>
      <c r="I5" s="116"/>
      <c r="J5" s="116"/>
      <c r="K5" s="116"/>
      <c r="L5" s="116"/>
      <c r="M5" s="116"/>
      <c r="N5" s="116"/>
      <c r="O5" s="116"/>
      <c r="P5" s="116" t="s">
        <v>168</v>
      </c>
      <c r="Q5" s="116"/>
      <c r="R5" s="116"/>
      <c r="S5" s="116"/>
      <c r="T5" s="116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77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3"/>
      <c r="Q6" s="3"/>
      <c r="R6" s="3"/>
      <c r="S6" s="3"/>
      <c r="T6" s="3"/>
      <c r="W6" s="114"/>
      <c r="X6" s="114"/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4"/>
      <c r="AL6" s="77"/>
    </row>
    <row r="7" spans="2:38" ht="44.25" customHeight="1">
      <c r="B7" s="111" t="s">
        <v>4</v>
      </c>
      <c r="C7" s="118" t="s">
        <v>5</v>
      </c>
      <c r="D7" s="120" t="s">
        <v>6</v>
      </c>
      <c r="E7" s="121"/>
      <c r="F7" s="111" t="s">
        <v>7</v>
      </c>
      <c r="G7" s="111" t="s">
        <v>8</v>
      </c>
      <c r="H7" s="117" t="s">
        <v>9</v>
      </c>
      <c r="I7" s="117" t="s">
        <v>10</v>
      </c>
      <c r="J7" s="117" t="s">
        <v>11</v>
      </c>
      <c r="K7" s="117" t="s">
        <v>12</v>
      </c>
      <c r="L7" s="110" t="s">
        <v>13</v>
      </c>
      <c r="M7" s="105" t="s">
        <v>41</v>
      </c>
      <c r="N7" s="107"/>
      <c r="O7" s="110" t="s">
        <v>14</v>
      </c>
      <c r="P7" s="110" t="s">
        <v>15</v>
      </c>
      <c r="Q7" s="111" t="s">
        <v>16</v>
      </c>
      <c r="R7" s="110" t="s">
        <v>17</v>
      </c>
      <c r="S7" s="111" t="s">
        <v>18</v>
      </c>
      <c r="T7" s="111" t="s">
        <v>19</v>
      </c>
      <c r="W7" s="114"/>
      <c r="X7" s="114"/>
      <c r="Y7" s="114"/>
      <c r="Z7" s="59" t="s">
        <v>20</v>
      </c>
      <c r="AA7" s="59" t="s">
        <v>21</v>
      </c>
      <c r="AB7" s="59" t="s">
        <v>22</v>
      </c>
      <c r="AC7" s="59" t="s">
        <v>23</v>
      </c>
      <c r="AD7" s="59" t="s">
        <v>24</v>
      </c>
      <c r="AE7" s="59" t="s">
        <v>23</v>
      </c>
      <c r="AF7" s="59" t="s">
        <v>24</v>
      </c>
      <c r="AG7" s="59" t="s">
        <v>23</v>
      </c>
      <c r="AH7" s="59" t="s">
        <v>24</v>
      </c>
      <c r="AI7" s="59" t="s">
        <v>23</v>
      </c>
      <c r="AJ7" s="59" t="s">
        <v>24</v>
      </c>
      <c r="AK7" s="60" t="s">
        <v>23</v>
      </c>
      <c r="AL7" s="75"/>
    </row>
    <row r="8" spans="2:38" ht="44.25" customHeight="1">
      <c r="B8" s="113"/>
      <c r="C8" s="119"/>
      <c r="D8" s="122"/>
      <c r="E8" s="123"/>
      <c r="F8" s="113"/>
      <c r="G8" s="113"/>
      <c r="H8" s="117"/>
      <c r="I8" s="117"/>
      <c r="J8" s="117"/>
      <c r="K8" s="117"/>
      <c r="L8" s="110"/>
      <c r="M8" s="87" t="s">
        <v>42</v>
      </c>
      <c r="N8" s="87" t="s">
        <v>43</v>
      </c>
      <c r="O8" s="110"/>
      <c r="P8" s="110"/>
      <c r="Q8" s="112"/>
      <c r="R8" s="110"/>
      <c r="S8" s="113"/>
      <c r="T8" s="112"/>
      <c r="V8" s="84"/>
      <c r="W8" s="61" t="str">
        <f>+D4</f>
        <v>Công nghệ vô tuyến băng rộng</v>
      </c>
      <c r="X8" s="62" t="str">
        <f>+P4</f>
        <v>Nhóm: TEL1433-01</v>
      </c>
      <c r="Y8" s="63">
        <f>+$AH$8+$AJ$8+$AF$8</f>
        <v>32</v>
      </c>
      <c r="Z8" s="57">
        <f>COUNTIF($S$9:$S$77,"Khiển trách")</f>
        <v>0</v>
      </c>
      <c r="AA8" s="57">
        <f>COUNTIF($S$9:$S$77,"Cảnh cáo")</f>
        <v>0</v>
      </c>
      <c r="AB8" s="57">
        <f>COUNTIF($S$9:$S$77,"Đình chỉ thi")</f>
        <v>0</v>
      </c>
      <c r="AC8" s="64">
        <f>+($Z$8+$AA$8+$AB$8)/$Y$8*100%</f>
        <v>0</v>
      </c>
      <c r="AD8" s="57">
        <f>SUM(COUNTIF($S$9:$S$75,"Vắng"),COUNTIF($S$9:$S$75,"Vắng có phép"))</f>
        <v>0</v>
      </c>
      <c r="AE8" s="65">
        <f>+$AD$8/$Y$8</f>
        <v>0</v>
      </c>
      <c r="AF8" s="66">
        <f>COUNTIF($V$9:$V$75,"Thi lại")</f>
        <v>0</v>
      </c>
      <c r="AG8" s="65">
        <f>+$AF$8/$Y$8</f>
        <v>0</v>
      </c>
      <c r="AH8" s="66">
        <f>COUNTIF($V$9:$V$76,"Học lại")</f>
        <v>3</v>
      </c>
      <c r="AI8" s="65">
        <f>+$AH$8/$Y$8</f>
        <v>9.375E-2</v>
      </c>
      <c r="AJ8" s="57">
        <f>COUNTIF($V$10:$V$76,"Đạt")</f>
        <v>29</v>
      </c>
      <c r="AK8" s="64">
        <f>+$AJ$8/$Y$8</f>
        <v>0.90625</v>
      </c>
      <c r="AL8" s="76"/>
    </row>
    <row r="9" spans="2:38" ht="14.25" customHeight="1">
      <c r="B9" s="105" t="s">
        <v>25</v>
      </c>
      <c r="C9" s="106"/>
      <c r="D9" s="106"/>
      <c r="E9" s="106"/>
      <c r="F9" s="106"/>
      <c r="G9" s="107"/>
      <c r="H9" s="10">
        <v>10</v>
      </c>
      <c r="I9" s="10">
        <v>10</v>
      </c>
      <c r="J9" s="11"/>
      <c r="K9" s="10">
        <v>20</v>
      </c>
      <c r="L9" s="12"/>
      <c r="M9" s="13"/>
      <c r="N9" s="13"/>
      <c r="O9" s="13"/>
      <c r="P9" s="54">
        <f>100-(H9+I9+J9+K9)</f>
        <v>60</v>
      </c>
      <c r="Q9" s="113"/>
      <c r="R9" s="14"/>
      <c r="S9" s="14"/>
      <c r="T9" s="113"/>
      <c r="W9" s="56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77"/>
    </row>
    <row r="10" spans="2:38" ht="31.5" customHeight="1">
      <c r="B10" s="15">
        <v>1</v>
      </c>
      <c r="C10" s="16" t="s">
        <v>172</v>
      </c>
      <c r="D10" s="17" t="s">
        <v>173</v>
      </c>
      <c r="E10" s="18" t="s">
        <v>174</v>
      </c>
      <c r="F10" s="19" t="e">
        <v>#N/A</v>
      </c>
      <c r="G10" s="16" t="s">
        <v>75</v>
      </c>
      <c r="H10" s="20">
        <v>7</v>
      </c>
      <c r="I10" s="20">
        <v>7.5</v>
      </c>
      <c r="J10" s="20" t="s">
        <v>26</v>
      </c>
      <c r="K10" s="20">
        <v>8</v>
      </c>
      <c r="L10" s="21"/>
      <c r="M10" s="21"/>
      <c r="N10" s="21"/>
      <c r="O10" s="21"/>
      <c r="P10" s="22">
        <v>7</v>
      </c>
      <c r="Q10" s="23">
        <f t="shared" ref="Q10:Q41" si="0">ROUND(SUMPRODUCT(H10:P10,$H$9:$P$9)/100,1)</f>
        <v>7.3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24" t="str">
        <f t="shared" ref="S10:S41" si="1">IF($Q10&lt;4,"Kém",IF(AND($Q10&gt;=4,$Q10&lt;=5.4),"Trung bình yếu",IF(AND($Q10&gt;=5.5,$Q10&lt;=6.9),"Trung bình",IF(AND($Q10&gt;=7,$Q10&lt;=8.4),"Khá",IF(AND($Q10&gt;=8.5,$Q10&lt;=10),"Giỏi","")))))</f>
        <v>Khá</v>
      </c>
      <c r="T10" s="25" t="str">
        <f>+IF(OR($H10=0,$I10=0,$J10=0,$K10=0),"Không đủ ĐKDT","")</f>
        <v/>
      </c>
      <c r="U10" s="3"/>
      <c r="V10" s="85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68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77"/>
    </row>
    <row r="11" spans="2:38" ht="31.5" customHeight="1">
      <c r="B11" s="26">
        <v>2</v>
      </c>
      <c r="C11" s="27" t="s">
        <v>175</v>
      </c>
      <c r="D11" s="28" t="s">
        <v>176</v>
      </c>
      <c r="E11" s="29" t="s">
        <v>120</v>
      </c>
      <c r="F11" s="30">
        <v>34431</v>
      </c>
      <c r="G11" s="27" t="s">
        <v>75</v>
      </c>
      <c r="H11" s="31">
        <v>5</v>
      </c>
      <c r="I11" s="31">
        <v>5.5</v>
      </c>
      <c r="J11" s="31" t="s">
        <v>26</v>
      </c>
      <c r="K11" s="31">
        <v>5</v>
      </c>
      <c r="L11" s="32"/>
      <c r="M11" s="32"/>
      <c r="N11" s="32"/>
      <c r="O11" s="32"/>
      <c r="P11" s="33">
        <v>6</v>
      </c>
      <c r="Q11" s="34">
        <f t="shared" si="0"/>
        <v>5.7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</v>
      </c>
      <c r="S11" s="36" t="str">
        <f t="shared" si="1"/>
        <v>Trung bình</v>
      </c>
      <c r="T11" s="37" t="str">
        <f>+IF(OR($H11=0,$I11=0,$J11=0,$K11=0),"Không đủ ĐKDT","")</f>
        <v/>
      </c>
      <c r="U11" s="3"/>
      <c r="V11" s="85" t="str">
        <f t="shared" ref="V11:V41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68"/>
      <c r="X11" s="67"/>
      <c r="Y11" s="67"/>
      <c r="Z11" s="67"/>
      <c r="AA11" s="59"/>
      <c r="AB11" s="59"/>
      <c r="AC11" s="59"/>
      <c r="AD11" s="59"/>
      <c r="AE11" s="58"/>
      <c r="AF11" s="59"/>
      <c r="AG11" s="59"/>
      <c r="AH11" s="59"/>
      <c r="AI11" s="59"/>
      <c r="AJ11" s="59"/>
      <c r="AK11" s="59"/>
      <c r="AL11" s="75"/>
    </row>
    <row r="12" spans="2:38" ht="31.5" customHeight="1">
      <c r="B12" s="26">
        <v>3</v>
      </c>
      <c r="C12" s="27" t="s">
        <v>177</v>
      </c>
      <c r="D12" s="28" t="s">
        <v>178</v>
      </c>
      <c r="E12" s="29" t="s">
        <v>126</v>
      </c>
      <c r="F12" s="30">
        <v>34442</v>
      </c>
      <c r="G12" s="27" t="s">
        <v>75</v>
      </c>
      <c r="H12" s="31">
        <v>10</v>
      </c>
      <c r="I12" s="31">
        <v>6</v>
      </c>
      <c r="J12" s="31" t="s">
        <v>26</v>
      </c>
      <c r="K12" s="31">
        <v>6</v>
      </c>
      <c r="L12" s="38"/>
      <c r="M12" s="38"/>
      <c r="N12" s="38"/>
      <c r="O12" s="38"/>
      <c r="P12" s="33">
        <v>6</v>
      </c>
      <c r="Q12" s="34">
        <f t="shared" si="0"/>
        <v>6.4</v>
      </c>
      <c r="R12" s="35" t="str">
        <f t="shared" ref="R12:R41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</v>
      </c>
      <c r="S12" s="36" t="str">
        <f t="shared" si="1"/>
        <v>Trung bình</v>
      </c>
      <c r="T12" s="37" t="str">
        <f t="shared" ref="T12:T41" si="4">+IF(OR($H12=0,$I12=0,$J12=0,$K12=0),"Không đủ ĐKDT","")</f>
        <v/>
      </c>
      <c r="U12" s="3"/>
      <c r="V12" s="85" t="str">
        <f t="shared" si="2"/>
        <v>Đạt</v>
      </c>
      <c r="W12" s="68"/>
      <c r="X12" s="69"/>
      <c r="Y12" s="69"/>
      <c r="Z12" s="86"/>
      <c r="AA12" s="58"/>
      <c r="AB12" s="58"/>
      <c r="AC12" s="58"/>
      <c r="AD12" s="70"/>
      <c r="AE12" s="58"/>
      <c r="AF12" s="71"/>
      <c r="AG12" s="72"/>
      <c r="AH12" s="71"/>
      <c r="AI12" s="72"/>
      <c r="AJ12" s="71"/>
      <c r="AK12" s="58"/>
      <c r="AL12" s="78"/>
    </row>
    <row r="13" spans="2:38" ht="31.5" customHeight="1">
      <c r="B13" s="26">
        <v>4</v>
      </c>
      <c r="C13" s="27" t="s">
        <v>179</v>
      </c>
      <c r="D13" s="28" t="s">
        <v>180</v>
      </c>
      <c r="E13" s="29" t="s">
        <v>78</v>
      </c>
      <c r="F13" s="30">
        <v>33673</v>
      </c>
      <c r="G13" s="27" t="s">
        <v>54</v>
      </c>
      <c r="H13" s="31"/>
      <c r="I13" s="31"/>
      <c r="J13" s="31" t="s">
        <v>26</v>
      </c>
      <c r="K13" s="31"/>
      <c r="L13" s="38"/>
      <c r="M13" s="38"/>
      <c r="N13" s="38"/>
      <c r="O13" s="38"/>
      <c r="P13" s="33"/>
      <c r="Q13" s="34">
        <f t="shared" si="0"/>
        <v>0</v>
      </c>
      <c r="R13" s="35" t="str">
        <f t="shared" si="3"/>
        <v>F</v>
      </c>
      <c r="S13" s="36" t="str">
        <f t="shared" si="1"/>
        <v>Kém</v>
      </c>
      <c r="T13" s="37" t="str">
        <f t="shared" si="4"/>
        <v>Không đủ ĐKDT</v>
      </c>
      <c r="U13" s="3"/>
      <c r="V13" s="85" t="str">
        <f t="shared" si="2"/>
        <v>Học lại</v>
      </c>
      <c r="W13" s="68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2"/>
    </row>
    <row r="14" spans="2:38" ht="31.5" customHeight="1">
      <c r="B14" s="26">
        <v>5</v>
      </c>
      <c r="C14" s="27" t="s">
        <v>181</v>
      </c>
      <c r="D14" s="28" t="s">
        <v>182</v>
      </c>
      <c r="E14" s="29" t="s">
        <v>183</v>
      </c>
      <c r="F14" s="30">
        <v>34310</v>
      </c>
      <c r="G14" s="27" t="s">
        <v>104</v>
      </c>
      <c r="H14" s="31">
        <v>9</v>
      </c>
      <c r="I14" s="31">
        <v>7.5</v>
      </c>
      <c r="J14" s="31" t="s">
        <v>26</v>
      </c>
      <c r="K14" s="31">
        <v>7</v>
      </c>
      <c r="L14" s="38"/>
      <c r="M14" s="38"/>
      <c r="N14" s="38"/>
      <c r="O14" s="38"/>
      <c r="P14" s="33">
        <v>8</v>
      </c>
      <c r="Q14" s="34">
        <f t="shared" si="0"/>
        <v>7.9</v>
      </c>
      <c r="R14" s="35" t="str">
        <f t="shared" si="3"/>
        <v>B</v>
      </c>
      <c r="S14" s="36" t="str">
        <f t="shared" si="1"/>
        <v>Khá</v>
      </c>
      <c r="T14" s="37" t="str">
        <f t="shared" si="4"/>
        <v/>
      </c>
      <c r="U14" s="3"/>
      <c r="V14" s="85" t="str">
        <f t="shared" si="2"/>
        <v>Đạt</v>
      </c>
      <c r="W14" s="68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2"/>
    </row>
    <row r="15" spans="2:38" ht="31.5" customHeight="1">
      <c r="B15" s="26">
        <v>6</v>
      </c>
      <c r="C15" s="27" t="s">
        <v>184</v>
      </c>
      <c r="D15" s="28" t="s">
        <v>185</v>
      </c>
      <c r="E15" s="29" t="s">
        <v>186</v>
      </c>
      <c r="F15" s="30">
        <v>34169</v>
      </c>
      <c r="G15" s="27" t="s">
        <v>50</v>
      </c>
      <c r="H15" s="31">
        <v>9</v>
      </c>
      <c r="I15" s="31">
        <v>5</v>
      </c>
      <c r="J15" s="31" t="s">
        <v>26</v>
      </c>
      <c r="K15" s="31">
        <v>5</v>
      </c>
      <c r="L15" s="38"/>
      <c r="M15" s="38"/>
      <c r="N15" s="38"/>
      <c r="O15" s="38"/>
      <c r="P15" s="33">
        <v>5</v>
      </c>
      <c r="Q15" s="34">
        <f t="shared" si="0"/>
        <v>5.4</v>
      </c>
      <c r="R15" s="35" t="str">
        <f t="shared" si="3"/>
        <v>D+</v>
      </c>
      <c r="S15" s="36" t="str">
        <f t="shared" si="1"/>
        <v>Trung bình yếu</v>
      </c>
      <c r="T15" s="37" t="str">
        <f t="shared" si="4"/>
        <v/>
      </c>
      <c r="U15" s="3"/>
      <c r="V15" s="85" t="str">
        <f t="shared" si="2"/>
        <v>Đạt</v>
      </c>
      <c r="W15" s="68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2"/>
    </row>
    <row r="16" spans="2:38" ht="31.5" customHeight="1">
      <c r="B16" s="26">
        <v>7</v>
      </c>
      <c r="C16" s="27" t="s">
        <v>187</v>
      </c>
      <c r="D16" s="28" t="s">
        <v>188</v>
      </c>
      <c r="E16" s="29" t="s">
        <v>189</v>
      </c>
      <c r="F16" s="30" t="e">
        <v>#N/A</v>
      </c>
      <c r="G16" s="27" t="s">
        <v>50</v>
      </c>
      <c r="H16" s="31">
        <v>3</v>
      </c>
      <c r="I16" s="31">
        <v>5.5</v>
      </c>
      <c r="J16" s="31" t="s">
        <v>26</v>
      </c>
      <c r="K16" s="31">
        <v>5</v>
      </c>
      <c r="L16" s="38"/>
      <c r="M16" s="38"/>
      <c r="N16" s="38"/>
      <c r="O16" s="38"/>
      <c r="P16" s="33">
        <v>6</v>
      </c>
      <c r="Q16" s="34">
        <f t="shared" si="0"/>
        <v>5.5</v>
      </c>
      <c r="R16" s="35" t="str">
        <f t="shared" si="3"/>
        <v>C</v>
      </c>
      <c r="S16" s="36" t="str">
        <f t="shared" si="1"/>
        <v>Trung bình</v>
      </c>
      <c r="T16" s="37" t="str">
        <f t="shared" si="4"/>
        <v/>
      </c>
      <c r="U16" s="3"/>
      <c r="V16" s="85" t="str">
        <f t="shared" si="2"/>
        <v>Đạt</v>
      </c>
      <c r="W16" s="68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2"/>
    </row>
    <row r="17" spans="2:38" ht="31.5" customHeight="1">
      <c r="B17" s="26">
        <v>8</v>
      </c>
      <c r="C17" s="27" t="s">
        <v>190</v>
      </c>
      <c r="D17" s="28" t="s">
        <v>191</v>
      </c>
      <c r="E17" s="29" t="s">
        <v>192</v>
      </c>
      <c r="F17" s="30">
        <v>34676</v>
      </c>
      <c r="G17" s="27" t="s">
        <v>62</v>
      </c>
      <c r="H17" s="31">
        <v>9</v>
      </c>
      <c r="I17" s="31">
        <v>7.5</v>
      </c>
      <c r="J17" s="31" t="s">
        <v>26</v>
      </c>
      <c r="K17" s="31">
        <v>7</v>
      </c>
      <c r="L17" s="38"/>
      <c r="M17" s="38"/>
      <c r="N17" s="38"/>
      <c r="O17" s="38"/>
      <c r="P17" s="33">
        <v>8</v>
      </c>
      <c r="Q17" s="34">
        <f t="shared" si="0"/>
        <v>7.9</v>
      </c>
      <c r="R17" s="35" t="str">
        <f t="shared" si="3"/>
        <v>B</v>
      </c>
      <c r="S17" s="36" t="str">
        <f t="shared" si="1"/>
        <v>Khá</v>
      </c>
      <c r="T17" s="37" t="str">
        <f t="shared" si="4"/>
        <v/>
      </c>
      <c r="U17" s="3"/>
      <c r="V17" s="85" t="str">
        <f t="shared" si="2"/>
        <v>Đạt</v>
      </c>
      <c r="W17" s="68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2"/>
    </row>
    <row r="18" spans="2:38" ht="31.5" customHeight="1">
      <c r="B18" s="26">
        <v>9</v>
      </c>
      <c r="C18" s="27" t="s">
        <v>193</v>
      </c>
      <c r="D18" s="28" t="s">
        <v>194</v>
      </c>
      <c r="E18" s="29" t="s">
        <v>195</v>
      </c>
      <c r="F18" s="30">
        <v>34055</v>
      </c>
      <c r="G18" s="27" t="s">
        <v>102</v>
      </c>
      <c r="H18" s="31">
        <v>10</v>
      </c>
      <c r="I18" s="31">
        <v>8</v>
      </c>
      <c r="J18" s="31" t="s">
        <v>26</v>
      </c>
      <c r="K18" s="31">
        <v>8</v>
      </c>
      <c r="L18" s="38"/>
      <c r="M18" s="38"/>
      <c r="N18" s="38"/>
      <c r="O18" s="38"/>
      <c r="P18" s="33">
        <v>8</v>
      </c>
      <c r="Q18" s="34">
        <f t="shared" si="0"/>
        <v>8.1999999999999993</v>
      </c>
      <c r="R18" s="35" t="str">
        <f t="shared" si="3"/>
        <v>B+</v>
      </c>
      <c r="S18" s="36" t="str">
        <f t="shared" si="1"/>
        <v>Khá</v>
      </c>
      <c r="T18" s="37" t="str">
        <f t="shared" si="4"/>
        <v/>
      </c>
      <c r="U18" s="3"/>
      <c r="V18" s="85" t="str">
        <f t="shared" si="2"/>
        <v>Đạt</v>
      </c>
      <c r="W18" s="68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2"/>
    </row>
    <row r="19" spans="2:38" ht="31.5" customHeight="1">
      <c r="B19" s="26">
        <v>10</v>
      </c>
      <c r="C19" s="27" t="s">
        <v>196</v>
      </c>
      <c r="D19" s="28" t="s">
        <v>197</v>
      </c>
      <c r="E19" s="29" t="s">
        <v>198</v>
      </c>
      <c r="F19" s="30">
        <v>34641</v>
      </c>
      <c r="G19" s="27" t="s">
        <v>62</v>
      </c>
      <c r="H19" s="31"/>
      <c r="I19" s="31"/>
      <c r="J19" s="31" t="s">
        <v>26</v>
      </c>
      <c r="K19" s="31"/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>Không đủ ĐKDT</v>
      </c>
      <c r="U19" s="3"/>
      <c r="V19" s="85" t="str">
        <f t="shared" si="2"/>
        <v>Học lại</v>
      </c>
      <c r="W19" s="68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2"/>
    </row>
    <row r="20" spans="2:38" ht="31.5" customHeight="1">
      <c r="B20" s="26">
        <v>11</v>
      </c>
      <c r="C20" s="27" t="s">
        <v>199</v>
      </c>
      <c r="D20" s="28" t="s">
        <v>106</v>
      </c>
      <c r="E20" s="29" t="s">
        <v>61</v>
      </c>
      <c r="F20" s="30">
        <v>34671</v>
      </c>
      <c r="G20" s="27" t="s">
        <v>54</v>
      </c>
      <c r="H20" s="31">
        <v>10</v>
      </c>
      <c r="I20" s="31">
        <v>7.5</v>
      </c>
      <c r="J20" s="31" t="s">
        <v>26</v>
      </c>
      <c r="K20" s="31">
        <v>7</v>
      </c>
      <c r="L20" s="38"/>
      <c r="M20" s="38"/>
      <c r="N20" s="38"/>
      <c r="O20" s="38"/>
      <c r="P20" s="33">
        <v>8</v>
      </c>
      <c r="Q20" s="34">
        <f t="shared" si="0"/>
        <v>8</v>
      </c>
      <c r="R20" s="35" t="str">
        <f t="shared" si="3"/>
        <v>B+</v>
      </c>
      <c r="S20" s="36" t="str">
        <f t="shared" si="1"/>
        <v>Khá</v>
      </c>
      <c r="T20" s="37" t="str">
        <f t="shared" si="4"/>
        <v/>
      </c>
      <c r="U20" s="3"/>
      <c r="V20" s="85" t="str">
        <f t="shared" si="2"/>
        <v>Đạt</v>
      </c>
      <c r="W20" s="68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2"/>
    </row>
    <row r="21" spans="2:38" ht="31.5" customHeight="1">
      <c r="B21" s="26">
        <v>12</v>
      </c>
      <c r="C21" s="27" t="s">
        <v>200</v>
      </c>
      <c r="D21" s="28" t="s">
        <v>201</v>
      </c>
      <c r="E21" s="29" t="s">
        <v>202</v>
      </c>
      <c r="F21" s="30">
        <v>34080</v>
      </c>
      <c r="G21" s="27" t="s">
        <v>62</v>
      </c>
      <c r="H21" s="31">
        <v>10</v>
      </c>
      <c r="I21" s="31">
        <v>7.5</v>
      </c>
      <c r="J21" s="31" t="s">
        <v>26</v>
      </c>
      <c r="K21" s="31">
        <v>7</v>
      </c>
      <c r="L21" s="38"/>
      <c r="M21" s="38"/>
      <c r="N21" s="38"/>
      <c r="O21" s="38"/>
      <c r="P21" s="33">
        <v>8</v>
      </c>
      <c r="Q21" s="34">
        <f t="shared" si="0"/>
        <v>8</v>
      </c>
      <c r="R21" s="35" t="str">
        <f t="shared" si="3"/>
        <v>B+</v>
      </c>
      <c r="S21" s="36" t="str">
        <f t="shared" si="1"/>
        <v>Khá</v>
      </c>
      <c r="T21" s="37" t="str">
        <f t="shared" si="4"/>
        <v/>
      </c>
      <c r="U21" s="3"/>
      <c r="V21" s="85" t="str">
        <f t="shared" si="2"/>
        <v>Đạt</v>
      </c>
      <c r="W21" s="68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2"/>
    </row>
    <row r="22" spans="2:38" ht="31.5" customHeight="1">
      <c r="B22" s="26">
        <v>13</v>
      </c>
      <c r="C22" s="27" t="s">
        <v>203</v>
      </c>
      <c r="D22" s="28" t="s">
        <v>101</v>
      </c>
      <c r="E22" s="29" t="s">
        <v>204</v>
      </c>
      <c r="F22" s="30">
        <v>34547</v>
      </c>
      <c r="G22" s="27" t="s">
        <v>62</v>
      </c>
      <c r="H22" s="31">
        <v>10</v>
      </c>
      <c r="I22" s="31">
        <v>8</v>
      </c>
      <c r="J22" s="31" t="s">
        <v>26</v>
      </c>
      <c r="K22" s="31">
        <v>8</v>
      </c>
      <c r="L22" s="38"/>
      <c r="M22" s="38"/>
      <c r="N22" s="38"/>
      <c r="O22" s="38"/>
      <c r="P22" s="33">
        <v>8</v>
      </c>
      <c r="Q22" s="34">
        <f t="shared" si="0"/>
        <v>8.1999999999999993</v>
      </c>
      <c r="R22" s="35" t="str">
        <f t="shared" si="3"/>
        <v>B+</v>
      </c>
      <c r="S22" s="36" t="str">
        <f t="shared" si="1"/>
        <v>Khá</v>
      </c>
      <c r="T22" s="37" t="str">
        <f t="shared" si="4"/>
        <v/>
      </c>
      <c r="U22" s="3"/>
      <c r="V22" s="85" t="str">
        <f t="shared" si="2"/>
        <v>Đạt</v>
      </c>
      <c r="W22" s="68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2"/>
    </row>
    <row r="23" spans="2:38" ht="31.5" customHeight="1">
      <c r="B23" s="26">
        <v>14</v>
      </c>
      <c r="C23" s="27" t="s">
        <v>205</v>
      </c>
      <c r="D23" s="28" t="s">
        <v>206</v>
      </c>
      <c r="E23" s="29" t="s">
        <v>207</v>
      </c>
      <c r="F23" s="30">
        <v>34065</v>
      </c>
      <c r="G23" s="27" t="s">
        <v>75</v>
      </c>
      <c r="H23" s="31">
        <v>9</v>
      </c>
      <c r="I23" s="31">
        <v>8</v>
      </c>
      <c r="J23" s="31" t="s">
        <v>26</v>
      </c>
      <c r="K23" s="31">
        <v>8</v>
      </c>
      <c r="L23" s="38"/>
      <c r="M23" s="38"/>
      <c r="N23" s="38"/>
      <c r="O23" s="38"/>
      <c r="P23" s="33">
        <v>8</v>
      </c>
      <c r="Q23" s="34">
        <f t="shared" si="0"/>
        <v>8.1</v>
      </c>
      <c r="R23" s="35" t="str">
        <f t="shared" si="3"/>
        <v>B+</v>
      </c>
      <c r="S23" s="36" t="str">
        <f t="shared" si="1"/>
        <v>Khá</v>
      </c>
      <c r="T23" s="37" t="str">
        <f t="shared" si="4"/>
        <v/>
      </c>
      <c r="U23" s="3"/>
      <c r="V23" s="85" t="str">
        <f t="shared" si="2"/>
        <v>Đạt</v>
      </c>
      <c r="W23" s="68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2"/>
    </row>
    <row r="24" spans="2:38" ht="31.5" customHeight="1">
      <c r="B24" s="26">
        <v>15</v>
      </c>
      <c r="C24" s="27" t="s">
        <v>208</v>
      </c>
      <c r="D24" s="28" t="s">
        <v>209</v>
      </c>
      <c r="E24" s="29" t="s">
        <v>118</v>
      </c>
      <c r="F24" s="30">
        <v>34470</v>
      </c>
      <c r="G24" s="27" t="s">
        <v>50</v>
      </c>
      <c r="H24" s="31">
        <v>10</v>
      </c>
      <c r="I24" s="31">
        <v>7.5</v>
      </c>
      <c r="J24" s="31" t="s">
        <v>26</v>
      </c>
      <c r="K24" s="31">
        <v>7</v>
      </c>
      <c r="L24" s="38"/>
      <c r="M24" s="38"/>
      <c r="N24" s="38"/>
      <c r="O24" s="38"/>
      <c r="P24" s="33">
        <v>8</v>
      </c>
      <c r="Q24" s="34">
        <f t="shared" si="0"/>
        <v>8</v>
      </c>
      <c r="R24" s="35" t="str">
        <f t="shared" si="3"/>
        <v>B+</v>
      </c>
      <c r="S24" s="36" t="str">
        <f t="shared" si="1"/>
        <v>Khá</v>
      </c>
      <c r="T24" s="37" t="str">
        <f t="shared" si="4"/>
        <v/>
      </c>
      <c r="U24" s="3"/>
      <c r="V24" s="85" t="str">
        <f t="shared" si="2"/>
        <v>Đạt</v>
      </c>
      <c r="W24" s="68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2"/>
    </row>
    <row r="25" spans="2:38" ht="31.5" customHeight="1">
      <c r="B25" s="26">
        <v>16</v>
      </c>
      <c r="C25" s="27" t="s">
        <v>210</v>
      </c>
      <c r="D25" s="28" t="s">
        <v>211</v>
      </c>
      <c r="E25" s="29" t="s">
        <v>212</v>
      </c>
      <c r="F25" s="30">
        <v>33558</v>
      </c>
      <c r="G25" s="27" t="s">
        <v>102</v>
      </c>
      <c r="H25" s="31"/>
      <c r="I25" s="31"/>
      <c r="J25" s="31" t="s">
        <v>26</v>
      </c>
      <c r="K25" s="31"/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>Không đủ ĐKDT</v>
      </c>
      <c r="U25" s="3"/>
      <c r="V25" s="85" t="str">
        <f t="shared" si="2"/>
        <v>Học lại</v>
      </c>
      <c r="W25" s="68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2"/>
    </row>
    <row r="26" spans="2:38" ht="31.5" customHeight="1">
      <c r="B26" s="26">
        <v>17</v>
      </c>
      <c r="C26" s="27" t="s">
        <v>213</v>
      </c>
      <c r="D26" s="28" t="s">
        <v>214</v>
      </c>
      <c r="E26" s="29" t="s">
        <v>135</v>
      </c>
      <c r="F26" s="30">
        <v>34693</v>
      </c>
      <c r="G26" s="27" t="s">
        <v>102</v>
      </c>
      <c r="H26" s="31">
        <v>10</v>
      </c>
      <c r="I26" s="31">
        <v>8</v>
      </c>
      <c r="J26" s="31" t="s">
        <v>26</v>
      </c>
      <c r="K26" s="31">
        <v>8</v>
      </c>
      <c r="L26" s="38"/>
      <c r="M26" s="38"/>
      <c r="N26" s="38"/>
      <c r="O26" s="38"/>
      <c r="P26" s="33">
        <v>8.5</v>
      </c>
      <c r="Q26" s="34">
        <f t="shared" si="0"/>
        <v>8.5</v>
      </c>
      <c r="R26" s="35" t="str">
        <f t="shared" si="3"/>
        <v>A</v>
      </c>
      <c r="S26" s="36" t="str">
        <f t="shared" si="1"/>
        <v>Giỏi</v>
      </c>
      <c r="T26" s="37" t="str">
        <f t="shared" si="4"/>
        <v/>
      </c>
      <c r="U26" s="3"/>
      <c r="V26" s="85" t="str">
        <f t="shared" si="2"/>
        <v>Đạt</v>
      </c>
      <c r="W26" s="68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2"/>
    </row>
    <row r="27" spans="2:38" ht="31.5" customHeight="1">
      <c r="B27" s="26">
        <v>18</v>
      </c>
      <c r="C27" s="27" t="s">
        <v>215</v>
      </c>
      <c r="D27" s="28" t="s">
        <v>216</v>
      </c>
      <c r="E27" s="29" t="s">
        <v>217</v>
      </c>
      <c r="F27" s="30">
        <v>34385</v>
      </c>
      <c r="G27" s="27" t="s">
        <v>54</v>
      </c>
      <c r="H27" s="31">
        <v>10</v>
      </c>
      <c r="I27" s="31">
        <v>8</v>
      </c>
      <c r="J27" s="31" t="s">
        <v>26</v>
      </c>
      <c r="K27" s="31">
        <v>8</v>
      </c>
      <c r="L27" s="38"/>
      <c r="M27" s="38"/>
      <c r="N27" s="38"/>
      <c r="O27" s="38"/>
      <c r="P27" s="33">
        <v>8</v>
      </c>
      <c r="Q27" s="34">
        <f t="shared" si="0"/>
        <v>8.1999999999999993</v>
      </c>
      <c r="R27" s="35" t="str">
        <f t="shared" si="3"/>
        <v>B+</v>
      </c>
      <c r="S27" s="36" t="str">
        <f t="shared" si="1"/>
        <v>Khá</v>
      </c>
      <c r="T27" s="37" t="str">
        <f t="shared" si="4"/>
        <v/>
      </c>
      <c r="U27" s="3"/>
      <c r="V27" s="85" t="str">
        <f t="shared" si="2"/>
        <v>Đạt</v>
      </c>
      <c r="W27" s="68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2"/>
    </row>
    <row r="28" spans="2:38" ht="31.5" customHeight="1">
      <c r="B28" s="26">
        <v>19</v>
      </c>
      <c r="C28" s="27" t="s">
        <v>218</v>
      </c>
      <c r="D28" s="28" t="s">
        <v>219</v>
      </c>
      <c r="E28" s="29" t="s">
        <v>220</v>
      </c>
      <c r="F28" s="30">
        <v>32210</v>
      </c>
      <c r="G28" s="27" t="s">
        <v>102</v>
      </c>
      <c r="H28" s="31">
        <v>10</v>
      </c>
      <c r="I28" s="31">
        <v>6</v>
      </c>
      <c r="J28" s="31" t="s">
        <v>26</v>
      </c>
      <c r="K28" s="31">
        <v>6</v>
      </c>
      <c r="L28" s="38"/>
      <c r="M28" s="38"/>
      <c r="N28" s="38"/>
      <c r="O28" s="38"/>
      <c r="P28" s="33">
        <v>6</v>
      </c>
      <c r="Q28" s="34">
        <f t="shared" si="0"/>
        <v>6.4</v>
      </c>
      <c r="R28" s="35" t="str">
        <f t="shared" si="3"/>
        <v>C</v>
      </c>
      <c r="S28" s="36" t="str">
        <f t="shared" si="1"/>
        <v>Trung bình</v>
      </c>
      <c r="T28" s="37" t="str">
        <f t="shared" si="4"/>
        <v/>
      </c>
      <c r="U28" s="3"/>
      <c r="V28" s="85" t="str">
        <f t="shared" si="2"/>
        <v>Đạt</v>
      </c>
      <c r="W28" s="68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2"/>
    </row>
    <row r="29" spans="2:38" ht="31.5" customHeight="1">
      <c r="B29" s="26">
        <v>20</v>
      </c>
      <c r="C29" s="27" t="s">
        <v>221</v>
      </c>
      <c r="D29" s="28" t="s">
        <v>222</v>
      </c>
      <c r="E29" s="29" t="s">
        <v>223</v>
      </c>
      <c r="F29" s="30">
        <v>33976</v>
      </c>
      <c r="G29" s="27" t="s">
        <v>75</v>
      </c>
      <c r="H29" s="31">
        <v>9</v>
      </c>
      <c r="I29" s="31">
        <v>7.5</v>
      </c>
      <c r="J29" s="31" t="s">
        <v>26</v>
      </c>
      <c r="K29" s="31">
        <v>8</v>
      </c>
      <c r="L29" s="38"/>
      <c r="M29" s="38"/>
      <c r="N29" s="38"/>
      <c r="O29" s="38"/>
      <c r="P29" s="33">
        <v>7</v>
      </c>
      <c r="Q29" s="34">
        <f t="shared" si="0"/>
        <v>7.5</v>
      </c>
      <c r="R29" s="35" t="str">
        <f t="shared" si="3"/>
        <v>B</v>
      </c>
      <c r="S29" s="36" t="str">
        <f t="shared" si="1"/>
        <v>Khá</v>
      </c>
      <c r="T29" s="37" t="str">
        <f t="shared" si="4"/>
        <v/>
      </c>
      <c r="U29" s="3"/>
      <c r="V29" s="85" t="str">
        <f t="shared" si="2"/>
        <v>Đạt</v>
      </c>
      <c r="W29" s="68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2"/>
    </row>
    <row r="30" spans="2:38" ht="31.5" customHeight="1">
      <c r="B30" s="26">
        <v>21</v>
      </c>
      <c r="C30" s="27" t="s">
        <v>224</v>
      </c>
      <c r="D30" s="28" t="s">
        <v>225</v>
      </c>
      <c r="E30" s="29" t="s">
        <v>65</v>
      </c>
      <c r="F30" s="30">
        <v>34544</v>
      </c>
      <c r="G30" s="27" t="s">
        <v>102</v>
      </c>
      <c r="H30" s="31">
        <v>10</v>
      </c>
      <c r="I30" s="31">
        <v>8</v>
      </c>
      <c r="J30" s="31" t="s">
        <v>26</v>
      </c>
      <c r="K30" s="31">
        <v>8</v>
      </c>
      <c r="L30" s="38"/>
      <c r="M30" s="38"/>
      <c r="N30" s="38"/>
      <c r="O30" s="38"/>
      <c r="P30" s="33">
        <v>8</v>
      </c>
      <c r="Q30" s="34">
        <f t="shared" si="0"/>
        <v>8.1999999999999993</v>
      </c>
      <c r="R30" s="35" t="str">
        <f t="shared" si="3"/>
        <v>B+</v>
      </c>
      <c r="S30" s="36" t="str">
        <f t="shared" si="1"/>
        <v>Khá</v>
      </c>
      <c r="T30" s="37" t="str">
        <f t="shared" si="4"/>
        <v/>
      </c>
      <c r="U30" s="3"/>
      <c r="V30" s="85" t="str">
        <f t="shared" si="2"/>
        <v>Đạt</v>
      </c>
      <c r="W30" s="68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2"/>
    </row>
    <row r="31" spans="2:38" ht="31.5" customHeight="1">
      <c r="B31" s="26">
        <v>22</v>
      </c>
      <c r="C31" s="27" t="s">
        <v>226</v>
      </c>
      <c r="D31" s="28" t="s">
        <v>227</v>
      </c>
      <c r="E31" s="29" t="s">
        <v>228</v>
      </c>
      <c r="F31" s="30">
        <v>34434</v>
      </c>
      <c r="G31" s="27" t="s">
        <v>75</v>
      </c>
      <c r="H31" s="31">
        <v>5</v>
      </c>
      <c r="I31" s="31">
        <v>5.5</v>
      </c>
      <c r="J31" s="31" t="s">
        <v>26</v>
      </c>
      <c r="K31" s="31">
        <v>5</v>
      </c>
      <c r="L31" s="38"/>
      <c r="M31" s="38"/>
      <c r="N31" s="38"/>
      <c r="O31" s="38"/>
      <c r="P31" s="33">
        <v>6</v>
      </c>
      <c r="Q31" s="34">
        <f t="shared" si="0"/>
        <v>5.7</v>
      </c>
      <c r="R31" s="35" t="str">
        <f t="shared" si="3"/>
        <v>C</v>
      </c>
      <c r="S31" s="36" t="str">
        <f t="shared" si="1"/>
        <v>Trung bình</v>
      </c>
      <c r="T31" s="37" t="str">
        <f t="shared" si="4"/>
        <v/>
      </c>
      <c r="U31" s="3"/>
      <c r="V31" s="85" t="str">
        <f t="shared" si="2"/>
        <v>Đạt</v>
      </c>
      <c r="W31" s="68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2"/>
    </row>
    <row r="32" spans="2:38" ht="31.5" customHeight="1">
      <c r="B32" s="26">
        <v>23</v>
      </c>
      <c r="C32" s="27" t="s">
        <v>229</v>
      </c>
      <c r="D32" s="28" t="s">
        <v>230</v>
      </c>
      <c r="E32" s="29" t="s">
        <v>231</v>
      </c>
      <c r="F32" s="30">
        <v>34410</v>
      </c>
      <c r="G32" s="27" t="s">
        <v>102</v>
      </c>
      <c r="H32" s="31">
        <v>10</v>
      </c>
      <c r="I32" s="31">
        <v>7.5</v>
      </c>
      <c r="J32" s="31" t="s">
        <v>26</v>
      </c>
      <c r="K32" s="31">
        <v>7</v>
      </c>
      <c r="L32" s="38"/>
      <c r="M32" s="38"/>
      <c r="N32" s="38"/>
      <c r="O32" s="38"/>
      <c r="P32" s="33">
        <v>8</v>
      </c>
      <c r="Q32" s="34">
        <f t="shared" si="0"/>
        <v>8</v>
      </c>
      <c r="R32" s="35" t="str">
        <f t="shared" si="3"/>
        <v>B+</v>
      </c>
      <c r="S32" s="36" t="str">
        <f t="shared" si="1"/>
        <v>Khá</v>
      </c>
      <c r="T32" s="37" t="str">
        <f t="shared" si="4"/>
        <v/>
      </c>
      <c r="U32" s="3"/>
      <c r="V32" s="85" t="str">
        <f t="shared" si="2"/>
        <v>Đạt</v>
      </c>
      <c r="W32" s="68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2"/>
    </row>
    <row r="33" spans="1:38" ht="31.5" customHeight="1">
      <c r="B33" s="26">
        <v>24</v>
      </c>
      <c r="C33" s="27" t="s">
        <v>232</v>
      </c>
      <c r="D33" s="28" t="s">
        <v>233</v>
      </c>
      <c r="E33" s="29" t="s">
        <v>228</v>
      </c>
      <c r="F33" s="30">
        <v>34504</v>
      </c>
      <c r="G33" s="27" t="s">
        <v>102</v>
      </c>
      <c r="H33" s="31">
        <v>10</v>
      </c>
      <c r="I33" s="31">
        <v>8</v>
      </c>
      <c r="J33" s="31" t="s">
        <v>26</v>
      </c>
      <c r="K33" s="31">
        <v>8</v>
      </c>
      <c r="L33" s="38"/>
      <c r="M33" s="38"/>
      <c r="N33" s="38"/>
      <c r="O33" s="38"/>
      <c r="P33" s="33">
        <v>8</v>
      </c>
      <c r="Q33" s="34">
        <f t="shared" si="0"/>
        <v>8.1999999999999993</v>
      </c>
      <c r="R33" s="35" t="str">
        <f t="shared" si="3"/>
        <v>B+</v>
      </c>
      <c r="S33" s="36" t="str">
        <f t="shared" si="1"/>
        <v>Khá</v>
      </c>
      <c r="T33" s="37" t="str">
        <f t="shared" si="4"/>
        <v/>
      </c>
      <c r="U33" s="3"/>
      <c r="V33" s="85" t="str">
        <f t="shared" si="2"/>
        <v>Đạt</v>
      </c>
      <c r="W33" s="68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2"/>
    </row>
    <row r="34" spans="1:38" ht="31.5" customHeight="1">
      <c r="B34" s="26">
        <v>25</v>
      </c>
      <c r="C34" s="27" t="s">
        <v>234</v>
      </c>
      <c r="D34" s="28" t="s">
        <v>235</v>
      </c>
      <c r="E34" s="29" t="s">
        <v>236</v>
      </c>
      <c r="F34" s="30">
        <v>34658</v>
      </c>
      <c r="G34" s="27" t="s">
        <v>102</v>
      </c>
      <c r="H34" s="31">
        <v>9</v>
      </c>
      <c r="I34" s="31">
        <v>7.5</v>
      </c>
      <c r="J34" s="31" t="s">
        <v>26</v>
      </c>
      <c r="K34" s="31">
        <v>7</v>
      </c>
      <c r="L34" s="38"/>
      <c r="M34" s="38"/>
      <c r="N34" s="38"/>
      <c r="O34" s="38"/>
      <c r="P34" s="33">
        <v>8</v>
      </c>
      <c r="Q34" s="34">
        <f t="shared" si="0"/>
        <v>7.9</v>
      </c>
      <c r="R34" s="35" t="str">
        <f t="shared" si="3"/>
        <v>B</v>
      </c>
      <c r="S34" s="36" t="str">
        <f t="shared" si="1"/>
        <v>Khá</v>
      </c>
      <c r="T34" s="37" t="str">
        <f t="shared" si="4"/>
        <v/>
      </c>
      <c r="U34" s="3"/>
      <c r="V34" s="85" t="str">
        <f t="shared" si="2"/>
        <v>Đạt</v>
      </c>
      <c r="W34" s="68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2"/>
    </row>
    <row r="35" spans="1:38" ht="31.5" customHeight="1">
      <c r="B35" s="26">
        <v>26</v>
      </c>
      <c r="C35" s="27" t="s">
        <v>237</v>
      </c>
      <c r="D35" s="28" t="s">
        <v>238</v>
      </c>
      <c r="E35" s="29" t="s">
        <v>239</v>
      </c>
      <c r="F35" s="30">
        <v>34669</v>
      </c>
      <c r="G35" s="27" t="s">
        <v>102</v>
      </c>
      <c r="H35" s="31">
        <v>10</v>
      </c>
      <c r="I35" s="31">
        <v>7.5</v>
      </c>
      <c r="J35" s="31" t="s">
        <v>26</v>
      </c>
      <c r="K35" s="31">
        <v>7</v>
      </c>
      <c r="L35" s="38"/>
      <c r="M35" s="38"/>
      <c r="N35" s="38"/>
      <c r="O35" s="38"/>
      <c r="P35" s="33">
        <v>8</v>
      </c>
      <c r="Q35" s="34">
        <f t="shared" si="0"/>
        <v>8</v>
      </c>
      <c r="R35" s="35" t="str">
        <f t="shared" si="3"/>
        <v>B+</v>
      </c>
      <c r="S35" s="36" t="str">
        <f t="shared" si="1"/>
        <v>Khá</v>
      </c>
      <c r="T35" s="37" t="str">
        <f t="shared" si="4"/>
        <v/>
      </c>
      <c r="U35" s="3"/>
      <c r="V35" s="85" t="str">
        <f t="shared" si="2"/>
        <v>Đạt</v>
      </c>
      <c r="W35" s="68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2"/>
    </row>
    <row r="36" spans="1:38" ht="31.5" customHeight="1">
      <c r="B36" s="26">
        <v>27</v>
      </c>
      <c r="C36" s="27" t="s">
        <v>240</v>
      </c>
      <c r="D36" s="28" t="s">
        <v>241</v>
      </c>
      <c r="E36" s="29" t="s">
        <v>242</v>
      </c>
      <c r="F36" s="30">
        <v>34428</v>
      </c>
      <c r="G36" s="27" t="s">
        <v>102</v>
      </c>
      <c r="H36" s="31">
        <v>9</v>
      </c>
      <c r="I36" s="31">
        <v>7.5</v>
      </c>
      <c r="J36" s="31" t="s">
        <v>26</v>
      </c>
      <c r="K36" s="31">
        <v>8</v>
      </c>
      <c r="L36" s="38"/>
      <c r="M36" s="38"/>
      <c r="N36" s="38"/>
      <c r="O36" s="38"/>
      <c r="P36" s="33">
        <v>7</v>
      </c>
      <c r="Q36" s="34">
        <f t="shared" si="0"/>
        <v>7.5</v>
      </c>
      <c r="R36" s="35" t="str">
        <f t="shared" si="3"/>
        <v>B</v>
      </c>
      <c r="S36" s="36" t="str">
        <f t="shared" si="1"/>
        <v>Khá</v>
      </c>
      <c r="T36" s="37" t="str">
        <f t="shared" si="4"/>
        <v/>
      </c>
      <c r="U36" s="3"/>
      <c r="V36" s="85" t="str">
        <f t="shared" si="2"/>
        <v>Đạt</v>
      </c>
      <c r="W36" s="68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2"/>
    </row>
    <row r="37" spans="1:38" ht="31.5" customHeight="1">
      <c r="B37" s="26">
        <v>28</v>
      </c>
      <c r="C37" s="27" t="s">
        <v>243</v>
      </c>
      <c r="D37" s="28" t="s">
        <v>111</v>
      </c>
      <c r="E37" s="29" t="s">
        <v>195</v>
      </c>
      <c r="F37" s="30">
        <v>34496</v>
      </c>
      <c r="G37" s="27" t="s">
        <v>75</v>
      </c>
      <c r="H37" s="31">
        <v>9</v>
      </c>
      <c r="I37" s="31">
        <v>6.5</v>
      </c>
      <c r="J37" s="31" t="s">
        <v>26</v>
      </c>
      <c r="K37" s="31">
        <v>6</v>
      </c>
      <c r="L37" s="38"/>
      <c r="M37" s="38"/>
      <c r="N37" s="38"/>
      <c r="O37" s="38"/>
      <c r="P37" s="33">
        <v>7</v>
      </c>
      <c r="Q37" s="34">
        <f t="shared" si="0"/>
        <v>7</v>
      </c>
      <c r="R37" s="35" t="str">
        <f t="shared" si="3"/>
        <v>B</v>
      </c>
      <c r="S37" s="36" t="str">
        <f t="shared" si="1"/>
        <v>Khá</v>
      </c>
      <c r="T37" s="37" t="str">
        <f t="shared" si="4"/>
        <v/>
      </c>
      <c r="U37" s="3"/>
      <c r="V37" s="85" t="str">
        <f t="shared" si="2"/>
        <v>Đạt</v>
      </c>
      <c r="W37" s="68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2"/>
    </row>
    <row r="38" spans="1:38" ht="31.5" customHeight="1">
      <c r="B38" s="26">
        <v>29</v>
      </c>
      <c r="C38" s="27" t="s">
        <v>244</v>
      </c>
      <c r="D38" s="28" t="s">
        <v>245</v>
      </c>
      <c r="E38" s="29" t="s">
        <v>183</v>
      </c>
      <c r="F38" s="30">
        <v>34655</v>
      </c>
      <c r="G38" s="27" t="s">
        <v>75</v>
      </c>
      <c r="H38" s="31">
        <v>9</v>
      </c>
      <c r="I38" s="31">
        <v>5.5</v>
      </c>
      <c r="J38" s="31" t="s">
        <v>26</v>
      </c>
      <c r="K38" s="31">
        <v>5</v>
      </c>
      <c r="L38" s="38"/>
      <c r="M38" s="38"/>
      <c r="N38" s="38"/>
      <c r="O38" s="38"/>
      <c r="P38" s="33">
        <v>6</v>
      </c>
      <c r="Q38" s="34">
        <f t="shared" si="0"/>
        <v>6.1</v>
      </c>
      <c r="R38" s="35" t="str">
        <f t="shared" si="3"/>
        <v>C</v>
      </c>
      <c r="S38" s="36" t="str">
        <f t="shared" si="1"/>
        <v>Trung bình</v>
      </c>
      <c r="T38" s="37" t="str">
        <f t="shared" si="4"/>
        <v/>
      </c>
      <c r="U38" s="3"/>
      <c r="V38" s="85" t="str">
        <f t="shared" si="2"/>
        <v>Đạt</v>
      </c>
      <c r="W38" s="68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2"/>
    </row>
    <row r="39" spans="1:38" ht="31.5" customHeight="1">
      <c r="B39" s="26">
        <v>30</v>
      </c>
      <c r="C39" s="27" t="s">
        <v>246</v>
      </c>
      <c r="D39" s="28" t="s">
        <v>209</v>
      </c>
      <c r="E39" s="29" t="s">
        <v>198</v>
      </c>
      <c r="F39" s="30">
        <v>34604</v>
      </c>
      <c r="G39" s="27" t="s">
        <v>104</v>
      </c>
      <c r="H39" s="31">
        <v>7</v>
      </c>
      <c r="I39" s="31">
        <v>8</v>
      </c>
      <c r="J39" s="31" t="s">
        <v>26</v>
      </c>
      <c r="K39" s="31">
        <v>8</v>
      </c>
      <c r="L39" s="38"/>
      <c r="M39" s="38"/>
      <c r="N39" s="38"/>
      <c r="O39" s="38"/>
      <c r="P39" s="33">
        <v>8</v>
      </c>
      <c r="Q39" s="34">
        <f t="shared" si="0"/>
        <v>7.9</v>
      </c>
      <c r="R39" s="35" t="str">
        <f t="shared" si="3"/>
        <v>B</v>
      </c>
      <c r="S39" s="36" t="str">
        <f t="shared" si="1"/>
        <v>Khá</v>
      </c>
      <c r="T39" s="37" t="str">
        <f t="shared" si="4"/>
        <v/>
      </c>
      <c r="U39" s="3"/>
      <c r="V39" s="85" t="str">
        <f t="shared" si="2"/>
        <v>Đạt</v>
      </c>
      <c r="W39" s="68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2"/>
    </row>
    <row r="40" spans="1:38" ht="31.5" customHeight="1">
      <c r="B40" s="26">
        <v>31</v>
      </c>
      <c r="C40" s="27" t="s">
        <v>247</v>
      </c>
      <c r="D40" s="28" t="s">
        <v>114</v>
      </c>
      <c r="E40" s="29" t="s">
        <v>248</v>
      </c>
      <c r="F40" s="30">
        <v>34584</v>
      </c>
      <c r="G40" s="27" t="s">
        <v>104</v>
      </c>
      <c r="H40" s="31">
        <v>10</v>
      </c>
      <c r="I40" s="31">
        <v>7.5</v>
      </c>
      <c r="J40" s="31" t="s">
        <v>26</v>
      </c>
      <c r="K40" s="31">
        <v>8</v>
      </c>
      <c r="L40" s="38"/>
      <c r="M40" s="38"/>
      <c r="N40" s="38"/>
      <c r="O40" s="38"/>
      <c r="P40" s="33">
        <v>7</v>
      </c>
      <c r="Q40" s="34">
        <f t="shared" si="0"/>
        <v>7.6</v>
      </c>
      <c r="R40" s="35" t="str">
        <f t="shared" si="3"/>
        <v>B</v>
      </c>
      <c r="S40" s="36" t="str">
        <f t="shared" si="1"/>
        <v>Khá</v>
      </c>
      <c r="T40" s="37" t="str">
        <f t="shared" si="4"/>
        <v/>
      </c>
      <c r="U40" s="3"/>
      <c r="V40" s="85" t="str">
        <f t="shared" si="2"/>
        <v>Đạt</v>
      </c>
      <c r="W40" s="68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2"/>
    </row>
    <row r="41" spans="1:38" ht="31.5" customHeight="1">
      <c r="B41" s="90">
        <v>32</v>
      </c>
      <c r="C41" s="91" t="s">
        <v>249</v>
      </c>
      <c r="D41" s="92" t="s">
        <v>114</v>
      </c>
      <c r="E41" s="93" t="s">
        <v>65</v>
      </c>
      <c r="F41" s="94">
        <v>34443</v>
      </c>
      <c r="G41" s="91" t="s">
        <v>75</v>
      </c>
      <c r="H41" s="95">
        <v>3</v>
      </c>
      <c r="I41" s="95">
        <v>6.5</v>
      </c>
      <c r="J41" s="95" t="s">
        <v>26</v>
      </c>
      <c r="K41" s="95">
        <v>6</v>
      </c>
      <c r="L41" s="96"/>
      <c r="M41" s="96"/>
      <c r="N41" s="96"/>
      <c r="O41" s="96"/>
      <c r="P41" s="97">
        <v>7</v>
      </c>
      <c r="Q41" s="98">
        <f t="shared" si="0"/>
        <v>6.4</v>
      </c>
      <c r="R41" s="99" t="str">
        <f t="shared" si="3"/>
        <v>C</v>
      </c>
      <c r="S41" s="100" t="str">
        <f t="shared" si="1"/>
        <v>Trung bình</v>
      </c>
      <c r="T41" s="101" t="str">
        <f t="shared" si="4"/>
        <v/>
      </c>
      <c r="U41" s="3"/>
      <c r="V41" s="85" t="str">
        <f t="shared" si="2"/>
        <v>Đạt</v>
      </c>
      <c r="W41" s="68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2"/>
    </row>
    <row r="42" spans="1:38" ht="7.5" customHeight="1">
      <c r="A42" s="2"/>
      <c r="B42" s="39"/>
      <c r="C42" s="40"/>
      <c r="D42" s="40"/>
      <c r="E42" s="41"/>
      <c r="F42" s="41"/>
      <c r="G42" s="41"/>
      <c r="H42" s="42"/>
      <c r="I42" s="43"/>
      <c r="J42" s="43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3"/>
    </row>
    <row r="43" spans="1:38" ht="16.5">
      <c r="A43" s="2"/>
      <c r="B43" s="108" t="s">
        <v>27</v>
      </c>
      <c r="C43" s="108"/>
      <c r="D43" s="40"/>
      <c r="E43" s="41"/>
      <c r="F43" s="41"/>
      <c r="G43" s="41"/>
      <c r="H43" s="42"/>
      <c r="I43" s="43"/>
      <c r="J43" s="43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3"/>
    </row>
    <row r="44" spans="1:38" ht="16.5" customHeight="1">
      <c r="A44" s="2"/>
      <c r="B44" s="45" t="s">
        <v>28</v>
      </c>
      <c r="C44" s="45"/>
      <c r="D44" s="46">
        <f>+$Y$8</f>
        <v>32</v>
      </c>
      <c r="E44" s="47" t="s">
        <v>29</v>
      </c>
      <c r="F44" s="47"/>
      <c r="G44" s="109" t="s">
        <v>30</v>
      </c>
      <c r="H44" s="109"/>
      <c r="I44" s="109"/>
      <c r="J44" s="109"/>
      <c r="K44" s="109"/>
      <c r="L44" s="109"/>
      <c r="M44" s="109"/>
      <c r="N44" s="109"/>
      <c r="O44" s="109"/>
      <c r="P44" s="48">
        <f>$Y$8 -COUNTIF($T$9:$T$207,"Vắng") -COUNTIF($T$9:$T$207,"Vắng có phép") - COUNTIF($T$9:$T$207,"Đình chỉ thi") - COUNTIF($T$9:$T$207,"Không đủ ĐKDT")</f>
        <v>29</v>
      </c>
      <c r="Q44" s="48"/>
      <c r="R44" s="49"/>
      <c r="S44" s="50"/>
      <c r="T44" s="50" t="s">
        <v>29</v>
      </c>
      <c r="U44" s="3"/>
    </row>
    <row r="45" spans="1:38" ht="16.5" customHeight="1">
      <c r="A45" s="2"/>
      <c r="B45" s="45" t="s">
        <v>31</v>
      </c>
      <c r="C45" s="45"/>
      <c r="D45" s="46">
        <f>+$AJ$8</f>
        <v>29</v>
      </c>
      <c r="E45" s="47" t="s">
        <v>29</v>
      </c>
      <c r="F45" s="47"/>
      <c r="G45" s="109" t="s">
        <v>32</v>
      </c>
      <c r="H45" s="109"/>
      <c r="I45" s="109"/>
      <c r="J45" s="109"/>
      <c r="K45" s="109"/>
      <c r="L45" s="109"/>
      <c r="M45" s="109"/>
      <c r="N45" s="109"/>
      <c r="O45" s="109"/>
      <c r="P45" s="51">
        <f>COUNTIF($T$9:$T$83,"Vắng")</f>
        <v>0</v>
      </c>
      <c r="Q45" s="51"/>
      <c r="R45" s="52"/>
      <c r="S45" s="50"/>
      <c r="T45" s="50" t="s">
        <v>29</v>
      </c>
      <c r="U45" s="3"/>
    </row>
    <row r="46" spans="1:38" ht="16.5" customHeight="1">
      <c r="A46" s="2"/>
      <c r="B46" s="45" t="s">
        <v>44</v>
      </c>
      <c r="C46" s="45"/>
      <c r="D46" s="79">
        <f>COUNTIF(V10:V41,"Học lại")</f>
        <v>3</v>
      </c>
      <c r="E46" s="47" t="s">
        <v>29</v>
      </c>
      <c r="F46" s="47"/>
      <c r="G46" s="109" t="s">
        <v>45</v>
      </c>
      <c r="H46" s="109"/>
      <c r="I46" s="109"/>
      <c r="J46" s="109"/>
      <c r="K46" s="109"/>
      <c r="L46" s="109"/>
      <c r="M46" s="109"/>
      <c r="N46" s="109"/>
      <c r="O46" s="109"/>
      <c r="P46" s="48">
        <f>COUNTIF($T$9:$T$83,"Vắng có phép")</f>
        <v>0</v>
      </c>
      <c r="Q46" s="48"/>
      <c r="R46" s="49"/>
      <c r="S46" s="50"/>
      <c r="T46" s="50" t="s">
        <v>29</v>
      </c>
      <c r="U46" s="3"/>
    </row>
    <row r="47" spans="1:38" ht="3" customHeight="1">
      <c r="A47" s="2"/>
      <c r="B47" s="39"/>
      <c r="C47" s="40"/>
      <c r="D47" s="40"/>
      <c r="E47" s="41"/>
      <c r="F47" s="41"/>
      <c r="G47" s="41"/>
      <c r="H47" s="42"/>
      <c r="I47" s="43"/>
      <c r="J47" s="43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3"/>
    </row>
    <row r="48" spans="1:38">
      <c r="B48" s="80" t="s">
        <v>33</v>
      </c>
      <c r="C48" s="80"/>
      <c r="D48" s="81">
        <f>COUNTIF(V10:V41,"Thi lại")</f>
        <v>0</v>
      </c>
      <c r="E48" s="82" t="s">
        <v>29</v>
      </c>
      <c r="F48" s="3"/>
      <c r="G48" s="3"/>
      <c r="H48" s="3"/>
      <c r="I48" s="3"/>
      <c r="J48" s="104"/>
      <c r="K48" s="104"/>
      <c r="L48" s="104"/>
      <c r="M48" s="104"/>
      <c r="N48" s="104"/>
      <c r="O48" s="104"/>
      <c r="P48" s="104"/>
      <c r="Q48" s="104"/>
      <c r="R48" s="104"/>
      <c r="S48" s="104"/>
      <c r="T48" s="104"/>
      <c r="U48" s="3"/>
    </row>
    <row r="49" spans="2:21">
      <c r="B49" s="80"/>
      <c r="C49" s="80"/>
      <c r="D49" s="81"/>
      <c r="E49" s="82"/>
      <c r="F49" s="3"/>
      <c r="G49" s="3"/>
      <c r="H49" s="3"/>
      <c r="I49" s="3"/>
      <c r="J49" s="104" t="s">
        <v>456</v>
      </c>
      <c r="K49" s="104"/>
      <c r="L49" s="104"/>
      <c r="M49" s="104"/>
      <c r="N49" s="104"/>
      <c r="O49" s="104"/>
      <c r="P49" s="104"/>
      <c r="Q49" s="104"/>
      <c r="R49" s="104"/>
      <c r="S49" s="104"/>
      <c r="T49" s="104"/>
      <c r="U49" s="3"/>
    </row>
  </sheetData>
  <sheetProtection formatCells="0" formatColumns="0" formatRows="0" insertColumns="0" insertRows="0" insertHyperlinks="0" deleteColumns="0" deleteRows="0" sort="0" autoFilter="0" pivotTables="0"/>
  <autoFilter ref="A8:AL41">
    <filterColumn colId="3" showButton="0"/>
    <filterColumn colId="12"/>
  </autoFilter>
  <mergeCells count="42">
    <mergeCell ref="J49:T49"/>
    <mergeCell ref="B9:G9"/>
    <mergeCell ref="B43:C43"/>
    <mergeCell ref="G44:O44"/>
    <mergeCell ref="G45:O45"/>
    <mergeCell ref="G46:O46"/>
    <mergeCell ref="J48:T48"/>
    <mergeCell ref="O7:O8"/>
    <mergeCell ref="P7:P8"/>
    <mergeCell ref="Q7:Q9"/>
    <mergeCell ref="R7:R8"/>
    <mergeCell ref="S7:S8"/>
    <mergeCell ref="T7:T9"/>
    <mergeCell ref="M7:N7"/>
    <mergeCell ref="AH4:AI6"/>
    <mergeCell ref="AJ4:AK6"/>
    <mergeCell ref="B5:C5"/>
    <mergeCell ref="G5:O5"/>
    <mergeCell ref="P5:T5"/>
    <mergeCell ref="W4:W7"/>
    <mergeCell ref="X4:X7"/>
    <mergeCell ref="Y4:Y7"/>
    <mergeCell ref="Z4:AC6"/>
    <mergeCell ref="AD4:AE6"/>
    <mergeCell ref="AF4:AG6"/>
    <mergeCell ref="H7:H8"/>
    <mergeCell ref="I7:I8"/>
    <mergeCell ref="J7:J8"/>
    <mergeCell ref="K7:K8"/>
    <mergeCell ref="L7:L8"/>
    <mergeCell ref="B7:B8"/>
    <mergeCell ref="C7:C8"/>
    <mergeCell ref="D7:E8"/>
    <mergeCell ref="F7:F8"/>
    <mergeCell ref="G7:G8"/>
    <mergeCell ref="B1:G1"/>
    <mergeCell ref="H1:T1"/>
    <mergeCell ref="B2:G2"/>
    <mergeCell ref="H2:T2"/>
    <mergeCell ref="B4:C4"/>
    <mergeCell ref="D4:O4"/>
    <mergeCell ref="P4:T4"/>
  </mergeCells>
  <conditionalFormatting sqref="H10:P41">
    <cfRule type="cellIs" dxfId="3" priority="2" operator="greaterThan">
      <formula>10</formula>
    </cfRule>
  </conditionalFormatting>
  <conditionalFormatting sqref="C1:C1048576">
    <cfRule type="duplicateValues" dxfId="2" priority="1"/>
  </conditionalFormatting>
  <dataValidations count="1">
    <dataValidation allowBlank="1" showInputMessage="1" showErrorMessage="1" errorTitle="Không xóa dữ liệu" error="Không xóa dữ liệu" prompt="Không xóa dữ liệu" sqref="D46 AL2:AL8 X2:AK3 W4:AK8 V10:W41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FF00"/>
  </sheetPr>
  <dimension ref="A1:AL62"/>
  <sheetViews>
    <sheetView tabSelected="1" workbookViewId="0">
      <pane ySplit="3" topLeftCell="A55" activePane="bottomLeft" state="frozen"/>
      <selection activeCell="A2" sqref="A2:XFD2"/>
      <selection pane="bottomLeft" activeCell="A63" sqref="A63:XFD74"/>
    </sheetView>
  </sheetViews>
  <sheetFormatPr defaultRowHeight="15.75"/>
  <cols>
    <col min="1" max="1" width="2.375" style="1" customWidth="1"/>
    <col min="2" max="2" width="4" style="1" customWidth="1"/>
    <col min="3" max="3" width="10.625" style="1" customWidth="1"/>
    <col min="4" max="4" width="13.375" style="1" customWidth="1"/>
    <col min="5" max="5" width="7.25" style="1" customWidth="1"/>
    <col min="6" max="6" width="9.375" style="1" hidden="1" customWidth="1"/>
    <col min="7" max="7" width="11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5.6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375" style="1" customWidth="1"/>
    <col min="21" max="21" width="6.5" style="1" customWidth="1"/>
    <col min="22" max="22" width="6.5" style="56" customWidth="1"/>
    <col min="23" max="38" width="9" style="55"/>
    <col min="39" max="16384" width="9" style="1"/>
  </cols>
  <sheetData>
    <row r="1" spans="2:38" ht="27.75" customHeight="1">
      <c r="B1" s="124" t="s">
        <v>0</v>
      </c>
      <c r="C1" s="124"/>
      <c r="D1" s="124"/>
      <c r="E1" s="124"/>
      <c r="F1" s="124"/>
      <c r="G1" s="124"/>
      <c r="H1" s="125" t="s">
        <v>455</v>
      </c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3"/>
    </row>
    <row r="2" spans="2:38" ht="39" customHeight="1">
      <c r="B2" s="126" t="s">
        <v>1</v>
      </c>
      <c r="C2" s="126"/>
      <c r="D2" s="126"/>
      <c r="E2" s="126"/>
      <c r="F2" s="126"/>
      <c r="G2" s="126"/>
      <c r="H2" s="127" t="s">
        <v>46</v>
      </c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4"/>
      <c r="V2" s="83"/>
      <c r="AD2" s="56"/>
      <c r="AE2" s="57"/>
      <c r="AF2" s="56"/>
      <c r="AG2" s="56"/>
      <c r="AH2" s="56"/>
      <c r="AI2" s="57"/>
      <c r="AJ2" s="56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3"/>
      <c r="AE3" s="58"/>
      <c r="AI3" s="58"/>
    </row>
    <row r="4" spans="2:38" ht="23.25" customHeight="1">
      <c r="B4" s="128" t="s">
        <v>2</v>
      </c>
      <c r="C4" s="128"/>
      <c r="D4" s="129" t="s">
        <v>165</v>
      </c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30" t="s">
        <v>166</v>
      </c>
      <c r="Q4" s="130"/>
      <c r="R4" s="130"/>
      <c r="S4" s="130"/>
      <c r="T4" s="130"/>
      <c r="W4" s="114" t="s">
        <v>40</v>
      </c>
      <c r="X4" s="114" t="s">
        <v>8</v>
      </c>
      <c r="Y4" s="114" t="s">
        <v>39</v>
      </c>
      <c r="Z4" s="114" t="s">
        <v>38</v>
      </c>
      <c r="AA4" s="114"/>
      <c r="AB4" s="114"/>
      <c r="AC4" s="114"/>
      <c r="AD4" s="114" t="s">
        <v>37</v>
      </c>
      <c r="AE4" s="114"/>
      <c r="AF4" s="114" t="s">
        <v>35</v>
      </c>
      <c r="AG4" s="114"/>
      <c r="AH4" s="114" t="s">
        <v>36</v>
      </c>
      <c r="AI4" s="114"/>
      <c r="AJ4" s="114" t="s">
        <v>34</v>
      </c>
      <c r="AK4" s="114"/>
      <c r="AL4" s="77"/>
    </row>
    <row r="5" spans="2:38" ht="17.25" customHeight="1">
      <c r="B5" s="115" t="s">
        <v>3</v>
      </c>
      <c r="C5" s="115"/>
      <c r="D5" s="8">
        <v>3</v>
      </c>
      <c r="G5" s="116" t="s">
        <v>167</v>
      </c>
      <c r="H5" s="116"/>
      <c r="I5" s="116"/>
      <c r="J5" s="116"/>
      <c r="K5" s="116"/>
      <c r="L5" s="116"/>
      <c r="M5" s="116"/>
      <c r="N5" s="116"/>
      <c r="O5" s="116"/>
      <c r="P5" s="116" t="s">
        <v>168</v>
      </c>
      <c r="Q5" s="116"/>
      <c r="R5" s="116"/>
      <c r="S5" s="116"/>
      <c r="T5" s="116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77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3"/>
      <c r="Q6" s="3"/>
      <c r="R6" s="3"/>
      <c r="S6" s="3"/>
      <c r="T6" s="3"/>
      <c r="W6" s="114"/>
      <c r="X6" s="114"/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4"/>
      <c r="AL6" s="77"/>
    </row>
    <row r="7" spans="2:38" ht="44.25" customHeight="1">
      <c r="B7" s="111" t="s">
        <v>4</v>
      </c>
      <c r="C7" s="118" t="s">
        <v>5</v>
      </c>
      <c r="D7" s="120" t="s">
        <v>6</v>
      </c>
      <c r="E7" s="121"/>
      <c r="F7" s="111" t="s">
        <v>7</v>
      </c>
      <c r="G7" s="111" t="s">
        <v>8</v>
      </c>
      <c r="H7" s="117" t="s">
        <v>9</v>
      </c>
      <c r="I7" s="117" t="s">
        <v>10</v>
      </c>
      <c r="J7" s="117" t="s">
        <v>11</v>
      </c>
      <c r="K7" s="117" t="s">
        <v>12</v>
      </c>
      <c r="L7" s="110" t="s">
        <v>13</v>
      </c>
      <c r="M7" s="105" t="s">
        <v>41</v>
      </c>
      <c r="N7" s="107"/>
      <c r="O7" s="110" t="s">
        <v>14</v>
      </c>
      <c r="P7" s="110" t="s">
        <v>15</v>
      </c>
      <c r="Q7" s="111" t="s">
        <v>16</v>
      </c>
      <c r="R7" s="110" t="s">
        <v>17</v>
      </c>
      <c r="S7" s="111" t="s">
        <v>18</v>
      </c>
      <c r="T7" s="111" t="s">
        <v>19</v>
      </c>
      <c r="W7" s="114"/>
      <c r="X7" s="114"/>
      <c r="Y7" s="114"/>
      <c r="Z7" s="59" t="s">
        <v>20</v>
      </c>
      <c r="AA7" s="59" t="s">
        <v>21</v>
      </c>
      <c r="AB7" s="59" t="s">
        <v>22</v>
      </c>
      <c r="AC7" s="59" t="s">
        <v>23</v>
      </c>
      <c r="AD7" s="59" t="s">
        <v>24</v>
      </c>
      <c r="AE7" s="59" t="s">
        <v>23</v>
      </c>
      <c r="AF7" s="59" t="s">
        <v>24</v>
      </c>
      <c r="AG7" s="59" t="s">
        <v>23</v>
      </c>
      <c r="AH7" s="59" t="s">
        <v>24</v>
      </c>
      <c r="AI7" s="59" t="s">
        <v>23</v>
      </c>
      <c r="AJ7" s="59" t="s">
        <v>24</v>
      </c>
      <c r="AK7" s="60" t="s">
        <v>23</v>
      </c>
      <c r="AL7" s="75"/>
    </row>
    <row r="8" spans="2:38" ht="44.25" customHeight="1">
      <c r="B8" s="113"/>
      <c r="C8" s="119"/>
      <c r="D8" s="122"/>
      <c r="E8" s="123"/>
      <c r="F8" s="113"/>
      <c r="G8" s="113"/>
      <c r="H8" s="117"/>
      <c r="I8" s="117"/>
      <c r="J8" s="117"/>
      <c r="K8" s="117"/>
      <c r="L8" s="110"/>
      <c r="M8" s="73" t="s">
        <v>42</v>
      </c>
      <c r="N8" s="73" t="s">
        <v>43</v>
      </c>
      <c r="O8" s="110"/>
      <c r="P8" s="110"/>
      <c r="Q8" s="112"/>
      <c r="R8" s="110"/>
      <c r="S8" s="113"/>
      <c r="T8" s="112"/>
      <c r="V8" s="84"/>
      <c r="W8" s="61" t="str">
        <f>+D4</f>
        <v>Các công nghệ mạng viễn thông tiên tiến</v>
      </c>
      <c r="X8" s="62" t="str">
        <f>+P4</f>
        <v>Nhóm: TEL1432-01</v>
      </c>
      <c r="Y8" s="63">
        <f>+$AH$8+$AJ$8+$AF$8</f>
        <v>45</v>
      </c>
      <c r="Z8" s="57">
        <f>COUNTIF($S$9:$S$91,"Khiển trách")</f>
        <v>0</v>
      </c>
      <c r="AA8" s="57">
        <f>COUNTIF($S$9:$S$91,"Cảnh cáo")</f>
        <v>0</v>
      </c>
      <c r="AB8" s="57">
        <f>COUNTIF($S$9:$S$91,"Đình chỉ thi")</f>
        <v>0</v>
      </c>
      <c r="AC8" s="64">
        <f>+($Z$8+$AA$8+$AB$8)/$Y$8*100%</f>
        <v>0</v>
      </c>
      <c r="AD8" s="57">
        <f>SUM(COUNTIF($S$9:$S$89,"Vắng"),COUNTIF($S$9:$S$89,"Vắng có phép"))</f>
        <v>0</v>
      </c>
      <c r="AE8" s="65">
        <f>+$AD$8/$Y$8</f>
        <v>0</v>
      </c>
      <c r="AF8" s="66">
        <f>COUNTIF($V$9:$V$89,"Thi lại")</f>
        <v>0</v>
      </c>
      <c r="AG8" s="65">
        <f>+$AF$8/$Y$8</f>
        <v>0</v>
      </c>
      <c r="AH8" s="66">
        <f>COUNTIF($V$9:$V$90,"Học lại")</f>
        <v>0</v>
      </c>
      <c r="AI8" s="65">
        <f>+$AH$8/$Y$8</f>
        <v>0</v>
      </c>
      <c r="AJ8" s="57">
        <f>COUNTIF($V$10:$V$90,"Đạt")</f>
        <v>45</v>
      </c>
      <c r="AK8" s="64">
        <f>+$AJ$8/$Y$8</f>
        <v>1</v>
      </c>
      <c r="AL8" s="76"/>
    </row>
    <row r="9" spans="2:38" ht="14.25" customHeight="1">
      <c r="B9" s="105" t="s">
        <v>25</v>
      </c>
      <c r="C9" s="106"/>
      <c r="D9" s="106"/>
      <c r="E9" s="106"/>
      <c r="F9" s="106"/>
      <c r="G9" s="107"/>
      <c r="H9" s="10">
        <v>10</v>
      </c>
      <c r="I9" s="10">
        <v>10</v>
      </c>
      <c r="J9" s="11"/>
      <c r="K9" s="10">
        <v>10</v>
      </c>
      <c r="L9" s="12"/>
      <c r="M9" s="13"/>
      <c r="N9" s="13"/>
      <c r="O9" s="13"/>
      <c r="P9" s="54">
        <f>100-(H9+I9+J9+K9)</f>
        <v>70</v>
      </c>
      <c r="Q9" s="113"/>
      <c r="R9" s="14"/>
      <c r="S9" s="14"/>
      <c r="T9" s="113"/>
      <c r="W9" s="56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77"/>
    </row>
    <row r="10" spans="2:38" ht="22.5" customHeight="1">
      <c r="B10" s="15">
        <v>1</v>
      </c>
      <c r="C10" s="16" t="s">
        <v>47</v>
      </c>
      <c r="D10" s="17" t="s">
        <v>48</v>
      </c>
      <c r="E10" s="18" t="s">
        <v>49</v>
      </c>
      <c r="F10" s="19">
        <v>34427</v>
      </c>
      <c r="G10" s="16" t="s">
        <v>50</v>
      </c>
      <c r="H10" s="20">
        <v>10</v>
      </c>
      <c r="I10" s="20">
        <v>7</v>
      </c>
      <c r="J10" s="20" t="s">
        <v>26</v>
      </c>
      <c r="K10" s="20">
        <v>7</v>
      </c>
      <c r="L10" s="21"/>
      <c r="M10" s="21"/>
      <c r="N10" s="21"/>
      <c r="O10" s="21"/>
      <c r="P10" s="22">
        <v>8</v>
      </c>
      <c r="Q10" s="23">
        <f t="shared" ref="Q10:Q41" si="0">ROUND(SUMPRODUCT(H10:P10,$H$9:$P$9)/100,1)</f>
        <v>8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B+</v>
      </c>
      <c r="S10" s="24" t="str">
        <f t="shared" ref="S10:S54" si="1">IF($Q10&lt;4,"Kém",IF(AND($Q10&gt;=4,$Q10&lt;=5.4),"Trung bình yếu",IF(AND($Q10&gt;=5.5,$Q10&lt;=6.9),"Trung bình",IF(AND($Q10&gt;=7,$Q10&lt;=8.4),"Khá",IF(AND($Q10&gt;=8.5,$Q10&lt;=10),"Giỏi","")))))</f>
        <v>Khá</v>
      </c>
      <c r="T10" s="25" t="str">
        <f>+IF(OR($H10=0,$I10=0,$J10=0,$K10=0),"Không đủ ĐKDT","")</f>
        <v/>
      </c>
      <c r="U10" s="3"/>
      <c r="V10" s="85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68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77"/>
    </row>
    <row r="11" spans="2:38" ht="22.5" customHeight="1">
      <c r="B11" s="26">
        <v>2</v>
      </c>
      <c r="C11" s="27" t="s">
        <v>51</v>
      </c>
      <c r="D11" s="28" t="s">
        <v>52</v>
      </c>
      <c r="E11" s="29" t="s">
        <v>53</v>
      </c>
      <c r="F11" s="30">
        <v>34245</v>
      </c>
      <c r="G11" s="27" t="s">
        <v>54</v>
      </c>
      <c r="H11" s="31">
        <v>9</v>
      </c>
      <c r="I11" s="31">
        <v>8</v>
      </c>
      <c r="J11" s="31" t="s">
        <v>26</v>
      </c>
      <c r="K11" s="31">
        <v>7</v>
      </c>
      <c r="L11" s="32"/>
      <c r="M11" s="32"/>
      <c r="N11" s="32"/>
      <c r="O11" s="32"/>
      <c r="P11" s="33">
        <v>7</v>
      </c>
      <c r="Q11" s="34">
        <f t="shared" si="0"/>
        <v>7.3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36" t="str">
        <f t="shared" si="1"/>
        <v>Khá</v>
      </c>
      <c r="T11" s="37" t="str">
        <f>+IF(OR($H11=0,$I11=0,$J11=0,$K11=0),"Không đủ ĐKDT","")</f>
        <v/>
      </c>
      <c r="U11" s="3"/>
      <c r="V11" s="85" t="str">
        <f t="shared" ref="V11:V5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68"/>
      <c r="X11" s="67"/>
      <c r="Y11" s="67"/>
      <c r="Z11" s="67"/>
      <c r="AA11" s="59"/>
      <c r="AB11" s="59"/>
      <c r="AC11" s="59"/>
      <c r="AD11" s="59"/>
      <c r="AE11" s="58"/>
      <c r="AF11" s="59"/>
      <c r="AG11" s="59"/>
      <c r="AH11" s="59"/>
      <c r="AI11" s="59"/>
      <c r="AJ11" s="59"/>
      <c r="AK11" s="59"/>
      <c r="AL11" s="75"/>
    </row>
    <row r="12" spans="2:38" ht="22.5" customHeight="1">
      <c r="B12" s="26">
        <v>3</v>
      </c>
      <c r="C12" s="27" t="s">
        <v>55</v>
      </c>
      <c r="D12" s="28" t="s">
        <v>56</v>
      </c>
      <c r="E12" s="29" t="s">
        <v>57</v>
      </c>
      <c r="F12" s="30">
        <v>34455</v>
      </c>
      <c r="G12" s="27" t="s">
        <v>58</v>
      </c>
      <c r="H12" s="31">
        <v>9</v>
      </c>
      <c r="I12" s="31">
        <v>6</v>
      </c>
      <c r="J12" s="31" t="s">
        <v>26</v>
      </c>
      <c r="K12" s="31">
        <v>7</v>
      </c>
      <c r="L12" s="38"/>
      <c r="M12" s="38"/>
      <c r="N12" s="38"/>
      <c r="O12" s="38"/>
      <c r="P12" s="33">
        <v>7</v>
      </c>
      <c r="Q12" s="34">
        <f t="shared" si="0"/>
        <v>7.1</v>
      </c>
      <c r="R12" s="35" t="str">
        <f t="shared" ref="R12:R54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6" t="str">
        <f t="shared" si="1"/>
        <v>Khá</v>
      </c>
      <c r="T12" s="37" t="str">
        <f t="shared" ref="T12:T54" si="4">+IF(OR($H12=0,$I12=0,$J12=0,$K12=0),"Không đủ ĐKDT","")</f>
        <v/>
      </c>
      <c r="U12" s="3"/>
      <c r="V12" s="85" t="str">
        <f t="shared" si="2"/>
        <v>Đạt</v>
      </c>
      <c r="W12" s="68"/>
      <c r="X12" s="69"/>
      <c r="Y12" s="69"/>
      <c r="Z12" s="74"/>
      <c r="AA12" s="58"/>
      <c r="AB12" s="58"/>
      <c r="AC12" s="58"/>
      <c r="AD12" s="70"/>
      <c r="AE12" s="58"/>
      <c r="AF12" s="71"/>
      <c r="AG12" s="72"/>
      <c r="AH12" s="71"/>
      <c r="AI12" s="72"/>
      <c r="AJ12" s="71"/>
      <c r="AK12" s="58"/>
      <c r="AL12" s="78"/>
    </row>
    <row r="13" spans="2:38" ht="22.5" customHeight="1">
      <c r="B13" s="26">
        <v>4</v>
      </c>
      <c r="C13" s="27" t="s">
        <v>59</v>
      </c>
      <c r="D13" s="28" t="s">
        <v>60</v>
      </c>
      <c r="E13" s="29" t="s">
        <v>61</v>
      </c>
      <c r="F13" s="30">
        <v>34371</v>
      </c>
      <c r="G13" s="27" t="s">
        <v>62</v>
      </c>
      <c r="H13" s="31">
        <v>8</v>
      </c>
      <c r="I13" s="31">
        <v>5</v>
      </c>
      <c r="J13" s="31" t="s">
        <v>26</v>
      </c>
      <c r="K13" s="31">
        <v>7</v>
      </c>
      <c r="L13" s="38"/>
      <c r="M13" s="38"/>
      <c r="N13" s="38"/>
      <c r="O13" s="38"/>
      <c r="P13" s="33">
        <v>7</v>
      </c>
      <c r="Q13" s="34">
        <f t="shared" si="0"/>
        <v>6.9</v>
      </c>
      <c r="R13" s="35" t="str">
        <f t="shared" si="3"/>
        <v>C+</v>
      </c>
      <c r="S13" s="36" t="str">
        <f t="shared" si="1"/>
        <v>Trung bình</v>
      </c>
      <c r="T13" s="37" t="str">
        <f t="shared" si="4"/>
        <v/>
      </c>
      <c r="U13" s="3"/>
      <c r="V13" s="85" t="str">
        <f t="shared" si="2"/>
        <v>Đạt</v>
      </c>
      <c r="W13" s="68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2"/>
    </row>
    <row r="14" spans="2:38" ht="22.5" customHeight="1">
      <c r="B14" s="26">
        <v>5</v>
      </c>
      <c r="C14" s="27" t="s">
        <v>63</v>
      </c>
      <c r="D14" s="28" t="s">
        <v>64</v>
      </c>
      <c r="E14" s="29" t="s">
        <v>65</v>
      </c>
      <c r="F14" s="30">
        <v>34548</v>
      </c>
      <c r="G14" s="27" t="s">
        <v>50</v>
      </c>
      <c r="H14" s="31">
        <v>9</v>
      </c>
      <c r="I14" s="31">
        <v>6</v>
      </c>
      <c r="J14" s="31" t="s">
        <v>26</v>
      </c>
      <c r="K14" s="31">
        <v>8</v>
      </c>
      <c r="L14" s="38"/>
      <c r="M14" s="38"/>
      <c r="N14" s="38"/>
      <c r="O14" s="38"/>
      <c r="P14" s="33">
        <v>7.5</v>
      </c>
      <c r="Q14" s="34">
        <f t="shared" si="0"/>
        <v>7.6</v>
      </c>
      <c r="R14" s="35" t="str">
        <f t="shared" si="3"/>
        <v>B</v>
      </c>
      <c r="S14" s="36" t="str">
        <f t="shared" si="1"/>
        <v>Khá</v>
      </c>
      <c r="T14" s="37" t="str">
        <f t="shared" si="4"/>
        <v/>
      </c>
      <c r="U14" s="3"/>
      <c r="V14" s="85" t="str">
        <f t="shared" si="2"/>
        <v>Đạt</v>
      </c>
      <c r="W14" s="68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2"/>
    </row>
    <row r="15" spans="2:38" ht="22.5" customHeight="1">
      <c r="B15" s="26">
        <v>6</v>
      </c>
      <c r="C15" s="27" t="s">
        <v>66</v>
      </c>
      <c r="D15" s="28" t="s">
        <v>67</v>
      </c>
      <c r="E15" s="29" t="s">
        <v>68</v>
      </c>
      <c r="F15" s="30">
        <v>34115</v>
      </c>
      <c r="G15" s="27" t="s">
        <v>58</v>
      </c>
      <c r="H15" s="31">
        <v>9</v>
      </c>
      <c r="I15" s="31">
        <v>5</v>
      </c>
      <c r="J15" s="31" t="s">
        <v>26</v>
      </c>
      <c r="K15" s="31">
        <v>8</v>
      </c>
      <c r="L15" s="38"/>
      <c r="M15" s="38"/>
      <c r="N15" s="38"/>
      <c r="O15" s="38"/>
      <c r="P15" s="33">
        <v>6.5</v>
      </c>
      <c r="Q15" s="34">
        <f t="shared" si="0"/>
        <v>6.8</v>
      </c>
      <c r="R15" s="35" t="str">
        <f t="shared" si="3"/>
        <v>C+</v>
      </c>
      <c r="S15" s="36" t="str">
        <f t="shared" si="1"/>
        <v>Trung bình</v>
      </c>
      <c r="T15" s="37" t="str">
        <f t="shared" si="4"/>
        <v/>
      </c>
      <c r="U15" s="3"/>
      <c r="V15" s="85" t="str">
        <f t="shared" si="2"/>
        <v>Đạt</v>
      </c>
      <c r="W15" s="68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2"/>
    </row>
    <row r="16" spans="2:38" ht="22.5" customHeight="1">
      <c r="B16" s="26">
        <v>7</v>
      </c>
      <c r="C16" s="27" t="s">
        <v>69</v>
      </c>
      <c r="D16" s="28" t="s">
        <v>70</v>
      </c>
      <c r="E16" s="29" t="s">
        <v>71</v>
      </c>
      <c r="F16" s="30">
        <v>33970</v>
      </c>
      <c r="G16" s="27" t="s">
        <v>58</v>
      </c>
      <c r="H16" s="31">
        <v>8</v>
      </c>
      <c r="I16" s="31">
        <v>7</v>
      </c>
      <c r="J16" s="31" t="s">
        <v>26</v>
      </c>
      <c r="K16" s="31">
        <v>8</v>
      </c>
      <c r="L16" s="38"/>
      <c r="M16" s="38"/>
      <c r="N16" s="38"/>
      <c r="O16" s="38"/>
      <c r="P16" s="33">
        <v>7.5</v>
      </c>
      <c r="Q16" s="34">
        <f t="shared" si="0"/>
        <v>7.6</v>
      </c>
      <c r="R16" s="35" t="str">
        <f t="shared" si="3"/>
        <v>B</v>
      </c>
      <c r="S16" s="36" t="str">
        <f t="shared" si="1"/>
        <v>Khá</v>
      </c>
      <c r="T16" s="37" t="str">
        <f t="shared" si="4"/>
        <v/>
      </c>
      <c r="U16" s="3"/>
      <c r="V16" s="85" t="str">
        <f t="shared" si="2"/>
        <v>Đạt</v>
      </c>
      <c r="W16" s="68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2"/>
    </row>
    <row r="17" spans="2:38" ht="22.5" customHeight="1">
      <c r="B17" s="26">
        <v>8</v>
      </c>
      <c r="C17" s="27" t="s">
        <v>72</v>
      </c>
      <c r="D17" s="28" t="s">
        <v>73</v>
      </c>
      <c r="E17" s="29" t="s">
        <v>74</v>
      </c>
      <c r="F17" s="30">
        <v>34475</v>
      </c>
      <c r="G17" s="27" t="s">
        <v>75</v>
      </c>
      <c r="H17" s="31">
        <v>9</v>
      </c>
      <c r="I17" s="31">
        <v>5</v>
      </c>
      <c r="J17" s="31" t="s">
        <v>26</v>
      </c>
      <c r="K17" s="31">
        <v>6</v>
      </c>
      <c r="L17" s="38"/>
      <c r="M17" s="38"/>
      <c r="N17" s="38"/>
      <c r="O17" s="38"/>
      <c r="P17" s="33">
        <v>7.5</v>
      </c>
      <c r="Q17" s="34">
        <f t="shared" si="0"/>
        <v>7.3</v>
      </c>
      <c r="R17" s="35" t="str">
        <f t="shared" si="3"/>
        <v>B</v>
      </c>
      <c r="S17" s="36" t="str">
        <f t="shared" si="1"/>
        <v>Khá</v>
      </c>
      <c r="T17" s="37" t="str">
        <f t="shared" si="4"/>
        <v/>
      </c>
      <c r="U17" s="3"/>
      <c r="V17" s="85" t="str">
        <f t="shared" si="2"/>
        <v>Đạt</v>
      </c>
      <c r="W17" s="68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2"/>
    </row>
    <row r="18" spans="2:38" ht="22.5" customHeight="1">
      <c r="B18" s="26">
        <v>9</v>
      </c>
      <c r="C18" s="27" t="s">
        <v>76</v>
      </c>
      <c r="D18" s="28" t="s">
        <v>77</v>
      </c>
      <c r="E18" s="29" t="s">
        <v>78</v>
      </c>
      <c r="F18" s="30">
        <v>34338</v>
      </c>
      <c r="G18" s="27" t="s">
        <v>58</v>
      </c>
      <c r="H18" s="31">
        <v>10</v>
      </c>
      <c r="I18" s="31">
        <v>8</v>
      </c>
      <c r="J18" s="31" t="s">
        <v>26</v>
      </c>
      <c r="K18" s="31">
        <v>8</v>
      </c>
      <c r="L18" s="38"/>
      <c r="M18" s="38"/>
      <c r="N18" s="38"/>
      <c r="O18" s="38"/>
      <c r="P18" s="33">
        <v>8</v>
      </c>
      <c r="Q18" s="34">
        <f t="shared" si="0"/>
        <v>8.1999999999999993</v>
      </c>
      <c r="R18" s="35" t="str">
        <f t="shared" si="3"/>
        <v>B+</v>
      </c>
      <c r="S18" s="36" t="str">
        <f t="shared" si="1"/>
        <v>Khá</v>
      </c>
      <c r="T18" s="37" t="str">
        <f t="shared" si="4"/>
        <v/>
      </c>
      <c r="U18" s="3"/>
      <c r="V18" s="85" t="str">
        <f t="shared" si="2"/>
        <v>Đạt</v>
      </c>
      <c r="W18" s="68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2"/>
    </row>
    <row r="19" spans="2:38" ht="22.5" customHeight="1">
      <c r="B19" s="26">
        <v>10</v>
      </c>
      <c r="C19" s="27" t="s">
        <v>79</v>
      </c>
      <c r="D19" s="28" t="s">
        <v>80</v>
      </c>
      <c r="E19" s="29" t="s">
        <v>53</v>
      </c>
      <c r="F19" s="30">
        <v>34372</v>
      </c>
      <c r="G19" s="27" t="s">
        <v>75</v>
      </c>
      <c r="H19" s="31">
        <v>9</v>
      </c>
      <c r="I19" s="31">
        <v>5</v>
      </c>
      <c r="J19" s="31" t="s">
        <v>26</v>
      </c>
      <c r="K19" s="31">
        <v>7</v>
      </c>
      <c r="L19" s="38"/>
      <c r="M19" s="38"/>
      <c r="N19" s="38"/>
      <c r="O19" s="38"/>
      <c r="P19" s="33">
        <v>8</v>
      </c>
      <c r="Q19" s="34">
        <f t="shared" si="0"/>
        <v>7.7</v>
      </c>
      <c r="R19" s="35" t="str">
        <f t="shared" si="3"/>
        <v>B</v>
      </c>
      <c r="S19" s="36" t="str">
        <f t="shared" si="1"/>
        <v>Khá</v>
      </c>
      <c r="T19" s="37" t="str">
        <f t="shared" si="4"/>
        <v/>
      </c>
      <c r="U19" s="3"/>
      <c r="V19" s="85" t="str">
        <f t="shared" si="2"/>
        <v>Đạt</v>
      </c>
      <c r="W19" s="68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2"/>
    </row>
    <row r="20" spans="2:38" ht="22.5" customHeight="1">
      <c r="B20" s="26">
        <v>11</v>
      </c>
      <c r="C20" s="27" t="s">
        <v>81</v>
      </c>
      <c r="D20" s="28" t="s">
        <v>82</v>
      </c>
      <c r="E20" s="29" t="s">
        <v>83</v>
      </c>
      <c r="F20" s="30">
        <v>32540</v>
      </c>
      <c r="G20" s="27" t="s">
        <v>62</v>
      </c>
      <c r="H20" s="31">
        <v>8</v>
      </c>
      <c r="I20" s="31">
        <v>6</v>
      </c>
      <c r="J20" s="31" t="s">
        <v>26</v>
      </c>
      <c r="K20" s="31">
        <v>7</v>
      </c>
      <c r="L20" s="38"/>
      <c r="M20" s="38"/>
      <c r="N20" s="38"/>
      <c r="O20" s="38"/>
      <c r="P20" s="33">
        <v>6</v>
      </c>
      <c r="Q20" s="34">
        <f t="shared" si="0"/>
        <v>6.3</v>
      </c>
      <c r="R20" s="35" t="str">
        <f t="shared" si="3"/>
        <v>C</v>
      </c>
      <c r="S20" s="36" t="str">
        <f t="shared" si="1"/>
        <v>Trung bình</v>
      </c>
      <c r="T20" s="37" t="str">
        <f t="shared" si="4"/>
        <v/>
      </c>
      <c r="U20" s="3"/>
      <c r="V20" s="85" t="str">
        <f t="shared" si="2"/>
        <v>Đạt</v>
      </c>
      <c r="W20" s="68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2"/>
    </row>
    <row r="21" spans="2:38" ht="22.5" customHeight="1">
      <c r="B21" s="26">
        <v>12</v>
      </c>
      <c r="C21" s="27" t="s">
        <v>84</v>
      </c>
      <c r="D21" s="28" t="s">
        <v>85</v>
      </c>
      <c r="E21" s="29" t="s">
        <v>86</v>
      </c>
      <c r="F21" s="30">
        <v>34629</v>
      </c>
      <c r="G21" s="27" t="s">
        <v>75</v>
      </c>
      <c r="H21" s="31">
        <v>8</v>
      </c>
      <c r="I21" s="31">
        <v>6</v>
      </c>
      <c r="J21" s="31" t="s">
        <v>26</v>
      </c>
      <c r="K21" s="31">
        <v>5</v>
      </c>
      <c r="L21" s="38"/>
      <c r="M21" s="38"/>
      <c r="N21" s="38"/>
      <c r="O21" s="38"/>
      <c r="P21" s="33">
        <v>8.5</v>
      </c>
      <c r="Q21" s="34">
        <f t="shared" si="0"/>
        <v>7.9</v>
      </c>
      <c r="R21" s="35" t="str">
        <f t="shared" si="3"/>
        <v>B</v>
      </c>
      <c r="S21" s="36" t="str">
        <f t="shared" si="1"/>
        <v>Khá</v>
      </c>
      <c r="T21" s="37" t="str">
        <f t="shared" si="4"/>
        <v/>
      </c>
      <c r="U21" s="3"/>
      <c r="V21" s="85" t="str">
        <f t="shared" si="2"/>
        <v>Đạt</v>
      </c>
      <c r="W21" s="68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2"/>
    </row>
    <row r="22" spans="2:38" ht="22.5" customHeight="1">
      <c r="B22" s="26">
        <v>13</v>
      </c>
      <c r="C22" s="27" t="s">
        <v>87</v>
      </c>
      <c r="D22" s="28" t="s">
        <v>52</v>
      </c>
      <c r="E22" s="29" t="s">
        <v>88</v>
      </c>
      <c r="F22" s="30">
        <v>34425</v>
      </c>
      <c r="G22" s="27" t="s">
        <v>50</v>
      </c>
      <c r="H22" s="31">
        <v>9</v>
      </c>
      <c r="I22" s="31">
        <v>6</v>
      </c>
      <c r="J22" s="31" t="s">
        <v>26</v>
      </c>
      <c r="K22" s="31">
        <v>7</v>
      </c>
      <c r="L22" s="38"/>
      <c r="M22" s="38"/>
      <c r="N22" s="38"/>
      <c r="O22" s="38"/>
      <c r="P22" s="33">
        <v>8</v>
      </c>
      <c r="Q22" s="34">
        <f t="shared" si="0"/>
        <v>7.8</v>
      </c>
      <c r="R22" s="35" t="str">
        <f t="shared" si="3"/>
        <v>B</v>
      </c>
      <c r="S22" s="36" t="str">
        <f t="shared" si="1"/>
        <v>Khá</v>
      </c>
      <c r="T22" s="37" t="str">
        <f t="shared" si="4"/>
        <v/>
      </c>
      <c r="U22" s="3"/>
      <c r="V22" s="85" t="str">
        <f t="shared" si="2"/>
        <v>Đạt</v>
      </c>
      <c r="W22" s="68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2"/>
    </row>
    <row r="23" spans="2:38" ht="22.5" customHeight="1">
      <c r="B23" s="26">
        <v>14</v>
      </c>
      <c r="C23" s="27" t="s">
        <v>89</v>
      </c>
      <c r="D23" s="28" t="s">
        <v>90</v>
      </c>
      <c r="E23" s="29" t="s">
        <v>91</v>
      </c>
      <c r="F23" s="30">
        <v>34098</v>
      </c>
      <c r="G23" s="27" t="s">
        <v>75</v>
      </c>
      <c r="H23" s="31">
        <v>8</v>
      </c>
      <c r="I23" s="31">
        <v>5</v>
      </c>
      <c r="J23" s="31" t="s">
        <v>26</v>
      </c>
      <c r="K23" s="31">
        <v>7</v>
      </c>
      <c r="L23" s="38"/>
      <c r="M23" s="38"/>
      <c r="N23" s="38"/>
      <c r="O23" s="38"/>
      <c r="P23" s="33">
        <v>7.5</v>
      </c>
      <c r="Q23" s="34">
        <f t="shared" si="0"/>
        <v>7.3</v>
      </c>
      <c r="R23" s="35" t="str">
        <f t="shared" si="3"/>
        <v>B</v>
      </c>
      <c r="S23" s="36" t="str">
        <f t="shared" si="1"/>
        <v>Khá</v>
      </c>
      <c r="T23" s="37" t="str">
        <f t="shared" si="4"/>
        <v/>
      </c>
      <c r="U23" s="3"/>
      <c r="V23" s="85" t="str">
        <f t="shared" si="2"/>
        <v>Đạt</v>
      </c>
      <c r="W23" s="68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2"/>
    </row>
    <row r="24" spans="2:38" ht="22.5" customHeight="1">
      <c r="B24" s="26">
        <v>15</v>
      </c>
      <c r="C24" s="27" t="s">
        <v>92</v>
      </c>
      <c r="D24" s="28" t="s">
        <v>93</v>
      </c>
      <c r="E24" s="29" t="s">
        <v>71</v>
      </c>
      <c r="F24" s="30">
        <v>34573</v>
      </c>
      <c r="G24" s="27" t="s">
        <v>54</v>
      </c>
      <c r="H24" s="31">
        <v>8</v>
      </c>
      <c r="I24" s="31">
        <v>6</v>
      </c>
      <c r="J24" s="31" t="s">
        <v>26</v>
      </c>
      <c r="K24" s="31">
        <v>8</v>
      </c>
      <c r="L24" s="38"/>
      <c r="M24" s="38"/>
      <c r="N24" s="38"/>
      <c r="O24" s="38"/>
      <c r="P24" s="33">
        <v>7.5</v>
      </c>
      <c r="Q24" s="34">
        <f t="shared" si="0"/>
        <v>7.5</v>
      </c>
      <c r="R24" s="35" t="str">
        <f t="shared" si="3"/>
        <v>B</v>
      </c>
      <c r="S24" s="36" t="str">
        <f t="shared" si="1"/>
        <v>Khá</v>
      </c>
      <c r="T24" s="37" t="str">
        <f t="shared" si="4"/>
        <v/>
      </c>
      <c r="U24" s="3"/>
      <c r="V24" s="85" t="str">
        <f t="shared" si="2"/>
        <v>Đạt</v>
      </c>
      <c r="W24" s="68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2"/>
    </row>
    <row r="25" spans="2:38" ht="22.5" customHeight="1">
      <c r="B25" s="26">
        <v>16</v>
      </c>
      <c r="C25" s="27" t="s">
        <v>94</v>
      </c>
      <c r="D25" s="28" t="s">
        <v>95</v>
      </c>
      <c r="E25" s="29" t="s">
        <v>96</v>
      </c>
      <c r="F25" s="30">
        <v>34645</v>
      </c>
      <c r="G25" s="27" t="s">
        <v>58</v>
      </c>
      <c r="H25" s="31">
        <v>10</v>
      </c>
      <c r="I25" s="31">
        <v>8</v>
      </c>
      <c r="J25" s="31" t="s">
        <v>26</v>
      </c>
      <c r="K25" s="31">
        <v>8</v>
      </c>
      <c r="L25" s="38"/>
      <c r="M25" s="38"/>
      <c r="N25" s="38"/>
      <c r="O25" s="38"/>
      <c r="P25" s="33">
        <v>9</v>
      </c>
      <c r="Q25" s="34">
        <f t="shared" si="0"/>
        <v>8.9</v>
      </c>
      <c r="R25" s="35" t="str">
        <f t="shared" si="3"/>
        <v>A</v>
      </c>
      <c r="S25" s="36" t="str">
        <f t="shared" si="1"/>
        <v>Giỏi</v>
      </c>
      <c r="T25" s="37" t="str">
        <f t="shared" si="4"/>
        <v/>
      </c>
      <c r="U25" s="3"/>
      <c r="V25" s="85" t="str">
        <f t="shared" si="2"/>
        <v>Đạt</v>
      </c>
      <c r="W25" s="68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2"/>
    </row>
    <row r="26" spans="2:38" ht="22.5" customHeight="1">
      <c r="B26" s="26">
        <v>17</v>
      </c>
      <c r="C26" s="27" t="s">
        <v>97</v>
      </c>
      <c r="D26" s="28" t="s">
        <v>90</v>
      </c>
      <c r="E26" s="29" t="s">
        <v>78</v>
      </c>
      <c r="F26" s="30">
        <v>34216</v>
      </c>
      <c r="G26" s="27" t="s">
        <v>62</v>
      </c>
      <c r="H26" s="31">
        <v>8</v>
      </c>
      <c r="I26" s="31">
        <v>4</v>
      </c>
      <c r="J26" s="31" t="s">
        <v>26</v>
      </c>
      <c r="K26" s="31">
        <v>4</v>
      </c>
      <c r="L26" s="38"/>
      <c r="M26" s="38"/>
      <c r="N26" s="38"/>
      <c r="O26" s="38"/>
      <c r="P26" s="33">
        <v>6</v>
      </c>
      <c r="Q26" s="34">
        <f t="shared" si="0"/>
        <v>5.8</v>
      </c>
      <c r="R26" s="35" t="str">
        <f t="shared" si="3"/>
        <v>C</v>
      </c>
      <c r="S26" s="36" t="str">
        <f t="shared" si="1"/>
        <v>Trung bình</v>
      </c>
      <c r="T26" s="37" t="str">
        <f t="shared" si="4"/>
        <v/>
      </c>
      <c r="U26" s="3"/>
      <c r="V26" s="85" t="str">
        <f t="shared" si="2"/>
        <v>Đạt</v>
      </c>
      <c r="W26" s="68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2"/>
    </row>
    <row r="27" spans="2:38" ht="22.5" customHeight="1">
      <c r="B27" s="26">
        <v>18</v>
      </c>
      <c r="C27" s="27" t="s">
        <v>98</v>
      </c>
      <c r="D27" s="28" t="s">
        <v>99</v>
      </c>
      <c r="E27" s="29" t="s">
        <v>71</v>
      </c>
      <c r="F27" s="30">
        <v>34533</v>
      </c>
      <c r="G27" s="27" t="s">
        <v>50</v>
      </c>
      <c r="H27" s="31">
        <v>9</v>
      </c>
      <c r="I27" s="31">
        <v>8</v>
      </c>
      <c r="J27" s="31" t="s">
        <v>26</v>
      </c>
      <c r="K27" s="31">
        <v>8</v>
      </c>
      <c r="L27" s="38"/>
      <c r="M27" s="38"/>
      <c r="N27" s="38"/>
      <c r="O27" s="38"/>
      <c r="P27" s="33">
        <v>7.5</v>
      </c>
      <c r="Q27" s="34">
        <f t="shared" si="0"/>
        <v>7.8</v>
      </c>
      <c r="R27" s="35" t="str">
        <f t="shared" si="3"/>
        <v>B</v>
      </c>
      <c r="S27" s="36" t="str">
        <f t="shared" si="1"/>
        <v>Khá</v>
      </c>
      <c r="T27" s="37" t="str">
        <f t="shared" si="4"/>
        <v/>
      </c>
      <c r="U27" s="3"/>
      <c r="V27" s="85" t="str">
        <f t="shared" si="2"/>
        <v>Đạt</v>
      </c>
      <c r="W27" s="68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2"/>
    </row>
    <row r="28" spans="2:38" ht="22.5" customHeight="1">
      <c r="B28" s="26">
        <v>19</v>
      </c>
      <c r="C28" s="27" t="s">
        <v>100</v>
      </c>
      <c r="D28" s="28" t="s">
        <v>101</v>
      </c>
      <c r="E28" s="29" t="s">
        <v>91</v>
      </c>
      <c r="F28" s="30">
        <v>34510</v>
      </c>
      <c r="G28" s="27" t="s">
        <v>102</v>
      </c>
      <c r="H28" s="31">
        <v>9</v>
      </c>
      <c r="I28" s="31">
        <v>5</v>
      </c>
      <c r="J28" s="31" t="s">
        <v>26</v>
      </c>
      <c r="K28" s="31">
        <v>8</v>
      </c>
      <c r="L28" s="38"/>
      <c r="M28" s="38"/>
      <c r="N28" s="38"/>
      <c r="O28" s="38"/>
      <c r="P28" s="33">
        <v>7</v>
      </c>
      <c r="Q28" s="34">
        <f t="shared" si="0"/>
        <v>7.1</v>
      </c>
      <c r="R28" s="35" t="str">
        <f t="shared" si="3"/>
        <v>B</v>
      </c>
      <c r="S28" s="36" t="str">
        <f t="shared" si="1"/>
        <v>Khá</v>
      </c>
      <c r="T28" s="37" t="str">
        <f t="shared" si="4"/>
        <v/>
      </c>
      <c r="U28" s="3"/>
      <c r="V28" s="85" t="str">
        <f t="shared" si="2"/>
        <v>Đạt</v>
      </c>
      <c r="W28" s="68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2"/>
    </row>
    <row r="29" spans="2:38" ht="22.5" customHeight="1">
      <c r="B29" s="26">
        <v>20</v>
      </c>
      <c r="C29" s="27" t="s">
        <v>103</v>
      </c>
      <c r="D29" s="28" t="s">
        <v>101</v>
      </c>
      <c r="E29" s="29" t="s">
        <v>53</v>
      </c>
      <c r="F29" s="30">
        <v>34504</v>
      </c>
      <c r="G29" s="27" t="s">
        <v>104</v>
      </c>
      <c r="H29" s="31">
        <v>10</v>
      </c>
      <c r="I29" s="31">
        <v>8</v>
      </c>
      <c r="J29" s="31" t="s">
        <v>26</v>
      </c>
      <c r="K29" s="31">
        <v>8</v>
      </c>
      <c r="L29" s="38"/>
      <c r="M29" s="38"/>
      <c r="N29" s="38"/>
      <c r="O29" s="38"/>
      <c r="P29" s="33">
        <v>8.5</v>
      </c>
      <c r="Q29" s="34">
        <f t="shared" si="0"/>
        <v>8.6</v>
      </c>
      <c r="R29" s="35" t="str">
        <f t="shared" si="3"/>
        <v>A</v>
      </c>
      <c r="S29" s="36" t="str">
        <f t="shared" si="1"/>
        <v>Giỏi</v>
      </c>
      <c r="T29" s="37" t="str">
        <f t="shared" si="4"/>
        <v/>
      </c>
      <c r="U29" s="3"/>
      <c r="V29" s="85" t="str">
        <f t="shared" si="2"/>
        <v>Đạt</v>
      </c>
      <c r="W29" s="68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2"/>
    </row>
    <row r="30" spans="2:38" ht="22.5" customHeight="1">
      <c r="B30" s="26">
        <v>21</v>
      </c>
      <c r="C30" s="27" t="s">
        <v>105</v>
      </c>
      <c r="D30" s="28" t="s">
        <v>106</v>
      </c>
      <c r="E30" s="29" t="s">
        <v>78</v>
      </c>
      <c r="F30" s="30">
        <v>34499</v>
      </c>
      <c r="G30" s="27" t="s">
        <v>102</v>
      </c>
      <c r="H30" s="31">
        <v>9</v>
      </c>
      <c r="I30" s="31">
        <v>9</v>
      </c>
      <c r="J30" s="31" t="s">
        <v>26</v>
      </c>
      <c r="K30" s="31">
        <v>8</v>
      </c>
      <c r="L30" s="38"/>
      <c r="M30" s="38"/>
      <c r="N30" s="38"/>
      <c r="O30" s="38"/>
      <c r="P30" s="33">
        <v>8.5</v>
      </c>
      <c r="Q30" s="34">
        <f t="shared" si="0"/>
        <v>8.6</v>
      </c>
      <c r="R30" s="35" t="str">
        <f t="shared" si="3"/>
        <v>A</v>
      </c>
      <c r="S30" s="36" t="str">
        <f t="shared" si="1"/>
        <v>Giỏi</v>
      </c>
      <c r="T30" s="37" t="str">
        <f t="shared" si="4"/>
        <v/>
      </c>
      <c r="U30" s="3"/>
      <c r="V30" s="85" t="str">
        <f t="shared" si="2"/>
        <v>Đạt</v>
      </c>
      <c r="W30" s="68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2"/>
    </row>
    <row r="31" spans="2:38" ht="22.5" customHeight="1">
      <c r="B31" s="26">
        <v>22</v>
      </c>
      <c r="C31" s="27" t="s">
        <v>107</v>
      </c>
      <c r="D31" s="28" t="s">
        <v>108</v>
      </c>
      <c r="E31" s="29" t="s">
        <v>109</v>
      </c>
      <c r="F31" s="30">
        <v>34543</v>
      </c>
      <c r="G31" s="27" t="s">
        <v>75</v>
      </c>
      <c r="H31" s="31">
        <v>9</v>
      </c>
      <c r="I31" s="31">
        <v>7</v>
      </c>
      <c r="J31" s="31" t="s">
        <v>26</v>
      </c>
      <c r="K31" s="31">
        <v>7</v>
      </c>
      <c r="L31" s="38"/>
      <c r="M31" s="38"/>
      <c r="N31" s="38"/>
      <c r="O31" s="38"/>
      <c r="P31" s="33">
        <v>8</v>
      </c>
      <c r="Q31" s="34">
        <f t="shared" si="0"/>
        <v>7.9</v>
      </c>
      <c r="R31" s="35" t="str">
        <f t="shared" si="3"/>
        <v>B</v>
      </c>
      <c r="S31" s="36" t="str">
        <f t="shared" si="1"/>
        <v>Khá</v>
      </c>
      <c r="T31" s="37" t="str">
        <f t="shared" si="4"/>
        <v/>
      </c>
      <c r="U31" s="3"/>
      <c r="V31" s="85" t="str">
        <f t="shared" si="2"/>
        <v>Đạt</v>
      </c>
      <c r="W31" s="68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2"/>
    </row>
    <row r="32" spans="2:38" ht="22.5" customHeight="1">
      <c r="B32" s="26">
        <v>23</v>
      </c>
      <c r="C32" s="27" t="s">
        <v>110</v>
      </c>
      <c r="D32" s="28" t="s">
        <v>111</v>
      </c>
      <c r="E32" s="29" t="s">
        <v>112</v>
      </c>
      <c r="F32" s="30">
        <v>34472</v>
      </c>
      <c r="G32" s="27" t="s">
        <v>50</v>
      </c>
      <c r="H32" s="31">
        <v>10</v>
      </c>
      <c r="I32" s="31">
        <v>7</v>
      </c>
      <c r="J32" s="31" t="s">
        <v>26</v>
      </c>
      <c r="K32" s="31">
        <v>7</v>
      </c>
      <c r="L32" s="38"/>
      <c r="M32" s="38"/>
      <c r="N32" s="38"/>
      <c r="O32" s="38"/>
      <c r="P32" s="33">
        <v>8</v>
      </c>
      <c r="Q32" s="34">
        <f t="shared" si="0"/>
        <v>8</v>
      </c>
      <c r="R32" s="35" t="str">
        <f t="shared" si="3"/>
        <v>B+</v>
      </c>
      <c r="S32" s="36" t="str">
        <f t="shared" si="1"/>
        <v>Khá</v>
      </c>
      <c r="T32" s="37" t="str">
        <f t="shared" si="4"/>
        <v/>
      </c>
      <c r="U32" s="3"/>
      <c r="V32" s="85" t="str">
        <f t="shared" si="2"/>
        <v>Đạt</v>
      </c>
      <c r="W32" s="68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2"/>
    </row>
    <row r="33" spans="2:38" ht="22.5" customHeight="1">
      <c r="B33" s="26">
        <v>24</v>
      </c>
      <c r="C33" s="27" t="s">
        <v>113</v>
      </c>
      <c r="D33" s="28" t="s">
        <v>114</v>
      </c>
      <c r="E33" s="29" t="s">
        <v>115</v>
      </c>
      <c r="F33" s="30">
        <v>34687</v>
      </c>
      <c r="G33" s="27" t="s">
        <v>104</v>
      </c>
      <c r="H33" s="31">
        <v>10</v>
      </c>
      <c r="I33" s="31">
        <v>6</v>
      </c>
      <c r="J33" s="31" t="s">
        <v>26</v>
      </c>
      <c r="K33" s="31">
        <v>7</v>
      </c>
      <c r="L33" s="38"/>
      <c r="M33" s="38"/>
      <c r="N33" s="38"/>
      <c r="O33" s="38"/>
      <c r="P33" s="33">
        <v>8</v>
      </c>
      <c r="Q33" s="34">
        <f t="shared" si="0"/>
        <v>7.9</v>
      </c>
      <c r="R33" s="35" t="str">
        <f t="shared" si="3"/>
        <v>B</v>
      </c>
      <c r="S33" s="36" t="str">
        <f t="shared" si="1"/>
        <v>Khá</v>
      </c>
      <c r="T33" s="37" t="str">
        <f t="shared" si="4"/>
        <v/>
      </c>
      <c r="U33" s="3"/>
      <c r="V33" s="85" t="str">
        <f t="shared" si="2"/>
        <v>Đạt</v>
      </c>
      <c r="W33" s="68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2"/>
    </row>
    <row r="34" spans="2:38" ht="22.5" customHeight="1">
      <c r="B34" s="26">
        <v>25</v>
      </c>
      <c r="C34" s="27" t="s">
        <v>116</v>
      </c>
      <c r="D34" s="28" t="s">
        <v>117</v>
      </c>
      <c r="E34" s="29" t="s">
        <v>118</v>
      </c>
      <c r="F34" s="30">
        <v>34691</v>
      </c>
      <c r="G34" s="27" t="s">
        <v>102</v>
      </c>
      <c r="H34" s="31">
        <v>4</v>
      </c>
      <c r="I34" s="31">
        <v>4</v>
      </c>
      <c r="J34" s="31" t="s">
        <v>26</v>
      </c>
      <c r="K34" s="31">
        <v>4</v>
      </c>
      <c r="L34" s="38"/>
      <c r="M34" s="38"/>
      <c r="N34" s="38"/>
      <c r="O34" s="38"/>
      <c r="P34" s="33">
        <v>5</v>
      </c>
      <c r="Q34" s="34">
        <f t="shared" si="0"/>
        <v>4.7</v>
      </c>
      <c r="R34" s="35" t="str">
        <f t="shared" si="3"/>
        <v>D</v>
      </c>
      <c r="S34" s="36" t="str">
        <f t="shared" si="1"/>
        <v>Trung bình yếu</v>
      </c>
      <c r="T34" s="37" t="str">
        <f t="shared" si="4"/>
        <v/>
      </c>
      <c r="U34" s="3"/>
      <c r="V34" s="85" t="str">
        <f t="shared" si="2"/>
        <v>Đạt</v>
      </c>
      <c r="W34" s="68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2"/>
    </row>
    <row r="35" spans="2:38" ht="22.5" customHeight="1">
      <c r="B35" s="26">
        <v>26</v>
      </c>
      <c r="C35" s="27" t="s">
        <v>119</v>
      </c>
      <c r="D35" s="28" t="s">
        <v>106</v>
      </c>
      <c r="E35" s="29" t="s">
        <v>120</v>
      </c>
      <c r="F35" s="30">
        <v>34343</v>
      </c>
      <c r="G35" s="27" t="s">
        <v>62</v>
      </c>
      <c r="H35" s="31">
        <v>9</v>
      </c>
      <c r="I35" s="31">
        <v>6</v>
      </c>
      <c r="J35" s="31" t="s">
        <v>26</v>
      </c>
      <c r="K35" s="31">
        <v>7</v>
      </c>
      <c r="L35" s="38"/>
      <c r="M35" s="38"/>
      <c r="N35" s="38"/>
      <c r="O35" s="38"/>
      <c r="P35" s="33">
        <v>6</v>
      </c>
      <c r="Q35" s="34">
        <f t="shared" si="0"/>
        <v>6.4</v>
      </c>
      <c r="R35" s="35" t="str">
        <f t="shared" si="3"/>
        <v>C</v>
      </c>
      <c r="S35" s="36" t="str">
        <f t="shared" si="1"/>
        <v>Trung bình</v>
      </c>
      <c r="T35" s="37" t="str">
        <f t="shared" si="4"/>
        <v/>
      </c>
      <c r="U35" s="3"/>
      <c r="V35" s="85" t="str">
        <f t="shared" si="2"/>
        <v>Đạt</v>
      </c>
      <c r="W35" s="68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2"/>
    </row>
    <row r="36" spans="2:38" ht="22.5" customHeight="1">
      <c r="B36" s="26">
        <v>27</v>
      </c>
      <c r="C36" s="27" t="s">
        <v>121</v>
      </c>
      <c r="D36" s="28" t="s">
        <v>122</v>
      </c>
      <c r="E36" s="29" t="s">
        <v>123</v>
      </c>
      <c r="F36" s="30">
        <v>34226</v>
      </c>
      <c r="G36" s="27" t="s">
        <v>102</v>
      </c>
      <c r="H36" s="31">
        <v>8</v>
      </c>
      <c r="I36" s="31">
        <v>7</v>
      </c>
      <c r="J36" s="31" t="s">
        <v>26</v>
      </c>
      <c r="K36" s="31">
        <v>5</v>
      </c>
      <c r="L36" s="38"/>
      <c r="M36" s="38"/>
      <c r="N36" s="38"/>
      <c r="O36" s="38"/>
      <c r="P36" s="33">
        <v>7</v>
      </c>
      <c r="Q36" s="34">
        <f t="shared" si="0"/>
        <v>6.9</v>
      </c>
      <c r="R36" s="35" t="str">
        <f t="shared" si="3"/>
        <v>C+</v>
      </c>
      <c r="S36" s="36" t="str">
        <f t="shared" si="1"/>
        <v>Trung bình</v>
      </c>
      <c r="T36" s="37" t="str">
        <f t="shared" si="4"/>
        <v/>
      </c>
      <c r="U36" s="3"/>
      <c r="V36" s="85" t="str">
        <f t="shared" si="2"/>
        <v>Đạt</v>
      </c>
      <c r="W36" s="68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2"/>
    </row>
    <row r="37" spans="2:38" ht="22.5" customHeight="1">
      <c r="B37" s="26">
        <v>28</v>
      </c>
      <c r="C37" s="27" t="s">
        <v>124</v>
      </c>
      <c r="D37" s="28" t="s">
        <v>125</v>
      </c>
      <c r="E37" s="29" t="s">
        <v>126</v>
      </c>
      <c r="F37" s="30">
        <v>34647</v>
      </c>
      <c r="G37" s="27" t="s">
        <v>54</v>
      </c>
      <c r="H37" s="31">
        <v>9</v>
      </c>
      <c r="I37" s="31">
        <v>7</v>
      </c>
      <c r="J37" s="31" t="s">
        <v>26</v>
      </c>
      <c r="K37" s="31">
        <v>8</v>
      </c>
      <c r="L37" s="38"/>
      <c r="M37" s="38"/>
      <c r="N37" s="38"/>
      <c r="O37" s="38"/>
      <c r="P37" s="33">
        <v>6.5</v>
      </c>
      <c r="Q37" s="34">
        <f t="shared" si="0"/>
        <v>7</v>
      </c>
      <c r="R37" s="35" t="str">
        <f t="shared" si="3"/>
        <v>B</v>
      </c>
      <c r="S37" s="36" t="str">
        <f t="shared" si="1"/>
        <v>Khá</v>
      </c>
      <c r="T37" s="37" t="str">
        <f t="shared" si="4"/>
        <v/>
      </c>
      <c r="U37" s="3"/>
      <c r="V37" s="85" t="str">
        <f t="shared" si="2"/>
        <v>Đạt</v>
      </c>
      <c r="W37" s="68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2"/>
    </row>
    <row r="38" spans="2:38" ht="22.5" customHeight="1">
      <c r="B38" s="26">
        <v>29</v>
      </c>
      <c r="C38" s="27" t="s">
        <v>127</v>
      </c>
      <c r="D38" s="28" t="s">
        <v>128</v>
      </c>
      <c r="E38" s="29" t="s">
        <v>129</v>
      </c>
      <c r="F38" s="30">
        <v>34465</v>
      </c>
      <c r="G38" s="27" t="s">
        <v>62</v>
      </c>
      <c r="H38" s="31">
        <v>10</v>
      </c>
      <c r="I38" s="31">
        <v>9</v>
      </c>
      <c r="J38" s="31" t="s">
        <v>26</v>
      </c>
      <c r="K38" s="31">
        <v>8</v>
      </c>
      <c r="L38" s="38"/>
      <c r="M38" s="38"/>
      <c r="N38" s="38"/>
      <c r="O38" s="38"/>
      <c r="P38" s="33">
        <v>8.5</v>
      </c>
      <c r="Q38" s="34">
        <f t="shared" si="0"/>
        <v>8.6999999999999993</v>
      </c>
      <c r="R38" s="35" t="str">
        <f t="shared" si="3"/>
        <v>A</v>
      </c>
      <c r="S38" s="36" t="str">
        <f t="shared" si="1"/>
        <v>Giỏi</v>
      </c>
      <c r="T38" s="37" t="str">
        <f t="shared" si="4"/>
        <v/>
      </c>
      <c r="U38" s="3"/>
      <c r="V38" s="85" t="str">
        <f t="shared" si="2"/>
        <v>Đạt</v>
      </c>
      <c r="W38" s="68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2"/>
    </row>
    <row r="39" spans="2:38" ht="22.5" customHeight="1">
      <c r="B39" s="26">
        <v>30</v>
      </c>
      <c r="C39" s="27" t="s">
        <v>130</v>
      </c>
      <c r="D39" s="28" t="s">
        <v>131</v>
      </c>
      <c r="E39" s="29" t="s">
        <v>132</v>
      </c>
      <c r="F39" s="30">
        <v>34401</v>
      </c>
      <c r="G39" s="27" t="s">
        <v>62</v>
      </c>
      <c r="H39" s="31">
        <v>8</v>
      </c>
      <c r="I39" s="31">
        <v>6</v>
      </c>
      <c r="J39" s="31" t="s">
        <v>26</v>
      </c>
      <c r="K39" s="31">
        <v>5</v>
      </c>
      <c r="L39" s="38"/>
      <c r="M39" s="38"/>
      <c r="N39" s="38"/>
      <c r="O39" s="38"/>
      <c r="P39" s="33">
        <v>7</v>
      </c>
      <c r="Q39" s="34">
        <f t="shared" si="0"/>
        <v>6.8</v>
      </c>
      <c r="R39" s="35" t="str">
        <f t="shared" si="3"/>
        <v>C+</v>
      </c>
      <c r="S39" s="36" t="str">
        <f t="shared" si="1"/>
        <v>Trung bình</v>
      </c>
      <c r="T39" s="37" t="str">
        <f t="shared" si="4"/>
        <v/>
      </c>
      <c r="U39" s="3"/>
      <c r="V39" s="85" t="str">
        <f t="shared" si="2"/>
        <v>Đạt</v>
      </c>
      <c r="W39" s="68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2"/>
    </row>
    <row r="40" spans="2:38" ht="22.5" customHeight="1">
      <c r="B40" s="26">
        <v>31</v>
      </c>
      <c r="C40" s="27" t="s">
        <v>133</v>
      </c>
      <c r="D40" s="28" t="s">
        <v>134</v>
      </c>
      <c r="E40" s="29" t="s">
        <v>135</v>
      </c>
      <c r="F40" s="30">
        <v>34598</v>
      </c>
      <c r="G40" s="27" t="s">
        <v>75</v>
      </c>
      <c r="H40" s="31">
        <v>10</v>
      </c>
      <c r="I40" s="31">
        <v>7</v>
      </c>
      <c r="J40" s="31" t="s">
        <v>26</v>
      </c>
      <c r="K40" s="31">
        <v>7</v>
      </c>
      <c r="L40" s="38"/>
      <c r="M40" s="38"/>
      <c r="N40" s="38"/>
      <c r="O40" s="38"/>
      <c r="P40" s="33">
        <v>8</v>
      </c>
      <c r="Q40" s="34">
        <f t="shared" si="0"/>
        <v>8</v>
      </c>
      <c r="R40" s="35" t="str">
        <f t="shared" si="3"/>
        <v>B+</v>
      </c>
      <c r="S40" s="36" t="str">
        <f t="shared" si="1"/>
        <v>Khá</v>
      </c>
      <c r="T40" s="37" t="str">
        <f t="shared" si="4"/>
        <v/>
      </c>
      <c r="U40" s="3"/>
      <c r="V40" s="85" t="str">
        <f t="shared" si="2"/>
        <v>Đạt</v>
      </c>
      <c r="W40" s="68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2"/>
    </row>
    <row r="41" spans="2:38" ht="22.5" customHeight="1">
      <c r="B41" s="26">
        <v>32</v>
      </c>
      <c r="C41" s="27" t="s">
        <v>136</v>
      </c>
      <c r="D41" s="28" t="s">
        <v>137</v>
      </c>
      <c r="E41" s="29" t="s">
        <v>71</v>
      </c>
      <c r="F41" s="30">
        <v>34588</v>
      </c>
      <c r="G41" s="27" t="s">
        <v>58</v>
      </c>
      <c r="H41" s="31">
        <v>9</v>
      </c>
      <c r="I41" s="31">
        <v>7</v>
      </c>
      <c r="J41" s="31" t="s">
        <v>26</v>
      </c>
      <c r="K41" s="31">
        <v>8</v>
      </c>
      <c r="L41" s="38"/>
      <c r="M41" s="38"/>
      <c r="N41" s="38"/>
      <c r="O41" s="38"/>
      <c r="P41" s="33">
        <v>8.5</v>
      </c>
      <c r="Q41" s="34">
        <f t="shared" si="0"/>
        <v>8.4</v>
      </c>
      <c r="R41" s="35" t="str">
        <f t="shared" si="3"/>
        <v>B+</v>
      </c>
      <c r="S41" s="36" t="str">
        <f t="shared" si="1"/>
        <v>Khá</v>
      </c>
      <c r="T41" s="37" t="str">
        <f t="shared" si="4"/>
        <v/>
      </c>
      <c r="U41" s="3"/>
      <c r="V41" s="85" t="str">
        <f t="shared" si="2"/>
        <v>Đạt</v>
      </c>
      <c r="W41" s="68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2"/>
    </row>
    <row r="42" spans="2:38" ht="22.5" customHeight="1">
      <c r="B42" s="26">
        <v>33</v>
      </c>
      <c r="C42" s="27" t="s">
        <v>138</v>
      </c>
      <c r="D42" s="28" t="s">
        <v>139</v>
      </c>
      <c r="E42" s="29" t="s">
        <v>71</v>
      </c>
      <c r="F42" s="30">
        <v>34582</v>
      </c>
      <c r="G42" s="27" t="s">
        <v>58</v>
      </c>
      <c r="H42" s="31">
        <v>9</v>
      </c>
      <c r="I42" s="31">
        <v>7</v>
      </c>
      <c r="J42" s="31" t="s">
        <v>26</v>
      </c>
      <c r="K42" s="31">
        <v>8</v>
      </c>
      <c r="L42" s="38"/>
      <c r="M42" s="38"/>
      <c r="N42" s="38"/>
      <c r="O42" s="38"/>
      <c r="P42" s="33">
        <v>9</v>
      </c>
      <c r="Q42" s="34">
        <f t="shared" ref="Q42:Q54" si="5">ROUND(SUMPRODUCT(H42:P42,$H$9:$P$9)/100,1)</f>
        <v>8.6999999999999993</v>
      </c>
      <c r="R42" s="35" t="str">
        <f t="shared" si="3"/>
        <v>A</v>
      </c>
      <c r="S42" s="36" t="str">
        <f t="shared" si="1"/>
        <v>Giỏi</v>
      </c>
      <c r="T42" s="37" t="str">
        <f t="shared" si="4"/>
        <v/>
      </c>
      <c r="U42" s="3"/>
      <c r="V42" s="85" t="str">
        <f t="shared" si="2"/>
        <v>Đạt</v>
      </c>
      <c r="W42" s="68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2"/>
    </row>
    <row r="43" spans="2:38" ht="22.5" customHeight="1">
      <c r="B43" s="26">
        <v>34</v>
      </c>
      <c r="C43" s="27" t="s">
        <v>140</v>
      </c>
      <c r="D43" s="28" t="s">
        <v>141</v>
      </c>
      <c r="E43" s="29" t="s">
        <v>142</v>
      </c>
      <c r="F43" s="30">
        <v>34636</v>
      </c>
      <c r="G43" s="27" t="s">
        <v>54</v>
      </c>
      <c r="H43" s="31">
        <v>10</v>
      </c>
      <c r="I43" s="31">
        <v>6</v>
      </c>
      <c r="J43" s="31" t="s">
        <v>26</v>
      </c>
      <c r="K43" s="31">
        <v>8</v>
      </c>
      <c r="L43" s="38"/>
      <c r="M43" s="38"/>
      <c r="N43" s="38"/>
      <c r="O43" s="38"/>
      <c r="P43" s="33">
        <v>6.5</v>
      </c>
      <c r="Q43" s="34">
        <f t="shared" si="5"/>
        <v>7</v>
      </c>
      <c r="R43" s="35" t="str">
        <f t="shared" si="3"/>
        <v>B</v>
      </c>
      <c r="S43" s="36" t="str">
        <f t="shared" si="1"/>
        <v>Khá</v>
      </c>
      <c r="T43" s="37" t="str">
        <f t="shared" si="4"/>
        <v/>
      </c>
      <c r="U43" s="3"/>
      <c r="V43" s="85" t="str">
        <f t="shared" si="2"/>
        <v>Đạt</v>
      </c>
      <c r="W43" s="68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2"/>
    </row>
    <row r="44" spans="2:38" ht="22.5" customHeight="1">
      <c r="B44" s="26">
        <v>35</v>
      </c>
      <c r="C44" s="27" t="s">
        <v>143</v>
      </c>
      <c r="D44" s="28" t="s">
        <v>144</v>
      </c>
      <c r="E44" s="29" t="s">
        <v>61</v>
      </c>
      <c r="F44" s="30">
        <v>34337</v>
      </c>
      <c r="G44" s="27" t="s">
        <v>62</v>
      </c>
      <c r="H44" s="31">
        <v>8</v>
      </c>
      <c r="I44" s="31">
        <v>6</v>
      </c>
      <c r="J44" s="31" t="s">
        <v>26</v>
      </c>
      <c r="K44" s="31">
        <v>6</v>
      </c>
      <c r="L44" s="38"/>
      <c r="M44" s="38"/>
      <c r="N44" s="38"/>
      <c r="O44" s="38"/>
      <c r="P44" s="33">
        <v>8</v>
      </c>
      <c r="Q44" s="34">
        <f t="shared" si="5"/>
        <v>7.6</v>
      </c>
      <c r="R44" s="35" t="str">
        <f t="shared" si="3"/>
        <v>B</v>
      </c>
      <c r="S44" s="36" t="str">
        <f t="shared" si="1"/>
        <v>Khá</v>
      </c>
      <c r="T44" s="37" t="str">
        <f t="shared" si="4"/>
        <v/>
      </c>
      <c r="U44" s="3"/>
      <c r="V44" s="85" t="str">
        <f t="shared" si="2"/>
        <v>Đạt</v>
      </c>
      <c r="W44" s="68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2"/>
    </row>
    <row r="45" spans="2:38" ht="22.5" customHeight="1">
      <c r="B45" s="26">
        <v>36</v>
      </c>
      <c r="C45" s="27" t="s">
        <v>145</v>
      </c>
      <c r="D45" s="28" t="s">
        <v>52</v>
      </c>
      <c r="E45" s="29" t="s">
        <v>118</v>
      </c>
      <c r="F45" s="30">
        <v>34629</v>
      </c>
      <c r="G45" s="27" t="s">
        <v>58</v>
      </c>
      <c r="H45" s="31">
        <v>8</v>
      </c>
      <c r="I45" s="31">
        <v>8</v>
      </c>
      <c r="J45" s="31" t="s">
        <v>26</v>
      </c>
      <c r="K45" s="31">
        <v>8</v>
      </c>
      <c r="L45" s="38"/>
      <c r="M45" s="38"/>
      <c r="N45" s="38"/>
      <c r="O45" s="38"/>
      <c r="P45" s="33">
        <v>9</v>
      </c>
      <c r="Q45" s="34">
        <f t="shared" si="5"/>
        <v>8.6999999999999993</v>
      </c>
      <c r="R45" s="35" t="str">
        <f t="shared" si="3"/>
        <v>A</v>
      </c>
      <c r="S45" s="36" t="str">
        <f t="shared" si="1"/>
        <v>Giỏi</v>
      </c>
      <c r="T45" s="37" t="str">
        <f t="shared" si="4"/>
        <v/>
      </c>
      <c r="U45" s="3"/>
      <c r="V45" s="85" t="str">
        <f t="shared" si="2"/>
        <v>Đạt</v>
      </c>
      <c r="W45" s="68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2"/>
    </row>
    <row r="46" spans="2:38" ht="22.5" customHeight="1">
      <c r="B46" s="26">
        <v>37</v>
      </c>
      <c r="C46" s="27" t="s">
        <v>146</v>
      </c>
      <c r="D46" s="28" t="s">
        <v>147</v>
      </c>
      <c r="E46" s="29" t="s">
        <v>118</v>
      </c>
      <c r="F46" s="30">
        <v>34532</v>
      </c>
      <c r="G46" s="27" t="s">
        <v>58</v>
      </c>
      <c r="H46" s="31">
        <v>9</v>
      </c>
      <c r="I46" s="31">
        <v>7</v>
      </c>
      <c r="J46" s="31" t="s">
        <v>26</v>
      </c>
      <c r="K46" s="31">
        <v>8</v>
      </c>
      <c r="L46" s="38"/>
      <c r="M46" s="38"/>
      <c r="N46" s="38"/>
      <c r="O46" s="38"/>
      <c r="P46" s="33">
        <v>8.5</v>
      </c>
      <c r="Q46" s="34">
        <f t="shared" si="5"/>
        <v>8.4</v>
      </c>
      <c r="R46" s="35" t="str">
        <f t="shared" si="3"/>
        <v>B+</v>
      </c>
      <c r="S46" s="36" t="str">
        <f t="shared" si="1"/>
        <v>Khá</v>
      </c>
      <c r="T46" s="37" t="str">
        <f t="shared" si="4"/>
        <v/>
      </c>
      <c r="U46" s="3"/>
      <c r="V46" s="85" t="str">
        <f t="shared" si="2"/>
        <v>Đạt</v>
      </c>
      <c r="W46" s="68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2"/>
    </row>
    <row r="47" spans="2:38" ht="22.5" customHeight="1">
      <c r="B47" s="26">
        <v>38</v>
      </c>
      <c r="C47" s="27" t="s">
        <v>148</v>
      </c>
      <c r="D47" s="28" t="s">
        <v>149</v>
      </c>
      <c r="E47" s="29" t="s">
        <v>150</v>
      </c>
      <c r="F47" s="30">
        <v>34033</v>
      </c>
      <c r="G47" s="27" t="s">
        <v>62</v>
      </c>
      <c r="H47" s="31">
        <v>8</v>
      </c>
      <c r="I47" s="31">
        <v>7</v>
      </c>
      <c r="J47" s="31" t="s">
        <v>26</v>
      </c>
      <c r="K47" s="31">
        <v>7</v>
      </c>
      <c r="L47" s="38"/>
      <c r="M47" s="38"/>
      <c r="N47" s="38"/>
      <c r="O47" s="38"/>
      <c r="P47" s="33">
        <v>6</v>
      </c>
      <c r="Q47" s="34">
        <f t="shared" si="5"/>
        <v>6.4</v>
      </c>
      <c r="R47" s="35" t="str">
        <f t="shared" si="3"/>
        <v>C</v>
      </c>
      <c r="S47" s="36" t="str">
        <f t="shared" si="1"/>
        <v>Trung bình</v>
      </c>
      <c r="T47" s="37" t="str">
        <f t="shared" si="4"/>
        <v/>
      </c>
      <c r="U47" s="3"/>
      <c r="V47" s="85" t="str">
        <f t="shared" si="2"/>
        <v>Đạt</v>
      </c>
      <c r="W47" s="68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2"/>
    </row>
    <row r="48" spans="2:38" ht="22.5" customHeight="1">
      <c r="B48" s="26">
        <v>39</v>
      </c>
      <c r="C48" s="27" t="s">
        <v>151</v>
      </c>
      <c r="D48" s="28" t="s">
        <v>152</v>
      </c>
      <c r="E48" s="29" t="s">
        <v>153</v>
      </c>
      <c r="F48" s="30">
        <v>34416</v>
      </c>
      <c r="G48" s="27" t="s">
        <v>104</v>
      </c>
      <c r="H48" s="31">
        <v>9</v>
      </c>
      <c r="I48" s="31">
        <v>7</v>
      </c>
      <c r="J48" s="31" t="s">
        <v>26</v>
      </c>
      <c r="K48" s="31">
        <v>7</v>
      </c>
      <c r="L48" s="38"/>
      <c r="M48" s="38"/>
      <c r="N48" s="38"/>
      <c r="O48" s="38"/>
      <c r="P48" s="33">
        <v>7</v>
      </c>
      <c r="Q48" s="34">
        <f t="shared" si="5"/>
        <v>7.2</v>
      </c>
      <c r="R48" s="35" t="str">
        <f t="shared" si="3"/>
        <v>B</v>
      </c>
      <c r="S48" s="36" t="str">
        <f t="shared" si="1"/>
        <v>Khá</v>
      </c>
      <c r="T48" s="37" t="str">
        <f t="shared" si="4"/>
        <v/>
      </c>
      <c r="U48" s="3"/>
      <c r="V48" s="85" t="str">
        <f t="shared" si="2"/>
        <v>Đạt</v>
      </c>
      <c r="W48" s="68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2"/>
    </row>
    <row r="49" spans="1:38" ht="22.5" customHeight="1">
      <c r="B49" s="26">
        <v>40</v>
      </c>
      <c r="C49" s="27" t="s">
        <v>154</v>
      </c>
      <c r="D49" s="28" t="s">
        <v>155</v>
      </c>
      <c r="E49" s="29" t="s">
        <v>126</v>
      </c>
      <c r="F49" s="30">
        <v>33607</v>
      </c>
      <c r="G49" s="27" t="s">
        <v>75</v>
      </c>
      <c r="H49" s="31">
        <v>10</v>
      </c>
      <c r="I49" s="31">
        <v>8</v>
      </c>
      <c r="J49" s="31" t="s">
        <v>26</v>
      </c>
      <c r="K49" s="31">
        <v>8</v>
      </c>
      <c r="L49" s="38"/>
      <c r="M49" s="38"/>
      <c r="N49" s="38"/>
      <c r="O49" s="38"/>
      <c r="P49" s="33">
        <v>8</v>
      </c>
      <c r="Q49" s="34">
        <f t="shared" si="5"/>
        <v>8.1999999999999993</v>
      </c>
      <c r="R49" s="35" t="str">
        <f t="shared" si="3"/>
        <v>B+</v>
      </c>
      <c r="S49" s="36" t="str">
        <f t="shared" si="1"/>
        <v>Khá</v>
      </c>
      <c r="T49" s="37" t="str">
        <f t="shared" si="4"/>
        <v/>
      </c>
      <c r="U49" s="3"/>
      <c r="V49" s="85" t="str">
        <f t="shared" si="2"/>
        <v>Đạt</v>
      </c>
      <c r="W49" s="68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2"/>
    </row>
    <row r="50" spans="1:38" ht="22.5" customHeight="1">
      <c r="B50" s="26">
        <v>41</v>
      </c>
      <c r="C50" s="27" t="s">
        <v>156</v>
      </c>
      <c r="D50" s="28" t="s">
        <v>157</v>
      </c>
      <c r="E50" s="29" t="s">
        <v>109</v>
      </c>
      <c r="F50" s="30">
        <v>34226</v>
      </c>
      <c r="G50" s="27" t="s">
        <v>50</v>
      </c>
      <c r="H50" s="31">
        <v>10</v>
      </c>
      <c r="I50" s="31">
        <v>5</v>
      </c>
      <c r="J50" s="31" t="s">
        <v>26</v>
      </c>
      <c r="K50" s="31">
        <v>8</v>
      </c>
      <c r="L50" s="38"/>
      <c r="M50" s="38"/>
      <c r="N50" s="38"/>
      <c r="O50" s="38"/>
      <c r="P50" s="33">
        <v>8</v>
      </c>
      <c r="Q50" s="34">
        <f t="shared" si="5"/>
        <v>7.9</v>
      </c>
      <c r="R50" s="35" t="str">
        <f t="shared" si="3"/>
        <v>B</v>
      </c>
      <c r="S50" s="36" t="str">
        <f t="shared" si="1"/>
        <v>Khá</v>
      </c>
      <c r="T50" s="37" t="str">
        <f t="shared" si="4"/>
        <v/>
      </c>
      <c r="U50" s="3"/>
      <c r="V50" s="85" t="str">
        <f t="shared" si="2"/>
        <v>Đạt</v>
      </c>
      <c r="W50" s="68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2"/>
    </row>
    <row r="51" spans="1:38" ht="22.5" customHeight="1">
      <c r="B51" s="26">
        <v>42</v>
      </c>
      <c r="C51" s="27" t="s">
        <v>158</v>
      </c>
      <c r="D51" s="28" t="s">
        <v>159</v>
      </c>
      <c r="E51" s="29" t="s">
        <v>160</v>
      </c>
      <c r="F51" s="30">
        <v>34284</v>
      </c>
      <c r="G51" s="27" t="s">
        <v>75</v>
      </c>
      <c r="H51" s="31">
        <v>10</v>
      </c>
      <c r="I51" s="31">
        <v>7</v>
      </c>
      <c r="J51" s="31" t="s">
        <v>26</v>
      </c>
      <c r="K51" s="31">
        <v>8</v>
      </c>
      <c r="L51" s="38"/>
      <c r="M51" s="38"/>
      <c r="N51" s="38"/>
      <c r="O51" s="38"/>
      <c r="P51" s="33">
        <v>8</v>
      </c>
      <c r="Q51" s="34">
        <f t="shared" si="5"/>
        <v>8.1</v>
      </c>
      <c r="R51" s="35" t="str">
        <f t="shared" si="3"/>
        <v>B+</v>
      </c>
      <c r="S51" s="36" t="str">
        <f t="shared" si="1"/>
        <v>Khá</v>
      </c>
      <c r="T51" s="37" t="str">
        <f t="shared" si="4"/>
        <v/>
      </c>
      <c r="U51" s="3"/>
      <c r="V51" s="85" t="str">
        <f t="shared" si="2"/>
        <v>Đạt</v>
      </c>
      <c r="W51" s="68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2"/>
    </row>
    <row r="52" spans="1:38" ht="22.5" customHeight="1">
      <c r="B52" s="26">
        <v>43</v>
      </c>
      <c r="C52" s="27" t="s">
        <v>161</v>
      </c>
      <c r="D52" s="28" t="s">
        <v>162</v>
      </c>
      <c r="E52" s="29" t="s">
        <v>163</v>
      </c>
      <c r="F52" s="30">
        <v>34583</v>
      </c>
      <c r="G52" s="27" t="s">
        <v>75</v>
      </c>
      <c r="H52" s="31">
        <v>10</v>
      </c>
      <c r="I52" s="31">
        <v>5</v>
      </c>
      <c r="J52" s="31" t="s">
        <v>26</v>
      </c>
      <c r="K52" s="31">
        <v>7</v>
      </c>
      <c r="L52" s="38"/>
      <c r="M52" s="38"/>
      <c r="N52" s="38"/>
      <c r="O52" s="38"/>
      <c r="P52" s="33">
        <v>7.5</v>
      </c>
      <c r="Q52" s="34">
        <f t="shared" si="5"/>
        <v>7.5</v>
      </c>
      <c r="R52" s="35" t="str">
        <f t="shared" si="3"/>
        <v>B</v>
      </c>
      <c r="S52" s="36" t="str">
        <f t="shared" si="1"/>
        <v>Khá</v>
      </c>
      <c r="T52" s="37" t="str">
        <f t="shared" si="4"/>
        <v/>
      </c>
      <c r="U52" s="3"/>
      <c r="V52" s="85" t="str">
        <f t="shared" si="2"/>
        <v>Đạt</v>
      </c>
      <c r="W52" s="68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2"/>
    </row>
    <row r="53" spans="1:38" ht="22.5" customHeight="1">
      <c r="B53" s="26">
        <v>44</v>
      </c>
      <c r="C53" s="27" t="s">
        <v>164</v>
      </c>
      <c r="D53" s="28" t="s">
        <v>147</v>
      </c>
      <c r="E53" s="29" t="s">
        <v>132</v>
      </c>
      <c r="F53" s="30">
        <v>34667</v>
      </c>
      <c r="G53" s="27" t="s">
        <v>75</v>
      </c>
      <c r="H53" s="31">
        <v>10</v>
      </c>
      <c r="I53" s="31">
        <v>6</v>
      </c>
      <c r="J53" s="31" t="s">
        <v>26</v>
      </c>
      <c r="K53" s="31">
        <v>7</v>
      </c>
      <c r="L53" s="38"/>
      <c r="M53" s="38"/>
      <c r="N53" s="38"/>
      <c r="O53" s="38"/>
      <c r="P53" s="33">
        <v>8</v>
      </c>
      <c r="Q53" s="34">
        <f t="shared" si="5"/>
        <v>7.9</v>
      </c>
      <c r="R53" s="35" t="str">
        <f t="shared" si="3"/>
        <v>B</v>
      </c>
      <c r="S53" s="36" t="str">
        <f t="shared" si="1"/>
        <v>Khá</v>
      </c>
      <c r="T53" s="37" t="str">
        <f t="shared" si="4"/>
        <v/>
      </c>
      <c r="U53" s="3"/>
      <c r="V53" s="85" t="str">
        <f t="shared" si="2"/>
        <v>Đạt</v>
      </c>
      <c r="W53" s="68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2"/>
    </row>
    <row r="54" spans="1:38" ht="22.5" customHeight="1">
      <c r="B54" s="90">
        <v>45</v>
      </c>
      <c r="C54" s="91" t="s">
        <v>326</v>
      </c>
      <c r="D54" s="92" t="s">
        <v>327</v>
      </c>
      <c r="E54" s="93" t="s">
        <v>220</v>
      </c>
      <c r="F54" s="94"/>
      <c r="G54" s="91" t="s">
        <v>50</v>
      </c>
      <c r="H54" s="95">
        <v>10</v>
      </c>
      <c r="I54" s="95">
        <v>7</v>
      </c>
      <c r="J54" s="95" t="s">
        <v>26</v>
      </c>
      <c r="K54" s="95">
        <v>7</v>
      </c>
      <c r="L54" s="96"/>
      <c r="M54" s="96"/>
      <c r="N54" s="96"/>
      <c r="O54" s="96"/>
      <c r="P54" s="97">
        <v>8</v>
      </c>
      <c r="Q54" s="98">
        <f t="shared" si="5"/>
        <v>8</v>
      </c>
      <c r="R54" s="99" t="str">
        <f t="shared" si="3"/>
        <v>B+</v>
      </c>
      <c r="S54" s="100" t="str">
        <f t="shared" si="1"/>
        <v>Khá</v>
      </c>
      <c r="T54" s="101" t="str">
        <f t="shared" si="4"/>
        <v/>
      </c>
      <c r="U54" s="3"/>
      <c r="V54" s="85" t="str">
        <f t="shared" si="2"/>
        <v>Đạt</v>
      </c>
      <c r="W54" s="68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2"/>
    </row>
    <row r="55" spans="1:38" ht="7.5" customHeight="1">
      <c r="A55" s="2"/>
      <c r="B55" s="39"/>
      <c r="C55" s="40"/>
      <c r="D55" s="40"/>
      <c r="E55" s="41"/>
      <c r="F55" s="41"/>
      <c r="G55" s="41"/>
      <c r="H55" s="42"/>
      <c r="I55" s="43"/>
      <c r="J55" s="43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3"/>
    </row>
    <row r="56" spans="1:38" ht="16.5">
      <c r="A56" s="2"/>
      <c r="B56" s="108" t="s">
        <v>27</v>
      </c>
      <c r="C56" s="108"/>
      <c r="D56" s="40"/>
      <c r="E56" s="41"/>
      <c r="F56" s="41"/>
      <c r="G56" s="41"/>
      <c r="H56" s="42"/>
      <c r="I56" s="43"/>
      <c r="J56" s="43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3"/>
    </row>
    <row r="57" spans="1:38" ht="16.5" customHeight="1">
      <c r="A57" s="2"/>
      <c r="B57" s="45" t="s">
        <v>28</v>
      </c>
      <c r="C57" s="45"/>
      <c r="D57" s="46">
        <f>+$Y$8</f>
        <v>45</v>
      </c>
      <c r="E57" s="47" t="s">
        <v>29</v>
      </c>
      <c r="F57" s="47"/>
      <c r="G57" s="109" t="s">
        <v>30</v>
      </c>
      <c r="H57" s="109"/>
      <c r="I57" s="109"/>
      <c r="J57" s="109"/>
      <c r="K57" s="109"/>
      <c r="L57" s="109"/>
      <c r="M57" s="109"/>
      <c r="N57" s="109"/>
      <c r="O57" s="109"/>
      <c r="P57" s="48">
        <f>$Y$8 -COUNTIF($T$9:$T$221,"Vắng") -COUNTIF($T$9:$T$221,"Vắng có phép") - COUNTIF($T$9:$T$221,"Đình chỉ thi") - COUNTIF($T$9:$T$221,"Không đủ ĐKDT")</f>
        <v>45</v>
      </c>
      <c r="Q57" s="48"/>
      <c r="R57" s="49"/>
      <c r="S57" s="50"/>
      <c r="T57" s="50" t="s">
        <v>29</v>
      </c>
      <c r="U57" s="3"/>
    </row>
    <row r="58" spans="1:38" ht="16.5" customHeight="1">
      <c r="A58" s="2"/>
      <c r="B58" s="45" t="s">
        <v>31</v>
      </c>
      <c r="C58" s="45"/>
      <c r="D58" s="46">
        <f>+$AJ$8</f>
        <v>45</v>
      </c>
      <c r="E58" s="47" t="s">
        <v>29</v>
      </c>
      <c r="F58" s="47"/>
      <c r="G58" s="109" t="s">
        <v>32</v>
      </c>
      <c r="H58" s="109"/>
      <c r="I58" s="109"/>
      <c r="J58" s="109"/>
      <c r="K58" s="109"/>
      <c r="L58" s="109"/>
      <c r="M58" s="109"/>
      <c r="N58" s="109"/>
      <c r="O58" s="109"/>
      <c r="P58" s="51">
        <f>COUNTIF($T$9:$T$97,"Vắng")</f>
        <v>0</v>
      </c>
      <c r="Q58" s="51"/>
      <c r="R58" s="52"/>
      <c r="S58" s="50"/>
      <c r="T58" s="50" t="s">
        <v>29</v>
      </c>
      <c r="U58" s="3"/>
    </row>
    <row r="59" spans="1:38" ht="16.5" customHeight="1">
      <c r="A59" s="2"/>
      <c r="B59" s="45" t="s">
        <v>44</v>
      </c>
      <c r="C59" s="45"/>
      <c r="D59" s="79">
        <f>COUNTIF(V10:V54,"Học lại")</f>
        <v>0</v>
      </c>
      <c r="E59" s="47" t="s">
        <v>29</v>
      </c>
      <c r="F59" s="47"/>
      <c r="G59" s="109" t="s">
        <v>45</v>
      </c>
      <c r="H59" s="109"/>
      <c r="I59" s="109"/>
      <c r="J59" s="109"/>
      <c r="K59" s="109"/>
      <c r="L59" s="109"/>
      <c r="M59" s="109"/>
      <c r="N59" s="109"/>
      <c r="O59" s="109"/>
      <c r="P59" s="48">
        <f>COUNTIF($T$9:$T$97,"Vắng có phép")</f>
        <v>0</v>
      </c>
      <c r="Q59" s="48"/>
      <c r="R59" s="49"/>
      <c r="S59" s="50"/>
      <c r="T59" s="50" t="s">
        <v>29</v>
      </c>
      <c r="U59" s="3"/>
    </row>
    <row r="60" spans="1:38" ht="3" customHeight="1">
      <c r="A60" s="2"/>
      <c r="B60" s="39"/>
      <c r="C60" s="40"/>
      <c r="D60" s="40"/>
      <c r="E60" s="41"/>
      <c r="F60" s="41"/>
      <c r="G60" s="41"/>
      <c r="H60" s="42"/>
      <c r="I60" s="43"/>
      <c r="J60" s="43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3"/>
    </row>
    <row r="61" spans="1:38">
      <c r="B61" s="80" t="s">
        <v>33</v>
      </c>
      <c r="C61" s="80"/>
      <c r="D61" s="81">
        <f>COUNTIF(V10:V54,"Thi lại")</f>
        <v>0</v>
      </c>
      <c r="E61" s="82" t="s">
        <v>29</v>
      </c>
      <c r="F61" s="3"/>
      <c r="G61" s="3"/>
      <c r="H61" s="3"/>
      <c r="I61" s="3"/>
      <c r="J61" s="104"/>
      <c r="K61" s="104"/>
      <c r="L61" s="104"/>
      <c r="M61" s="104"/>
      <c r="N61" s="104"/>
      <c r="O61" s="104"/>
      <c r="P61" s="104"/>
      <c r="Q61" s="104"/>
      <c r="R61" s="104"/>
      <c r="S61" s="104"/>
      <c r="T61" s="104"/>
      <c r="U61" s="3"/>
    </row>
    <row r="62" spans="1:38">
      <c r="B62" s="80"/>
      <c r="C62" s="80"/>
      <c r="D62" s="81"/>
      <c r="E62" s="82"/>
      <c r="F62" s="3"/>
      <c r="G62" s="3"/>
      <c r="H62" s="3"/>
      <c r="I62" s="3"/>
      <c r="J62" s="104" t="s">
        <v>456</v>
      </c>
      <c r="K62" s="104"/>
      <c r="L62" s="104"/>
      <c r="M62" s="104"/>
      <c r="N62" s="104"/>
      <c r="O62" s="104"/>
      <c r="P62" s="104"/>
      <c r="Q62" s="104"/>
      <c r="R62" s="104"/>
      <c r="S62" s="104"/>
      <c r="T62" s="104"/>
      <c r="U62" s="3"/>
    </row>
  </sheetData>
  <sheetProtection formatCells="0" formatColumns="0" formatRows="0" insertColumns="0" insertRows="0" insertHyperlinks="0" deleteColumns="0" deleteRows="0" sort="0" autoFilter="0" pivotTables="0"/>
  <autoFilter ref="A8:AL54">
    <filterColumn colId="3" showButton="0"/>
    <filterColumn colId="12"/>
  </autoFilter>
  <mergeCells count="42">
    <mergeCell ref="J61:T61"/>
    <mergeCell ref="D4:O4"/>
    <mergeCell ref="P5:T5"/>
    <mergeCell ref="AJ4:AK6"/>
    <mergeCell ref="S7:S8"/>
    <mergeCell ref="T7:T9"/>
    <mergeCell ref="B9:G9"/>
    <mergeCell ref="B56:C56"/>
    <mergeCell ref="O7:O8"/>
    <mergeCell ref="P7:P8"/>
    <mergeCell ref="Q7:Q9"/>
    <mergeCell ref="R7:R8"/>
    <mergeCell ref="W4:W7"/>
    <mergeCell ref="Z4:AC6"/>
    <mergeCell ref="AD4:AE6"/>
    <mergeCell ref="AF4:AG6"/>
    <mergeCell ref="AH4:AI6"/>
    <mergeCell ref="X4:X7"/>
    <mergeCell ref="Y4:Y7"/>
    <mergeCell ref="B7:B8"/>
    <mergeCell ref="C7:C8"/>
    <mergeCell ref="D7:E8"/>
    <mergeCell ref="F7:F8"/>
    <mergeCell ref="I7:I8"/>
    <mergeCell ref="J7:J8"/>
    <mergeCell ref="K7:K8"/>
    <mergeCell ref="L7:L8"/>
    <mergeCell ref="H7:H8"/>
    <mergeCell ref="M7:N7"/>
    <mergeCell ref="G5:O5"/>
    <mergeCell ref="G7:G8"/>
    <mergeCell ref="J62:T62"/>
    <mergeCell ref="G57:O57"/>
    <mergeCell ref="G58:O58"/>
    <mergeCell ref="G59:O59"/>
    <mergeCell ref="B1:G1"/>
    <mergeCell ref="H1:T1"/>
    <mergeCell ref="B2:G2"/>
    <mergeCell ref="H2:T2"/>
    <mergeCell ref="B5:C5"/>
    <mergeCell ref="B4:C4"/>
    <mergeCell ref="P4:T4"/>
  </mergeCells>
  <conditionalFormatting sqref="H10:P54">
    <cfRule type="cellIs" dxfId="1" priority="4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59 AL2:AL8 X2:AK3 W4:AK8 V10:W54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CN Truy nhập quang(2)</vt:lpstr>
      <vt:lpstr>CN Truy nhập quang(3)</vt:lpstr>
      <vt:lpstr>CN Vô tuyến BR (2)</vt:lpstr>
      <vt:lpstr>CN Mạng VT TT (2)</vt:lpstr>
      <vt:lpstr>CN Mạng VT TT (L14VT)</vt:lpstr>
      <vt:lpstr>CN Truy nhập quang</vt:lpstr>
      <vt:lpstr>CN Vô tuyến BR</vt:lpstr>
      <vt:lpstr>CN Mạng VT TT</vt:lpstr>
      <vt:lpstr>'CN Mạng VT TT'!Print_Titles</vt:lpstr>
      <vt:lpstr>'CN Mạng VT TT (2)'!Print_Titles</vt:lpstr>
      <vt:lpstr>'CN Mạng VT TT (L14VT)'!Print_Titles</vt:lpstr>
      <vt:lpstr>'CN Truy nhập quang'!Print_Titles</vt:lpstr>
      <vt:lpstr>'CN Truy nhập quang(2)'!Print_Titles</vt:lpstr>
      <vt:lpstr>'CN Truy nhập quang(3)'!Print_Titles</vt:lpstr>
      <vt:lpstr>'CN Vô tuyến BR'!Print_Titles</vt:lpstr>
      <vt:lpstr>'CN Vô tuyến BR (2)'!Print_Titles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P.110_A1</cp:lastModifiedBy>
  <cp:lastPrinted>2017-01-05T02:01:58Z</cp:lastPrinted>
  <dcterms:created xsi:type="dcterms:W3CDTF">2015-04-17T02:48:53Z</dcterms:created>
  <dcterms:modified xsi:type="dcterms:W3CDTF">2017-02-07T09:42:08Z</dcterms:modified>
</cp:coreProperties>
</file>