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360" windowWidth="14940" windowHeight="7365" firstSheet="5" activeTab="7"/>
  </bookViews>
  <sheets>
    <sheet name="PTTK_DBCL_PM_Nhom(1)" sheetId="1" r:id="rId1"/>
    <sheet name="PTTK_DBCL_PM_Nhom(2)" sheetId="3" r:id="rId2"/>
    <sheet name="PTTK_DBCL_PM_Nhom(3)" sheetId="4" r:id="rId3"/>
    <sheet name="PTTK_DBCL_PM_Nhom(4)" sheetId="5" r:id="rId4"/>
    <sheet name="PTTK_DBCL_PM_L14CNPM" sheetId="6" r:id="rId5"/>
    <sheet name="PTTK_DBCL_PM_E12CN" sheetId="7" r:id="rId6"/>
    <sheet name="An_ninh_mang_Nhom(1)" sheetId="8" r:id="rId7"/>
    <sheet name="PTHT_TT_Nhom(1)" sheetId="11" r:id="rId8"/>
    <sheet name="PTHT_TT_Nhom(2)" sheetId="9" r:id="rId9"/>
    <sheet name="DS_Lop" sheetId="2" state="hidden" r:id="rId10"/>
  </sheets>
  <definedNames>
    <definedName name="_xlnm._FilterDatabase" localSheetId="6" hidden="1">'An_ninh_mang_Nhom(1)'!$A$9:$AL$30</definedName>
    <definedName name="_xlnm._FilterDatabase" localSheetId="7" hidden="1">'PTHT_TT_Nhom(1)'!$A$9:$AL$65</definedName>
    <definedName name="_xlnm._FilterDatabase" localSheetId="8" hidden="1">'PTHT_TT_Nhom(2)'!$A$9:$AL$62</definedName>
    <definedName name="_xlnm._FilterDatabase" localSheetId="5" hidden="1">PTTK_DBCL_PM_E12CN!$A$9:$AL$31</definedName>
    <definedName name="_xlnm._FilterDatabase" localSheetId="4" hidden="1">PTTK_DBCL_PM_L14CNPM!$A$9:$AL$51</definedName>
    <definedName name="_xlnm._FilterDatabase" localSheetId="0" hidden="1">'PTTK_DBCL_PM_Nhom(1)'!$A$9:$AL$68</definedName>
    <definedName name="_xlnm._FilterDatabase" localSheetId="1" hidden="1">'PTTK_DBCL_PM_Nhom(2)'!$A$9:$AL$70</definedName>
    <definedName name="_xlnm._FilterDatabase" localSheetId="2" hidden="1">'PTTK_DBCL_PM_Nhom(3)'!$A$9:$AL$69</definedName>
    <definedName name="_xlnm._FilterDatabase" localSheetId="3" hidden="1">'PTTK_DBCL_PM_Nhom(4)'!$A$9:$AL$68</definedName>
    <definedName name="Name_mon">'[1]Nhom(2)'!$AN$11:$AN$20</definedName>
    <definedName name="Name_of_mon">'[1]Nhom(2)'!$AN$11:$AN$20</definedName>
    <definedName name="_xlnm.Print_Titles" localSheetId="6">'An_ninh_mang_Nhom(1)'!$5:$10</definedName>
    <definedName name="_xlnm.Print_Titles" localSheetId="7">'PTHT_TT_Nhom(1)'!$5:$10</definedName>
    <definedName name="_xlnm.Print_Titles" localSheetId="8">'PTHT_TT_Nhom(2)'!$5:$10</definedName>
    <definedName name="_xlnm.Print_Titles" localSheetId="5">PTTK_DBCL_PM_E12CN!$5:$10</definedName>
    <definedName name="_xlnm.Print_Titles" localSheetId="4">PTTK_DBCL_PM_L14CNPM!$5:$10</definedName>
    <definedName name="_xlnm.Print_Titles" localSheetId="0">'PTTK_DBCL_PM_Nhom(1)'!$5:$10</definedName>
    <definedName name="_xlnm.Print_Titles" localSheetId="1">'PTTK_DBCL_PM_Nhom(2)'!$5:$10</definedName>
    <definedName name="_xlnm.Print_Titles" localSheetId="2">'PTTK_DBCL_PM_Nhom(3)'!$5:$10</definedName>
    <definedName name="_xlnm.Print_Titles" localSheetId="3">'PTTK_DBCL_PM_Nhom(4)'!$5:$10</definedName>
    <definedName name="Ten_mon" localSheetId="6">'An_ninh_mang_Nhom(1)'!$AN$11:$AN$20</definedName>
    <definedName name="Ten_mon" localSheetId="7">'PTHT_TT_Nhom(1)'!$AN$11:$AN$20</definedName>
    <definedName name="Ten_mon" localSheetId="8">'PTHT_TT_Nhom(2)'!$AN$11:$AN$20</definedName>
    <definedName name="Ten_mon" localSheetId="5">PTTK_DBCL_PM_E12CN!$AN$11:$AN$20</definedName>
    <definedName name="Ten_mon" localSheetId="1">'PTTK_DBCL_PM_Nhom(2)'!$AN$11:$AN$20</definedName>
    <definedName name="Ten_mon" localSheetId="3">'PTTK_DBCL_PM_Nhom(4)'!$AN$11:$AN$20</definedName>
    <definedName name="Ten_mon">'PTTK_DBCL_PM_Nhom(1)'!$AN$11:$AN$20</definedName>
  </definedNames>
  <calcPr calcId="124519"/>
</workbook>
</file>

<file path=xl/calcChain.xml><?xml version="1.0" encoding="utf-8"?>
<calcChain xmlns="http://schemas.openxmlformats.org/spreadsheetml/2006/main">
  <c r="T65" i="11"/>
  <c r="R65"/>
  <c r="Q65"/>
  <c r="V65" s="1"/>
  <c r="T64"/>
  <c r="T63"/>
  <c r="T62"/>
  <c r="Q62"/>
  <c r="S62" s="1"/>
  <c r="T61"/>
  <c r="R61"/>
  <c r="Q61"/>
  <c r="V61" s="1"/>
  <c r="T60"/>
  <c r="V60" s="1"/>
  <c r="S60"/>
  <c r="R60"/>
  <c r="T59"/>
  <c r="T58"/>
  <c r="T57"/>
  <c r="Q57"/>
  <c r="S57" s="1"/>
  <c r="T56"/>
  <c r="R56"/>
  <c r="Q56"/>
  <c r="S56" s="1"/>
  <c r="T55"/>
  <c r="T54"/>
  <c r="T53"/>
  <c r="Q53"/>
  <c r="S53" s="1"/>
  <c r="T52"/>
  <c r="R52"/>
  <c r="Q52"/>
  <c r="S52" s="1"/>
  <c r="T51"/>
  <c r="T50"/>
  <c r="T49"/>
  <c r="Q49"/>
  <c r="S49" s="1"/>
  <c r="T48"/>
  <c r="R48"/>
  <c r="Q48"/>
  <c r="S48" s="1"/>
  <c r="T47"/>
  <c r="T46"/>
  <c r="T45"/>
  <c r="Q45"/>
  <c r="S45" s="1"/>
  <c r="T44"/>
  <c r="R44"/>
  <c r="Q44"/>
  <c r="S44" s="1"/>
  <c r="T43"/>
  <c r="V43" s="1"/>
  <c r="T42"/>
  <c r="T41"/>
  <c r="Q41"/>
  <c r="S41" s="1"/>
  <c r="T40"/>
  <c r="R40"/>
  <c r="Q40"/>
  <c r="S40" s="1"/>
  <c r="T39"/>
  <c r="T38"/>
  <c r="T37"/>
  <c r="Q37"/>
  <c r="S37" s="1"/>
  <c r="T36"/>
  <c r="R36"/>
  <c r="Q36"/>
  <c r="S36" s="1"/>
  <c r="T35"/>
  <c r="T34"/>
  <c r="T33"/>
  <c r="Q33"/>
  <c r="S33" s="1"/>
  <c r="T32"/>
  <c r="R32"/>
  <c r="Q32"/>
  <c r="V32" s="1"/>
  <c r="T31"/>
  <c r="T30"/>
  <c r="T29"/>
  <c r="Q29"/>
  <c r="S29" s="1"/>
  <c r="T28"/>
  <c r="R28"/>
  <c r="Q28"/>
  <c r="V28" s="1"/>
  <c r="T27"/>
  <c r="T26"/>
  <c r="T25"/>
  <c r="Q25"/>
  <c r="S25" s="1"/>
  <c r="T24"/>
  <c r="R24"/>
  <c r="Q24"/>
  <c r="V24" s="1"/>
  <c r="T23"/>
  <c r="T22"/>
  <c r="T21"/>
  <c r="Q21"/>
  <c r="S21" s="1"/>
  <c r="T20"/>
  <c r="R20"/>
  <c r="Q20"/>
  <c r="V20" s="1"/>
  <c r="T19"/>
  <c r="T18"/>
  <c r="T17"/>
  <c r="Q17"/>
  <c r="S17" s="1"/>
  <c r="T16"/>
  <c r="R16"/>
  <c r="Q16"/>
  <c r="V16" s="1"/>
  <c r="T15"/>
  <c r="T14"/>
  <c r="V13"/>
  <c r="T13"/>
  <c r="P69" s="1"/>
  <c r="Q13"/>
  <c r="S13" s="1"/>
  <c r="V12"/>
  <c r="T12"/>
  <c r="R12"/>
  <c r="Q12"/>
  <c r="S12" s="1"/>
  <c r="T11"/>
  <c r="V11" s="1"/>
  <c r="S11"/>
  <c r="R11"/>
  <c r="Q11"/>
  <c r="P10"/>
  <c r="Q64" s="1"/>
  <c r="X9"/>
  <c r="W9"/>
  <c r="T62" i="9"/>
  <c r="T61"/>
  <c r="T60"/>
  <c r="Q60"/>
  <c r="R60" s="1"/>
  <c r="T59"/>
  <c r="R59"/>
  <c r="Q59"/>
  <c r="S59" s="1"/>
  <c r="T58"/>
  <c r="T57"/>
  <c r="V56"/>
  <c r="T56"/>
  <c r="Q56"/>
  <c r="R56" s="1"/>
  <c r="T55"/>
  <c r="R55"/>
  <c r="Q55"/>
  <c r="S55" s="1"/>
  <c r="T54"/>
  <c r="T53"/>
  <c r="T52"/>
  <c r="Q52"/>
  <c r="R52" s="1"/>
  <c r="T51"/>
  <c r="R51"/>
  <c r="Q51"/>
  <c r="S51" s="1"/>
  <c r="T50"/>
  <c r="T49"/>
  <c r="T48"/>
  <c r="Q48"/>
  <c r="R48" s="1"/>
  <c r="T47"/>
  <c r="R47"/>
  <c r="Q47"/>
  <c r="S47" s="1"/>
  <c r="T46"/>
  <c r="T45"/>
  <c r="T44"/>
  <c r="Q44"/>
  <c r="R44" s="1"/>
  <c r="T43"/>
  <c r="R43"/>
  <c r="Q43"/>
  <c r="S43" s="1"/>
  <c r="T42"/>
  <c r="T41"/>
  <c r="T40"/>
  <c r="Q40"/>
  <c r="R40" s="1"/>
  <c r="V39"/>
  <c r="T39"/>
  <c r="R39"/>
  <c r="Q39"/>
  <c r="S39" s="1"/>
  <c r="T38"/>
  <c r="T37"/>
  <c r="T36"/>
  <c r="Q36"/>
  <c r="R36" s="1"/>
  <c r="T35"/>
  <c r="R35"/>
  <c r="Q35"/>
  <c r="S35" s="1"/>
  <c r="T34"/>
  <c r="T33"/>
  <c r="T32"/>
  <c r="Q32"/>
  <c r="R32" s="1"/>
  <c r="T31"/>
  <c r="R31"/>
  <c r="Q31"/>
  <c r="S31" s="1"/>
  <c r="T30"/>
  <c r="T29"/>
  <c r="T28"/>
  <c r="Q28"/>
  <c r="R28" s="1"/>
  <c r="T27"/>
  <c r="R27"/>
  <c r="Q27"/>
  <c r="S27" s="1"/>
  <c r="T26"/>
  <c r="T25"/>
  <c r="T24"/>
  <c r="Q24"/>
  <c r="R24" s="1"/>
  <c r="T23"/>
  <c r="R23"/>
  <c r="Q23"/>
  <c r="S23" s="1"/>
  <c r="T22"/>
  <c r="T21"/>
  <c r="T20"/>
  <c r="Q20"/>
  <c r="R20" s="1"/>
  <c r="T19"/>
  <c r="R19"/>
  <c r="Q19"/>
  <c r="S19" s="1"/>
  <c r="T18"/>
  <c r="T17"/>
  <c r="T16"/>
  <c r="Q16"/>
  <c r="R16" s="1"/>
  <c r="T15"/>
  <c r="R15"/>
  <c r="Q15"/>
  <c r="S15" s="1"/>
  <c r="T14"/>
  <c r="T13"/>
  <c r="T12"/>
  <c r="Q12"/>
  <c r="R12" s="1"/>
  <c r="T11"/>
  <c r="P66" s="1"/>
  <c r="R11"/>
  <c r="Q11"/>
  <c r="S11" s="1"/>
  <c r="P10"/>
  <c r="Q61" s="1"/>
  <c r="X9"/>
  <c r="W9"/>
  <c r="R64" i="11" l="1"/>
  <c r="S64"/>
  <c r="V18"/>
  <c r="V39"/>
  <c r="V50"/>
  <c r="V27"/>
  <c r="V31"/>
  <c r="V42"/>
  <c r="V64"/>
  <c r="V17"/>
  <c r="V21"/>
  <c r="V25"/>
  <c r="V29"/>
  <c r="V62"/>
  <c r="V36"/>
  <c r="V40"/>
  <c r="V44"/>
  <c r="V48"/>
  <c r="V52"/>
  <c r="V56"/>
  <c r="R13"/>
  <c r="Q14"/>
  <c r="S16"/>
  <c r="R17"/>
  <c r="Q18"/>
  <c r="S20"/>
  <c r="R21"/>
  <c r="Q22"/>
  <c r="S24"/>
  <c r="R25"/>
  <c r="Q26"/>
  <c r="V26" s="1"/>
  <c r="S28"/>
  <c r="R29"/>
  <c r="Q30"/>
  <c r="S32"/>
  <c r="R33"/>
  <c r="Q34"/>
  <c r="R37"/>
  <c r="Q38"/>
  <c r="V38" s="1"/>
  <c r="R41"/>
  <c r="Q42"/>
  <c r="R45"/>
  <c r="Q46"/>
  <c r="R49"/>
  <c r="Q50"/>
  <c r="R53"/>
  <c r="Q54"/>
  <c r="V54" s="1"/>
  <c r="R57"/>
  <c r="Q58"/>
  <c r="S61"/>
  <c r="R62"/>
  <c r="Q63"/>
  <c r="S65"/>
  <c r="P70"/>
  <c r="V33"/>
  <c r="V37"/>
  <c r="V41"/>
  <c r="V45"/>
  <c r="V49"/>
  <c r="V53"/>
  <c r="V57"/>
  <c r="Q15"/>
  <c r="Q19"/>
  <c r="Q23"/>
  <c r="Q27"/>
  <c r="Q31"/>
  <c r="Q35"/>
  <c r="Q39"/>
  <c r="Q43"/>
  <c r="Q47"/>
  <c r="V47" s="1"/>
  <c r="Q51"/>
  <c r="Q55"/>
  <c r="Q59"/>
  <c r="R61" i="9"/>
  <c r="S61"/>
  <c r="V53"/>
  <c r="V57"/>
  <c r="V41"/>
  <c r="V46"/>
  <c r="V61"/>
  <c r="V25"/>
  <c r="V30"/>
  <c r="V38"/>
  <c r="V37"/>
  <c r="V13"/>
  <c r="V12"/>
  <c r="V36"/>
  <c r="V40"/>
  <c r="V44"/>
  <c r="V48"/>
  <c r="V15"/>
  <c r="V19"/>
  <c r="V23"/>
  <c r="V27"/>
  <c r="V31"/>
  <c r="V35"/>
  <c r="V55"/>
  <c r="V59"/>
  <c r="S12"/>
  <c r="Q14"/>
  <c r="S16"/>
  <c r="Q18"/>
  <c r="S20"/>
  <c r="Q22"/>
  <c r="S24"/>
  <c r="Q26"/>
  <c r="S28"/>
  <c r="Q30"/>
  <c r="S32"/>
  <c r="Q34"/>
  <c r="S36"/>
  <c r="Q38"/>
  <c r="S40"/>
  <c r="Q42"/>
  <c r="V42" s="1"/>
  <c r="S44"/>
  <c r="Q46"/>
  <c r="S48"/>
  <c r="Q50"/>
  <c r="S52"/>
  <c r="Q54"/>
  <c r="S56"/>
  <c r="Q58"/>
  <c r="S60"/>
  <c r="Q62"/>
  <c r="V16"/>
  <c r="V20"/>
  <c r="V24"/>
  <c r="V28"/>
  <c r="V32"/>
  <c r="V52"/>
  <c r="V60"/>
  <c r="P67"/>
  <c r="V11"/>
  <c r="V43"/>
  <c r="V47"/>
  <c r="V51"/>
  <c r="Q13"/>
  <c r="Q17"/>
  <c r="V17" s="1"/>
  <c r="Q21"/>
  <c r="V21" s="1"/>
  <c r="Q25"/>
  <c r="Q29"/>
  <c r="Q33"/>
  <c r="Q37"/>
  <c r="Q41"/>
  <c r="Q45"/>
  <c r="V45" s="1"/>
  <c r="Q49"/>
  <c r="V49" s="1"/>
  <c r="Q53"/>
  <c r="Q57"/>
  <c r="S51" i="11" l="1"/>
  <c r="R51"/>
  <c r="R19"/>
  <c r="S19"/>
  <c r="R46"/>
  <c r="S46"/>
  <c r="S55"/>
  <c r="R55"/>
  <c r="R23"/>
  <c r="S23"/>
  <c r="R63"/>
  <c r="S63"/>
  <c r="R22"/>
  <c r="S22"/>
  <c r="S59"/>
  <c r="R59"/>
  <c r="S43"/>
  <c r="R43"/>
  <c r="R27"/>
  <c r="S27"/>
  <c r="R58"/>
  <c r="S58"/>
  <c r="R50"/>
  <c r="S50"/>
  <c r="R42"/>
  <c r="S42"/>
  <c r="R34"/>
  <c r="S34"/>
  <c r="R18"/>
  <c r="S18"/>
  <c r="V46"/>
  <c r="V51"/>
  <c r="V19"/>
  <c r="V55"/>
  <c r="V23"/>
  <c r="V58"/>
  <c r="V22"/>
  <c r="R35"/>
  <c r="S35"/>
  <c r="R54"/>
  <c r="S54"/>
  <c r="R38"/>
  <c r="S38"/>
  <c r="R26"/>
  <c r="S26"/>
  <c r="S39"/>
  <c r="R39"/>
  <c r="S47"/>
  <c r="R47"/>
  <c r="R31"/>
  <c r="S31"/>
  <c r="R15"/>
  <c r="S15"/>
  <c r="R30"/>
  <c r="S30"/>
  <c r="R14"/>
  <c r="S14"/>
  <c r="V35"/>
  <c r="V30"/>
  <c r="V59"/>
  <c r="V63"/>
  <c r="V34"/>
  <c r="V14"/>
  <c r="V15"/>
  <c r="R33" i="9"/>
  <c r="S33"/>
  <c r="R50"/>
  <c r="S50"/>
  <c r="S34"/>
  <c r="R34"/>
  <c r="S18"/>
  <c r="R18"/>
  <c r="S37"/>
  <c r="R37"/>
  <c r="R57"/>
  <c r="S57"/>
  <c r="S41"/>
  <c r="R41"/>
  <c r="R25"/>
  <c r="S25"/>
  <c r="R62"/>
  <c r="S62"/>
  <c r="R54"/>
  <c r="S54"/>
  <c r="R46"/>
  <c r="S46"/>
  <c r="R38"/>
  <c r="S38"/>
  <c r="S30"/>
  <c r="R30"/>
  <c r="S22"/>
  <c r="R22"/>
  <c r="R14"/>
  <c r="S14"/>
  <c r="V33"/>
  <c r="V54"/>
  <c r="V18"/>
  <c r="S49"/>
  <c r="R49"/>
  <c r="R17"/>
  <c r="S17"/>
  <c r="R58"/>
  <c r="S58"/>
  <c r="R42"/>
  <c r="S42"/>
  <c r="S26"/>
  <c r="R26"/>
  <c r="S53"/>
  <c r="R53"/>
  <c r="R21"/>
  <c r="S21"/>
  <c r="S45"/>
  <c r="R45"/>
  <c r="R29"/>
  <c r="S29"/>
  <c r="S13"/>
  <c r="AB9" s="1"/>
  <c r="R13"/>
  <c r="V34"/>
  <c r="V58"/>
  <c r="V29"/>
  <c r="V62"/>
  <c r="V50"/>
  <c r="V14"/>
  <c r="AF9" s="1"/>
  <c r="V26"/>
  <c r="V22"/>
  <c r="D70" i="11" l="1"/>
  <c r="AH9"/>
  <c r="AF9"/>
  <c r="AJ9"/>
  <c r="Z9"/>
  <c r="AB9"/>
  <c r="AD9"/>
  <c r="AA9"/>
  <c r="AJ9" i="9"/>
  <c r="D67"/>
  <c r="AD9"/>
  <c r="AH9"/>
  <c r="AA9"/>
  <c r="Z9"/>
  <c r="AC9" i="11" l="1"/>
  <c r="AI9"/>
  <c r="Y9"/>
  <c r="D69"/>
  <c r="AK9"/>
  <c r="AE9"/>
  <c r="Y9" i="9"/>
  <c r="AI9"/>
  <c r="AC9"/>
  <c r="D66"/>
  <c r="AK9"/>
  <c r="AE9"/>
  <c r="D68" i="11" l="1"/>
  <c r="P68"/>
  <c r="AG9"/>
  <c r="D65" i="9"/>
  <c r="P65"/>
  <c r="AG9"/>
  <c r="T30" i="8" l="1"/>
  <c r="T29"/>
  <c r="T28"/>
  <c r="T27"/>
  <c r="T26"/>
  <c r="T25"/>
  <c r="T24"/>
  <c r="T23"/>
  <c r="T22"/>
  <c r="T21"/>
  <c r="V21" s="1"/>
  <c r="T20"/>
  <c r="T18"/>
  <c r="T17"/>
  <c r="T16"/>
  <c r="T15"/>
  <c r="T14"/>
  <c r="T13"/>
  <c r="T12"/>
  <c r="T11"/>
  <c r="P34" s="1"/>
  <c r="P10"/>
  <c r="Q29" s="1"/>
  <c r="X9"/>
  <c r="W9"/>
  <c r="V12" l="1"/>
  <c r="V29"/>
  <c r="V15"/>
  <c r="V20"/>
  <c r="R29"/>
  <c r="S29"/>
  <c r="V27"/>
  <c r="Q14"/>
  <c r="Q18"/>
  <c r="Q13"/>
  <c r="Q17"/>
  <c r="Q22"/>
  <c r="Q11"/>
  <c r="V11"/>
  <c r="Q15"/>
  <c r="Q19"/>
  <c r="Q20"/>
  <c r="Q24"/>
  <c r="V24" s="1"/>
  <c r="Q28"/>
  <c r="P35"/>
  <c r="Q27"/>
  <c r="Q30"/>
  <c r="Q23"/>
  <c r="Q26"/>
  <c r="Q12"/>
  <c r="Q16"/>
  <c r="V16" s="1"/>
  <c r="Q21"/>
  <c r="Q25"/>
  <c r="V30" l="1"/>
  <c r="R30"/>
  <c r="S30"/>
  <c r="S23"/>
  <c r="R23"/>
  <c r="V23"/>
  <c r="R15"/>
  <c r="S15"/>
  <c r="R25"/>
  <c r="S25"/>
  <c r="R26"/>
  <c r="S26"/>
  <c r="V26"/>
  <c r="R19"/>
  <c r="S19"/>
  <c r="V19"/>
  <c r="V22"/>
  <c r="S22"/>
  <c r="R22"/>
  <c r="S14"/>
  <c r="V14"/>
  <c r="D35" s="1"/>
  <c r="R14"/>
  <c r="V25"/>
  <c r="R16"/>
  <c r="S16"/>
  <c r="R24"/>
  <c r="S24"/>
  <c r="V13"/>
  <c r="AJ9" s="1"/>
  <c r="R13"/>
  <c r="S13"/>
  <c r="R21"/>
  <c r="S21"/>
  <c r="R28"/>
  <c r="S28"/>
  <c r="V28"/>
  <c r="V17"/>
  <c r="R17"/>
  <c r="S17"/>
  <c r="R12"/>
  <c r="S12"/>
  <c r="S27"/>
  <c r="R27"/>
  <c r="R20"/>
  <c r="S20"/>
  <c r="R11"/>
  <c r="S11"/>
  <c r="S18"/>
  <c r="R18"/>
  <c r="V18"/>
  <c r="D34" l="1"/>
  <c r="AF9"/>
  <c r="AH9"/>
  <c r="AB9"/>
  <c r="AD9"/>
  <c r="AA9"/>
  <c r="Z9"/>
  <c r="Y9" l="1"/>
  <c r="D33" l="1"/>
  <c r="P33"/>
  <c r="AK9"/>
  <c r="AI9"/>
  <c r="AC9"/>
  <c r="AE9"/>
  <c r="AG9"/>
  <c r="T68" i="5" l="1"/>
  <c r="T31" i="7"/>
  <c r="T30"/>
  <c r="T29"/>
  <c r="T28"/>
  <c r="T27"/>
  <c r="T26"/>
  <c r="T25"/>
  <c r="T24"/>
  <c r="T22"/>
  <c r="T21"/>
  <c r="T20"/>
  <c r="T19"/>
  <c r="T18"/>
  <c r="T17"/>
  <c r="V17" s="1"/>
  <c r="T16"/>
  <c r="T15"/>
  <c r="T14"/>
  <c r="T13"/>
  <c r="T12"/>
  <c r="T11"/>
  <c r="P10"/>
  <c r="X9"/>
  <c r="W9"/>
  <c r="T51" i="6"/>
  <c r="T50"/>
  <c r="T49"/>
  <c r="T48"/>
  <c r="T47"/>
  <c r="T46"/>
  <c r="T45"/>
  <c r="T44"/>
  <c r="T42"/>
  <c r="T40"/>
  <c r="T39"/>
  <c r="T38"/>
  <c r="T37"/>
  <c r="T36"/>
  <c r="T35"/>
  <c r="T34"/>
  <c r="T32"/>
  <c r="T31"/>
  <c r="T29"/>
  <c r="T28"/>
  <c r="T27"/>
  <c r="T26"/>
  <c r="T25"/>
  <c r="V25" s="1"/>
  <c r="T24"/>
  <c r="T23"/>
  <c r="V23" s="1"/>
  <c r="T22"/>
  <c r="T21"/>
  <c r="T20"/>
  <c r="V20" s="1"/>
  <c r="T16"/>
  <c r="T15"/>
  <c r="T14"/>
  <c r="T13"/>
  <c r="V13" s="1"/>
  <c r="T11"/>
  <c r="P10"/>
  <c r="Q48" s="1"/>
  <c r="X9"/>
  <c r="W9"/>
  <c r="T67" i="5"/>
  <c r="T66"/>
  <c r="T65"/>
  <c r="T64"/>
  <c r="T63"/>
  <c r="T60"/>
  <c r="T59"/>
  <c r="T58"/>
  <c r="T57"/>
  <c r="T56"/>
  <c r="T55"/>
  <c r="T54"/>
  <c r="T53"/>
  <c r="T52"/>
  <c r="T50"/>
  <c r="T49"/>
  <c r="T48"/>
  <c r="T47"/>
  <c r="T46"/>
  <c r="T45"/>
  <c r="T44"/>
  <c r="T43"/>
  <c r="T41"/>
  <c r="T40"/>
  <c r="T39"/>
  <c r="T38"/>
  <c r="T36"/>
  <c r="T35"/>
  <c r="T34"/>
  <c r="T33"/>
  <c r="T32"/>
  <c r="T29"/>
  <c r="T28"/>
  <c r="T27"/>
  <c r="T26"/>
  <c r="T25"/>
  <c r="T24"/>
  <c r="T23"/>
  <c r="T22"/>
  <c r="V22" s="1"/>
  <c r="T21"/>
  <c r="T20"/>
  <c r="T19"/>
  <c r="T18"/>
  <c r="T17"/>
  <c r="T15"/>
  <c r="T14"/>
  <c r="T13"/>
  <c r="T12"/>
  <c r="T11"/>
  <c r="P10"/>
  <c r="Q26" s="1"/>
  <c r="X9"/>
  <c r="W9"/>
  <c r="T69" i="4"/>
  <c r="T68"/>
  <c r="T66"/>
  <c r="T65"/>
  <c r="T64"/>
  <c r="T63"/>
  <c r="T62"/>
  <c r="T60"/>
  <c r="T59"/>
  <c r="T57"/>
  <c r="T56"/>
  <c r="T55"/>
  <c r="T54"/>
  <c r="T52"/>
  <c r="T51"/>
  <c r="T50"/>
  <c r="T49"/>
  <c r="T48"/>
  <c r="T47"/>
  <c r="T46"/>
  <c r="T45"/>
  <c r="T44"/>
  <c r="T43"/>
  <c r="T42"/>
  <c r="T41"/>
  <c r="T40"/>
  <c r="T39"/>
  <c r="T38"/>
  <c r="T37"/>
  <c r="T36"/>
  <c r="T35"/>
  <c r="T34"/>
  <c r="T33"/>
  <c r="T31"/>
  <c r="T30"/>
  <c r="T29"/>
  <c r="T28"/>
  <c r="T27"/>
  <c r="T26"/>
  <c r="Q26"/>
  <c r="T25"/>
  <c r="T24"/>
  <c r="T23"/>
  <c r="T22"/>
  <c r="T21"/>
  <c r="V21" s="1"/>
  <c r="T20"/>
  <c r="T19"/>
  <c r="V18"/>
  <c r="T18"/>
  <c r="T17"/>
  <c r="T16"/>
  <c r="T15"/>
  <c r="T14"/>
  <c r="T13"/>
  <c r="T12"/>
  <c r="V12" s="1"/>
  <c r="T11"/>
  <c r="P10"/>
  <c r="X9"/>
  <c r="W9"/>
  <c r="T70" i="3"/>
  <c r="T69"/>
  <c r="T68"/>
  <c r="T67"/>
  <c r="T66"/>
  <c r="T64"/>
  <c r="T63"/>
  <c r="T61"/>
  <c r="T60"/>
  <c r="T59"/>
  <c r="T57"/>
  <c r="T56"/>
  <c r="T55"/>
  <c r="T54"/>
  <c r="T53"/>
  <c r="T52"/>
  <c r="T51"/>
  <c r="T49"/>
  <c r="T47"/>
  <c r="T46"/>
  <c r="T45"/>
  <c r="T44"/>
  <c r="T43"/>
  <c r="T42"/>
  <c r="T39"/>
  <c r="T38"/>
  <c r="T37"/>
  <c r="T36"/>
  <c r="T35"/>
  <c r="T32"/>
  <c r="T31"/>
  <c r="T30"/>
  <c r="T29"/>
  <c r="T28"/>
  <c r="T27"/>
  <c r="V27" s="1"/>
  <c r="T26"/>
  <c r="T24"/>
  <c r="T23"/>
  <c r="T22"/>
  <c r="T21"/>
  <c r="T20"/>
  <c r="T19"/>
  <c r="T18"/>
  <c r="T17"/>
  <c r="T16"/>
  <c r="T15"/>
  <c r="T14"/>
  <c r="T13"/>
  <c r="T12"/>
  <c r="P10"/>
  <c r="Q26" s="1"/>
  <c r="X9"/>
  <c r="W9"/>
  <c r="X9" i="1"/>
  <c r="W9"/>
  <c r="T68"/>
  <c r="T67"/>
  <c r="T66"/>
  <c r="T65"/>
  <c r="T64"/>
  <c r="T63"/>
  <c r="T62"/>
  <c r="T61"/>
  <c r="T59"/>
  <c r="T57"/>
  <c r="T56"/>
  <c r="T55"/>
  <c r="T54"/>
  <c r="T53"/>
  <c r="T52"/>
  <c r="T51"/>
  <c r="T50"/>
  <c r="T49"/>
  <c r="T48"/>
  <c r="T37"/>
  <c r="T39"/>
  <c r="T40"/>
  <c r="T41"/>
  <c r="T42"/>
  <c r="T43"/>
  <c r="T45"/>
  <c r="T46"/>
  <c r="T47"/>
  <c r="P10"/>
  <c r="V26" i="5" l="1"/>
  <c r="V26" i="4"/>
  <c r="P74"/>
  <c r="Q15" i="7"/>
  <c r="S15" s="1"/>
  <c r="Q31"/>
  <c r="V31" s="1"/>
  <c r="Q22"/>
  <c r="R22" s="1"/>
  <c r="Q23"/>
  <c r="R23" s="1"/>
  <c r="Q11"/>
  <c r="R11" s="1"/>
  <c r="Q14"/>
  <c r="S14" s="1"/>
  <c r="Q27"/>
  <c r="R27" s="1"/>
  <c r="Q30"/>
  <c r="R30" s="1"/>
  <c r="Q18"/>
  <c r="S18" s="1"/>
  <c r="Q19"/>
  <c r="R19" s="1"/>
  <c r="Q26"/>
  <c r="V26" s="1"/>
  <c r="Q21" i="5"/>
  <c r="Q22"/>
  <c r="R22" s="1"/>
  <c r="Q67" i="4"/>
  <c r="S67" s="1"/>
  <c r="Q63"/>
  <c r="V63" s="1"/>
  <c r="Q14"/>
  <c r="S14" s="1"/>
  <c r="Q18"/>
  <c r="S18" s="1"/>
  <c r="S48" i="6"/>
  <c r="R48"/>
  <c r="Q12"/>
  <c r="R12" s="1"/>
  <c r="Q21"/>
  <c r="R21" s="1"/>
  <c r="Q24"/>
  <c r="R24" s="1"/>
  <c r="Q49"/>
  <c r="V49" s="1"/>
  <c r="Q13"/>
  <c r="R13" s="1"/>
  <c r="Q16"/>
  <c r="S16" s="1"/>
  <c r="Q25"/>
  <c r="S25" s="1"/>
  <c r="Q28"/>
  <c r="S28" s="1"/>
  <c r="Q33"/>
  <c r="V33" s="1"/>
  <c r="Q36"/>
  <c r="S36" s="1"/>
  <c r="Q41"/>
  <c r="V41" s="1"/>
  <c r="Q44"/>
  <c r="S44" s="1"/>
  <c r="Q17"/>
  <c r="S17" s="1"/>
  <c r="Q20"/>
  <c r="S20" s="1"/>
  <c r="Q29"/>
  <c r="R29" s="1"/>
  <c r="Q32"/>
  <c r="S32" s="1"/>
  <c r="Q37"/>
  <c r="V37" s="1"/>
  <c r="Q40"/>
  <c r="S40" s="1"/>
  <c r="Q45"/>
  <c r="R45" s="1"/>
  <c r="V26" i="3"/>
  <c r="P36" i="7"/>
  <c r="V40" i="6"/>
  <c r="V51"/>
  <c r="V44"/>
  <c r="R36"/>
  <c r="Q11"/>
  <c r="V11" s="1"/>
  <c r="Q15"/>
  <c r="V15" s="1"/>
  <c r="Q19"/>
  <c r="V19" s="1"/>
  <c r="Q23"/>
  <c r="Q27"/>
  <c r="V27" s="1"/>
  <c r="Q31"/>
  <c r="Q35"/>
  <c r="V35" s="1"/>
  <c r="Q39"/>
  <c r="Q43"/>
  <c r="V43" s="1"/>
  <c r="Q47"/>
  <c r="Q51"/>
  <c r="Q28" i="7"/>
  <c r="V28" s="1"/>
  <c r="Q24"/>
  <c r="V24" s="1"/>
  <c r="Q20"/>
  <c r="V20" s="1"/>
  <c r="Q16"/>
  <c r="V16" s="1"/>
  <c r="Q12"/>
  <c r="V12" s="1"/>
  <c r="Q29"/>
  <c r="V29" s="1"/>
  <c r="Q25"/>
  <c r="V25" s="1"/>
  <c r="Q21"/>
  <c r="V21" s="1"/>
  <c r="Q17"/>
  <c r="Q13"/>
  <c r="V13" s="1"/>
  <c r="V48" i="6"/>
  <c r="P56"/>
  <c r="Q14"/>
  <c r="V14" s="1"/>
  <c r="Q18"/>
  <c r="V18" s="1"/>
  <c r="Q22"/>
  <c r="V22" s="1"/>
  <c r="Q26"/>
  <c r="V26" s="1"/>
  <c r="Q30"/>
  <c r="V30" s="1"/>
  <c r="Q34"/>
  <c r="Q38"/>
  <c r="V38" s="1"/>
  <c r="Q42"/>
  <c r="V42" s="1"/>
  <c r="Q46"/>
  <c r="Q50"/>
  <c r="P55"/>
  <c r="P35" i="7"/>
  <c r="Q68" i="4"/>
  <c r="V68" s="1"/>
  <c r="Q64"/>
  <c r="V64" s="1"/>
  <c r="Q60"/>
  <c r="Q56"/>
  <c r="Q48"/>
  <c r="Q40"/>
  <c r="Q32"/>
  <c r="Q24"/>
  <c r="V24" s="1"/>
  <c r="Q20"/>
  <c r="V20" s="1"/>
  <c r="Q16"/>
  <c r="V16" s="1"/>
  <c r="Q69"/>
  <c r="Q65"/>
  <c r="Q49"/>
  <c r="Q45"/>
  <c r="Q37"/>
  <c r="Q29"/>
  <c r="V29" s="1"/>
  <c r="Q25"/>
  <c r="V25" s="1"/>
  <c r="Q17"/>
  <c r="V17" s="1"/>
  <c r="Q13"/>
  <c r="V13" s="1"/>
  <c r="Q59"/>
  <c r="V59" s="1"/>
  <c r="Q55"/>
  <c r="Q51"/>
  <c r="V51" s="1"/>
  <c r="Q47"/>
  <c r="V47" s="1"/>
  <c r="Q43"/>
  <c r="V43" s="1"/>
  <c r="Q39"/>
  <c r="Q35"/>
  <c r="V35" s="1"/>
  <c r="Q31"/>
  <c r="V31" s="1"/>
  <c r="Q27"/>
  <c r="V27" s="1"/>
  <c r="Q23"/>
  <c r="V23" s="1"/>
  <c r="Q19"/>
  <c r="V19" s="1"/>
  <c r="Q15"/>
  <c r="V15" s="1"/>
  <c r="Q11"/>
  <c r="V11" s="1"/>
  <c r="Q52"/>
  <c r="Q44"/>
  <c r="Q36"/>
  <c r="Q28"/>
  <c r="V28" s="1"/>
  <c r="Q12"/>
  <c r="Q61"/>
  <c r="Q57"/>
  <c r="Q53"/>
  <c r="Q41"/>
  <c r="Q33"/>
  <c r="Q21"/>
  <c r="Q22"/>
  <c r="V22" s="1"/>
  <c r="Q34"/>
  <c r="Q38"/>
  <c r="Q42"/>
  <c r="Q46"/>
  <c r="Q50"/>
  <c r="Q54"/>
  <c r="Q58"/>
  <c r="Q62"/>
  <c r="Q66"/>
  <c r="S26"/>
  <c r="R26"/>
  <c r="S21" i="5"/>
  <c r="P73" i="4"/>
  <c r="S26" i="5"/>
  <c r="R26"/>
  <c r="Q30" i="4"/>
  <c r="V30" s="1"/>
  <c r="P72" i="5"/>
  <c r="Q18"/>
  <c r="V18" s="1"/>
  <c r="Q25"/>
  <c r="V25" s="1"/>
  <c r="P73"/>
  <c r="Q68"/>
  <c r="Q64"/>
  <c r="Q60"/>
  <c r="Q56"/>
  <c r="Q52"/>
  <c r="Q48"/>
  <c r="Q44"/>
  <c r="Q40"/>
  <c r="Q36"/>
  <c r="Q32"/>
  <c r="Q28"/>
  <c r="V28" s="1"/>
  <c r="Q24"/>
  <c r="V24" s="1"/>
  <c r="Q20"/>
  <c r="V20" s="1"/>
  <c r="Q16"/>
  <c r="V16" s="1"/>
  <c r="Q12"/>
  <c r="V12" s="1"/>
  <c r="Q67"/>
  <c r="Q63"/>
  <c r="Q59"/>
  <c r="V59" s="1"/>
  <c r="Q55"/>
  <c r="V55" s="1"/>
  <c r="Q51"/>
  <c r="Q47"/>
  <c r="V47" s="1"/>
  <c r="Q43"/>
  <c r="V43" s="1"/>
  <c r="Q39"/>
  <c r="V39" s="1"/>
  <c r="Q35"/>
  <c r="Q31"/>
  <c r="Q27"/>
  <c r="V27" s="1"/>
  <c r="Q23"/>
  <c r="V23" s="1"/>
  <c r="Q19"/>
  <c r="V19" s="1"/>
  <c r="Q15"/>
  <c r="V15" s="1"/>
  <c r="Q11"/>
  <c r="V11" s="1"/>
  <c r="Q17"/>
  <c r="V17" s="1"/>
  <c r="Q13"/>
  <c r="V13" s="1"/>
  <c r="Q14"/>
  <c r="V14" s="1"/>
  <c r="Q29"/>
  <c r="V29" s="1"/>
  <c r="Q30"/>
  <c r="V30" s="1"/>
  <c r="Q33"/>
  <c r="Q34"/>
  <c r="Q37"/>
  <c r="Q38"/>
  <c r="Q41"/>
  <c r="Q42"/>
  <c r="Q45"/>
  <c r="Q46"/>
  <c r="Q49"/>
  <c r="Q50"/>
  <c r="Q53"/>
  <c r="Q54"/>
  <c r="Q57"/>
  <c r="Q58"/>
  <c r="Q61"/>
  <c r="Q62"/>
  <c r="Q65"/>
  <c r="Q66"/>
  <c r="S26" i="3"/>
  <c r="R26"/>
  <c r="Q14"/>
  <c r="V14" s="1"/>
  <c r="Q34"/>
  <c r="Q42"/>
  <c r="Q50"/>
  <c r="Q58"/>
  <c r="Q66"/>
  <c r="Q18"/>
  <c r="V18" s="1"/>
  <c r="Q68"/>
  <c r="Q64"/>
  <c r="Q60"/>
  <c r="Q56"/>
  <c r="Q52"/>
  <c r="Q48"/>
  <c r="Q44"/>
  <c r="Q40"/>
  <c r="Q36"/>
  <c r="Q32"/>
  <c r="Q28"/>
  <c r="V28" s="1"/>
  <c r="Q24"/>
  <c r="V24" s="1"/>
  <c r="Q20"/>
  <c r="V20" s="1"/>
  <c r="Q16"/>
  <c r="V16" s="1"/>
  <c r="Q12"/>
  <c r="V12" s="1"/>
  <c r="Q65"/>
  <c r="Q57"/>
  <c r="Q49"/>
  <c r="Q41"/>
  <c r="Q37"/>
  <c r="Q29"/>
  <c r="V29" s="1"/>
  <c r="Q17"/>
  <c r="V17" s="1"/>
  <c r="Q13"/>
  <c r="V13" s="1"/>
  <c r="Q67"/>
  <c r="Q63"/>
  <c r="Q59"/>
  <c r="V59" s="1"/>
  <c r="Q55"/>
  <c r="V55" s="1"/>
  <c r="Q51"/>
  <c r="V51" s="1"/>
  <c r="Q47"/>
  <c r="Q43"/>
  <c r="V43" s="1"/>
  <c r="Q39"/>
  <c r="V39" s="1"/>
  <c r="Q35"/>
  <c r="Q31"/>
  <c r="Q27"/>
  <c r="Q23"/>
  <c r="V23" s="1"/>
  <c r="Q19"/>
  <c r="V19" s="1"/>
  <c r="Q15"/>
  <c r="V15" s="1"/>
  <c r="Q11"/>
  <c r="V11" s="1"/>
  <c r="Q69"/>
  <c r="Q61"/>
  <c r="Q53"/>
  <c r="Q45"/>
  <c r="Q33"/>
  <c r="Q25"/>
  <c r="V25" s="1"/>
  <c r="Q21"/>
  <c r="V21" s="1"/>
  <c r="P74"/>
  <c r="P75"/>
  <c r="Q22"/>
  <c r="V22" s="1"/>
  <c r="Q30"/>
  <c r="V30" s="1"/>
  <c r="Q38"/>
  <c r="Q46"/>
  <c r="Q54"/>
  <c r="Q62"/>
  <c r="Q70"/>
  <c r="Q11" i="1"/>
  <c r="Q48"/>
  <c r="V48" s="1"/>
  <c r="Q51"/>
  <c r="V51" s="1"/>
  <c r="Q52"/>
  <c r="V52" s="1"/>
  <c r="Q55"/>
  <c r="V55" s="1"/>
  <c r="Q56"/>
  <c r="V56" s="1"/>
  <c r="Q59"/>
  <c r="V59" s="1"/>
  <c r="Q60"/>
  <c r="V60" s="1"/>
  <c r="Q63"/>
  <c r="V63" s="1"/>
  <c r="Q64"/>
  <c r="V64" s="1"/>
  <c r="Q67"/>
  <c r="V67" s="1"/>
  <c r="Q68"/>
  <c r="V68" s="1"/>
  <c r="Q49"/>
  <c r="S49" s="1"/>
  <c r="Q50"/>
  <c r="V50" s="1"/>
  <c r="Q53"/>
  <c r="S53" s="1"/>
  <c r="Q54"/>
  <c r="V54" s="1"/>
  <c r="Q57"/>
  <c r="S57" s="1"/>
  <c r="Q58"/>
  <c r="V58" s="1"/>
  <c r="Q61"/>
  <c r="S61" s="1"/>
  <c r="Q62"/>
  <c r="V62" s="1"/>
  <c r="Q65"/>
  <c r="S65" s="1"/>
  <c r="Q66"/>
  <c r="V66" s="1"/>
  <c r="R15" i="7" l="1"/>
  <c r="V22"/>
  <c r="S26"/>
  <c r="V27"/>
  <c r="V23"/>
  <c r="V14"/>
  <c r="R26"/>
  <c r="V11"/>
  <c r="V15"/>
  <c r="V18"/>
  <c r="V19"/>
  <c r="V30"/>
  <c r="S31"/>
  <c r="R14"/>
  <c r="R40" i="6"/>
  <c r="V36"/>
  <c r="S21"/>
  <c r="S22" i="7"/>
  <c r="R41" i="6"/>
  <c r="R25"/>
  <c r="S27" i="7"/>
  <c r="S63" i="4"/>
  <c r="S29" i="6"/>
  <c r="S30" i="7"/>
  <c r="V21" i="6"/>
  <c r="R20"/>
  <c r="R18" i="7"/>
  <c r="S11"/>
  <c r="S37" i="6"/>
  <c r="V16"/>
  <c r="V67" i="4"/>
  <c r="R16" i="6"/>
  <c r="R37"/>
  <c r="V17"/>
  <c r="R21" i="5"/>
  <c r="V21"/>
  <c r="R14" i="4"/>
  <c r="V14"/>
  <c r="R18"/>
  <c r="R63"/>
  <c r="R31" i="7"/>
  <c r="S23"/>
  <c r="S19"/>
  <c r="R44" i="6"/>
  <c r="R28"/>
  <c r="R49"/>
  <c r="S41"/>
  <c r="R17"/>
  <c r="V32"/>
  <c r="S45"/>
  <c r="R32"/>
  <c r="S49"/>
  <c r="S33"/>
  <c r="V28"/>
  <c r="S22" i="5"/>
  <c r="R67" i="4"/>
  <c r="S12" i="6"/>
  <c r="V12"/>
  <c r="S13"/>
  <c r="V29"/>
  <c r="V45"/>
  <c r="R33"/>
  <c r="S24"/>
  <c r="V24"/>
  <c r="R65" i="1"/>
  <c r="S63"/>
  <c r="R49"/>
  <c r="R57"/>
  <c r="S55"/>
  <c r="R53"/>
  <c r="R61"/>
  <c r="R50" i="6"/>
  <c r="S50"/>
  <c r="R34"/>
  <c r="S34"/>
  <c r="R18"/>
  <c r="S18"/>
  <c r="R17" i="7"/>
  <c r="S17"/>
  <c r="R12"/>
  <c r="S12"/>
  <c r="R28"/>
  <c r="S28"/>
  <c r="R39" i="6"/>
  <c r="S39"/>
  <c r="R23"/>
  <c r="S23"/>
  <c r="R42"/>
  <c r="S42"/>
  <c r="R26"/>
  <c r="S26"/>
  <c r="R25" i="7"/>
  <c r="S25"/>
  <c r="R20"/>
  <c r="S20"/>
  <c r="R47" i="6"/>
  <c r="S47"/>
  <c r="R31"/>
  <c r="S31"/>
  <c r="R15"/>
  <c r="S15"/>
  <c r="S46"/>
  <c r="R46"/>
  <c r="R30"/>
  <c r="S30"/>
  <c r="R14"/>
  <c r="S14"/>
  <c r="R21" i="7"/>
  <c r="S21"/>
  <c r="R16"/>
  <c r="S16"/>
  <c r="R51" i="6"/>
  <c r="S51"/>
  <c r="R35"/>
  <c r="S35"/>
  <c r="R19"/>
  <c r="S19"/>
  <c r="V50"/>
  <c r="V47"/>
  <c r="V34"/>
  <c r="V39"/>
  <c r="R38"/>
  <c r="S38"/>
  <c r="R22"/>
  <c r="S22"/>
  <c r="R13" i="7"/>
  <c r="S13"/>
  <c r="R29"/>
  <c r="S29"/>
  <c r="R24"/>
  <c r="S24"/>
  <c r="R43" i="6"/>
  <c r="S43"/>
  <c r="R27"/>
  <c r="S27"/>
  <c r="R11"/>
  <c r="S11"/>
  <c r="V31"/>
  <c r="V46"/>
  <c r="S65" i="5"/>
  <c r="R65"/>
  <c r="V65"/>
  <c r="S54"/>
  <c r="R54"/>
  <c r="V54"/>
  <c r="S49"/>
  <c r="V49"/>
  <c r="R49"/>
  <c r="S38"/>
  <c r="R38"/>
  <c r="V38"/>
  <c r="R35"/>
  <c r="S35"/>
  <c r="R67"/>
  <c r="S67"/>
  <c r="R12"/>
  <c r="S12"/>
  <c r="V60"/>
  <c r="R60"/>
  <c r="S60"/>
  <c r="S42" i="4"/>
  <c r="R42"/>
  <c r="V42"/>
  <c r="V57"/>
  <c r="S57"/>
  <c r="R57"/>
  <c r="R12"/>
  <c r="S12"/>
  <c r="R23"/>
  <c r="S23"/>
  <c r="S55"/>
  <c r="R55"/>
  <c r="S37"/>
  <c r="V37"/>
  <c r="R37"/>
  <c r="R16"/>
  <c r="S16"/>
  <c r="S64"/>
  <c r="R64"/>
  <c r="S61" i="5"/>
  <c r="V61"/>
  <c r="R61"/>
  <c r="S50"/>
  <c r="R50"/>
  <c r="V50"/>
  <c r="R31"/>
  <c r="S31"/>
  <c r="R63"/>
  <c r="S63"/>
  <c r="V40"/>
  <c r="R40"/>
  <c r="S40"/>
  <c r="S25"/>
  <c r="R25"/>
  <c r="R46" i="4"/>
  <c r="S46"/>
  <c r="V46"/>
  <c r="V53"/>
  <c r="S53"/>
  <c r="R53"/>
  <c r="S19"/>
  <c r="R19"/>
  <c r="R51"/>
  <c r="S51"/>
  <c r="S29"/>
  <c r="R29"/>
  <c r="V60"/>
  <c r="R60"/>
  <c r="S60"/>
  <c r="S58" i="5"/>
  <c r="R58"/>
  <c r="V58"/>
  <c r="S53"/>
  <c r="V53"/>
  <c r="R53"/>
  <c r="S42"/>
  <c r="R42"/>
  <c r="V42"/>
  <c r="S37"/>
  <c r="R37"/>
  <c r="V37"/>
  <c r="S13"/>
  <c r="R13"/>
  <c r="S17"/>
  <c r="R17"/>
  <c r="R23"/>
  <c r="S23"/>
  <c r="R39"/>
  <c r="S39"/>
  <c r="R55"/>
  <c r="S55"/>
  <c r="R16"/>
  <c r="S16"/>
  <c r="V32"/>
  <c r="R32"/>
  <c r="S32"/>
  <c r="V48"/>
  <c r="R48"/>
  <c r="S48"/>
  <c r="V64"/>
  <c r="R64"/>
  <c r="S64"/>
  <c r="R30" i="4"/>
  <c r="S30"/>
  <c r="R54"/>
  <c r="S54"/>
  <c r="V54"/>
  <c r="R38"/>
  <c r="S38"/>
  <c r="V38"/>
  <c r="V33"/>
  <c r="S33"/>
  <c r="R33"/>
  <c r="V61"/>
  <c r="S61"/>
  <c r="R61"/>
  <c r="R28"/>
  <c r="S28"/>
  <c r="R11"/>
  <c r="S11"/>
  <c r="R27"/>
  <c r="S27"/>
  <c r="R43"/>
  <c r="S43"/>
  <c r="S59"/>
  <c r="R59"/>
  <c r="S17"/>
  <c r="R17"/>
  <c r="S45"/>
  <c r="V45"/>
  <c r="R45"/>
  <c r="R20"/>
  <c r="S20"/>
  <c r="V48"/>
  <c r="R48"/>
  <c r="S48"/>
  <c r="S68"/>
  <c r="R68"/>
  <c r="V63" i="5"/>
  <c r="V31"/>
  <c r="S33"/>
  <c r="V33"/>
  <c r="R33"/>
  <c r="S14"/>
  <c r="R14"/>
  <c r="R19"/>
  <c r="S19"/>
  <c r="R51"/>
  <c r="S51"/>
  <c r="R28"/>
  <c r="S28"/>
  <c r="V44"/>
  <c r="R44"/>
  <c r="S44"/>
  <c r="S58" i="4"/>
  <c r="R58"/>
  <c r="V58"/>
  <c r="S21"/>
  <c r="R21"/>
  <c r="V52"/>
  <c r="R52"/>
  <c r="S52"/>
  <c r="S39"/>
  <c r="R39"/>
  <c r="S13"/>
  <c r="R13"/>
  <c r="S69"/>
  <c r="V69"/>
  <c r="R69"/>
  <c r="R40"/>
  <c r="V40"/>
  <c r="S40"/>
  <c r="S66" i="5"/>
  <c r="R66"/>
  <c r="V66"/>
  <c r="S45"/>
  <c r="R45"/>
  <c r="V45"/>
  <c r="S34"/>
  <c r="R34"/>
  <c r="V34"/>
  <c r="S29"/>
  <c r="R29"/>
  <c r="R15"/>
  <c r="S15"/>
  <c r="R47"/>
  <c r="S47"/>
  <c r="S24"/>
  <c r="R24"/>
  <c r="V56"/>
  <c r="R56"/>
  <c r="S56"/>
  <c r="S62" i="4"/>
  <c r="R62"/>
  <c r="V62"/>
  <c r="R22"/>
  <c r="S22"/>
  <c r="V44"/>
  <c r="R44"/>
  <c r="S44"/>
  <c r="R35"/>
  <c r="S35"/>
  <c r="S65"/>
  <c r="V65"/>
  <c r="R65"/>
  <c r="R32"/>
  <c r="V32"/>
  <c r="S32"/>
  <c r="S62" i="5"/>
  <c r="R62"/>
  <c r="V62"/>
  <c r="S57"/>
  <c r="R57"/>
  <c r="V57"/>
  <c r="S46"/>
  <c r="R46"/>
  <c r="V46"/>
  <c r="S41"/>
  <c r="V41"/>
  <c r="R41"/>
  <c r="S30"/>
  <c r="R30"/>
  <c r="R11"/>
  <c r="S11"/>
  <c r="R27"/>
  <c r="S27"/>
  <c r="R43"/>
  <c r="S43"/>
  <c r="R59"/>
  <c r="S59"/>
  <c r="S20"/>
  <c r="R20"/>
  <c r="V36"/>
  <c r="R36"/>
  <c r="S36"/>
  <c r="V52"/>
  <c r="R52"/>
  <c r="S52"/>
  <c r="V68"/>
  <c r="R68"/>
  <c r="S68"/>
  <c r="S18"/>
  <c r="R18"/>
  <c r="S66" i="4"/>
  <c r="V66"/>
  <c r="R66"/>
  <c r="S50"/>
  <c r="R50"/>
  <c r="V50"/>
  <c r="S34"/>
  <c r="R34"/>
  <c r="V34"/>
  <c r="V41"/>
  <c r="S41"/>
  <c r="R41"/>
  <c r="V36"/>
  <c r="R36"/>
  <c r="S36"/>
  <c r="R15"/>
  <c r="S15"/>
  <c r="S31"/>
  <c r="R31"/>
  <c r="R47"/>
  <c r="S47"/>
  <c r="S25"/>
  <c r="R25"/>
  <c r="S49"/>
  <c r="V49"/>
  <c r="R49"/>
  <c r="R24"/>
  <c r="S24"/>
  <c r="R56"/>
  <c r="V56"/>
  <c r="S56"/>
  <c r="V67" i="5"/>
  <c r="V51"/>
  <c r="V35"/>
  <c r="V55" i="4"/>
  <c r="V39"/>
  <c r="S25" i="3"/>
  <c r="R25"/>
  <c r="R35"/>
  <c r="S35"/>
  <c r="R67"/>
  <c r="S67"/>
  <c r="S37"/>
  <c r="V37"/>
  <c r="R37"/>
  <c r="R16"/>
  <c r="S16"/>
  <c r="V48"/>
  <c r="R48"/>
  <c r="S48"/>
  <c r="S42"/>
  <c r="R42"/>
  <c r="V42"/>
  <c r="S54"/>
  <c r="R54"/>
  <c r="V54"/>
  <c r="V53"/>
  <c r="S53"/>
  <c r="R53"/>
  <c r="R15"/>
  <c r="S15"/>
  <c r="R63"/>
  <c r="S63"/>
  <c r="S29"/>
  <c r="R29"/>
  <c r="R12"/>
  <c r="S12"/>
  <c r="V44"/>
  <c r="R44"/>
  <c r="S44"/>
  <c r="S50"/>
  <c r="R50"/>
  <c r="V50"/>
  <c r="S30"/>
  <c r="R30"/>
  <c r="R11"/>
  <c r="S11"/>
  <c r="R27"/>
  <c r="S27"/>
  <c r="R43"/>
  <c r="S43"/>
  <c r="R59"/>
  <c r="S59"/>
  <c r="S17"/>
  <c r="R17"/>
  <c r="S49"/>
  <c r="V49"/>
  <c r="R49"/>
  <c r="R24"/>
  <c r="S24"/>
  <c r="V40"/>
  <c r="R40"/>
  <c r="S40"/>
  <c r="V56"/>
  <c r="R56"/>
  <c r="S56"/>
  <c r="S58"/>
  <c r="R58"/>
  <c r="V58"/>
  <c r="S14"/>
  <c r="R14"/>
  <c r="V67"/>
  <c r="S46"/>
  <c r="R46"/>
  <c r="V46"/>
  <c r="V61"/>
  <c r="S61"/>
  <c r="R61"/>
  <c r="R19"/>
  <c r="S19"/>
  <c r="R51"/>
  <c r="S51"/>
  <c r="S65"/>
  <c r="V65"/>
  <c r="R65"/>
  <c r="V32"/>
  <c r="R32"/>
  <c r="S32"/>
  <c r="V64"/>
  <c r="R64"/>
  <c r="S64"/>
  <c r="S22"/>
  <c r="R22"/>
  <c r="S21"/>
  <c r="R21"/>
  <c r="R31"/>
  <c r="S31"/>
  <c r="R47"/>
  <c r="S47"/>
  <c r="S57"/>
  <c r="V57"/>
  <c r="R57"/>
  <c r="R28"/>
  <c r="S28"/>
  <c r="V60"/>
  <c r="R60"/>
  <c r="S60"/>
  <c r="S62"/>
  <c r="R62"/>
  <c r="V62"/>
  <c r="V45"/>
  <c r="S45"/>
  <c r="R45"/>
  <c r="S70"/>
  <c r="R70"/>
  <c r="V70"/>
  <c r="S38"/>
  <c r="R38"/>
  <c r="V38"/>
  <c r="V33"/>
  <c r="S33"/>
  <c r="R33"/>
  <c r="V69"/>
  <c r="S69"/>
  <c r="R69"/>
  <c r="R23"/>
  <c r="S23"/>
  <c r="R39"/>
  <c r="S39"/>
  <c r="R55"/>
  <c r="S55"/>
  <c r="S13"/>
  <c r="R13"/>
  <c r="S41"/>
  <c r="V41"/>
  <c r="R41"/>
  <c r="R20"/>
  <c r="S20"/>
  <c r="V36"/>
  <c r="R36"/>
  <c r="S36"/>
  <c r="V52"/>
  <c r="R52"/>
  <c r="S52"/>
  <c r="V68"/>
  <c r="R68"/>
  <c r="S68"/>
  <c r="S18"/>
  <c r="R18"/>
  <c r="S66"/>
  <c r="R66"/>
  <c r="V66"/>
  <c r="S34"/>
  <c r="R34"/>
  <c r="V34"/>
  <c r="V47"/>
  <c r="V35"/>
  <c r="V63"/>
  <c r="V31"/>
  <c r="S67" i="1"/>
  <c r="S51"/>
  <c r="R67"/>
  <c r="R59"/>
  <c r="R51"/>
  <c r="S59"/>
  <c r="R63"/>
  <c r="R55"/>
  <c r="V65"/>
  <c r="V61"/>
  <c r="V57"/>
  <c r="V53"/>
  <c r="V49"/>
  <c r="S62"/>
  <c r="R62"/>
  <c r="S54"/>
  <c r="R54"/>
  <c r="S68"/>
  <c r="R68"/>
  <c r="S60"/>
  <c r="R60"/>
  <c r="S52"/>
  <c r="R52"/>
  <c r="S66"/>
  <c r="R66"/>
  <c r="S58"/>
  <c r="R58"/>
  <c r="S50"/>
  <c r="R50"/>
  <c r="S64"/>
  <c r="R64"/>
  <c r="S56"/>
  <c r="R56"/>
  <c r="S48"/>
  <c r="R48"/>
  <c r="AA9" i="7" l="1"/>
  <c r="AD9"/>
  <c r="AF9" i="5"/>
  <c r="AJ9" i="4"/>
  <c r="D73" s="1"/>
  <c r="AF9"/>
  <c r="D75" i="3"/>
  <c r="AJ9"/>
  <c r="D74" s="1"/>
  <c r="AF9"/>
  <c r="AD9" i="6"/>
  <c r="Z9"/>
  <c r="AA9"/>
  <c r="AB9"/>
  <c r="AF9"/>
  <c r="AH9"/>
  <c r="D56"/>
  <c r="AJ9"/>
  <c r="Z9" i="7"/>
  <c r="AF9"/>
  <c r="AH9"/>
  <c r="AB9"/>
  <c r="D36"/>
  <c r="AJ9"/>
  <c r="AA9" i="4"/>
  <c r="AB9"/>
  <c r="Z9"/>
  <c r="AD9"/>
  <c r="AB9" i="5"/>
  <c r="AA9"/>
  <c r="Z9"/>
  <c r="AD9"/>
  <c r="AJ9"/>
  <c r="AH9" i="4"/>
  <c r="D74"/>
  <c r="D73" i="5"/>
  <c r="AH9"/>
  <c r="AB9" i="3"/>
  <c r="AA9"/>
  <c r="Z9"/>
  <c r="AD9"/>
  <c r="AH9"/>
  <c r="Q47" i="1"/>
  <c r="V47" s="1"/>
  <c r="Q46"/>
  <c r="V46" s="1"/>
  <c r="Q45"/>
  <c r="V45" s="1"/>
  <c r="Q44"/>
  <c r="V44" s="1"/>
  <c r="Q43"/>
  <c r="V43" s="1"/>
  <c r="Q42"/>
  <c r="V42" s="1"/>
  <c r="Q41"/>
  <c r="V41" s="1"/>
  <c r="Q40"/>
  <c r="V40" s="1"/>
  <c r="Q39"/>
  <c r="V39" s="1"/>
  <c r="Q38"/>
  <c r="V38" s="1"/>
  <c r="Q37"/>
  <c r="V37" s="1"/>
  <c r="T36"/>
  <c r="Q36"/>
  <c r="S36" s="1"/>
  <c r="T35"/>
  <c r="Q35"/>
  <c r="R35" s="1"/>
  <c r="T34"/>
  <c r="Q34"/>
  <c r="S34" s="1"/>
  <c r="T33"/>
  <c r="Q33"/>
  <c r="R33" s="1"/>
  <c r="T32"/>
  <c r="Q32"/>
  <c r="S32" s="1"/>
  <c r="T31"/>
  <c r="Q31"/>
  <c r="R31" s="1"/>
  <c r="T30"/>
  <c r="Q30"/>
  <c r="S30" s="1"/>
  <c r="T29"/>
  <c r="Q29"/>
  <c r="R29" s="1"/>
  <c r="T28"/>
  <c r="Q28"/>
  <c r="S28" s="1"/>
  <c r="T27"/>
  <c r="Q27"/>
  <c r="R27" s="1"/>
  <c r="T26"/>
  <c r="Q26"/>
  <c r="S26" s="1"/>
  <c r="Q25"/>
  <c r="R25" s="1"/>
  <c r="T24"/>
  <c r="Q24"/>
  <c r="S24" s="1"/>
  <c r="T23"/>
  <c r="Q23"/>
  <c r="R23" s="1"/>
  <c r="T22"/>
  <c r="Q22"/>
  <c r="S22" s="1"/>
  <c r="T21"/>
  <c r="Q21"/>
  <c r="R21" s="1"/>
  <c r="T20"/>
  <c r="Q20"/>
  <c r="S20" s="1"/>
  <c r="T19"/>
  <c r="Q19"/>
  <c r="R19" s="1"/>
  <c r="Q18"/>
  <c r="S18" s="1"/>
  <c r="T17"/>
  <c r="Q17"/>
  <c r="R17" s="1"/>
  <c r="Q16"/>
  <c r="S16" s="1"/>
  <c r="T15"/>
  <c r="Q15"/>
  <c r="R15" s="1"/>
  <c r="T14"/>
  <c r="Q14"/>
  <c r="S14" s="1"/>
  <c r="T13"/>
  <c r="Q13"/>
  <c r="R13" s="1"/>
  <c r="T12"/>
  <c r="Q12"/>
  <c r="V31" l="1"/>
  <c r="V33"/>
  <c r="V35"/>
  <c r="Y9" i="6"/>
  <c r="AI9" s="1"/>
  <c r="D35" i="7"/>
  <c r="Y9"/>
  <c r="AK9" s="1"/>
  <c r="D55" i="6"/>
  <c r="D72" i="5"/>
  <c r="Y9"/>
  <c r="AK9" s="1"/>
  <c r="Y9" i="4"/>
  <c r="AC9" s="1"/>
  <c r="Y9" i="3"/>
  <c r="AE9" s="1"/>
  <c r="V32" i="1"/>
  <c r="V34"/>
  <c r="V36"/>
  <c r="V11"/>
  <c r="P72"/>
  <c r="P73"/>
  <c r="V12"/>
  <c r="V13"/>
  <c r="V14"/>
  <c r="V15"/>
  <c r="V16"/>
  <c r="V17"/>
  <c r="V18"/>
  <c r="V19"/>
  <c r="V20"/>
  <c r="V21"/>
  <c r="V22"/>
  <c r="V23"/>
  <c r="V24"/>
  <c r="V25"/>
  <c r="V26"/>
  <c r="V27"/>
  <c r="V28"/>
  <c r="V29"/>
  <c r="R30"/>
  <c r="V30"/>
  <c r="R37"/>
  <c r="R39"/>
  <c r="R41"/>
  <c r="R43"/>
  <c r="R45"/>
  <c r="R47"/>
  <c r="S38"/>
  <c r="S40"/>
  <c r="S42"/>
  <c r="S44"/>
  <c r="S46"/>
  <c r="R46"/>
  <c r="S12"/>
  <c r="R11"/>
  <c r="R22"/>
  <c r="R38"/>
  <c r="R18"/>
  <c r="R26"/>
  <c r="R34"/>
  <c r="R42"/>
  <c r="R14"/>
  <c r="R12"/>
  <c r="R16"/>
  <c r="R20"/>
  <c r="R24"/>
  <c r="R28"/>
  <c r="R32"/>
  <c r="R36"/>
  <c r="R40"/>
  <c r="R44"/>
  <c r="S13"/>
  <c r="S17"/>
  <c r="S21"/>
  <c r="S25"/>
  <c r="S29"/>
  <c r="S33"/>
  <c r="S35"/>
  <c r="S39"/>
  <c r="S11"/>
  <c r="S15"/>
  <c r="S19"/>
  <c r="S23"/>
  <c r="S27"/>
  <c r="S31"/>
  <c r="S37"/>
  <c r="S41"/>
  <c r="S43"/>
  <c r="S45"/>
  <c r="S47"/>
  <c r="AI9" i="3" l="1"/>
  <c r="AC9" i="7"/>
  <c r="AI9" i="5"/>
  <c r="AI9" i="4"/>
  <c r="AI9" i="7"/>
  <c r="AG9"/>
  <c r="D54" i="6"/>
  <c r="P54"/>
  <c r="AK9"/>
  <c r="AG9"/>
  <c r="D34" i="7"/>
  <c r="P34"/>
  <c r="AE9"/>
  <c r="AE9" i="6"/>
  <c r="AC9"/>
  <c r="D72" i="4"/>
  <c r="P72"/>
  <c r="AG9"/>
  <c r="AK9"/>
  <c r="D71" i="5"/>
  <c r="P71"/>
  <c r="AG9"/>
  <c r="AE9" i="4"/>
  <c r="AC9" i="5"/>
  <c r="AE9"/>
  <c r="D73" i="3"/>
  <c r="P73"/>
  <c r="AG9"/>
  <c r="AK9"/>
  <c r="AC9"/>
  <c r="AB9" i="1"/>
  <c r="Z9"/>
  <c r="AD9"/>
  <c r="AA9"/>
  <c r="D73" l="1"/>
  <c r="AJ9"/>
  <c r="D72" s="1"/>
  <c r="AF9"/>
  <c r="AH9"/>
  <c r="Y9" l="1"/>
  <c r="D71" l="1"/>
  <c r="P71"/>
  <c r="AG9"/>
  <c r="AE9"/>
  <c r="AC9"/>
  <c r="AK9"/>
  <c r="AI9"/>
</calcChain>
</file>

<file path=xl/sharedStrings.xml><?xml version="1.0" encoding="utf-8"?>
<sst xmlns="http://schemas.openxmlformats.org/spreadsheetml/2006/main" count="3060" uniqueCount="950">
  <si>
    <t>Phòng thi:</t>
  </si>
  <si>
    <t>HỌC VIỆN CÔNG NGHỆ BƯU CHÍNH VIỄN THÔNG</t>
  </si>
  <si>
    <t>TRUNG TÂM KHẢO THÍ VÀ ĐẢM BẢO CHẤT LƯỢNG GIÁO DỤC</t>
  </si>
  <si>
    <t>Học phần:</t>
  </si>
  <si>
    <t>Số tín chỉ:</t>
  </si>
  <si>
    <t>Số
TT</t>
  </si>
  <si>
    <t>Mã SV</t>
  </si>
  <si>
    <t>Họ và tên</t>
  </si>
  <si>
    <t>Ngày sinh</t>
  </si>
  <si>
    <t>Lớp</t>
  </si>
  <si>
    <t>Điểm CC</t>
  </si>
  <si>
    <t>Điểm TBKT</t>
  </si>
  <si>
    <t>Điểm TN-TH</t>
  </si>
  <si>
    <t>Điểm BTTL</t>
  </si>
  <si>
    <t>Mã đề</t>
  </si>
  <si>
    <t>Ký tên</t>
  </si>
  <si>
    <t>Điểm
THI</t>
  </si>
  <si>
    <t>Điểm
KTHP</t>
  </si>
  <si>
    <t>Điểm hệ
chữ</t>
  </si>
  <si>
    <t>Xếp loại</t>
  </si>
  <si>
    <t>Ghi chú</t>
  </si>
  <si>
    <t>KT</t>
  </si>
  <si>
    <t>CC</t>
  </si>
  <si>
    <t>ĐCT</t>
  </si>
  <si>
    <t>Tỷ lệ</t>
  </si>
  <si>
    <t>SL</t>
  </si>
  <si>
    <t>Trọng số:</t>
  </si>
  <si>
    <t/>
  </si>
  <si>
    <t>Ghi chú:</t>
  </si>
  <si>
    <t>- Số SV theo DS:</t>
  </si>
  <si>
    <t>SV</t>
  </si>
  <si>
    <t>- Số SV dự thi:</t>
  </si>
  <si>
    <t>- Số SV thi đạt:</t>
  </si>
  <si>
    <t>- Số SV vắng thi:</t>
  </si>
  <si>
    <t xml:space="preserve">CÁN BỘ KHỚP PHÁCH </t>
  </si>
  <si>
    <t>TRƯỞNG TRUNG TÂM</t>
  </si>
  <si>
    <t>SỐ 1</t>
  </si>
  <si>
    <t>SỐ 2</t>
  </si>
  <si>
    <t>Phạm Anh Tuấn</t>
  </si>
  <si>
    <t>Nguyễn Xuân Trường</t>
  </si>
  <si>
    <t>Thi đạt</t>
  </si>
  <si>
    <t>Thi lại</t>
  </si>
  <si>
    <t>Học lại</t>
  </si>
  <si>
    <t>Vắng thi</t>
  </si>
  <si>
    <t>Vi phạm quy chế thi</t>
  </si>
  <si>
    <t>Sỹ số</t>
  </si>
  <si>
    <t>Học phần</t>
  </si>
  <si>
    <t>Điểm thi</t>
  </si>
  <si>
    <t>Bằng
số</t>
  </si>
  <si>
    <t>Bằng
chữ</t>
  </si>
  <si>
    <r>
      <t xml:space="preserve">CÁN BỘ COI THI
</t>
    </r>
    <r>
      <rPr>
        <i/>
        <sz val="11"/>
        <rFont val="Times New Roman"/>
        <family val="1"/>
      </rPr>
      <t>(Ký và ghi rõ họ tên)</t>
    </r>
  </si>
  <si>
    <r>
      <t xml:space="preserve">TRƯỞNG BỘ MÔN
</t>
    </r>
    <r>
      <rPr>
        <i/>
        <sz val="11"/>
        <rFont val="Times New Roman"/>
        <family val="1"/>
      </rPr>
      <t>(Ký và ghi rõ họ tên)</t>
    </r>
  </si>
  <si>
    <t>- Số SV thi không đạt:</t>
  </si>
  <si>
    <t>- Số SV vắng thi có phép:</t>
  </si>
  <si>
    <t>Xử lý tín hiệu trong HT tiên tiến</t>
  </si>
  <si>
    <t>Phát triển ứng dụng phân tán</t>
  </si>
  <si>
    <t>Thiết kế và tổ chức SXSP ĐPT</t>
  </si>
  <si>
    <t>Thiết kế đồ họa nâng cao</t>
  </si>
  <si>
    <t>Phóng sự truyền hình</t>
  </si>
  <si>
    <t>Công nghệ vô tuyến băng rộng</t>
  </si>
  <si>
    <t>An toàn phần mềm</t>
  </si>
  <si>
    <t>Công nghệ truy nhập quang</t>
  </si>
  <si>
    <t>KT lập trình hướng đối tượng</t>
  </si>
  <si>
    <t>Nguyễn Thị</t>
  </si>
  <si>
    <t>Nguyễn Văn</t>
  </si>
  <si>
    <t>Trần Xuân</t>
  </si>
  <si>
    <t>Đức</t>
  </si>
  <si>
    <t>Trần Ngọc</t>
  </si>
  <si>
    <t>Hùng</t>
  </si>
  <si>
    <t>Huy</t>
  </si>
  <si>
    <t>Hưng</t>
  </si>
  <si>
    <t>Nguyễn Việt</t>
  </si>
  <si>
    <t>Nguyễn Hữu</t>
  </si>
  <si>
    <t>Linh</t>
  </si>
  <si>
    <t>Trần Thanh</t>
  </si>
  <si>
    <t>Long</t>
  </si>
  <si>
    <t>Lê Đức</t>
  </si>
  <si>
    <t>Mạnh</t>
  </si>
  <si>
    <t>Vũ Văn</t>
  </si>
  <si>
    <t>Nam</t>
  </si>
  <si>
    <t>Thành</t>
  </si>
  <si>
    <t>Trịnh Quang</t>
  </si>
  <si>
    <t>Thắng</t>
  </si>
  <si>
    <t>Thọ</t>
  </si>
  <si>
    <t>Đào Thanh</t>
  </si>
  <si>
    <t>Tùng</t>
  </si>
  <si>
    <t>Nhóm: 01</t>
  </si>
  <si>
    <t>Phân tích thiết kế đảm bảo chất lượng phần mềm</t>
  </si>
  <si>
    <t>Ngày thi: 11/1/2017</t>
  </si>
  <si>
    <r>
      <t>Giờ thi: 8</t>
    </r>
    <r>
      <rPr>
        <b/>
        <vertAlign val="superscript"/>
        <sz val="11"/>
        <rFont val="Times New Roman"/>
        <family val="1"/>
      </rPr>
      <t>h</t>
    </r>
    <r>
      <rPr>
        <b/>
        <sz val="11"/>
        <rFont val="Times New Roman"/>
        <family val="1"/>
      </rPr>
      <t>-12</t>
    </r>
    <r>
      <rPr>
        <b/>
        <vertAlign val="superscript"/>
        <sz val="11"/>
        <rFont val="Times New Roman"/>
        <family val="1"/>
      </rPr>
      <t>h</t>
    </r>
  </si>
  <si>
    <t>501-A3</t>
  </si>
  <si>
    <t>B112104019</t>
  </si>
  <si>
    <t>Phạm Thị</t>
  </si>
  <si>
    <t>Huê</t>
  </si>
  <si>
    <t>D12CNPM2</t>
  </si>
  <si>
    <t>B112104123</t>
  </si>
  <si>
    <t>Bùi Trần Trung</t>
  </si>
  <si>
    <t>Kiên</t>
  </si>
  <si>
    <t>B112104511</t>
  </si>
  <si>
    <t>Lê Thị</t>
  </si>
  <si>
    <t>Châu</t>
  </si>
  <si>
    <t>D12CNPM6</t>
  </si>
  <si>
    <t>B12DCCN004</t>
  </si>
  <si>
    <t>Lê Thế</t>
  </si>
  <si>
    <t>Anh</t>
  </si>
  <si>
    <t>B12DCCN005</t>
  </si>
  <si>
    <t>D12CNPM3</t>
  </si>
  <si>
    <t>B12DCCN006</t>
  </si>
  <si>
    <t>Đào Văn</t>
  </si>
  <si>
    <t>Báu</t>
  </si>
  <si>
    <t>D12CNPM4</t>
  </si>
  <si>
    <t>B12DCCN007</t>
  </si>
  <si>
    <t>Nguyễn Chí</t>
  </si>
  <si>
    <t>Công</t>
  </si>
  <si>
    <t>D12CNPM1</t>
  </si>
  <si>
    <t>B12DCCN008</t>
  </si>
  <si>
    <t>Nguyễn Thành</t>
  </si>
  <si>
    <t>B12DCCN011</t>
  </si>
  <si>
    <t>Lê Anh</t>
  </si>
  <si>
    <t>Dũng</t>
  </si>
  <si>
    <t>B12DCCN012</t>
  </si>
  <si>
    <t>Phan Văn</t>
  </si>
  <si>
    <t>B12DCCN014</t>
  </si>
  <si>
    <t>Nguyễn Anh</t>
  </si>
  <si>
    <t>Duy</t>
  </si>
  <si>
    <t>B12DCCN020</t>
  </si>
  <si>
    <t>Đỗ Huy</t>
  </si>
  <si>
    <t>Hoàng</t>
  </si>
  <si>
    <t>D12CNPM5</t>
  </si>
  <si>
    <t>B12DCCN021</t>
  </si>
  <si>
    <t>B12DCCN022</t>
  </si>
  <si>
    <t>Lê Văn</t>
  </si>
  <si>
    <t>B12DCCN023</t>
  </si>
  <si>
    <t>Nguyễn Bá</t>
  </si>
  <si>
    <t>B12DCCN024</t>
  </si>
  <si>
    <t>Phan Thị</t>
  </si>
  <si>
    <t>Khanh</t>
  </si>
  <si>
    <t>B12DCCN025</t>
  </si>
  <si>
    <t>Đỗ Thị</t>
  </si>
  <si>
    <t>Lan</t>
  </si>
  <si>
    <t>B12DCCN026</t>
  </si>
  <si>
    <t>Hoàng Tuấn</t>
  </si>
  <si>
    <t>B12DCCN028</t>
  </si>
  <si>
    <t>Nguyễn Viết</t>
  </si>
  <si>
    <t>B12DCCN029</t>
  </si>
  <si>
    <t>Nguyễn Tiến</t>
  </si>
  <si>
    <t>B12DCCN034</t>
  </si>
  <si>
    <t>Lục Thị Linh</t>
  </si>
  <si>
    <t>Nhâm</t>
  </si>
  <si>
    <t>B12DCCN035</t>
  </si>
  <si>
    <t>Đinh Cống</t>
  </si>
  <si>
    <t>Phong</t>
  </si>
  <si>
    <t>B12DCCN037</t>
  </si>
  <si>
    <t>Nguyễn Danh</t>
  </si>
  <si>
    <t>Quang</t>
  </si>
  <si>
    <t>B12DCCN038</t>
  </si>
  <si>
    <t>Lưu Xuân</t>
  </si>
  <si>
    <t>Quyến</t>
  </si>
  <si>
    <t>B12DCCN039</t>
  </si>
  <si>
    <t>Trần Công</t>
  </si>
  <si>
    <t>Thái</t>
  </si>
  <si>
    <t>B12DCCN041</t>
  </si>
  <si>
    <t>Phạm Văn</t>
  </si>
  <si>
    <t>B12DCCN048</t>
  </si>
  <si>
    <t>Đỗ Thanh</t>
  </si>
  <si>
    <t>B12DCCN051</t>
  </si>
  <si>
    <t>Vương Minh</t>
  </si>
  <si>
    <t>Vũ</t>
  </si>
  <si>
    <t>B12DCCN052</t>
  </si>
  <si>
    <t>Nguyễn Thị Mai</t>
  </si>
  <si>
    <t>B12DCCN053</t>
  </si>
  <si>
    <t>B12DCCN056</t>
  </si>
  <si>
    <t>Cương</t>
  </si>
  <si>
    <t>B12DCCN057</t>
  </si>
  <si>
    <t>Phan Mạnh</t>
  </si>
  <si>
    <t>Đạt</t>
  </si>
  <si>
    <t>B12DCCN058</t>
  </si>
  <si>
    <t>Tạ Quang</t>
  </si>
  <si>
    <t>B12DCCN060</t>
  </si>
  <si>
    <t>Đặng Phi</t>
  </si>
  <si>
    <t>Dương</t>
  </si>
  <si>
    <t>B12DCCN063</t>
  </si>
  <si>
    <t>Phạm Anh</t>
  </si>
  <si>
    <t>Hiếu</t>
  </si>
  <si>
    <t>B12DCCN066</t>
  </si>
  <si>
    <t>Đinh Văn</t>
  </si>
  <si>
    <t>B12DCCN067</t>
  </si>
  <si>
    <t>Từ Huy</t>
  </si>
  <si>
    <t>Khôi</t>
  </si>
  <si>
    <t>B12DCCN071</t>
  </si>
  <si>
    <t>Nguyễn Đức</t>
  </si>
  <si>
    <t>B12DCCN072</t>
  </si>
  <si>
    <t>Mây</t>
  </si>
  <si>
    <t>B12DCCN076</t>
  </si>
  <si>
    <t>Nguyễn Tất</t>
  </si>
  <si>
    <t>Nghĩa</t>
  </si>
  <si>
    <t>B12DCCN078</t>
  </si>
  <si>
    <t>Hoàng Thanh</t>
  </si>
  <si>
    <t>Nhạ</t>
  </si>
  <si>
    <t>B12DCCN079</t>
  </si>
  <si>
    <t>Nguyễn Thị Hồng</t>
  </si>
  <si>
    <t>Nhung</t>
  </si>
  <si>
    <t>B12DCCN080</t>
  </si>
  <si>
    <t>Nguyễn Trọng</t>
  </si>
  <si>
    <t>Phúc</t>
  </si>
  <si>
    <t>B12DCCN081</t>
  </si>
  <si>
    <t>Đỗ Đăng</t>
  </si>
  <si>
    <t>Quân</t>
  </si>
  <si>
    <t>B12DCCN082</t>
  </si>
  <si>
    <t>Hoàng Văn</t>
  </si>
  <si>
    <t>B12DCCN086</t>
  </si>
  <si>
    <t>Đỗ Văn</t>
  </si>
  <si>
    <t>Thiện</t>
  </si>
  <si>
    <t>B12DCCN089</t>
  </si>
  <si>
    <t>Nguyễn Thế</t>
  </si>
  <si>
    <t>Toán</t>
  </si>
  <si>
    <t>B12DCCN091</t>
  </si>
  <si>
    <t>Trần Minh</t>
  </si>
  <si>
    <t>Trí</t>
  </si>
  <si>
    <t>B12DCCN095</t>
  </si>
  <si>
    <t>Phạm Đức</t>
  </si>
  <si>
    <t>Việt</t>
  </si>
  <si>
    <t>B12DCCN096</t>
  </si>
  <si>
    <t>Vũ Hoàng</t>
  </si>
  <si>
    <t>B12DCCN102</t>
  </si>
  <si>
    <t>Nguyễn Thị Việt</t>
  </si>
  <si>
    <t>B12DCCN103</t>
  </si>
  <si>
    <t>Phan Toàn</t>
  </si>
  <si>
    <t>Chung</t>
  </si>
  <si>
    <t>B12DCCN108</t>
  </si>
  <si>
    <t>Lê Tất</t>
  </si>
  <si>
    <t>Doãn</t>
  </si>
  <si>
    <t>B12DCCN112</t>
  </si>
  <si>
    <t>Lã Mạnh</t>
  </si>
  <si>
    <t>Hiển</t>
  </si>
  <si>
    <t>B12DCCN113</t>
  </si>
  <si>
    <t>B12DCCN116</t>
  </si>
  <si>
    <t>Trần Mạnh</t>
  </si>
  <si>
    <t>B12DCCN122</t>
  </si>
  <si>
    <t>Lễ</t>
  </si>
  <si>
    <t>B112DCCN064</t>
  </si>
  <si>
    <t>Tạ Duy</t>
  </si>
  <si>
    <t>Nhóm: 02</t>
  </si>
  <si>
    <r>
      <t>Giờ thi: 13</t>
    </r>
    <r>
      <rPr>
        <b/>
        <vertAlign val="superscript"/>
        <sz val="11"/>
        <rFont val="Times New Roman"/>
        <family val="1"/>
      </rPr>
      <t>h</t>
    </r>
    <r>
      <rPr>
        <b/>
        <sz val="11"/>
        <rFont val="Times New Roman"/>
        <family val="1"/>
      </rPr>
      <t>-17</t>
    </r>
    <r>
      <rPr>
        <b/>
        <vertAlign val="superscript"/>
        <sz val="11"/>
        <rFont val="Times New Roman"/>
        <family val="1"/>
      </rPr>
      <t>h</t>
    </r>
  </si>
  <si>
    <t>B12DCCN101</t>
  </si>
  <si>
    <t>B12DCCN123</t>
  </si>
  <si>
    <t>Lê Tiến</t>
  </si>
  <si>
    <t>Lộc</t>
  </si>
  <si>
    <t>B12DCCN125</t>
  </si>
  <si>
    <t>Nguyễn Thanh</t>
  </si>
  <si>
    <t>Mai</t>
  </si>
  <si>
    <t>B12DCCN128</t>
  </si>
  <si>
    <t>Mai Thị Thu</t>
  </si>
  <si>
    <t>Nga</t>
  </si>
  <si>
    <t>B12DCCN130</t>
  </si>
  <si>
    <t>B12DCCN131</t>
  </si>
  <si>
    <t>Phương</t>
  </si>
  <si>
    <t>B12DCCN133</t>
  </si>
  <si>
    <t>Trần Hồng</t>
  </si>
  <si>
    <t>B12DCCN135</t>
  </si>
  <si>
    <t>Quý</t>
  </si>
  <si>
    <t>B12DCCN136</t>
  </si>
  <si>
    <t>Nguyễn Xuân</t>
  </si>
  <si>
    <t>Sơn</t>
  </si>
  <si>
    <t>B12DCCN138</t>
  </si>
  <si>
    <t>Nguyễn Vũ</t>
  </si>
  <si>
    <t>B12DCCN139</t>
  </si>
  <si>
    <t>Thu</t>
  </si>
  <si>
    <t>B12DCCN141</t>
  </si>
  <si>
    <t>Lê Khánh</t>
  </si>
  <si>
    <t>Toàn</t>
  </si>
  <si>
    <t>B12DCCN143</t>
  </si>
  <si>
    <t>Tuấn</t>
  </si>
  <si>
    <t>B12DCCN144</t>
  </si>
  <si>
    <t>B12DCCN146</t>
  </si>
  <si>
    <t>Mai Sơn</t>
  </si>
  <si>
    <t>B12DCCN149</t>
  </si>
  <si>
    <t>Nguyễn Tuấn</t>
  </si>
  <si>
    <t>B12DCCN150</t>
  </si>
  <si>
    <t>Lê Tuấn</t>
  </si>
  <si>
    <t>B12DCCN155</t>
  </si>
  <si>
    <t>Trần Tiến</t>
  </si>
  <si>
    <t>B12DCCN158</t>
  </si>
  <si>
    <t>Trịnh Đình</t>
  </si>
  <si>
    <t>B12DCCN162</t>
  </si>
  <si>
    <t>Nguyễn Minh</t>
  </si>
  <si>
    <t>Hải</t>
  </si>
  <si>
    <t>B12DCCN164</t>
  </si>
  <si>
    <t>Trần Đình</t>
  </si>
  <si>
    <t>Hạnh</t>
  </si>
  <si>
    <t>B12DCCN165</t>
  </si>
  <si>
    <t>Lỗ Thái</t>
  </si>
  <si>
    <t>Hòa</t>
  </si>
  <si>
    <t>B12DCCN169</t>
  </si>
  <si>
    <t>Đặng Đình</t>
  </si>
  <si>
    <t>B12DCCN171</t>
  </si>
  <si>
    <t>B12DCCN177</t>
  </si>
  <si>
    <t>Nguyễn Thị Thanh</t>
  </si>
  <si>
    <t>Huyền</t>
  </si>
  <si>
    <t>B12DCCN179</t>
  </si>
  <si>
    <t>B12DCCN183</t>
  </si>
  <si>
    <t>B12DCCN184</t>
  </si>
  <si>
    <t>Trần Anh</t>
  </si>
  <si>
    <t>Ngọc</t>
  </si>
  <si>
    <t>B12DCCN190</t>
  </si>
  <si>
    <t>Hà Đức</t>
  </si>
  <si>
    <t>B12DCCN192</t>
  </si>
  <si>
    <t>B12DCCN193</t>
  </si>
  <si>
    <t>Nguyễn Thị Phương</t>
  </si>
  <si>
    <t>Thảo</t>
  </si>
  <si>
    <t>B12DCCN197</t>
  </si>
  <si>
    <t>Dương Văn</t>
  </si>
  <si>
    <t>Tiến</t>
  </si>
  <si>
    <t>B12DCCN200</t>
  </si>
  <si>
    <t>Nguyễn Đình</t>
  </si>
  <si>
    <t>Trường</t>
  </si>
  <si>
    <t>B12DCCN202</t>
  </si>
  <si>
    <t>Quách Quang</t>
  </si>
  <si>
    <t>B12DCCN203</t>
  </si>
  <si>
    <t>Bùi Thanh</t>
  </si>
  <si>
    <t>B12DCCN205</t>
  </si>
  <si>
    <t>Nguyễn Hoàng</t>
  </si>
  <si>
    <t>B12DCCN207</t>
  </si>
  <si>
    <t>B12DCCN209</t>
  </si>
  <si>
    <t>B12DCCN211</t>
  </si>
  <si>
    <t>Đam</t>
  </si>
  <si>
    <t>B12DCCN213</t>
  </si>
  <si>
    <t>Nguyễn Trung</t>
  </si>
  <si>
    <t>B12DCCN218</t>
  </si>
  <si>
    <t>Lương Thị Thu</t>
  </si>
  <si>
    <t>Hà</t>
  </si>
  <si>
    <t>B12DCCN222</t>
  </si>
  <si>
    <t>Trần Văn</t>
  </si>
  <si>
    <t>B12DCCN225</t>
  </si>
  <si>
    <t>B12DCCN230</t>
  </si>
  <si>
    <t>B12DCCN232</t>
  </si>
  <si>
    <t>Đoàn Đức</t>
  </si>
  <si>
    <t>B12DCCN233</t>
  </si>
  <si>
    <t>B12DCCN234</t>
  </si>
  <si>
    <t>Minh</t>
  </si>
  <si>
    <t>B12DCCN235</t>
  </si>
  <si>
    <t>B12DCCN236</t>
  </si>
  <si>
    <t>Trương Quang</t>
  </si>
  <si>
    <t>B12DCCN237</t>
  </si>
  <si>
    <t>Hoàng Thị Nhàn</t>
  </si>
  <si>
    <t>B12DCCN242</t>
  </si>
  <si>
    <t>B12DCCN243</t>
  </si>
  <si>
    <t>B12DCCN244</t>
  </si>
  <si>
    <t>Hà Thanh</t>
  </si>
  <si>
    <t>Tâm</t>
  </si>
  <si>
    <t>B12DCCN247</t>
  </si>
  <si>
    <t>Thanh</t>
  </si>
  <si>
    <t>B12DCCN252</t>
  </si>
  <si>
    <t>Trang</t>
  </si>
  <si>
    <t>B12DCCN257</t>
  </si>
  <si>
    <t>B12DCCN260</t>
  </si>
  <si>
    <t>B12DCCN262</t>
  </si>
  <si>
    <t>Dương Bảo</t>
  </si>
  <si>
    <t>B12DCCN268</t>
  </si>
  <si>
    <t>Diệp</t>
  </si>
  <si>
    <t>B12DCCN274</t>
  </si>
  <si>
    <t>Nhóm: 05</t>
  </si>
  <si>
    <t>Ngày thi: 12/1/2017</t>
  </si>
  <si>
    <t>B14LDCN002</t>
  </si>
  <si>
    <t>Phạm Duy</t>
  </si>
  <si>
    <t>L14CNPM</t>
  </si>
  <si>
    <t>B14LDCN003</t>
  </si>
  <si>
    <t>Ánh</t>
  </si>
  <si>
    <t>B14LDCN004</t>
  </si>
  <si>
    <t>Ba</t>
  </si>
  <si>
    <t>B14LDCN005</t>
  </si>
  <si>
    <t>Biên</t>
  </si>
  <si>
    <t>B14LDCN008</t>
  </si>
  <si>
    <t>Nguyễn Quốc</t>
  </si>
  <si>
    <t>B14LDCN009</t>
  </si>
  <si>
    <t>Mai Thế</t>
  </si>
  <si>
    <t>B14LDCN010</t>
  </si>
  <si>
    <t>B14LDCN012</t>
  </si>
  <si>
    <t>Lê Thanh</t>
  </si>
  <si>
    <t>B14LDCN014</t>
  </si>
  <si>
    <t>Hậu</t>
  </si>
  <si>
    <t>B14LDCN015</t>
  </si>
  <si>
    <t>B14LDCN016</t>
  </si>
  <si>
    <t>B14LDCN018</t>
  </si>
  <si>
    <t>B14LDCN050</t>
  </si>
  <si>
    <t>Cấn Quang</t>
  </si>
  <si>
    <t>B14LDCN020</t>
  </si>
  <si>
    <t>Hoàng Đạt</t>
  </si>
  <si>
    <t>B14LDCN022</t>
  </si>
  <si>
    <t>Hoàng Mạnh</t>
  </si>
  <si>
    <t>B14LDCN019</t>
  </si>
  <si>
    <t>B14LDCN025</t>
  </si>
  <si>
    <t>Nguyễn Công</t>
  </si>
  <si>
    <t>Luận</t>
  </si>
  <si>
    <t>B14LDCN026</t>
  </si>
  <si>
    <t>B14LDCN028</t>
  </si>
  <si>
    <t>Thái Thị</t>
  </si>
  <si>
    <t>B14LDCN029</t>
  </si>
  <si>
    <t>Bùi Tuấn</t>
  </si>
  <si>
    <t>B14LDCN030</t>
  </si>
  <si>
    <t>B14LDCN031</t>
  </si>
  <si>
    <t>Phan Anh</t>
  </si>
  <si>
    <t>Nguyên</t>
  </si>
  <si>
    <t>B14LDCN027</t>
  </si>
  <si>
    <t>Ninh</t>
  </si>
  <si>
    <t>B14LDCN033</t>
  </si>
  <si>
    <t>Quách Văn</t>
  </si>
  <si>
    <t>B14LDCN034</t>
  </si>
  <si>
    <t>Lại Thế</t>
  </si>
  <si>
    <t>Quyền</t>
  </si>
  <si>
    <t>B14LDCN043</t>
  </si>
  <si>
    <t>Thoa</t>
  </si>
  <si>
    <t>B14LDCN044</t>
  </si>
  <si>
    <t>Trần Thị Lệ</t>
  </si>
  <si>
    <t>Thủy</t>
  </si>
  <si>
    <t>B14LDCN045</t>
  </si>
  <si>
    <t>Phạm Thị Thu</t>
  </si>
  <si>
    <t>Thúy</t>
  </si>
  <si>
    <t>B14LDCN036</t>
  </si>
  <si>
    <t>B14LDCN037</t>
  </si>
  <si>
    <t>Lương Văn</t>
  </si>
  <si>
    <t>B14LDCN039</t>
  </si>
  <si>
    <t>Mai Văn</t>
  </si>
  <si>
    <t>Tú</t>
  </si>
  <si>
    <t>B14LDCN040</t>
  </si>
  <si>
    <t>B14LDCN041</t>
  </si>
  <si>
    <t>Nguyễn Huy</t>
  </si>
  <si>
    <t>Tuyến</t>
  </si>
  <si>
    <t>B14LDCN048</t>
  </si>
  <si>
    <t>B14LDCN001</t>
  </si>
  <si>
    <t>Phạm Thế</t>
  </si>
  <si>
    <t>B14LDCN013</t>
  </si>
  <si>
    <t>Hằng</t>
  </si>
  <si>
    <t>B14LDCN017</t>
  </si>
  <si>
    <t>Lương Thị</t>
  </si>
  <si>
    <t>Huệ</t>
  </si>
  <si>
    <t>B14LDCN024</t>
  </si>
  <si>
    <t>Phạm Thùy</t>
  </si>
  <si>
    <t>B14LDCN038</t>
  </si>
  <si>
    <t>Tốt</t>
  </si>
  <si>
    <t>B14LDCN049</t>
  </si>
  <si>
    <t>Đặng Thị</t>
  </si>
  <si>
    <t>Xuân</t>
  </si>
  <si>
    <t>B12DCCN403</t>
  </si>
  <si>
    <t>Nguyễn Chí Song</t>
  </si>
  <si>
    <t>503-A3</t>
  </si>
  <si>
    <t>Nhóm: 04</t>
  </si>
  <si>
    <t>Nhóm: 03</t>
  </si>
  <si>
    <t>Nhóm: 06</t>
  </si>
  <si>
    <t>B12DCCN275</t>
  </si>
  <si>
    <t>B12DCCN280</t>
  </si>
  <si>
    <t>Bùi Khánh</t>
  </si>
  <si>
    <t>B12DCCN282</t>
  </si>
  <si>
    <t>Trần Hoàng</t>
  </si>
  <si>
    <t>B12DCCN285</t>
  </si>
  <si>
    <t>Phạm Công</t>
  </si>
  <si>
    <t>B12DCCN291</t>
  </si>
  <si>
    <t>B12DCCN295</t>
  </si>
  <si>
    <t>Phạm Thị Huyền</t>
  </si>
  <si>
    <t>B12DCCN296</t>
  </si>
  <si>
    <t>Phạm Xuân</t>
  </si>
  <si>
    <t>B12DCCN297</t>
  </si>
  <si>
    <t>B12DCCN300</t>
  </si>
  <si>
    <t>B12DCCN301</t>
  </si>
  <si>
    <t>Lê Xuân</t>
  </si>
  <si>
    <t>B12DCCN302</t>
  </si>
  <si>
    <t>Đoàn Văn</t>
  </si>
  <si>
    <t>B12DCCN308</t>
  </si>
  <si>
    <t>Nguyễn Hồng</t>
  </si>
  <si>
    <t>Đông</t>
  </si>
  <si>
    <t>B12DCCN312</t>
  </si>
  <si>
    <t>Bùi Thái</t>
  </si>
  <si>
    <t>B12DCCN317</t>
  </si>
  <si>
    <t>Hiệp</t>
  </si>
  <si>
    <t>B12DCCN324</t>
  </si>
  <si>
    <t>B12DCCN325</t>
  </si>
  <si>
    <t>Hương</t>
  </si>
  <si>
    <t>B12DCCN326</t>
  </si>
  <si>
    <t>Nông Đình</t>
  </si>
  <si>
    <t>Khải</t>
  </si>
  <si>
    <t>B12DCCN329</t>
  </si>
  <si>
    <t>Nguyễn Bảo</t>
  </si>
  <si>
    <t>B12DCCN333</t>
  </si>
  <si>
    <t>B12DCCN334</t>
  </si>
  <si>
    <t>Nguyễn Ngọc</t>
  </si>
  <si>
    <t>B12DCCN335</t>
  </si>
  <si>
    <t>Mỵ</t>
  </si>
  <si>
    <t>B12DCCN337</t>
  </si>
  <si>
    <t>Phái</t>
  </si>
  <si>
    <t>B12DCCN340</t>
  </si>
  <si>
    <t>B12DCCN350</t>
  </si>
  <si>
    <t>B12DCCN355</t>
  </si>
  <si>
    <t>Vũ Hữu</t>
  </si>
  <si>
    <t>B12DCCN356</t>
  </si>
  <si>
    <t>Đặng Thanh</t>
  </si>
  <si>
    <t>B12DCCN363</t>
  </si>
  <si>
    <t>Chuông</t>
  </si>
  <si>
    <t>B12DCCN365</t>
  </si>
  <si>
    <t>Mai Thành</t>
  </si>
  <si>
    <t>B12DCCN366</t>
  </si>
  <si>
    <t>B12DCCN367</t>
  </si>
  <si>
    <t>B12DCCN372</t>
  </si>
  <si>
    <t>Nguyễn Mạnh</t>
  </si>
  <si>
    <t>Hào</t>
  </si>
  <si>
    <t>B12DCCN374</t>
  </si>
  <si>
    <t>Hoàng Quốc</t>
  </si>
  <si>
    <t>B12DCCN376</t>
  </si>
  <si>
    <t>Ngô Ngọc</t>
  </si>
  <si>
    <t>B12DCCN377</t>
  </si>
  <si>
    <t>Đinh Hải</t>
  </si>
  <si>
    <t>B12DCCN379</t>
  </si>
  <si>
    <t>Nguyễn Quý</t>
  </si>
  <si>
    <t>Hữu</t>
  </si>
  <si>
    <t>B12DCCN381</t>
  </si>
  <si>
    <t>Phạm Trí</t>
  </si>
  <si>
    <t>Khang</t>
  </si>
  <si>
    <t>B12DCCN382</t>
  </si>
  <si>
    <t>Khoa</t>
  </si>
  <si>
    <t>B12DCCN384</t>
  </si>
  <si>
    <t>Bùi Thị Khánh</t>
  </si>
  <si>
    <t>B12DCCN386</t>
  </si>
  <si>
    <t>Nguyễn Nhật</t>
  </si>
  <si>
    <t>B12DCCN387</t>
  </si>
  <si>
    <t>Đào Xuân</t>
  </si>
  <si>
    <t>B12DCCN388</t>
  </si>
  <si>
    <t>B12DCCN391</t>
  </si>
  <si>
    <t>Nguyễn Quang</t>
  </si>
  <si>
    <t>B12DCCN392</t>
  </si>
  <si>
    <t>B12DCCN394</t>
  </si>
  <si>
    <t>Nguyễn Khắc</t>
  </si>
  <si>
    <t>B12DCCN395</t>
  </si>
  <si>
    <t>Trần Đức</t>
  </si>
  <si>
    <t>B12DCCN397</t>
  </si>
  <si>
    <t>B12DCCN398</t>
  </si>
  <si>
    <t>B12DCCN405</t>
  </si>
  <si>
    <t>Thiệu</t>
  </si>
  <si>
    <t>B12DCCN406</t>
  </si>
  <si>
    <t>B12DCCN407</t>
  </si>
  <si>
    <t>Vũ Thị Lệ</t>
  </si>
  <si>
    <t>B12DCCN408</t>
  </si>
  <si>
    <t>Bùi Duy</t>
  </si>
  <si>
    <t>B12DCCN409</t>
  </si>
  <si>
    <t>B12DCCN410</t>
  </si>
  <si>
    <t>Tống Xuân</t>
  </si>
  <si>
    <t>B12DCCN419</t>
  </si>
  <si>
    <t>Trần Kiều</t>
  </si>
  <si>
    <t>B12DCCN420</t>
  </si>
  <si>
    <t>Võ Thế</t>
  </si>
  <si>
    <t>B12DCCN421</t>
  </si>
  <si>
    <t>Bình</t>
  </si>
  <si>
    <t>B12DCCN422</t>
  </si>
  <si>
    <t>Chiến</t>
  </si>
  <si>
    <t>B12DCCN424</t>
  </si>
  <si>
    <t>Trần Trường</t>
  </si>
  <si>
    <t>B12LDCN210</t>
  </si>
  <si>
    <t>Tuyên</t>
  </si>
  <si>
    <t>L12CN5</t>
  </si>
  <si>
    <t>B12DCCN426</t>
  </si>
  <si>
    <t>Đoàn Công</t>
  </si>
  <si>
    <t>B12DCCN427</t>
  </si>
  <si>
    <t>B12DCCN428</t>
  </si>
  <si>
    <t>Chu Đức</t>
  </si>
  <si>
    <t>B12DCCN429</t>
  </si>
  <si>
    <t>Giang</t>
  </si>
  <si>
    <t>B12DCCN430</t>
  </si>
  <si>
    <t>Trần Quang</t>
  </si>
  <si>
    <t>B12DCCN431</t>
  </si>
  <si>
    <t>Lê Hồng</t>
  </si>
  <si>
    <t>B12DCCN435</t>
  </si>
  <si>
    <t>Hồng</t>
  </si>
  <si>
    <t>B12DCCN438</t>
  </si>
  <si>
    <t>B12DCCN441</t>
  </si>
  <si>
    <t>Trần Đăng</t>
  </si>
  <si>
    <t>B12DCCN443</t>
  </si>
  <si>
    <t>Phạm Thị Hoài</t>
  </si>
  <si>
    <t>B12DCCN444</t>
  </si>
  <si>
    <t>Đỗ Thị Phương</t>
  </si>
  <si>
    <t>Loan</t>
  </si>
  <si>
    <t>B12DCCN445</t>
  </si>
  <si>
    <t>Đỗ Phi</t>
  </si>
  <si>
    <t>B12DCCN447</t>
  </si>
  <si>
    <t>Kiều Thị</t>
  </si>
  <si>
    <t>Mơ</t>
  </si>
  <si>
    <t>B12DCCN448</t>
  </si>
  <si>
    <t>Đặng Hoài</t>
  </si>
  <si>
    <t>B12DCCN449</t>
  </si>
  <si>
    <t>Lê Huy</t>
  </si>
  <si>
    <t>B12DCCN452</t>
  </si>
  <si>
    <t>Phượng</t>
  </si>
  <si>
    <t>B12DCCN453</t>
  </si>
  <si>
    <t>Hoàng ánh</t>
  </si>
  <si>
    <t>B12DCCN454</t>
  </si>
  <si>
    <t>Sông</t>
  </si>
  <si>
    <t>B12DCCN455</t>
  </si>
  <si>
    <t>B12DCCN457</t>
  </si>
  <si>
    <t>Thịnh</t>
  </si>
  <si>
    <t>B12DCCN458</t>
  </si>
  <si>
    <t>Hồng Hữu</t>
  </si>
  <si>
    <t>Thoại</t>
  </si>
  <si>
    <t>B12DCCN459</t>
  </si>
  <si>
    <t>Phạm Hoàng</t>
  </si>
  <si>
    <t>B12DCCN460</t>
  </si>
  <si>
    <t>B12DCCN461</t>
  </si>
  <si>
    <t>Nguyễn Quỳnh</t>
  </si>
  <si>
    <t>B12DCCN462</t>
  </si>
  <si>
    <t>Dương Tuyết</t>
  </si>
  <si>
    <t>Trinh</t>
  </si>
  <si>
    <t>B12DCCN463</t>
  </si>
  <si>
    <t>Lê Thành</t>
  </si>
  <si>
    <t>Trung</t>
  </si>
  <si>
    <t>B12DCCN464</t>
  </si>
  <si>
    <t>B12DCCN465</t>
  </si>
  <si>
    <t>B12DCCN466</t>
  </si>
  <si>
    <t>Tô Thanh</t>
  </si>
  <si>
    <t>B12DCCN467</t>
  </si>
  <si>
    <t>Vọng</t>
  </si>
  <si>
    <t>B12DCCN469</t>
  </si>
  <si>
    <t>Đàm Đức</t>
  </si>
  <si>
    <t>B12DCCN471</t>
  </si>
  <si>
    <t>Nguyễn Trí</t>
  </si>
  <si>
    <t>Bắc</t>
  </si>
  <si>
    <t>B12DCCN475</t>
  </si>
  <si>
    <t>Vũ Hải</t>
  </si>
  <si>
    <t>Đăng</t>
  </si>
  <si>
    <t>B12DCCN478</t>
  </si>
  <si>
    <t>Cao Văn</t>
  </si>
  <si>
    <t>Đích</t>
  </si>
  <si>
    <t>B12DCCN480</t>
  </si>
  <si>
    <t>B12DCCN483</t>
  </si>
  <si>
    <t>Vũ Minh</t>
  </si>
  <si>
    <t>B12DCCN490</t>
  </si>
  <si>
    <t>Ngô Mạnh</t>
  </si>
  <si>
    <t>B12DCCN493</t>
  </si>
  <si>
    <t>Ngô Gia</t>
  </si>
  <si>
    <t>Lượng</t>
  </si>
  <si>
    <t>B12DCCN497</t>
  </si>
  <si>
    <t>Nhất</t>
  </si>
  <si>
    <t>B12DCCN498</t>
  </si>
  <si>
    <t>Trần Trung</t>
  </si>
  <si>
    <t>B12DCCN499</t>
  </si>
  <si>
    <t>B12DCCN500</t>
  </si>
  <si>
    <t>B12DCCN501</t>
  </si>
  <si>
    <t>Vũ Cao</t>
  </si>
  <si>
    <t>B12DCCN502</t>
  </si>
  <si>
    <t>Ninh Đức</t>
  </si>
  <si>
    <t>B12DCCN503</t>
  </si>
  <si>
    <t>B12DCCN506</t>
  </si>
  <si>
    <t>Tài</t>
  </si>
  <si>
    <t>B12DCCN507</t>
  </si>
  <si>
    <t>Chử Kim</t>
  </si>
  <si>
    <t>B12DCCN508</t>
  </si>
  <si>
    <t>Mai Nam</t>
  </si>
  <si>
    <t>B12DCCN509</t>
  </si>
  <si>
    <t>Phan Danh</t>
  </si>
  <si>
    <t>B12DCCN511</t>
  </si>
  <si>
    <t>Vũ Duy</t>
  </si>
  <si>
    <t>B12DCCN512</t>
  </si>
  <si>
    <t>Lăng Đức</t>
  </si>
  <si>
    <t>B12DCCN515</t>
  </si>
  <si>
    <t>Hoàng Đức</t>
  </si>
  <si>
    <t>Thuận</t>
  </si>
  <si>
    <t>B12DCCN516</t>
  </si>
  <si>
    <t>B12DCCN517</t>
  </si>
  <si>
    <t>Đào Hoàng</t>
  </si>
  <si>
    <t>B12DCCN519</t>
  </si>
  <si>
    <t>Lê Nguyên</t>
  </si>
  <si>
    <t>Toản</t>
  </si>
  <si>
    <t>B12DCCN521</t>
  </si>
  <si>
    <t>B12DCCN527</t>
  </si>
  <si>
    <t>Sacksith</t>
  </si>
  <si>
    <t>Xaphakdy</t>
  </si>
  <si>
    <t>N12DCCN054</t>
  </si>
  <si>
    <t>B12DECN002</t>
  </si>
  <si>
    <t>Bùi Đức</t>
  </si>
  <si>
    <t>E12CQCN01-B</t>
  </si>
  <si>
    <t>B12DECN001</t>
  </si>
  <si>
    <t>Chu Quốc</t>
  </si>
  <si>
    <t>B12DECN003</t>
  </si>
  <si>
    <t>Nguyễn Thế Tùng</t>
  </si>
  <si>
    <t>B12DECN004</t>
  </si>
  <si>
    <t>B12DECN005</t>
  </si>
  <si>
    <t>Trần Tuấn</t>
  </si>
  <si>
    <t>B12DECN006</t>
  </si>
  <si>
    <t>Bỳ Việt</t>
  </si>
  <si>
    <t>Cường</t>
  </si>
  <si>
    <t>B12DECN025</t>
  </si>
  <si>
    <t>B12DECN007</t>
  </si>
  <si>
    <t>Đàn</t>
  </si>
  <si>
    <t>B12DECN009</t>
  </si>
  <si>
    <t>B12DECN010</t>
  </si>
  <si>
    <t>Trịnh Xuân</t>
  </si>
  <si>
    <t>Khánh</t>
  </si>
  <si>
    <t>B12DECN013</t>
  </si>
  <si>
    <t>Đỗ Tuấn</t>
  </si>
  <si>
    <t>B12DECN012</t>
  </si>
  <si>
    <t>Phạm Quang</t>
  </si>
  <si>
    <t>B12DECN015</t>
  </si>
  <si>
    <t>Đàm Hải</t>
  </si>
  <si>
    <t>B12DECN016</t>
  </si>
  <si>
    <t>Vũ Mạnh</t>
  </si>
  <si>
    <t>B12DECN017</t>
  </si>
  <si>
    <t>Nguyễn Trần</t>
  </si>
  <si>
    <t>B12DECN018</t>
  </si>
  <si>
    <t>B12DECN020</t>
  </si>
  <si>
    <t>Trịnh Đức</t>
  </si>
  <si>
    <t>B12DECN021</t>
  </si>
  <si>
    <t>B12DECN022</t>
  </si>
  <si>
    <t>Cấn Văn</t>
  </si>
  <si>
    <t>B12DECN024</t>
  </si>
  <si>
    <t>B12DECN026</t>
  </si>
  <si>
    <t>BẢNG ĐIỂM HỌC PHẦN</t>
  </si>
  <si>
    <t>Các học phần thay thế tốt nghiệp, năm học 2015 - 2016</t>
  </si>
  <si>
    <t>Vắng</t>
  </si>
  <si>
    <t>Nguyễn Hoa Cương</t>
  </si>
  <si>
    <t>Hà Nội, ngày 19 tháng 1 năm 2017</t>
  </si>
  <si>
    <t>705-A2</t>
  </si>
  <si>
    <t>An ninh mạng</t>
  </si>
  <si>
    <r>
      <t>Giờ thi: 8</t>
    </r>
    <r>
      <rPr>
        <b/>
        <vertAlign val="superscript"/>
        <sz val="11"/>
        <rFont val="Times New Roman"/>
        <family val="1"/>
      </rPr>
      <t>h</t>
    </r>
    <r>
      <rPr>
        <b/>
        <sz val="11"/>
        <rFont val="Times New Roman"/>
        <family val="1"/>
      </rPr>
      <t>-17</t>
    </r>
    <r>
      <rPr>
        <b/>
        <vertAlign val="superscript"/>
        <sz val="11"/>
        <rFont val="Times New Roman"/>
        <family val="1"/>
      </rPr>
      <t>h</t>
    </r>
  </si>
  <si>
    <t>B12DCCN151</t>
  </si>
  <si>
    <t>An</t>
  </si>
  <si>
    <t>D12ATTTM</t>
  </si>
  <si>
    <t>B12DCCN472</t>
  </si>
  <si>
    <t>Cảnh</t>
  </si>
  <si>
    <t>B12DCCN214</t>
  </si>
  <si>
    <t>B12DCCN323</t>
  </si>
  <si>
    <t>B12DCCN119</t>
  </si>
  <si>
    <t>Nguyễn Long</t>
  </si>
  <si>
    <t>B12DCCN206</t>
  </si>
  <si>
    <t>B12DCCN170</t>
  </si>
  <si>
    <t>B12DCCN228</t>
  </si>
  <si>
    <t>B12DCCN328</t>
  </si>
  <si>
    <t>Nguyễn Thị Khánh</t>
  </si>
  <si>
    <t>Làm đồ án</t>
  </si>
  <si>
    <t>B12DCCN180</t>
  </si>
  <si>
    <t>B12DCCN181</t>
  </si>
  <si>
    <t>B12DCCN182</t>
  </si>
  <si>
    <t>B12DCCN031</t>
  </si>
  <si>
    <t>Chu Hoàng</t>
  </si>
  <si>
    <t>B12DCCN127</t>
  </si>
  <si>
    <t>B12DCCN344</t>
  </si>
  <si>
    <t>Bùi Văn</t>
  </si>
  <si>
    <t>B12DCCN248</t>
  </si>
  <si>
    <t>Trần Phú</t>
  </si>
  <si>
    <t>B12DCCN042</t>
  </si>
  <si>
    <t>B12DCCN191</t>
  </si>
  <si>
    <t>Lưu Quốc</t>
  </si>
  <si>
    <t>B12DCCN348</t>
  </si>
  <si>
    <t>Phan Đình</t>
  </si>
  <si>
    <t>B12DCCN259</t>
  </si>
  <si>
    <t>Hà Nội, ngày 18 tháng 1 năm 2017</t>
  </si>
  <si>
    <t xml:space="preserve">Nguyễn Hoa Cương </t>
  </si>
  <si>
    <t>Phát triển hệ thống dựa trên tri thức</t>
  </si>
  <si>
    <t>Ngày thi: 9/1/2017</t>
  </si>
  <si>
    <t xml:space="preserve">Giờ thi: </t>
  </si>
  <si>
    <t>B12DCCN001</t>
  </si>
  <si>
    <t>Đoàn Thị</t>
  </si>
  <si>
    <t>Ái</t>
  </si>
  <si>
    <t>D12HTTT1</t>
  </si>
  <si>
    <t>B12DCCN003</t>
  </si>
  <si>
    <t>Đào Thị Lan</t>
  </si>
  <si>
    <t>B12DCCN361</t>
  </si>
  <si>
    <t>Phạm Thị Ngọc</t>
  </si>
  <si>
    <t>Các CN mạng viễn thông tiên tiến</t>
  </si>
  <si>
    <t>B12DCCN104</t>
  </si>
  <si>
    <t>Đặng Gia</t>
  </si>
  <si>
    <t>B12DCCN210</t>
  </si>
  <si>
    <t>Ngô Tiến</t>
  </si>
  <si>
    <t>B12DCCN273</t>
  </si>
  <si>
    <t>Mai Thị Thùy</t>
  </si>
  <si>
    <t>B12DCCN269</t>
  </si>
  <si>
    <t>Định</t>
  </si>
  <si>
    <t>B12DCCN157</t>
  </si>
  <si>
    <t>Phạm Lê</t>
  </si>
  <si>
    <t>B12DCCN016</t>
  </si>
  <si>
    <t>Lê Xuân Trường</t>
  </si>
  <si>
    <t>B12DCCN313</t>
  </si>
  <si>
    <t>Trần Thị Ngọc</t>
  </si>
  <si>
    <t>B12DCCN219</t>
  </si>
  <si>
    <t>Mạch Thị</t>
  </si>
  <si>
    <t>B12DCCN018</t>
  </si>
  <si>
    <t>B12DCCN375</t>
  </si>
  <si>
    <t>Nguyễn Thế Hoàng</t>
  </si>
  <si>
    <t>B12DCCN360</t>
  </si>
  <si>
    <t>B12DCCN318</t>
  </si>
  <si>
    <t>Đỗ Trung</t>
  </si>
  <si>
    <t>B12DCCN432</t>
  </si>
  <si>
    <t>Phạm Thị Phương</t>
  </si>
  <si>
    <t>Hoa</t>
  </si>
  <si>
    <t>B12DCCN167</t>
  </si>
  <si>
    <t>Lại Minh</t>
  </si>
  <si>
    <t>B12DCCN321</t>
  </si>
  <si>
    <t>B12DCCN322</t>
  </si>
  <si>
    <t>B12DCCN439</t>
  </si>
  <si>
    <t>B12DCCN175</t>
  </si>
  <si>
    <t>B12DCCN223</t>
  </si>
  <si>
    <t>Đặng Quốc</t>
  </si>
  <si>
    <t>B12DCCN224</t>
  </si>
  <si>
    <t>B12DCCN380</t>
  </si>
  <si>
    <t>Đỗ Phúc</t>
  </si>
  <si>
    <t>B12DCCN120</t>
  </si>
  <si>
    <t>Bùi Đình</t>
  </si>
  <si>
    <t>B12DCCN070</t>
  </si>
  <si>
    <t>Nguyễn Khánh</t>
  </si>
  <si>
    <t>Ly</t>
  </si>
  <si>
    <t>B12DCCN126</t>
  </si>
  <si>
    <t>B12DCCN336</t>
  </si>
  <si>
    <t>Hoàng Quang</t>
  </si>
  <si>
    <t>B12DCCN075</t>
  </si>
  <si>
    <t>B12DCCN393</t>
  </si>
  <si>
    <t>Đỗ Thị Thu</t>
  </si>
  <si>
    <t>B12DCCN077</t>
  </si>
  <si>
    <t>Ngoan</t>
  </si>
  <si>
    <t>B12DCCN186</t>
  </si>
  <si>
    <t>B12DCCN416</t>
  </si>
  <si>
    <t>Nghiêm Đình</t>
  </si>
  <si>
    <t>B12DCCN187</t>
  </si>
  <si>
    <t>Lương Thúy</t>
  </si>
  <si>
    <t>B12DCCN338</t>
  </si>
  <si>
    <t>B12DCCN339</t>
  </si>
  <si>
    <t>Bùi Hồng</t>
  </si>
  <si>
    <t>B12DCCN241</t>
  </si>
  <si>
    <t>Đinh Thị</t>
  </si>
  <si>
    <t>Quỳnh</t>
  </si>
  <si>
    <t>B12DCCN341</t>
  </si>
  <si>
    <t>Mai Thị</t>
  </si>
  <si>
    <t>Sao</t>
  </si>
  <si>
    <t>B12DCCN342</t>
  </si>
  <si>
    <t>B12DCCN194</t>
  </si>
  <si>
    <t>B12DCCN085</t>
  </si>
  <si>
    <t>Uông Công</t>
  </si>
  <si>
    <t>B12DCCN347</t>
  </si>
  <si>
    <t>Ngô Văn</t>
  </si>
  <si>
    <t>B12DCCN196</t>
  </si>
  <si>
    <t>Hoàng Thị</t>
  </si>
  <si>
    <t>B12DCCN088</t>
  </si>
  <si>
    <t>Tĩnh</t>
  </si>
  <si>
    <t>B12DCCN045</t>
  </si>
  <si>
    <t>B12DCCN142</t>
  </si>
  <si>
    <t>Trần Sỹ</t>
  </si>
  <si>
    <t>B12DCCN255</t>
  </si>
  <si>
    <t>Lê Đình</t>
  </si>
  <si>
    <t>B12DCCN354</t>
  </si>
  <si>
    <t>Phùng Văn</t>
  </si>
  <si>
    <t>B112104609</t>
  </si>
  <si>
    <t>Đinh Lâm</t>
  </si>
  <si>
    <t>B12DCCN093</t>
  </si>
  <si>
    <t>B12DCCN263</t>
  </si>
  <si>
    <t>Bùi Thị</t>
  </si>
  <si>
    <t>B12DCCN109</t>
  </si>
  <si>
    <t>Nguyễn Thùy</t>
  </si>
  <si>
    <t>Hà Nội, ngày 23 tháng 1 năm 2017</t>
  </si>
  <si>
    <t>Ngày thi: 23/11/2016</t>
  </si>
  <si>
    <t>B12DCCN523</t>
  </si>
  <si>
    <t>Phonesay</t>
  </si>
  <si>
    <t>Alounsavath</t>
  </si>
  <si>
    <t>D12HTTT2</t>
  </si>
  <si>
    <t>B12DCCN418</t>
  </si>
  <si>
    <t>Nguyễn Hiệp</t>
  </si>
  <si>
    <t>B12DCCN105</t>
  </si>
  <si>
    <t>B12DCCN156</t>
  </si>
  <si>
    <t>Diễm</t>
  </si>
  <si>
    <t>B12DCCN524</t>
  </si>
  <si>
    <t>Lany</t>
  </si>
  <si>
    <t>Douangchanh</t>
  </si>
  <si>
    <t>B12DCCN368</t>
  </si>
  <si>
    <t>B12DCCN369</t>
  </si>
  <si>
    <t>Bùi Trần</t>
  </si>
  <si>
    <t>B12DCCN159</t>
  </si>
  <si>
    <t>B12DCCN107</t>
  </si>
  <si>
    <t>Đặng Bá</t>
  </si>
  <si>
    <t>B12DCCN309</t>
  </si>
  <si>
    <t>Trần Tuấn Anh</t>
  </si>
  <si>
    <t>B12DCCN015</t>
  </si>
  <si>
    <t>Lê Thị Hương</t>
  </si>
  <si>
    <t>B12DCCN217</t>
  </si>
  <si>
    <t>Giáp</t>
  </si>
  <si>
    <t>B12DCCN163</t>
  </si>
  <si>
    <t>B12DCCN373</t>
  </si>
  <si>
    <t>B12DCCN316</t>
  </si>
  <si>
    <t>B12DCCN019</t>
  </si>
  <si>
    <t>B12DCCN220</t>
  </si>
  <si>
    <t>B12DCCN484</t>
  </si>
  <si>
    <t>Nguyễn Thúy</t>
  </si>
  <si>
    <t>B12DCCN114</t>
  </si>
  <si>
    <t>Trần Hữu</t>
  </si>
  <si>
    <t>B12DCCN168</t>
  </si>
  <si>
    <t>B12DCCN221</t>
  </si>
  <si>
    <t>Hoành</t>
  </si>
  <si>
    <t>B12DCCN065</t>
  </si>
  <si>
    <t>Hợp</t>
  </si>
  <si>
    <t>N12DCCN064</t>
  </si>
  <si>
    <t>B12DCCN118</t>
  </si>
  <si>
    <t>B12DCCN176</t>
  </si>
  <si>
    <t>B12DCCN172</t>
  </si>
  <si>
    <t>B12DCCN489</t>
  </si>
  <si>
    <t>B12DCCN446</t>
  </si>
  <si>
    <t>Trần Duy</t>
  </si>
  <si>
    <t>B12DCCN231</t>
  </si>
  <si>
    <t>Đỗ Đông</t>
  </si>
  <si>
    <t>B12DCCN525</t>
  </si>
  <si>
    <t>Aphisay</t>
  </si>
  <si>
    <t>Malaymeuang</t>
  </si>
  <si>
    <t>B12DCCN284</t>
  </si>
  <si>
    <t>Chư Nhật</t>
  </si>
  <si>
    <t>B12DCCN286</t>
  </si>
  <si>
    <t>Nguyễn Hải</t>
  </si>
  <si>
    <t>B12DCCN033</t>
  </si>
  <si>
    <t>B12DCCN099</t>
  </si>
  <si>
    <t>Suliseng</t>
  </si>
  <si>
    <t>Noraseng</t>
  </si>
  <si>
    <t>B12DCCN100</t>
  </si>
  <si>
    <t>Thilaphone</t>
  </si>
  <si>
    <t>Phimmany</t>
  </si>
  <si>
    <t>B12DCCN238</t>
  </si>
  <si>
    <t>B12DCCN399</t>
  </si>
  <si>
    <t>Vũ Thị Mai</t>
  </si>
  <si>
    <t>B12DCCN083</t>
  </si>
  <si>
    <t>B12DCCN526</t>
  </si>
  <si>
    <t>Meelakone</t>
  </si>
  <si>
    <t>Soukkaserm</t>
  </si>
  <si>
    <t>B12DCCN188</t>
  </si>
  <si>
    <t>Phạm Ngọc</t>
  </si>
  <si>
    <t>B112104521</t>
  </si>
  <si>
    <t>Dương Kim</t>
  </si>
  <si>
    <t>B12DCCN404</t>
  </si>
  <si>
    <t>B12DCCN346</t>
  </si>
  <si>
    <t>B12DCCN084</t>
  </si>
  <si>
    <t>Trần Thị</t>
  </si>
  <si>
    <t>Thắm</t>
  </si>
  <si>
    <t>B12DCCN349</t>
  </si>
  <si>
    <t>Thông</t>
  </si>
  <si>
    <t>B12DCCN249</t>
  </si>
  <si>
    <t>Đồng Thị Thanh</t>
  </si>
  <si>
    <t>B12DCCN353</t>
  </si>
  <si>
    <t>B12DCCN090</t>
  </si>
  <si>
    <t>Vũ Thị</t>
  </si>
  <si>
    <t>B12DCCN253</t>
  </si>
  <si>
    <t>Đàm Văn</t>
  </si>
  <si>
    <t>Triệu</t>
  </si>
  <si>
    <t>B12DCCN256</t>
  </si>
  <si>
    <t>Đặng Anh</t>
  </si>
  <si>
    <t>B12DCCN411</t>
  </si>
  <si>
    <t>Lê Mạnh</t>
  </si>
  <si>
    <t>B12DCCN092</t>
  </si>
  <si>
    <t>B12DCCN261</t>
  </si>
  <si>
    <t>B12DCCN357</t>
  </si>
  <si>
    <t>Tuyền</t>
  </si>
  <si>
    <t>B12DCCN264</t>
  </si>
  <si>
    <t>Đinh Thị Hải</t>
  </si>
  <si>
    <t>Yến</t>
  </si>
</sst>
</file>

<file path=xl/styles.xml><?xml version="1.0" encoding="utf-8"?>
<styleSheet xmlns="http://schemas.openxmlformats.org/spreadsheetml/2006/main">
  <numFmts count="2">
    <numFmt numFmtId="164" formatCode="0.0_);[Red]\(0.0\)"/>
    <numFmt numFmtId="165" formatCode="#,##0.0"/>
  </numFmts>
  <fonts count="34">
    <font>
      <sz val="12"/>
      <name val=".VnTime"/>
      <family val="2"/>
    </font>
    <font>
      <sz val="12"/>
      <name val="Times New Roman"/>
      <family val="1"/>
    </font>
    <font>
      <sz val="20"/>
      <name val="Times New Roman"/>
      <family val="1"/>
    </font>
    <font>
      <sz val="11"/>
      <name val=".VnTime"/>
      <family val="2"/>
    </font>
    <font>
      <sz val="10"/>
      <name val="Times New Roman"/>
      <family val="1"/>
    </font>
    <font>
      <sz val="11"/>
      <name val="Times New Roman"/>
      <family val="1"/>
    </font>
    <font>
      <b/>
      <u/>
      <sz val="8"/>
      <name val="Times New Roman"/>
      <family val="1"/>
    </font>
    <font>
      <sz val="8"/>
      <name val="Times New Roman"/>
      <family val="1"/>
    </font>
    <font>
      <b/>
      <u/>
      <sz val="9"/>
      <name val="Times New Roman"/>
      <family val="1"/>
    </font>
    <font>
      <b/>
      <sz val="9"/>
      <name val="Times New Roman"/>
      <family val="1"/>
    </font>
    <font>
      <b/>
      <sz val="11"/>
      <name val="Times New Roman"/>
      <family val="1"/>
    </font>
    <font>
      <b/>
      <sz val="12"/>
      <name val="Times New Roman"/>
      <family val="1"/>
    </font>
    <font>
      <sz val="10"/>
      <name val="Arial"/>
      <family val="2"/>
    </font>
    <font>
      <u/>
      <sz val="8.25"/>
      <color indexed="12"/>
      <name val=".VnTime"/>
      <family val="2"/>
    </font>
    <font>
      <b/>
      <sz val="10"/>
      <name val="Times New Roman"/>
      <family val="1"/>
    </font>
    <font>
      <b/>
      <sz val="10"/>
      <name val="Arial"/>
      <family val="2"/>
    </font>
    <font>
      <sz val="13"/>
      <name val="Times New Roman"/>
      <family val="1"/>
    </font>
    <font>
      <sz val="9"/>
      <name val="Times New Roman"/>
      <family val="1"/>
    </font>
    <font>
      <i/>
      <sz val="12"/>
      <name val="Times New Roman"/>
      <family val="1"/>
    </font>
    <font>
      <sz val="10"/>
      <name val="MS Sans Serif"/>
      <family val="2"/>
    </font>
    <font>
      <sz val="12"/>
      <color theme="0"/>
      <name val="Times New Roman"/>
      <family val="1"/>
    </font>
    <font>
      <b/>
      <sz val="10"/>
      <color theme="0"/>
      <name val="Times New Roman"/>
      <family val="1"/>
    </font>
    <font>
      <sz val="10"/>
      <color theme="0"/>
      <name val="Times New Roman"/>
      <family val="1"/>
    </font>
    <font>
      <sz val="11"/>
      <color theme="0"/>
      <name val="Times New Roman"/>
      <family val="1"/>
    </font>
    <font>
      <i/>
      <sz val="11"/>
      <name val="Times New Roman"/>
      <family val="1"/>
    </font>
    <font>
      <sz val="8"/>
      <color theme="0"/>
      <name val="Times New Roman"/>
      <family val="1"/>
    </font>
    <font>
      <b/>
      <sz val="12"/>
      <color theme="0"/>
      <name val="Times New Roman"/>
      <family val="1"/>
    </font>
    <font>
      <sz val="18"/>
      <name val="Times New Roman"/>
      <family val="1"/>
    </font>
    <font>
      <sz val="10"/>
      <color theme="1"/>
      <name val="Times New Roman"/>
      <family val="1"/>
    </font>
    <font>
      <b/>
      <vertAlign val="superscript"/>
      <sz val="11"/>
      <name val="Times New Roman"/>
      <family val="1"/>
    </font>
    <font>
      <b/>
      <sz val="16"/>
      <name val="Times New Roman"/>
      <family val="1"/>
    </font>
    <font>
      <sz val="14"/>
      <name val="Times New Roman"/>
      <family val="1"/>
    </font>
    <font>
      <b/>
      <sz val="14"/>
      <name val="Times New Roman"/>
      <family val="1"/>
    </font>
    <font>
      <sz val="9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9">
    <xf numFmtId="0" fontId="0" fillId="0" borderId="0"/>
    <xf numFmtId="0" fontId="3" fillId="0" borderId="0"/>
    <xf numFmtId="0" fontId="12" fillId="0" borderId="0"/>
    <xf numFmtId="0" fontId="13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3" fillId="0" borderId="0"/>
    <xf numFmtId="0" fontId="3" fillId="0" borderId="0"/>
    <xf numFmtId="0" fontId="19" fillId="0" borderId="0"/>
    <xf numFmtId="0" fontId="3" fillId="0" borderId="0"/>
  </cellStyleXfs>
  <cellXfs count="165">
    <xf numFmtId="0" fontId="0" fillId="0" borderId="0" xfId="0"/>
    <xf numFmtId="0" fontId="1" fillId="0" borderId="0" xfId="0" applyFont="1" applyFill="1" applyProtection="1">
      <protection locked="0"/>
    </xf>
    <xf numFmtId="0" fontId="1" fillId="0" borderId="0" xfId="0" applyFont="1" applyFill="1" applyBorder="1" applyProtection="1">
      <protection locked="0"/>
    </xf>
    <xf numFmtId="0" fontId="5" fillId="0" borderId="0" xfId="0" applyFont="1" applyFill="1" applyProtection="1">
      <protection locked="0"/>
    </xf>
    <xf numFmtId="0" fontId="7" fillId="0" borderId="0" xfId="0" applyFont="1" applyAlignment="1" applyProtection="1">
      <alignment horizontal="justify"/>
      <protection locked="0"/>
    </xf>
    <xf numFmtId="0" fontId="8" fillId="0" borderId="0" xfId="1" applyFont="1" applyFill="1" applyAlignment="1" applyProtection="1">
      <alignment horizontal="center"/>
      <protection locked="0"/>
    </xf>
    <xf numFmtId="0" fontId="9" fillId="0" borderId="0" xfId="1" applyFont="1" applyFill="1" applyAlignment="1" applyProtection="1">
      <protection locked="0"/>
    </xf>
    <xf numFmtId="0" fontId="10" fillId="0" borderId="0" xfId="1" applyFont="1" applyFill="1" applyAlignment="1" applyProtection="1">
      <protection locked="0"/>
    </xf>
    <xf numFmtId="0" fontId="5" fillId="0" borderId="0" xfId="1" applyFont="1" applyFill="1" applyAlignment="1" applyProtection="1">
      <alignment horizontal="center" vertical="center"/>
      <protection locked="0"/>
    </xf>
    <xf numFmtId="0" fontId="5" fillId="0" borderId="0" xfId="1" applyFont="1" applyFill="1" applyProtection="1">
      <protection locked="0"/>
    </xf>
    <xf numFmtId="0" fontId="1" fillId="0" borderId="4" xfId="0" applyFont="1" applyFill="1" applyBorder="1" applyAlignment="1" applyProtection="1">
      <alignment wrapText="1"/>
      <protection locked="0"/>
    </xf>
    <xf numFmtId="0" fontId="4" fillId="0" borderId="12" xfId="1" applyFont="1" applyFill="1" applyBorder="1" applyAlignment="1" applyProtection="1">
      <alignment horizontal="center" vertical="center"/>
      <protection locked="0"/>
    </xf>
    <xf numFmtId="0" fontId="4" fillId="0" borderId="12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vertical="center"/>
    </xf>
    <xf numFmtId="0" fontId="14" fillId="0" borderId="14" xfId="0" applyFont="1" applyFill="1" applyBorder="1" applyAlignment="1">
      <alignment vertical="center"/>
    </xf>
    <xf numFmtId="14" fontId="4" fillId="0" borderId="12" xfId="0" applyNumberFormat="1" applyFont="1" applyFill="1" applyBorder="1" applyAlignment="1">
      <alignment horizontal="center" vertical="center"/>
    </xf>
    <xf numFmtId="164" fontId="4" fillId="0" borderId="14" xfId="4" quotePrefix="1" applyNumberFormat="1" applyFont="1" applyBorder="1" applyAlignment="1" applyProtection="1">
      <alignment horizontal="center" vertical="center"/>
      <protection locked="0"/>
    </xf>
    <xf numFmtId="0" fontId="4" fillId="0" borderId="14" xfId="4" quotePrefix="1" applyFont="1" applyBorder="1" applyAlignment="1" applyProtection="1">
      <alignment horizontal="center" vertical="center"/>
      <protection locked="0"/>
    </xf>
    <xf numFmtId="165" fontId="4" fillId="0" borderId="12" xfId="0" quotePrefix="1" applyNumberFormat="1" applyFont="1" applyFill="1" applyBorder="1" applyAlignment="1" applyProtection="1">
      <alignment horizontal="center" vertical="center"/>
      <protection locked="0"/>
    </xf>
    <xf numFmtId="165" fontId="15" fillId="0" borderId="12" xfId="0" applyNumberFormat="1" applyFont="1" applyFill="1" applyBorder="1" applyAlignment="1" applyProtection="1">
      <alignment horizontal="center" vertical="center"/>
      <protection hidden="1"/>
    </xf>
    <xf numFmtId="0" fontId="4" fillId="0" borderId="12" xfId="0" applyFont="1" applyFill="1" applyBorder="1" applyAlignment="1" applyProtection="1">
      <alignment horizontal="center"/>
      <protection hidden="1"/>
    </xf>
    <xf numFmtId="0" fontId="4" fillId="0" borderId="12" xfId="0" applyFont="1" applyFill="1" applyBorder="1" applyAlignment="1" applyProtection="1">
      <alignment horizontal="center" vertical="center"/>
      <protection hidden="1"/>
    </xf>
    <xf numFmtId="0" fontId="4" fillId="0" borderId="15" xfId="1" applyFont="1" applyFill="1" applyBorder="1" applyAlignment="1" applyProtection="1">
      <alignment horizontal="center" vertical="center"/>
      <protection locked="0"/>
    </xf>
    <xf numFmtId="0" fontId="4" fillId="0" borderId="15" xfId="0" applyFont="1" applyFill="1" applyBorder="1" applyAlignment="1">
      <alignment horizontal="center" vertical="center"/>
    </xf>
    <xf numFmtId="0" fontId="4" fillId="0" borderId="16" xfId="0" applyFont="1" applyFill="1" applyBorder="1" applyAlignment="1">
      <alignment vertical="center"/>
    </xf>
    <xf numFmtId="0" fontId="14" fillId="0" borderId="17" xfId="0" applyFont="1" applyFill="1" applyBorder="1" applyAlignment="1">
      <alignment vertical="center"/>
    </xf>
    <xf numFmtId="14" fontId="4" fillId="0" borderId="15" xfId="0" applyNumberFormat="1" applyFont="1" applyFill="1" applyBorder="1" applyAlignment="1">
      <alignment horizontal="center" vertical="center"/>
    </xf>
    <xf numFmtId="164" fontId="4" fillId="0" borderId="17" xfId="4" quotePrefix="1" applyNumberFormat="1" applyFont="1" applyBorder="1" applyAlignment="1" applyProtection="1">
      <alignment horizontal="center" vertical="center"/>
      <protection locked="0"/>
    </xf>
    <xf numFmtId="0" fontId="4" fillId="0" borderId="17" xfId="4" quotePrefix="1" applyFont="1" applyBorder="1" applyAlignment="1" applyProtection="1">
      <alignment horizontal="center" vertical="center"/>
      <protection locked="0"/>
    </xf>
    <xf numFmtId="165" fontId="4" fillId="0" borderId="15" xfId="0" applyNumberFormat="1" applyFont="1" applyFill="1" applyBorder="1" applyAlignment="1" applyProtection="1">
      <alignment horizontal="center" vertical="center"/>
      <protection locked="0"/>
    </xf>
    <xf numFmtId="165" fontId="15" fillId="0" borderId="15" xfId="0" applyNumberFormat="1" applyFont="1" applyFill="1" applyBorder="1" applyAlignment="1" applyProtection="1">
      <alignment horizontal="center" vertical="center"/>
      <protection hidden="1"/>
    </xf>
    <xf numFmtId="0" fontId="4" fillId="0" borderId="15" xfId="0" applyFont="1" applyFill="1" applyBorder="1" applyAlignment="1" applyProtection="1">
      <alignment horizontal="center"/>
      <protection hidden="1"/>
    </xf>
    <xf numFmtId="165" fontId="4" fillId="0" borderId="15" xfId="0" quotePrefix="1" applyNumberFormat="1" applyFont="1" applyFill="1" applyBorder="1" applyAlignment="1" applyProtection="1">
      <alignment horizontal="center"/>
      <protection hidden="1"/>
    </xf>
    <xf numFmtId="0" fontId="4" fillId="0" borderId="15" xfId="0" applyFont="1" applyFill="1" applyBorder="1" applyAlignment="1" applyProtection="1">
      <alignment horizontal="center" vertical="center"/>
      <protection hidden="1"/>
    </xf>
    <xf numFmtId="0" fontId="4" fillId="0" borderId="17" xfId="4" applyFont="1" applyBorder="1" applyAlignment="1" applyProtection="1">
      <alignment horizontal="center" vertical="center"/>
      <protection locked="0"/>
    </xf>
    <xf numFmtId="0" fontId="4" fillId="0" borderId="18" xfId="1" applyFont="1" applyFill="1" applyBorder="1" applyAlignment="1" applyProtection="1">
      <alignment horizontal="center" vertical="center"/>
      <protection locked="0"/>
    </xf>
    <xf numFmtId="0" fontId="4" fillId="0" borderId="18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vertical="center"/>
    </xf>
    <xf numFmtId="0" fontId="14" fillId="0" borderId="20" xfId="0" applyFont="1" applyFill="1" applyBorder="1" applyAlignment="1">
      <alignment vertical="center"/>
    </xf>
    <xf numFmtId="14" fontId="4" fillId="0" borderId="18" xfId="0" applyNumberFormat="1" applyFont="1" applyFill="1" applyBorder="1" applyAlignment="1">
      <alignment horizontal="center" vertical="center"/>
    </xf>
    <xf numFmtId="164" fontId="4" fillId="0" borderId="20" xfId="4" quotePrefix="1" applyNumberFormat="1" applyFont="1" applyBorder="1" applyAlignment="1" applyProtection="1">
      <alignment horizontal="center" vertical="center"/>
      <protection locked="0"/>
    </xf>
    <xf numFmtId="0" fontId="4" fillId="0" borderId="20" xfId="4" applyFont="1" applyBorder="1" applyAlignment="1" applyProtection="1">
      <alignment horizontal="center" vertical="center"/>
      <protection locked="0"/>
    </xf>
    <xf numFmtId="165" fontId="4" fillId="0" borderId="18" xfId="0" applyNumberFormat="1" applyFont="1" applyFill="1" applyBorder="1" applyAlignment="1" applyProtection="1">
      <alignment horizontal="center" vertical="center"/>
      <protection locked="0"/>
    </xf>
    <xf numFmtId="165" fontId="15" fillId="0" borderId="18" xfId="0" applyNumberFormat="1" applyFont="1" applyFill="1" applyBorder="1" applyAlignment="1" applyProtection="1">
      <alignment horizontal="center" vertical="center"/>
      <protection hidden="1"/>
    </xf>
    <xf numFmtId="0" fontId="4" fillId="0" borderId="18" xfId="0" applyFont="1" applyFill="1" applyBorder="1" applyAlignment="1" applyProtection="1">
      <alignment horizontal="center"/>
      <protection hidden="1"/>
    </xf>
    <xf numFmtId="165" fontId="4" fillId="0" borderId="18" xfId="0" quotePrefix="1" applyNumberFormat="1" applyFont="1" applyFill="1" applyBorder="1" applyAlignment="1" applyProtection="1">
      <alignment horizontal="center"/>
      <protection hidden="1"/>
    </xf>
    <xf numFmtId="0" fontId="4" fillId="0" borderId="18" xfId="0" applyFont="1" applyFill="1" applyBorder="1" applyAlignment="1" applyProtection="1">
      <alignment horizontal="center" vertical="center"/>
      <protection hidden="1"/>
    </xf>
    <xf numFmtId="0" fontId="5" fillId="0" borderId="0" xfId="1" applyFont="1" applyFill="1" applyBorder="1" applyAlignment="1" applyProtection="1">
      <alignment horizontal="center"/>
      <protection locked="0"/>
    </xf>
    <xf numFmtId="0" fontId="5" fillId="0" borderId="0" xfId="5" applyFont="1" applyFill="1" applyBorder="1" applyAlignment="1" applyProtection="1">
      <alignment horizontal="left" vertical="center"/>
      <protection locked="0"/>
    </xf>
    <xf numFmtId="0" fontId="5" fillId="0" borderId="0" xfId="5" applyFont="1" applyFill="1" applyBorder="1" applyAlignment="1" applyProtection="1">
      <alignment horizontal="center" vertical="center"/>
      <protection locked="0"/>
    </xf>
    <xf numFmtId="0" fontId="16" fillId="0" borderId="0" xfId="0" applyFont="1" applyFill="1" applyBorder="1" applyAlignment="1" applyProtection="1">
      <alignment horizontal="center" wrapText="1"/>
      <protection locked="0"/>
    </xf>
    <xf numFmtId="0" fontId="16" fillId="0" borderId="0" xfId="0" applyFont="1" applyFill="1" applyBorder="1" applyAlignment="1" applyProtection="1">
      <alignment horizontal="center"/>
      <protection locked="0"/>
    </xf>
    <xf numFmtId="0" fontId="5" fillId="0" borderId="0" xfId="0" applyFont="1" applyFill="1" applyBorder="1" applyProtection="1">
      <protection locked="0"/>
    </xf>
    <xf numFmtId="0" fontId="17" fillId="0" borderId="0" xfId="5" quotePrefix="1" applyFont="1" applyFill="1" applyBorder="1" applyAlignment="1" applyProtection="1">
      <alignment vertical="center"/>
      <protection locked="0"/>
    </xf>
    <xf numFmtId="0" fontId="17" fillId="0" borderId="0" xfId="5" applyFont="1" applyFill="1" applyBorder="1" applyAlignment="1" applyProtection="1">
      <alignment horizontal="center" vertical="center"/>
      <protection hidden="1"/>
    </xf>
    <xf numFmtId="0" fontId="17" fillId="0" borderId="0" xfId="0" applyFont="1" applyFill="1" applyProtection="1">
      <protection locked="0"/>
    </xf>
    <xf numFmtId="0" fontId="4" fillId="0" borderId="0" xfId="0" applyFont="1" applyFill="1" applyBorder="1" applyAlignment="1" applyProtection="1">
      <alignment horizontal="center" vertical="center"/>
      <protection hidden="1"/>
    </xf>
    <xf numFmtId="0" fontId="4" fillId="0" borderId="0" xfId="0" applyFont="1" applyFill="1" applyBorder="1" applyAlignment="1" applyProtection="1">
      <alignment horizontal="center" vertical="center"/>
      <protection locked="0"/>
    </xf>
    <xf numFmtId="0" fontId="4" fillId="0" borderId="0" xfId="0" applyFont="1" applyFill="1" applyBorder="1" applyAlignment="1" applyProtection="1">
      <alignment horizontal="left"/>
      <protection locked="0"/>
    </xf>
    <xf numFmtId="0" fontId="4" fillId="0" borderId="0" xfId="0" applyFont="1" applyFill="1" applyBorder="1" applyAlignment="1" applyProtection="1">
      <alignment horizontal="center"/>
      <protection hidden="1"/>
    </xf>
    <xf numFmtId="0" fontId="4" fillId="0" borderId="0" xfId="0" applyFont="1" applyFill="1" applyBorder="1" applyAlignment="1" applyProtection="1">
      <alignment horizontal="center"/>
      <protection locked="0"/>
    </xf>
    <xf numFmtId="0" fontId="10" fillId="0" borderId="0" xfId="1" applyFont="1" applyFill="1" applyBorder="1" applyAlignment="1" applyProtection="1">
      <protection locked="0"/>
    </xf>
    <xf numFmtId="0" fontId="10" fillId="0" borderId="0" xfId="6" applyFont="1" applyFill="1" applyBorder="1" applyAlignment="1" applyProtection="1">
      <alignment vertical="center"/>
      <protection locked="0"/>
    </xf>
    <xf numFmtId="0" fontId="5" fillId="0" borderId="0" xfId="6" applyFont="1" applyFill="1" applyBorder="1" applyAlignment="1" applyProtection="1">
      <alignment horizontal="left" vertical="center"/>
      <protection locked="0"/>
    </xf>
    <xf numFmtId="0" fontId="5" fillId="0" borderId="0" xfId="6" applyFont="1" applyFill="1" applyBorder="1" applyAlignment="1" applyProtection="1">
      <alignment horizontal="center" vertical="center"/>
      <protection locked="0"/>
    </xf>
    <xf numFmtId="0" fontId="5" fillId="0" borderId="0" xfId="0" applyFont="1" applyFill="1" applyBorder="1" applyAlignment="1" applyProtection="1">
      <alignment horizontal="center" wrapText="1"/>
      <protection locked="0"/>
    </xf>
    <xf numFmtId="0" fontId="5" fillId="0" borderId="0" xfId="0" applyFont="1" applyFill="1" applyBorder="1" applyAlignment="1" applyProtection="1">
      <alignment horizontal="center"/>
      <protection locked="0"/>
    </xf>
    <xf numFmtId="0" fontId="10" fillId="0" borderId="0" xfId="3" applyFont="1" applyFill="1" applyAlignment="1" applyProtection="1">
      <alignment horizontal="center"/>
      <protection locked="0"/>
    </xf>
    <xf numFmtId="0" fontId="20" fillId="0" borderId="0" xfId="0" applyFont="1" applyFill="1" applyProtection="1">
      <protection locked="0"/>
    </xf>
    <xf numFmtId="0" fontId="20" fillId="0" borderId="0" xfId="0" applyFont="1" applyFill="1" applyBorder="1" applyProtection="1">
      <protection locked="0"/>
    </xf>
    <xf numFmtId="0" fontId="20" fillId="0" borderId="0" xfId="0" applyFont="1" applyFill="1" applyBorder="1" applyAlignment="1" applyProtection="1">
      <alignment horizontal="center" vertical="center"/>
      <protection hidden="1"/>
    </xf>
    <xf numFmtId="0" fontId="20" fillId="0" borderId="0" xfId="0" applyFont="1" applyFill="1" applyBorder="1" applyAlignment="1" applyProtection="1">
      <alignment horizontal="center" vertical="center"/>
      <protection locked="0"/>
    </xf>
    <xf numFmtId="0" fontId="22" fillId="0" borderId="0" xfId="2" applyFont="1" applyFill="1" applyBorder="1" applyAlignment="1" applyProtection="1">
      <alignment horizontal="center" vertical="center" wrapText="1"/>
      <protection locked="0"/>
    </xf>
    <xf numFmtId="0" fontId="20" fillId="0" borderId="0" xfId="0" applyFont="1" applyFill="1" applyBorder="1" applyAlignment="1" applyProtection="1">
      <alignment horizontal="center"/>
      <protection locked="0"/>
    </xf>
    <xf numFmtId="0" fontId="21" fillId="0" borderId="0" xfId="2" applyFont="1" applyFill="1" applyBorder="1" applyAlignment="1" applyProtection="1">
      <alignment horizontal="left" vertical="center" wrapText="1"/>
      <protection hidden="1"/>
    </xf>
    <xf numFmtId="0" fontId="21" fillId="0" borderId="0" xfId="2" applyFont="1" applyFill="1" applyBorder="1" applyAlignment="1" applyProtection="1">
      <alignment horizontal="left" vertical="center" wrapText="1"/>
    </xf>
    <xf numFmtId="0" fontId="21" fillId="0" borderId="0" xfId="2" applyFont="1" applyFill="1" applyBorder="1" applyAlignment="1" applyProtection="1">
      <alignment horizontal="center" vertical="center" wrapText="1"/>
      <protection hidden="1"/>
    </xf>
    <xf numFmtId="10" fontId="20" fillId="0" borderId="0" xfId="0" applyNumberFormat="1" applyFont="1" applyFill="1" applyBorder="1" applyAlignment="1" applyProtection="1">
      <alignment horizontal="center" vertical="center"/>
      <protection hidden="1"/>
    </xf>
    <xf numFmtId="10" fontId="22" fillId="0" borderId="0" xfId="2" applyNumberFormat="1" applyFont="1" applyFill="1" applyBorder="1" applyAlignment="1" applyProtection="1">
      <alignment horizontal="center" vertical="center" wrapText="1"/>
      <protection hidden="1"/>
    </xf>
    <xf numFmtId="0" fontId="23" fillId="0" borderId="0" xfId="0" applyFont="1" applyFill="1" applyBorder="1" applyAlignment="1" applyProtection="1">
      <alignment horizontal="center" vertical="center"/>
      <protection hidden="1"/>
    </xf>
    <xf numFmtId="0" fontId="21" fillId="0" borderId="0" xfId="2" applyFont="1" applyFill="1" applyBorder="1" applyAlignment="1" applyProtection="1">
      <alignment vertical="center" wrapText="1"/>
      <protection locked="0"/>
    </xf>
    <xf numFmtId="0" fontId="20" fillId="0" borderId="0" xfId="0" applyFont="1" applyFill="1" applyBorder="1" applyProtection="1">
      <protection hidden="1"/>
    </xf>
    <xf numFmtId="0" fontId="21" fillId="0" borderId="0" xfId="2" applyFont="1" applyFill="1" applyBorder="1" applyAlignment="1" applyProtection="1">
      <alignment horizontal="left" vertical="center" wrapText="1"/>
      <protection locked="0"/>
    </xf>
    <xf numFmtId="10" fontId="20" fillId="0" borderId="0" xfId="0" applyNumberFormat="1" applyFont="1" applyFill="1" applyBorder="1" applyAlignment="1" applyProtection="1">
      <alignment horizontal="center" vertical="center"/>
      <protection locked="0"/>
    </xf>
    <xf numFmtId="10" fontId="22" fillId="0" borderId="0" xfId="2" applyNumberFormat="1" applyFont="1" applyFill="1" applyBorder="1" applyAlignment="1" applyProtection="1">
      <alignment horizontal="center" vertical="center" wrapText="1"/>
      <protection locked="0"/>
    </xf>
    <xf numFmtId="0" fontId="23" fillId="0" borderId="0" xfId="0" applyFont="1" applyFill="1" applyBorder="1" applyAlignment="1" applyProtection="1">
      <alignment horizontal="center" vertical="center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Border="1" applyAlignment="1" applyProtection="1">
      <alignment horizontal="center"/>
      <protection locked="0"/>
    </xf>
    <xf numFmtId="10" fontId="1" fillId="0" borderId="0" xfId="0" applyNumberFormat="1" applyFont="1" applyFill="1" applyBorder="1" applyAlignment="1" applyProtection="1">
      <alignment horizontal="center" vertical="center"/>
      <protection hidden="1"/>
    </xf>
    <xf numFmtId="0" fontId="14" fillId="0" borderId="0" xfId="2" applyFont="1" applyFill="1" applyBorder="1" applyAlignment="1" applyProtection="1">
      <alignment vertical="center" wrapText="1"/>
      <protection locked="0"/>
    </xf>
    <xf numFmtId="10" fontId="1" fillId="0" borderId="0" xfId="0" applyNumberFormat="1" applyFont="1" applyFill="1" applyBorder="1" applyAlignment="1" applyProtection="1">
      <alignment horizontal="center" vertical="center"/>
      <protection locked="0"/>
    </xf>
    <xf numFmtId="0" fontId="17" fillId="0" borderId="0" xfId="0" applyFont="1" applyFill="1" applyBorder="1" applyAlignment="1" applyProtection="1">
      <alignment horizontal="center" vertical="center"/>
      <protection hidden="1"/>
    </xf>
    <xf numFmtId="0" fontId="9" fillId="0" borderId="0" xfId="5" quotePrefix="1" applyFont="1" applyFill="1" applyBorder="1" applyAlignment="1" applyProtection="1">
      <alignment vertical="center"/>
      <protection locked="0"/>
    </xf>
    <xf numFmtId="0" fontId="9" fillId="0" borderId="0" xfId="0" applyFont="1" applyFill="1" applyBorder="1" applyAlignment="1" applyProtection="1">
      <alignment horizontal="center" vertical="center"/>
      <protection hidden="1"/>
    </xf>
    <xf numFmtId="0" fontId="9" fillId="0" borderId="0" xfId="0" applyFont="1" applyFill="1" applyProtection="1">
      <protection locked="0"/>
    </xf>
    <xf numFmtId="0" fontId="25" fillId="0" borderId="0" xfId="0" applyFont="1" applyBorder="1" applyAlignment="1" applyProtection="1">
      <alignment horizontal="justify"/>
      <protection locked="0"/>
    </xf>
    <xf numFmtId="0" fontId="26" fillId="0" borderId="0" xfId="0" applyFont="1" applyFill="1" applyBorder="1" applyAlignment="1" applyProtection="1">
      <alignment horizontal="center" vertical="center"/>
      <protection locked="0"/>
    </xf>
    <xf numFmtId="0" fontId="20" fillId="3" borderId="0" xfId="0" applyFont="1" applyFill="1" applyBorder="1" applyProtection="1">
      <protection hidden="1"/>
    </xf>
    <xf numFmtId="0" fontId="14" fillId="2" borderId="4" xfId="0" applyFont="1" applyFill="1" applyBorder="1" applyAlignment="1" applyProtection="1">
      <alignment horizontal="center" vertical="center" wrapText="1"/>
      <protection locked="0"/>
    </xf>
    <xf numFmtId="0" fontId="14" fillId="2" borderId="4" xfId="0" applyFont="1" applyFill="1" applyBorder="1" applyAlignment="1" applyProtection="1">
      <alignment horizontal="center"/>
      <protection locked="0"/>
    </xf>
    <xf numFmtId="0" fontId="11" fillId="0" borderId="0" xfId="1" applyFont="1" applyFill="1" applyAlignment="1" applyProtection="1">
      <alignment vertical="center"/>
      <protection locked="0"/>
    </xf>
    <xf numFmtId="0" fontId="28" fillId="0" borderId="12" xfId="0" applyFont="1" applyFill="1" applyBorder="1" applyAlignment="1">
      <alignment horizontal="left" vertical="center" wrapText="1"/>
    </xf>
    <xf numFmtId="0" fontId="28" fillId="0" borderId="15" xfId="0" applyFont="1" applyFill="1" applyBorder="1" applyAlignment="1">
      <alignment horizontal="left" vertical="center"/>
    </xf>
    <xf numFmtId="0" fontId="28" fillId="0" borderId="15" xfId="0" applyFont="1" applyFill="1" applyBorder="1" applyAlignment="1">
      <alignment horizontal="left" vertical="center" wrapText="1"/>
    </xf>
    <xf numFmtId="0" fontId="28" fillId="0" borderId="18" xfId="0" applyFont="1" applyFill="1" applyBorder="1" applyAlignment="1">
      <alignment horizontal="left" vertical="center"/>
    </xf>
    <xf numFmtId="0" fontId="4" fillId="0" borderId="12" xfId="8" applyFont="1" applyFill="1" applyBorder="1" applyAlignment="1">
      <alignment vertical="center"/>
    </xf>
    <xf numFmtId="0" fontId="28" fillId="0" borderId="18" xfId="0" applyFont="1" applyFill="1" applyBorder="1" applyAlignment="1">
      <alignment horizontal="left" vertical="center" wrapText="1"/>
    </xf>
    <xf numFmtId="0" fontId="10" fillId="0" borderId="0" xfId="1" applyFont="1" applyFill="1" applyAlignment="1" applyProtection="1">
      <alignment vertical="center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164" fontId="4" fillId="0" borderId="11" xfId="4" quotePrefix="1" applyNumberFormat="1" applyFont="1" applyBorder="1" applyAlignment="1" applyProtection="1">
      <alignment horizontal="center" vertical="center"/>
      <protection locked="0"/>
    </xf>
    <xf numFmtId="0" fontId="14" fillId="0" borderId="5" xfId="0" applyFont="1" applyFill="1" applyBorder="1" applyAlignment="1" applyProtection="1">
      <alignment horizontal="center" vertical="center" wrapText="1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14" fillId="2" borderId="4" xfId="0" applyFont="1" applyFill="1" applyBorder="1" applyAlignment="1" applyProtection="1">
      <alignment horizontal="center" vertical="center" wrapText="1"/>
    </xf>
    <xf numFmtId="0" fontId="10" fillId="0" borderId="0" xfId="0" applyFont="1" applyFill="1" applyAlignment="1" applyProtection="1">
      <protection locked="0"/>
    </xf>
    <xf numFmtId="0" fontId="10" fillId="0" borderId="0" xfId="1" applyFont="1" applyFill="1" applyAlignment="1" applyProtection="1">
      <alignment horizontal="right" vertical="center"/>
      <protection locked="0"/>
    </xf>
    <xf numFmtId="0" fontId="14" fillId="0" borderId="1" xfId="0" applyFont="1" applyFill="1" applyBorder="1" applyAlignment="1" applyProtection="1">
      <alignment horizontal="center" vertical="center" wrapText="1"/>
      <protection locked="0"/>
    </xf>
    <xf numFmtId="0" fontId="14" fillId="0" borderId="5" xfId="0" applyFont="1" applyFill="1" applyBorder="1" applyAlignment="1" applyProtection="1">
      <alignment horizontal="center" vertical="center" wrapText="1"/>
      <protection locked="0"/>
    </xf>
    <xf numFmtId="0" fontId="14" fillId="0" borderId="21" xfId="0" applyFont="1" applyFill="1" applyBorder="1" applyAlignment="1" applyProtection="1">
      <alignment horizontal="center" vertical="center" wrapText="1"/>
      <protection locked="0"/>
    </xf>
    <xf numFmtId="0" fontId="14" fillId="0" borderId="22" xfId="0" applyFont="1" applyFill="1" applyBorder="1" applyAlignment="1" applyProtection="1">
      <alignment horizontal="center" vertical="center" wrapText="1"/>
      <protection locked="0"/>
    </xf>
    <xf numFmtId="0" fontId="10" fillId="0" borderId="0" xfId="0" applyFont="1" applyFill="1" applyAlignment="1" applyProtection="1">
      <alignment horizontal="center"/>
      <protection locked="0"/>
    </xf>
    <xf numFmtId="0" fontId="27" fillId="0" borderId="0" xfId="0" applyFont="1" applyFill="1" applyAlignment="1" applyProtection="1">
      <alignment horizontal="center"/>
      <protection locked="0"/>
    </xf>
    <xf numFmtId="0" fontId="2" fillId="0" borderId="0" xfId="0" applyFont="1" applyFill="1" applyAlignment="1" applyProtection="1">
      <alignment horizontal="left"/>
      <protection locked="0"/>
    </xf>
    <xf numFmtId="0" fontId="4" fillId="0" borderId="0" xfId="1" applyFont="1" applyFill="1" applyAlignment="1" applyProtection="1">
      <alignment horizontal="center"/>
      <protection locked="0"/>
    </xf>
    <xf numFmtId="0" fontId="30" fillId="0" borderId="0" xfId="1" applyFont="1" applyFill="1" applyAlignment="1" applyProtection="1">
      <alignment horizontal="center"/>
      <protection locked="0"/>
    </xf>
    <xf numFmtId="0" fontId="6" fillId="0" borderId="0" xfId="1" applyFont="1" applyFill="1" applyAlignment="1" applyProtection="1">
      <alignment horizontal="center"/>
      <protection locked="0"/>
    </xf>
    <xf numFmtId="0" fontId="5" fillId="0" borderId="0" xfId="0" applyFont="1" applyFill="1" applyAlignment="1" applyProtection="1">
      <alignment horizontal="center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14" fillId="0" borderId="1" xfId="0" applyFont="1" applyFill="1" applyBorder="1" applyAlignment="1" applyProtection="1">
      <alignment horizontal="center" vertical="center"/>
      <protection locked="0"/>
    </xf>
    <xf numFmtId="0" fontId="14" fillId="0" borderId="5" xfId="0" applyFont="1" applyFill="1" applyBorder="1" applyAlignment="1" applyProtection="1">
      <alignment horizontal="center" vertical="center"/>
      <protection locked="0"/>
    </xf>
    <xf numFmtId="0" fontId="14" fillId="0" borderId="2" xfId="0" applyFont="1" applyFill="1" applyBorder="1" applyAlignment="1" applyProtection="1">
      <alignment horizontal="center" vertical="center" wrapText="1"/>
      <protection locked="0"/>
    </xf>
    <xf numFmtId="0" fontId="14" fillId="0" borderId="3" xfId="0" applyFont="1" applyFill="1" applyBorder="1" applyAlignment="1" applyProtection="1">
      <alignment horizontal="center" vertical="center" wrapText="1"/>
      <protection locked="0"/>
    </xf>
    <xf numFmtId="0" fontId="14" fillId="0" borderId="6" xfId="0" applyFont="1" applyFill="1" applyBorder="1" applyAlignment="1" applyProtection="1">
      <alignment horizontal="center" vertical="center" wrapText="1"/>
      <protection locked="0"/>
    </xf>
    <xf numFmtId="0" fontId="14" fillId="0" borderId="7" xfId="0" applyFont="1" applyFill="1" applyBorder="1" applyAlignment="1" applyProtection="1">
      <alignment horizontal="center" vertical="center" wrapText="1"/>
      <protection locked="0"/>
    </xf>
    <xf numFmtId="0" fontId="14" fillId="0" borderId="4" xfId="0" applyFont="1" applyFill="1" applyBorder="1" applyAlignment="1" applyProtection="1">
      <alignment horizontal="center" vertical="center" textRotation="90" wrapText="1"/>
      <protection locked="0"/>
    </xf>
    <xf numFmtId="0" fontId="14" fillId="0" borderId="9" xfId="0" applyFont="1" applyFill="1" applyBorder="1" applyAlignment="1" applyProtection="1">
      <alignment horizontal="center" vertical="center" wrapText="1"/>
      <protection locked="0"/>
    </xf>
    <xf numFmtId="0" fontId="14" fillId="0" borderId="10" xfId="0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Fill="1" applyAlignment="1" applyProtection="1">
      <alignment horizontal="right" vertical="center"/>
      <protection locked="0"/>
    </xf>
    <xf numFmtId="0" fontId="11" fillId="0" borderId="0" xfId="1" applyFont="1" applyFill="1" applyAlignment="1" applyProtection="1">
      <alignment horizontal="right" vertical="center"/>
      <protection locked="0"/>
    </xf>
    <xf numFmtId="0" fontId="10" fillId="0" borderId="0" xfId="1" applyFont="1" applyFill="1" applyBorder="1" applyAlignment="1" applyProtection="1">
      <alignment horizontal="center"/>
      <protection locked="0"/>
    </xf>
    <xf numFmtId="0" fontId="10" fillId="0" borderId="0" xfId="0" applyFont="1" applyFill="1" applyBorder="1" applyAlignment="1" applyProtection="1">
      <alignment horizontal="center"/>
      <protection locked="0"/>
    </xf>
    <xf numFmtId="0" fontId="10" fillId="0" borderId="0" xfId="6" applyFont="1" applyFill="1" applyBorder="1" applyAlignment="1" applyProtection="1">
      <alignment horizontal="center" vertical="center"/>
      <protection locked="0"/>
    </xf>
    <xf numFmtId="0" fontId="14" fillId="0" borderId="8" xfId="0" applyFont="1" applyFill="1" applyBorder="1" applyAlignment="1" applyProtection="1">
      <alignment horizontal="center" vertical="center" wrapText="1"/>
      <protection locked="0"/>
    </xf>
    <xf numFmtId="0" fontId="14" fillId="0" borderId="11" xfId="0" applyFont="1" applyFill="1" applyBorder="1" applyAlignment="1" applyProtection="1">
      <alignment horizontal="center" vertical="center" wrapText="1"/>
      <protection locked="0"/>
    </xf>
    <xf numFmtId="0" fontId="14" fillId="0" borderId="0" xfId="1" applyFont="1" applyFill="1" applyBorder="1" applyAlignment="1" applyProtection="1">
      <alignment horizontal="left"/>
      <protection locked="0"/>
    </xf>
    <xf numFmtId="0" fontId="14" fillId="0" borderId="4" xfId="0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Fill="1" applyAlignment="1" applyProtection="1">
      <alignment horizontal="center"/>
      <protection locked="0"/>
    </xf>
    <xf numFmtId="0" fontId="10" fillId="0" borderId="0" xfId="1" applyFont="1" applyFill="1" applyAlignment="1" applyProtection="1">
      <alignment horizontal="center" vertical="center"/>
      <protection locked="0"/>
    </xf>
    <xf numFmtId="0" fontId="10" fillId="0" borderId="0" xfId="1" applyFont="1" applyFill="1" applyBorder="1" applyAlignment="1" applyProtection="1">
      <alignment horizontal="center" wrapText="1"/>
      <protection locked="0"/>
    </xf>
    <xf numFmtId="0" fontId="10" fillId="0" borderId="0" xfId="0" applyFont="1" applyFill="1" applyBorder="1" applyAlignment="1" applyProtection="1">
      <alignment horizontal="center" vertical="center" wrapText="1"/>
      <protection locked="0"/>
    </xf>
    <xf numFmtId="0" fontId="18" fillId="0" borderId="0" xfId="0" applyFont="1" applyFill="1" applyBorder="1" applyAlignment="1" applyProtection="1">
      <alignment horizontal="center"/>
      <protection locked="0"/>
    </xf>
    <xf numFmtId="0" fontId="4" fillId="0" borderId="0" xfId="5" quotePrefix="1" applyFont="1" applyFill="1" applyBorder="1" applyAlignment="1" applyProtection="1">
      <alignment horizontal="right" vertical="center"/>
      <protection locked="0"/>
    </xf>
    <xf numFmtId="0" fontId="14" fillId="0" borderId="23" xfId="0" applyFont="1" applyFill="1" applyBorder="1" applyAlignment="1" applyProtection="1">
      <alignment horizontal="center" vertical="center" wrapText="1"/>
      <protection locked="0"/>
    </xf>
    <xf numFmtId="0" fontId="10" fillId="0" borderId="0" xfId="1" applyFont="1" applyFill="1" applyAlignment="1" applyProtection="1">
      <alignment horizontal="left" vertical="center"/>
      <protection locked="0"/>
    </xf>
    <xf numFmtId="0" fontId="2" fillId="0" borderId="0" xfId="0" applyFont="1" applyFill="1" applyAlignment="1" applyProtection="1">
      <alignment horizontal="center"/>
      <protection locked="0"/>
    </xf>
    <xf numFmtId="0" fontId="1" fillId="0" borderId="0" xfId="0" applyFont="1" applyFill="1" applyAlignment="1" applyProtection="1">
      <alignment horizontal="center"/>
      <protection locked="0"/>
    </xf>
    <xf numFmtId="0" fontId="31" fillId="0" borderId="0" xfId="0" applyFont="1" applyFill="1" applyAlignment="1" applyProtection="1">
      <alignment horizontal="left"/>
      <protection locked="0"/>
    </xf>
    <xf numFmtId="0" fontId="32" fillId="0" borderId="0" xfId="1" applyFont="1" applyFill="1" applyAlignment="1" applyProtection="1">
      <alignment horizontal="center"/>
      <protection locked="0"/>
    </xf>
    <xf numFmtId="0" fontId="11" fillId="0" borderId="0" xfId="1" applyFont="1" applyFill="1" applyAlignment="1" applyProtection="1">
      <alignment horizontal="left" vertical="center"/>
      <protection locked="0"/>
    </xf>
    <xf numFmtId="0" fontId="10" fillId="0" borderId="9" xfId="0" applyFont="1" applyFill="1" applyBorder="1" applyAlignment="1" applyProtection="1">
      <alignment vertical="center" textRotation="90" wrapText="1"/>
      <protection locked="0"/>
    </xf>
    <xf numFmtId="0" fontId="10" fillId="0" borderId="10" xfId="0" applyFont="1" applyFill="1" applyBorder="1" applyAlignment="1" applyProtection="1">
      <alignment vertical="center" textRotation="90" wrapText="1"/>
      <protection locked="0"/>
    </xf>
    <xf numFmtId="0" fontId="4" fillId="0" borderId="0" xfId="0" applyFont="1" applyFill="1" applyAlignment="1" applyProtection="1">
      <alignment horizontal="center"/>
      <protection locked="0"/>
    </xf>
    <xf numFmtId="0" fontId="14" fillId="0" borderId="9" xfId="0" applyFont="1" applyFill="1" applyBorder="1" applyAlignment="1" applyProtection="1">
      <alignment vertical="center" textRotation="90" wrapText="1"/>
      <protection locked="0"/>
    </xf>
    <xf numFmtId="0" fontId="14" fillId="0" borderId="10" xfId="0" applyFont="1" applyFill="1" applyBorder="1" applyAlignment="1" applyProtection="1">
      <alignment vertical="center" textRotation="90" wrapText="1"/>
      <protection locked="0"/>
    </xf>
    <xf numFmtId="0" fontId="33" fillId="0" borderId="15" xfId="0" applyFont="1" applyFill="1" applyBorder="1" applyAlignment="1">
      <alignment horizontal="left" vertical="center"/>
    </xf>
    <xf numFmtId="0" fontId="33" fillId="4" borderId="15" xfId="0" applyFont="1" applyFill="1" applyBorder="1" applyAlignment="1">
      <alignment horizontal="left" vertical="center"/>
    </xf>
  </cellXfs>
  <cellStyles count="9">
    <cellStyle name="Hyperlink" xfId="3" builtinId="8"/>
    <cellStyle name="Normal" xfId="0" builtinId="0"/>
    <cellStyle name="Normal 13" xfId="8"/>
    <cellStyle name="Normal_Bao cao tong hop ket qua thi ket thuc hoc phan_KT2" xfId="2"/>
    <cellStyle name="Normal_DS C07VT1" xfId="5"/>
    <cellStyle name="Normal_DS D07DT2" xfId="6"/>
    <cellStyle name="Normal_DS_lop khoa_2009 (kem theo cac QD thanh lap lop)" xfId="4"/>
    <cellStyle name="Normal_Sheet1" xfId="1"/>
    <cellStyle name="Style 1" xfId="7"/>
  </cellStyles>
  <dxfs count="20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N96"/>
  <sheetViews>
    <sheetView view="pageBreakPreview" zoomScaleSheetLayoutView="100" workbookViewId="0">
      <pane ySplit="4" topLeftCell="A65" activePane="bottomLeft" state="frozen"/>
      <selection activeCell="R4" sqref="R1:S1048576"/>
      <selection pane="bottomLeft" activeCell="K6" sqref="K6"/>
    </sheetView>
  </sheetViews>
  <sheetFormatPr defaultColWidth="9" defaultRowHeight="15.75"/>
  <cols>
    <col min="1" max="1" width="1.25" style="1" customWidth="1"/>
    <col min="2" max="2" width="4" style="1" customWidth="1"/>
    <col min="3" max="3" width="12.625" style="1" customWidth="1"/>
    <col min="4" max="4" width="13.375" style="1" customWidth="1"/>
    <col min="5" max="5" width="7.25" style="1" customWidth="1"/>
    <col min="6" max="6" width="9.375" style="1" hidden="1" customWidth="1"/>
    <col min="7" max="7" width="12.625" style="1" customWidth="1"/>
    <col min="8" max="8" width="5" style="1" customWidth="1"/>
    <col min="9" max="9" width="4.625" style="1" customWidth="1"/>
    <col min="10" max="10" width="4.375" style="1" hidden="1" customWidth="1"/>
    <col min="11" max="11" width="4.75" style="1" customWidth="1"/>
    <col min="12" max="12" width="3.25" style="1" hidden="1" customWidth="1"/>
    <col min="13" max="13" width="4.875" style="1" hidden="1" customWidth="1"/>
    <col min="14" max="14" width="12.625" style="1" hidden="1" customWidth="1"/>
    <col min="15" max="15" width="9" style="1" hidden="1" customWidth="1"/>
    <col min="16" max="16" width="5.75" style="1" customWidth="1"/>
    <col min="17" max="17" width="6.5" style="1" customWidth="1"/>
    <col min="18" max="18" width="6.5" style="1" hidden="1" customWidth="1"/>
    <col min="19" max="19" width="11.875" style="1" hidden="1" customWidth="1"/>
    <col min="20" max="20" width="15.25" style="1" customWidth="1"/>
    <col min="21" max="21" width="6.5" style="1" customWidth="1"/>
    <col min="22" max="22" width="6.5" style="69" customWidth="1"/>
    <col min="23" max="38" width="9" style="68"/>
    <col min="39" max="39" width="9" style="1"/>
    <col min="40" max="40" width="23.625" style="1" bestFit="1" customWidth="1"/>
    <col min="41" max="16384" width="9" style="1"/>
  </cols>
  <sheetData>
    <row r="1" spans="2:40" ht="26.25" hidden="1">
      <c r="H1" s="120" t="s">
        <v>0</v>
      </c>
      <c r="I1" s="120"/>
      <c r="J1" s="120"/>
      <c r="K1" s="120"/>
      <c r="L1" s="121" t="s">
        <v>90</v>
      </c>
      <c r="M1" s="121"/>
      <c r="N1" s="121"/>
      <c r="O1" s="121"/>
      <c r="P1" s="121"/>
      <c r="Q1" s="121"/>
      <c r="R1" s="121"/>
      <c r="S1" s="121"/>
      <c r="T1" s="121"/>
    </row>
    <row r="2" spans="2:40" ht="27.75" customHeight="1">
      <c r="B2" s="122" t="s">
        <v>1</v>
      </c>
      <c r="C2" s="122"/>
      <c r="D2" s="122"/>
      <c r="E2" s="122"/>
      <c r="F2" s="122"/>
      <c r="G2" s="122"/>
      <c r="H2" s="123" t="s">
        <v>710</v>
      </c>
      <c r="I2" s="123"/>
      <c r="J2" s="123"/>
      <c r="K2" s="123"/>
      <c r="L2" s="123"/>
      <c r="M2" s="123"/>
      <c r="N2" s="123"/>
      <c r="O2" s="123"/>
      <c r="P2" s="123"/>
      <c r="Q2" s="123"/>
      <c r="R2" s="123"/>
      <c r="S2" s="123"/>
      <c r="T2" s="123"/>
      <c r="U2" s="3"/>
    </row>
    <row r="3" spans="2:40" ht="25.5" customHeight="1">
      <c r="B3" s="124" t="s">
        <v>2</v>
      </c>
      <c r="C3" s="124"/>
      <c r="D3" s="124"/>
      <c r="E3" s="124"/>
      <c r="F3" s="124"/>
      <c r="G3" s="124"/>
      <c r="H3" s="125" t="s">
        <v>711</v>
      </c>
      <c r="I3" s="125"/>
      <c r="J3" s="125"/>
      <c r="K3" s="125"/>
      <c r="L3" s="125"/>
      <c r="M3" s="125"/>
      <c r="N3" s="125"/>
      <c r="O3" s="125"/>
      <c r="P3" s="125"/>
      <c r="Q3" s="125"/>
      <c r="R3" s="125"/>
      <c r="S3" s="125"/>
      <c r="T3" s="125"/>
      <c r="U3" s="4"/>
      <c r="V3" s="95"/>
      <c r="AD3" s="69"/>
      <c r="AE3" s="70"/>
      <c r="AF3" s="69"/>
      <c r="AG3" s="69"/>
      <c r="AH3" s="69"/>
      <c r="AI3" s="70"/>
      <c r="AJ3" s="69"/>
    </row>
    <row r="4" spans="2:40" ht="4.5" customHeight="1">
      <c r="B4" s="5"/>
      <c r="C4" s="5"/>
      <c r="D4" s="5"/>
      <c r="E4" s="5"/>
      <c r="F4" s="5"/>
      <c r="G4" s="6"/>
      <c r="H4" s="6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4"/>
      <c r="V4" s="95"/>
      <c r="AE4" s="71"/>
      <c r="AI4" s="71"/>
    </row>
    <row r="5" spans="2:40" ht="23.25" customHeight="1">
      <c r="B5" s="114" t="s">
        <v>3</v>
      </c>
      <c r="C5" s="114"/>
      <c r="D5" s="100" t="s">
        <v>87</v>
      </c>
      <c r="E5" s="100"/>
      <c r="F5" s="100"/>
      <c r="G5" s="100"/>
      <c r="H5" s="100"/>
      <c r="I5" s="100"/>
      <c r="J5" s="100"/>
      <c r="K5" s="100"/>
      <c r="L5" s="100"/>
      <c r="M5" s="137"/>
      <c r="N5" s="137"/>
      <c r="O5" s="137"/>
      <c r="P5" s="146" t="s">
        <v>86</v>
      </c>
      <c r="Q5" s="146"/>
      <c r="R5" s="146"/>
      <c r="S5" s="146"/>
      <c r="T5" s="146"/>
      <c r="W5" s="126" t="s">
        <v>46</v>
      </c>
      <c r="X5" s="126" t="s">
        <v>9</v>
      </c>
      <c r="Y5" s="126" t="s">
        <v>45</v>
      </c>
      <c r="Z5" s="126" t="s">
        <v>44</v>
      </c>
      <c r="AA5" s="126"/>
      <c r="AB5" s="126"/>
      <c r="AC5" s="126"/>
      <c r="AD5" s="126" t="s">
        <v>43</v>
      </c>
      <c r="AE5" s="126"/>
      <c r="AF5" s="126" t="s">
        <v>41</v>
      </c>
      <c r="AG5" s="126"/>
      <c r="AH5" s="126" t="s">
        <v>42</v>
      </c>
      <c r="AI5" s="126"/>
      <c r="AJ5" s="126" t="s">
        <v>40</v>
      </c>
      <c r="AK5" s="126"/>
      <c r="AL5" s="89"/>
    </row>
    <row r="6" spans="2:40" ht="17.25" customHeight="1">
      <c r="B6" s="136" t="s">
        <v>4</v>
      </c>
      <c r="C6" s="136"/>
      <c r="D6" s="8"/>
      <c r="G6" s="107" t="s">
        <v>88</v>
      </c>
      <c r="H6" s="107"/>
      <c r="I6" s="107"/>
      <c r="J6" s="107"/>
      <c r="K6" s="107"/>
      <c r="L6" s="107"/>
      <c r="M6" s="114"/>
      <c r="N6" s="114"/>
      <c r="O6" s="114"/>
      <c r="P6" s="146" t="s">
        <v>89</v>
      </c>
      <c r="Q6" s="146"/>
      <c r="R6" s="146"/>
      <c r="S6" s="146"/>
      <c r="T6" s="146"/>
      <c r="W6" s="126"/>
      <c r="X6" s="126"/>
      <c r="Y6" s="126"/>
      <c r="Z6" s="126"/>
      <c r="AA6" s="126"/>
      <c r="AB6" s="126"/>
      <c r="AC6" s="126"/>
      <c r="AD6" s="126"/>
      <c r="AE6" s="126"/>
      <c r="AF6" s="126"/>
      <c r="AG6" s="126"/>
      <c r="AH6" s="126"/>
      <c r="AI6" s="126"/>
      <c r="AJ6" s="126"/>
      <c r="AK6" s="126"/>
      <c r="AL6" s="89"/>
    </row>
    <row r="7" spans="2:40" ht="5.25" customHeight="1"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67"/>
      <c r="Q7" s="3"/>
      <c r="R7" s="3"/>
      <c r="S7" s="3"/>
      <c r="T7" s="3"/>
      <c r="W7" s="126"/>
      <c r="X7" s="126"/>
      <c r="Y7" s="126"/>
      <c r="Z7" s="126"/>
      <c r="AA7" s="126"/>
      <c r="AB7" s="126"/>
      <c r="AC7" s="126"/>
      <c r="AD7" s="126"/>
      <c r="AE7" s="126"/>
      <c r="AF7" s="126"/>
      <c r="AG7" s="126"/>
      <c r="AH7" s="126"/>
      <c r="AI7" s="126"/>
      <c r="AJ7" s="126"/>
      <c r="AK7" s="126"/>
      <c r="AL7" s="89"/>
    </row>
    <row r="8" spans="2:40" ht="44.25" customHeight="1">
      <c r="B8" s="115" t="s">
        <v>5</v>
      </c>
      <c r="C8" s="127" t="s">
        <v>6</v>
      </c>
      <c r="D8" s="129" t="s">
        <v>7</v>
      </c>
      <c r="E8" s="130"/>
      <c r="F8" s="115" t="s">
        <v>8</v>
      </c>
      <c r="G8" s="115" t="s">
        <v>9</v>
      </c>
      <c r="H8" s="133" t="s">
        <v>10</v>
      </c>
      <c r="I8" s="133" t="s">
        <v>11</v>
      </c>
      <c r="J8" s="133" t="s">
        <v>12</v>
      </c>
      <c r="K8" s="133" t="s">
        <v>13</v>
      </c>
      <c r="L8" s="129" t="s">
        <v>14</v>
      </c>
      <c r="M8" s="134" t="s">
        <v>47</v>
      </c>
      <c r="N8" s="135"/>
      <c r="O8" s="115" t="s">
        <v>15</v>
      </c>
      <c r="P8" s="144" t="s">
        <v>16</v>
      </c>
      <c r="Q8" s="115" t="s">
        <v>17</v>
      </c>
      <c r="R8" s="144" t="s">
        <v>18</v>
      </c>
      <c r="S8" s="115" t="s">
        <v>19</v>
      </c>
      <c r="T8" s="115" t="s">
        <v>20</v>
      </c>
      <c r="W8" s="126"/>
      <c r="X8" s="126"/>
      <c r="Y8" s="126"/>
      <c r="Z8" s="72" t="s">
        <v>21</v>
      </c>
      <c r="AA8" s="72" t="s">
        <v>22</v>
      </c>
      <c r="AB8" s="72" t="s">
        <v>23</v>
      </c>
      <c r="AC8" s="72" t="s">
        <v>24</v>
      </c>
      <c r="AD8" s="72" t="s">
        <v>25</v>
      </c>
      <c r="AE8" s="72" t="s">
        <v>24</v>
      </c>
      <c r="AF8" s="72" t="s">
        <v>25</v>
      </c>
      <c r="AG8" s="72" t="s">
        <v>24</v>
      </c>
      <c r="AH8" s="72" t="s">
        <v>25</v>
      </c>
      <c r="AI8" s="72" t="s">
        <v>24</v>
      </c>
      <c r="AJ8" s="72" t="s">
        <v>25</v>
      </c>
      <c r="AK8" s="73" t="s">
        <v>24</v>
      </c>
      <c r="AL8" s="87"/>
    </row>
    <row r="9" spans="2:40" ht="44.25" customHeight="1">
      <c r="B9" s="116"/>
      <c r="C9" s="128"/>
      <c r="D9" s="131"/>
      <c r="E9" s="132"/>
      <c r="F9" s="116"/>
      <c r="G9" s="116"/>
      <c r="H9" s="133"/>
      <c r="I9" s="133"/>
      <c r="J9" s="133"/>
      <c r="K9" s="133"/>
      <c r="L9" s="151"/>
      <c r="M9" s="115" t="s">
        <v>48</v>
      </c>
      <c r="N9" s="117" t="s">
        <v>49</v>
      </c>
      <c r="O9" s="141"/>
      <c r="P9" s="144"/>
      <c r="Q9" s="141"/>
      <c r="R9" s="144"/>
      <c r="S9" s="116"/>
      <c r="T9" s="141"/>
      <c r="V9" s="96"/>
      <c r="W9" s="74" t="str">
        <f>+D5</f>
        <v>Phân tích thiết kế đảm bảo chất lượng phần mềm</v>
      </c>
      <c r="X9" s="75" t="str">
        <f>+P5</f>
        <v>Nhóm: 01</v>
      </c>
      <c r="Y9" s="76">
        <f>+$AH$9+$AJ$9+$AF$9</f>
        <v>58</v>
      </c>
      <c r="Z9" s="70">
        <f>COUNTIF($S$10:$S$128,"Khiển trách")</f>
        <v>0</v>
      </c>
      <c r="AA9" s="70">
        <f>COUNTIF($S$10:$S$128,"Cảnh cáo")</f>
        <v>0</v>
      </c>
      <c r="AB9" s="70">
        <f>COUNTIF($S$10:$S$128,"Đình chỉ thi")</f>
        <v>0</v>
      </c>
      <c r="AC9" s="77">
        <f>+($Z$9+$AA$9+$AB$9)/$Y$9*100%</f>
        <v>0</v>
      </c>
      <c r="AD9" s="70">
        <f>SUM(COUNTIF($S$10:$S$126,"Vắng"),COUNTIF($S$10:$S$126,"Vắng có phép"))</f>
        <v>0</v>
      </c>
      <c r="AE9" s="78">
        <f>+$AD$9/$Y$9</f>
        <v>0</v>
      </c>
      <c r="AF9" s="79">
        <f>COUNTIF($V$10:$V$126,"Thi lại")</f>
        <v>0</v>
      </c>
      <c r="AG9" s="78">
        <f>+$AF$9/$Y$9</f>
        <v>0</v>
      </c>
      <c r="AH9" s="79">
        <f>COUNTIF($V$10:$V$127,"Học lại")</f>
        <v>28</v>
      </c>
      <c r="AI9" s="78">
        <f>+$AH$9/$Y$9</f>
        <v>0.48275862068965519</v>
      </c>
      <c r="AJ9" s="70">
        <f>COUNTIF($V$11:$V$127,"Đạt")</f>
        <v>30</v>
      </c>
      <c r="AK9" s="77">
        <f>+$AJ$9/$Y$9</f>
        <v>0.51724137931034486</v>
      </c>
      <c r="AL9" s="88"/>
    </row>
    <row r="10" spans="2:40" ht="14.25" customHeight="1">
      <c r="B10" s="134" t="s">
        <v>26</v>
      </c>
      <c r="C10" s="135"/>
      <c r="D10" s="135"/>
      <c r="E10" s="135"/>
      <c r="F10" s="135"/>
      <c r="G10" s="142"/>
      <c r="H10" s="98">
        <v>10</v>
      </c>
      <c r="I10" s="98">
        <v>20</v>
      </c>
      <c r="J10" s="99"/>
      <c r="K10" s="98">
        <v>20</v>
      </c>
      <c r="L10" s="131"/>
      <c r="M10" s="116"/>
      <c r="N10" s="118"/>
      <c r="O10" s="116"/>
      <c r="P10" s="112">
        <f>100-(H10+I10+J10+K10)</f>
        <v>50</v>
      </c>
      <c r="Q10" s="116"/>
      <c r="R10" s="10"/>
      <c r="S10" s="10"/>
      <c r="T10" s="116"/>
      <c r="W10" s="69"/>
      <c r="X10" s="80"/>
      <c r="Y10" s="80"/>
      <c r="Z10" s="80"/>
      <c r="AA10" s="80"/>
      <c r="AB10" s="80"/>
      <c r="AC10" s="80"/>
      <c r="AD10" s="80"/>
      <c r="AE10" s="80"/>
      <c r="AF10" s="80"/>
      <c r="AG10" s="80"/>
      <c r="AH10" s="80"/>
      <c r="AI10" s="80"/>
      <c r="AJ10" s="80"/>
      <c r="AK10" s="80"/>
      <c r="AL10" s="89"/>
    </row>
    <row r="11" spans="2:40" ht="18.75" customHeight="1">
      <c r="B11" s="11">
        <v>1</v>
      </c>
      <c r="C11" s="12" t="s">
        <v>91</v>
      </c>
      <c r="D11" s="13" t="s">
        <v>92</v>
      </c>
      <c r="E11" s="14" t="s">
        <v>93</v>
      </c>
      <c r="F11" s="15">
        <v>34185</v>
      </c>
      <c r="G11" s="23" t="s">
        <v>94</v>
      </c>
      <c r="H11" s="16">
        <v>8</v>
      </c>
      <c r="I11" s="16">
        <v>4</v>
      </c>
      <c r="J11" s="16" t="s">
        <v>27</v>
      </c>
      <c r="K11" s="16">
        <v>1</v>
      </c>
      <c r="L11" s="17"/>
      <c r="M11" s="17"/>
      <c r="N11" s="17"/>
      <c r="O11" s="17"/>
      <c r="P11" s="18">
        <v>0</v>
      </c>
      <c r="Q11" s="19">
        <f t="shared" ref="Q11:Q42" si="0">ROUND(SUMPRODUCT(H11:P11,$H$10:$P$10)/100,1)</f>
        <v>1.8</v>
      </c>
      <c r="R11" s="20" t="str">
        <f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F</v>
      </c>
      <c r="S11" s="20" t="str">
        <f t="shared" ref="S11:S68" si="1">IF($Q11&lt;4,"Kém",IF(AND($Q11&gt;=4,$Q11&lt;=5.4),"Trung bình yếu",IF(AND($Q11&gt;=5.5,$Q11&lt;=6.9),"Trung bình",IF(AND($Q11&gt;=7,$Q11&lt;=8.4),"Khá",IF(AND($Q11&gt;=8.5,$Q11&lt;=10),"Giỏi","")))))</f>
        <v>Kém</v>
      </c>
      <c r="T11" s="21" t="s">
        <v>712</v>
      </c>
      <c r="U11" s="3"/>
      <c r="V11" s="97" t="str">
        <f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Học lại</v>
      </c>
      <c r="W11" s="81"/>
      <c r="X11" s="80"/>
      <c r="Y11" s="80"/>
      <c r="Z11" s="80"/>
      <c r="AA11" s="80"/>
      <c r="AB11" s="80"/>
      <c r="AC11" s="80"/>
      <c r="AD11" s="80"/>
      <c r="AE11" s="80"/>
      <c r="AF11" s="80"/>
      <c r="AG11" s="80"/>
      <c r="AH11" s="80"/>
      <c r="AI11" s="80"/>
      <c r="AJ11" s="80"/>
      <c r="AK11" s="80"/>
      <c r="AL11" s="89"/>
      <c r="AN11" s="101" t="s">
        <v>54</v>
      </c>
    </row>
    <row r="12" spans="2:40" ht="18.75" customHeight="1">
      <c r="B12" s="22">
        <v>2</v>
      </c>
      <c r="C12" s="23" t="s">
        <v>95</v>
      </c>
      <c r="D12" s="24" t="s">
        <v>96</v>
      </c>
      <c r="E12" s="25" t="s">
        <v>97</v>
      </c>
      <c r="F12" s="26">
        <v>34205</v>
      </c>
      <c r="G12" s="23" t="s">
        <v>94</v>
      </c>
      <c r="H12" s="27">
        <v>5</v>
      </c>
      <c r="I12" s="27">
        <v>0</v>
      </c>
      <c r="J12" s="16" t="s">
        <v>27</v>
      </c>
      <c r="K12" s="27">
        <v>1</v>
      </c>
      <c r="L12" s="28"/>
      <c r="M12" s="28"/>
      <c r="N12" s="28"/>
      <c r="O12" s="28"/>
      <c r="P12" s="29"/>
      <c r="Q12" s="30">
        <f t="shared" si="0"/>
        <v>0.7</v>
      </c>
      <c r="R12" s="31" t="str">
        <f>IF(AND($Q12&gt;=9,$Q12&lt;=10),"A+","")&amp;IF(AND($Q12&gt;=8.5,$Q12&lt;=8.9),"A","")&amp;IF(AND($Q12&gt;=8,$Q12&lt;=8.4),"B+","")&amp;IF(AND($Q12&gt;=7,$Q12&lt;=7.9),"B","")&amp;IF(AND($Q12&gt;=6.5,$Q12&lt;=6.9),"C+","")&amp;IF(AND($Q12&gt;=5.5,$Q12&lt;=6.4),"C","")&amp;IF(AND($Q12&gt;=5,$Q12&lt;=5.4),"D+","")&amp;IF(AND($Q12&gt;=4,$Q12&lt;=4.9),"D","")&amp;IF(AND($Q12&lt;4),"F","")</f>
        <v>F</v>
      </c>
      <c r="S12" s="32" t="str">
        <f t="shared" si="1"/>
        <v>Kém</v>
      </c>
      <c r="T12" s="33" t="str">
        <f>+IF(OR($H12=0,$I12=0,$J12=0,$K12=0),"Không đủ ĐKDT","")</f>
        <v>Không đủ ĐKDT</v>
      </c>
      <c r="U12" s="3"/>
      <c r="V12" s="97" t="str">
        <f t="shared" ref="V12:V68" si="2">IF(T12="Không đủ ĐKDT","Học lại",IF(T12="Đình chỉ thi","Học lại",IF(AND(MID(G12,2,2)&gt;="12",T12="Vắng"),"Học lại",IF(T12="Vắng có phép", "Thi lại",IF(T12="Nợ học phí", "Thi lại",IF(AND((MID(G12,2,2)&lt;"12"),Q12&lt;4.5),"Thi lại",IF(Q12&lt;4,"Học lại","Đạt")))))))</f>
        <v>Học lại</v>
      </c>
      <c r="W12" s="81"/>
      <c r="X12" s="80"/>
      <c r="Y12" s="80"/>
      <c r="Z12" s="80"/>
      <c r="AA12" s="72"/>
      <c r="AB12" s="72"/>
      <c r="AC12" s="72"/>
      <c r="AD12" s="72"/>
      <c r="AE12" s="71"/>
      <c r="AF12" s="72"/>
      <c r="AG12" s="72"/>
      <c r="AH12" s="72"/>
      <c r="AI12" s="72"/>
      <c r="AJ12" s="72"/>
      <c r="AK12" s="72"/>
      <c r="AL12" s="87"/>
      <c r="AN12" s="102" t="s">
        <v>55</v>
      </c>
    </row>
    <row r="13" spans="2:40" ht="18.75" customHeight="1">
      <c r="B13" s="22">
        <v>3</v>
      </c>
      <c r="C13" s="23" t="s">
        <v>98</v>
      </c>
      <c r="D13" s="24" t="s">
        <v>99</v>
      </c>
      <c r="E13" s="25" t="s">
        <v>100</v>
      </c>
      <c r="F13" s="26">
        <v>34228</v>
      </c>
      <c r="G13" s="23" t="s">
        <v>101</v>
      </c>
      <c r="H13" s="27">
        <v>10</v>
      </c>
      <c r="I13" s="27">
        <v>3</v>
      </c>
      <c r="J13" s="16" t="s">
        <v>27</v>
      </c>
      <c r="K13" s="27">
        <v>2</v>
      </c>
      <c r="L13" s="34"/>
      <c r="M13" s="34"/>
      <c r="N13" s="34"/>
      <c r="O13" s="34"/>
      <c r="P13" s="29">
        <v>4.5</v>
      </c>
      <c r="Q13" s="30">
        <f t="shared" si="0"/>
        <v>4.3</v>
      </c>
      <c r="R13" s="31" t="str">
        <f t="shared" ref="R13:R68" si="3">IF(AND($Q13&gt;=9,$Q13&lt;=10),"A+","")&amp;IF(AND($Q13&gt;=8.5,$Q13&lt;=8.9),"A","")&amp;IF(AND($Q13&gt;=8,$Q13&lt;=8.4),"B+","")&amp;IF(AND($Q13&gt;=7,$Q13&lt;=7.9),"B","")&amp;IF(AND($Q13&gt;=6.5,$Q13&lt;=6.9),"C+","")&amp;IF(AND($Q13&gt;=5.5,$Q13&lt;=6.4),"C","")&amp;IF(AND($Q13&gt;=5,$Q13&lt;=5.4),"D+","")&amp;IF(AND($Q13&gt;=4,$Q13&lt;=4.9),"D","")&amp;IF(AND($Q13&lt;4),"F","")</f>
        <v>D</v>
      </c>
      <c r="S13" s="32" t="str">
        <f t="shared" si="1"/>
        <v>Trung bình yếu</v>
      </c>
      <c r="T13" s="33" t="str">
        <f t="shared" ref="T13:T68" si="4">+IF(OR($H13=0,$I13=0,$J13=0,$K13=0),"Không đủ ĐKDT","")</f>
        <v/>
      </c>
      <c r="U13" s="3"/>
      <c r="V13" s="97" t="str">
        <f t="shared" si="2"/>
        <v>Đạt</v>
      </c>
      <c r="W13" s="81"/>
      <c r="X13" s="82"/>
      <c r="Y13" s="82"/>
      <c r="Z13" s="86"/>
      <c r="AA13" s="71"/>
      <c r="AB13" s="71"/>
      <c r="AC13" s="71"/>
      <c r="AD13" s="83"/>
      <c r="AE13" s="71"/>
      <c r="AF13" s="84"/>
      <c r="AG13" s="85"/>
      <c r="AH13" s="84"/>
      <c r="AI13" s="85"/>
      <c r="AJ13" s="84"/>
      <c r="AK13" s="71"/>
      <c r="AL13" s="90"/>
      <c r="AN13" s="103" t="s">
        <v>87</v>
      </c>
    </row>
    <row r="14" spans="2:40" ht="18.75" customHeight="1">
      <c r="B14" s="22">
        <v>4</v>
      </c>
      <c r="C14" s="23" t="s">
        <v>102</v>
      </c>
      <c r="D14" s="24" t="s">
        <v>103</v>
      </c>
      <c r="E14" s="25" t="s">
        <v>104</v>
      </c>
      <c r="F14" s="26">
        <v>34658</v>
      </c>
      <c r="G14" s="23" t="s">
        <v>94</v>
      </c>
      <c r="H14" s="27">
        <v>9</v>
      </c>
      <c r="I14" s="27">
        <v>3</v>
      </c>
      <c r="J14" s="16" t="s">
        <v>27</v>
      </c>
      <c r="K14" s="27">
        <v>1</v>
      </c>
      <c r="L14" s="34"/>
      <c r="M14" s="34"/>
      <c r="N14" s="34"/>
      <c r="O14" s="34"/>
      <c r="P14" s="29">
        <v>5</v>
      </c>
      <c r="Q14" s="30">
        <f t="shared" si="0"/>
        <v>4.2</v>
      </c>
      <c r="R14" s="31" t="str">
        <f t="shared" si="3"/>
        <v>D</v>
      </c>
      <c r="S14" s="32" t="str">
        <f t="shared" si="1"/>
        <v>Trung bình yếu</v>
      </c>
      <c r="T14" s="33" t="str">
        <f t="shared" si="4"/>
        <v/>
      </c>
      <c r="U14" s="3"/>
      <c r="V14" s="97" t="str">
        <f t="shared" si="2"/>
        <v>Đạt</v>
      </c>
      <c r="W14" s="81"/>
      <c r="X14" s="69"/>
      <c r="Y14" s="69"/>
      <c r="Z14" s="69"/>
      <c r="AA14" s="69"/>
      <c r="AB14" s="69"/>
      <c r="AC14" s="69"/>
      <c r="AD14" s="69"/>
      <c r="AE14" s="69"/>
      <c r="AF14" s="69"/>
      <c r="AG14" s="69"/>
      <c r="AH14" s="69"/>
      <c r="AI14" s="69"/>
      <c r="AJ14" s="69"/>
      <c r="AK14" s="69"/>
      <c r="AL14" s="2"/>
      <c r="AN14" s="103" t="s">
        <v>56</v>
      </c>
    </row>
    <row r="15" spans="2:40" ht="18.75" customHeight="1">
      <c r="B15" s="22">
        <v>5</v>
      </c>
      <c r="C15" s="23" t="s">
        <v>105</v>
      </c>
      <c r="D15" s="24" t="s">
        <v>71</v>
      </c>
      <c r="E15" s="25" t="s">
        <v>104</v>
      </c>
      <c r="F15" s="26">
        <v>34464</v>
      </c>
      <c r="G15" s="23" t="s">
        <v>106</v>
      </c>
      <c r="H15" s="27">
        <v>9</v>
      </c>
      <c r="I15" s="27">
        <v>4</v>
      </c>
      <c r="J15" s="16" t="s">
        <v>27</v>
      </c>
      <c r="K15" s="27">
        <v>3.5</v>
      </c>
      <c r="L15" s="34"/>
      <c r="M15" s="34"/>
      <c r="N15" s="34"/>
      <c r="O15" s="34"/>
      <c r="P15" s="29">
        <v>3.5</v>
      </c>
      <c r="Q15" s="30">
        <f t="shared" si="0"/>
        <v>4.2</v>
      </c>
      <c r="R15" s="31" t="str">
        <f t="shared" si="3"/>
        <v>D</v>
      </c>
      <c r="S15" s="32" t="str">
        <f t="shared" si="1"/>
        <v>Trung bình yếu</v>
      </c>
      <c r="T15" s="33" t="str">
        <f t="shared" si="4"/>
        <v/>
      </c>
      <c r="U15" s="3"/>
      <c r="V15" s="97" t="str">
        <f t="shared" si="2"/>
        <v>Đạt</v>
      </c>
      <c r="W15" s="81"/>
      <c r="X15" s="69"/>
      <c r="Y15" s="69"/>
      <c r="Z15" s="69"/>
      <c r="AA15" s="69"/>
      <c r="AB15" s="69"/>
      <c r="AC15" s="69"/>
      <c r="AD15" s="69"/>
      <c r="AE15" s="69"/>
      <c r="AF15" s="69"/>
      <c r="AG15" s="69"/>
      <c r="AH15" s="69"/>
      <c r="AI15" s="69"/>
      <c r="AJ15" s="69"/>
      <c r="AK15" s="69"/>
      <c r="AL15" s="2"/>
      <c r="AN15" s="102" t="s">
        <v>57</v>
      </c>
    </row>
    <row r="16" spans="2:40" ht="18.75" customHeight="1">
      <c r="B16" s="22">
        <v>6</v>
      </c>
      <c r="C16" s="23" t="s">
        <v>107</v>
      </c>
      <c r="D16" s="24" t="s">
        <v>108</v>
      </c>
      <c r="E16" s="25" t="s">
        <v>109</v>
      </c>
      <c r="F16" s="26">
        <v>33626</v>
      </c>
      <c r="G16" s="23" t="s">
        <v>110</v>
      </c>
      <c r="H16" s="27">
        <v>7</v>
      </c>
      <c r="I16" s="27">
        <v>2</v>
      </c>
      <c r="J16" s="16" t="s">
        <v>27</v>
      </c>
      <c r="K16" s="27">
        <v>1</v>
      </c>
      <c r="L16" s="34"/>
      <c r="M16" s="34"/>
      <c r="N16" s="34"/>
      <c r="O16" s="34"/>
      <c r="P16" s="29">
        <v>0</v>
      </c>
      <c r="Q16" s="30">
        <f t="shared" si="0"/>
        <v>1.3</v>
      </c>
      <c r="R16" s="31" t="str">
        <f t="shared" si="3"/>
        <v>F</v>
      </c>
      <c r="S16" s="32" t="str">
        <f t="shared" si="1"/>
        <v>Kém</v>
      </c>
      <c r="T16" s="33" t="s">
        <v>712</v>
      </c>
      <c r="U16" s="3"/>
      <c r="V16" s="97" t="str">
        <f t="shared" si="2"/>
        <v>Học lại</v>
      </c>
      <c r="W16" s="81"/>
      <c r="X16" s="69"/>
      <c r="Y16" s="69"/>
      <c r="Z16" s="69"/>
      <c r="AA16" s="69"/>
      <c r="AB16" s="69"/>
      <c r="AC16" s="69"/>
      <c r="AD16" s="69"/>
      <c r="AE16" s="69"/>
      <c r="AF16" s="69"/>
      <c r="AG16" s="69"/>
      <c r="AH16" s="69"/>
      <c r="AI16" s="69"/>
      <c r="AJ16" s="69"/>
      <c r="AK16" s="69"/>
      <c r="AL16" s="2"/>
      <c r="AN16" s="102" t="s">
        <v>58</v>
      </c>
    </row>
    <row r="17" spans="2:40" ht="18.75" customHeight="1">
      <c r="B17" s="22">
        <v>7</v>
      </c>
      <c r="C17" s="23" t="s">
        <v>111</v>
      </c>
      <c r="D17" s="24" t="s">
        <v>112</v>
      </c>
      <c r="E17" s="25" t="s">
        <v>113</v>
      </c>
      <c r="F17" s="26">
        <v>34684</v>
      </c>
      <c r="G17" s="23" t="s">
        <v>114</v>
      </c>
      <c r="H17" s="27">
        <v>0</v>
      </c>
      <c r="I17" s="27">
        <v>0</v>
      </c>
      <c r="J17" s="16" t="s">
        <v>27</v>
      </c>
      <c r="K17" s="27">
        <v>0</v>
      </c>
      <c r="L17" s="34"/>
      <c r="M17" s="34"/>
      <c r="N17" s="34"/>
      <c r="O17" s="34"/>
      <c r="P17" s="29"/>
      <c r="Q17" s="30">
        <f t="shared" si="0"/>
        <v>0</v>
      </c>
      <c r="R17" s="31" t="str">
        <f t="shared" si="3"/>
        <v>F</v>
      </c>
      <c r="S17" s="32" t="str">
        <f t="shared" si="1"/>
        <v>Kém</v>
      </c>
      <c r="T17" s="33" t="str">
        <f t="shared" si="4"/>
        <v>Không đủ ĐKDT</v>
      </c>
      <c r="U17" s="3"/>
      <c r="V17" s="97" t="str">
        <f t="shared" si="2"/>
        <v>Học lại</v>
      </c>
      <c r="W17" s="81"/>
      <c r="X17" s="69"/>
      <c r="Y17" s="69"/>
      <c r="Z17" s="69"/>
      <c r="AA17" s="69"/>
      <c r="AB17" s="69"/>
      <c r="AC17" s="69"/>
      <c r="AD17" s="69"/>
      <c r="AE17" s="69"/>
      <c r="AF17" s="69"/>
      <c r="AG17" s="69"/>
      <c r="AH17" s="69"/>
      <c r="AI17" s="69"/>
      <c r="AJ17" s="69"/>
      <c r="AK17" s="69"/>
      <c r="AL17" s="2"/>
      <c r="AN17" s="104" t="s">
        <v>59</v>
      </c>
    </row>
    <row r="18" spans="2:40" ht="18.75" customHeight="1">
      <c r="B18" s="22">
        <v>8</v>
      </c>
      <c r="C18" s="23" t="s">
        <v>115</v>
      </c>
      <c r="D18" s="24" t="s">
        <v>116</v>
      </c>
      <c r="E18" s="25" t="s">
        <v>113</v>
      </c>
      <c r="F18" s="26">
        <v>34189</v>
      </c>
      <c r="G18" s="23" t="s">
        <v>94</v>
      </c>
      <c r="H18" s="27">
        <v>9</v>
      </c>
      <c r="I18" s="27">
        <v>2</v>
      </c>
      <c r="J18" s="16" t="s">
        <v>27</v>
      </c>
      <c r="K18" s="27">
        <v>1</v>
      </c>
      <c r="L18" s="34"/>
      <c r="M18" s="34"/>
      <c r="N18" s="34"/>
      <c r="O18" s="34"/>
      <c r="P18" s="29">
        <v>0</v>
      </c>
      <c r="Q18" s="30">
        <f t="shared" si="0"/>
        <v>1.5</v>
      </c>
      <c r="R18" s="31" t="str">
        <f t="shared" si="3"/>
        <v>F</v>
      </c>
      <c r="S18" s="32" t="str">
        <f t="shared" si="1"/>
        <v>Kém</v>
      </c>
      <c r="T18" s="33" t="s">
        <v>712</v>
      </c>
      <c r="U18" s="3"/>
      <c r="V18" s="97" t="str">
        <f t="shared" si="2"/>
        <v>Học lại</v>
      </c>
      <c r="W18" s="81"/>
      <c r="X18" s="69"/>
      <c r="Y18" s="69"/>
      <c r="Z18" s="69"/>
      <c r="AA18" s="69"/>
      <c r="AB18" s="69"/>
      <c r="AC18" s="69"/>
      <c r="AD18" s="69"/>
      <c r="AE18" s="69"/>
      <c r="AF18" s="69"/>
      <c r="AG18" s="69"/>
      <c r="AH18" s="69"/>
      <c r="AI18" s="69"/>
      <c r="AJ18" s="69"/>
      <c r="AK18" s="69"/>
      <c r="AL18" s="2"/>
      <c r="AN18" s="105" t="s">
        <v>60</v>
      </c>
    </row>
    <row r="19" spans="2:40" ht="18.75" customHeight="1">
      <c r="B19" s="22">
        <v>9</v>
      </c>
      <c r="C19" s="23" t="s">
        <v>117</v>
      </c>
      <c r="D19" s="24" t="s">
        <v>118</v>
      </c>
      <c r="E19" s="25" t="s">
        <v>119</v>
      </c>
      <c r="F19" s="26">
        <v>34697</v>
      </c>
      <c r="G19" s="23" t="s">
        <v>106</v>
      </c>
      <c r="H19" s="27">
        <v>0</v>
      </c>
      <c r="I19" s="27">
        <v>0</v>
      </c>
      <c r="J19" s="16" t="s">
        <v>27</v>
      </c>
      <c r="K19" s="27">
        <v>0</v>
      </c>
      <c r="L19" s="34"/>
      <c r="M19" s="34"/>
      <c r="N19" s="34"/>
      <c r="O19" s="34"/>
      <c r="P19" s="29"/>
      <c r="Q19" s="30">
        <f t="shared" si="0"/>
        <v>0</v>
      </c>
      <c r="R19" s="31" t="str">
        <f t="shared" si="3"/>
        <v>F</v>
      </c>
      <c r="S19" s="32" t="str">
        <f t="shared" si="1"/>
        <v>Kém</v>
      </c>
      <c r="T19" s="33" t="str">
        <f t="shared" si="4"/>
        <v>Không đủ ĐKDT</v>
      </c>
      <c r="U19" s="3"/>
      <c r="V19" s="97" t="str">
        <f t="shared" si="2"/>
        <v>Học lại</v>
      </c>
      <c r="W19" s="81"/>
      <c r="X19" s="69"/>
      <c r="Y19" s="69"/>
      <c r="Z19" s="69"/>
      <c r="AA19" s="69"/>
      <c r="AB19" s="69"/>
      <c r="AC19" s="69"/>
      <c r="AD19" s="69"/>
      <c r="AE19" s="69"/>
      <c r="AF19" s="69"/>
      <c r="AG19" s="69"/>
      <c r="AH19" s="69"/>
      <c r="AI19" s="69"/>
      <c r="AJ19" s="69"/>
      <c r="AK19" s="69"/>
      <c r="AL19" s="2"/>
      <c r="AN19" s="102" t="s">
        <v>61</v>
      </c>
    </row>
    <row r="20" spans="2:40" ht="18.75" customHeight="1">
      <c r="B20" s="22">
        <v>10</v>
      </c>
      <c r="C20" s="23" t="s">
        <v>120</v>
      </c>
      <c r="D20" s="24" t="s">
        <v>121</v>
      </c>
      <c r="E20" s="25" t="s">
        <v>119</v>
      </c>
      <c r="F20" s="26">
        <v>34408</v>
      </c>
      <c r="G20" s="23" t="s">
        <v>110</v>
      </c>
      <c r="H20" s="27">
        <v>10</v>
      </c>
      <c r="I20" s="27">
        <v>2</v>
      </c>
      <c r="J20" s="16" t="s">
        <v>27</v>
      </c>
      <c r="K20" s="27">
        <v>2</v>
      </c>
      <c r="L20" s="34"/>
      <c r="M20" s="34"/>
      <c r="N20" s="34"/>
      <c r="O20" s="34"/>
      <c r="P20" s="29">
        <v>4.5</v>
      </c>
      <c r="Q20" s="30">
        <f t="shared" si="0"/>
        <v>4.0999999999999996</v>
      </c>
      <c r="R20" s="31" t="str">
        <f t="shared" si="3"/>
        <v>D</v>
      </c>
      <c r="S20" s="32" t="str">
        <f t="shared" si="1"/>
        <v>Trung bình yếu</v>
      </c>
      <c r="T20" s="33" t="str">
        <f t="shared" si="4"/>
        <v/>
      </c>
      <c r="U20" s="3"/>
      <c r="V20" s="97" t="str">
        <f t="shared" si="2"/>
        <v>Đạt</v>
      </c>
      <c r="W20" s="81"/>
      <c r="X20" s="69"/>
      <c r="Y20" s="69"/>
      <c r="Z20" s="69"/>
      <c r="AA20" s="69"/>
      <c r="AB20" s="69"/>
      <c r="AC20" s="69"/>
      <c r="AD20" s="69"/>
      <c r="AE20" s="69"/>
      <c r="AF20" s="69"/>
      <c r="AG20" s="69"/>
      <c r="AH20" s="69"/>
      <c r="AI20" s="69"/>
      <c r="AJ20" s="69"/>
      <c r="AK20" s="69"/>
      <c r="AL20" s="2"/>
      <c r="AN20" s="106" t="s">
        <v>62</v>
      </c>
    </row>
    <row r="21" spans="2:40" ht="18.75" customHeight="1">
      <c r="B21" s="22">
        <v>11</v>
      </c>
      <c r="C21" s="23" t="s">
        <v>122</v>
      </c>
      <c r="D21" s="24" t="s">
        <v>123</v>
      </c>
      <c r="E21" s="25" t="s">
        <v>124</v>
      </c>
      <c r="F21" s="26">
        <v>34564</v>
      </c>
      <c r="G21" s="23" t="s">
        <v>114</v>
      </c>
      <c r="H21" s="27">
        <v>6</v>
      </c>
      <c r="I21" s="27">
        <v>0</v>
      </c>
      <c r="J21" s="16" t="s">
        <v>27</v>
      </c>
      <c r="K21" s="27">
        <v>1</v>
      </c>
      <c r="L21" s="34"/>
      <c r="M21" s="34"/>
      <c r="N21" s="34"/>
      <c r="O21" s="34"/>
      <c r="P21" s="29"/>
      <c r="Q21" s="30">
        <f t="shared" si="0"/>
        <v>0.8</v>
      </c>
      <c r="R21" s="31" t="str">
        <f t="shared" si="3"/>
        <v>F</v>
      </c>
      <c r="S21" s="32" t="str">
        <f t="shared" si="1"/>
        <v>Kém</v>
      </c>
      <c r="T21" s="33" t="str">
        <f t="shared" si="4"/>
        <v>Không đủ ĐKDT</v>
      </c>
      <c r="U21" s="3"/>
      <c r="V21" s="97" t="str">
        <f t="shared" si="2"/>
        <v>Học lại</v>
      </c>
      <c r="W21" s="81"/>
      <c r="X21" s="69"/>
      <c r="Y21" s="69"/>
      <c r="Z21" s="69"/>
      <c r="AA21" s="69"/>
      <c r="AB21" s="69"/>
      <c r="AC21" s="69"/>
      <c r="AD21" s="69"/>
      <c r="AE21" s="69"/>
      <c r="AF21" s="69"/>
      <c r="AG21" s="69"/>
      <c r="AH21" s="69"/>
      <c r="AI21" s="69"/>
      <c r="AJ21" s="69"/>
      <c r="AK21" s="69"/>
      <c r="AL21" s="2"/>
      <c r="AN21"/>
    </row>
    <row r="22" spans="2:40" ht="18.75" customHeight="1">
      <c r="B22" s="22">
        <v>12</v>
      </c>
      <c r="C22" s="23" t="s">
        <v>125</v>
      </c>
      <c r="D22" s="24" t="s">
        <v>126</v>
      </c>
      <c r="E22" s="25" t="s">
        <v>127</v>
      </c>
      <c r="F22" s="26">
        <v>34619</v>
      </c>
      <c r="G22" s="23" t="s">
        <v>128</v>
      </c>
      <c r="H22" s="27">
        <v>0</v>
      </c>
      <c r="I22" s="27">
        <v>0</v>
      </c>
      <c r="J22" s="16" t="s">
        <v>27</v>
      </c>
      <c r="K22" s="27">
        <v>0</v>
      </c>
      <c r="L22" s="34"/>
      <c r="M22" s="34"/>
      <c r="N22" s="34"/>
      <c r="O22" s="34"/>
      <c r="P22" s="29"/>
      <c r="Q22" s="30">
        <f t="shared" si="0"/>
        <v>0</v>
      </c>
      <c r="R22" s="31" t="str">
        <f t="shared" si="3"/>
        <v>F</v>
      </c>
      <c r="S22" s="32" t="str">
        <f t="shared" si="1"/>
        <v>Kém</v>
      </c>
      <c r="T22" s="33" t="str">
        <f t="shared" si="4"/>
        <v>Không đủ ĐKDT</v>
      </c>
      <c r="U22" s="3"/>
      <c r="V22" s="97" t="str">
        <f t="shared" si="2"/>
        <v>Học lại</v>
      </c>
      <c r="W22" s="81"/>
      <c r="X22" s="69"/>
      <c r="Y22" s="69"/>
      <c r="Z22" s="69"/>
      <c r="AA22" s="69"/>
      <c r="AB22" s="69"/>
      <c r="AC22" s="69"/>
      <c r="AD22" s="69"/>
      <c r="AE22" s="69"/>
      <c r="AF22" s="69"/>
      <c r="AG22" s="69"/>
      <c r="AH22" s="69"/>
      <c r="AI22" s="69"/>
      <c r="AJ22" s="69"/>
      <c r="AK22" s="69"/>
      <c r="AL22" s="2"/>
      <c r="AN22"/>
    </row>
    <row r="23" spans="2:40" ht="18.75" customHeight="1">
      <c r="B23" s="22">
        <v>13</v>
      </c>
      <c r="C23" s="23" t="s">
        <v>129</v>
      </c>
      <c r="D23" s="24" t="s">
        <v>74</v>
      </c>
      <c r="E23" s="25" t="s">
        <v>68</v>
      </c>
      <c r="F23" s="26">
        <v>34684</v>
      </c>
      <c r="G23" s="23" t="s">
        <v>106</v>
      </c>
      <c r="H23" s="27">
        <v>0</v>
      </c>
      <c r="I23" s="27">
        <v>0</v>
      </c>
      <c r="J23" s="16" t="s">
        <v>27</v>
      </c>
      <c r="K23" s="27">
        <v>0</v>
      </c>
      <c r="L23" s="34"/>
      <c r="M23" s="34"/>
      <c r="N23" s="34"/>
      <c r="O23" s="34"/>
      <c r="P23" s="29"/>
      <c r="Q23" s="30">
        <f t="shared" si="0"/>
        <v>0</v>
      </c>
      <c r="R23" s="31" t="str">
        <f t="shared" si="3"/>
        <v>F</v>
      </c>
      <c r="S23" s="32" t="str">
        <f t="shared" si="1"/>
        <v>Kém</v>
      </c>
      <c r="T23" s="33" t="str">
        <f t="shared" si="4"/>
        <v>Không đủ ĐKDT</v>
      </c>
      <c r="U23" s="3"/>
      <c r="V23" s="97" t="str">
        <f t="shared" si="2"/>
        <v>Học lại</v>
      </c>
      <c r="W23" s="81"/>
      <c r="X23" s="69"/>
      <c r="Y23" s="69"/>
      <c r="Z23" s="69"/>
      <c r="AA23" s="69"/>
      <c r="AB23" s="69"/>
      <c r="AC23" s="69"/>
      <c r="AD23" s="69"/>
      <c r="AE23" s="69"/>
      <c r="AF23" s="69"/>
      <c r="AG23" s="69"/>
      <c r="AH23" s="69"/>
      <c r="AI23" s="69"/>
      <c r="AJ23" s="69"/>
      <c r="AK23" s="69"/>
      <c r="AL23" s="2"/>
      <c r="AN23"/>
    </row>
    <row r="24" spans="2:40" ht="18.75" customHeight="1">
      <c r="B24" s="22">
        <v>14</v>
      </c>
      <c r="C24" s="23" t="s">
        <v>130</v>
      </c>
      <c r="D24" s="24" t="s">
        <v>131</v>
      </c>
      <c r="E24" s="25" t="s">
        <v>69</v>
      </c>
      <c r="F24" s="26">
        <v>34616</v>
      </c>
      <c r="G24" s="23" t="s">
        <v>128</v>
      </c>
      <c r="H24" s="27">
        <v>10</v>
      </c>
      <c r="I24" s="27">
        <v>2</v>
      </c>
      <c r="J24" s="16" t="s">
        <v>27</v>
      </c>
      <c r="K24" s="27">
        <v>3</v>
      </c>
      <c r="L24" s="34"/>
      <c r="M24" s="34"/>
      <c r="N24" s="34"/>
      <c r="O24" s="34"/>
      <c r="P24" s="29">
        <v>4.5</v>
      </c>
      <c r="Q24" s="30">
        <f t="shared" si="0"/>
        <v>4.3</v>
      </c>
      <c r="R24" s="31" t="str">
        <f t="shared" si="3"/>
        <v>D</v>
      </c>
      <c r="S24" s="32" t="str">
        <f t="shared" si="1"/>
        <v>Trung bình yếu</v>
      </c>
      <c r="T24" s="33" t="str">
        <f t="shared" si="4"/>
        <v/>
      </c>
      <c r="U24" s="3"/>
      <c r="V24" s="97" t="str">
        <f t="shared" si="2"/>
        <v>Đạt</v>
      </c>
      <c r="W24" s="81"/>
      <c r="X24" s="69"/>
      <c r="Y24" s="69"/>
      <c r="Z24" s="69"/>
      <c r="AA24" s="69"/>
      <c r="AB24" s="69"/>
      <c r="AC24" s="69"/>
      <c r="AD24" s="69"/>
      <c r="AE24" s="69"/>
      <c r="AF24" s="69"/>
      <c r="AG24" s="69"/>
      <c r="AH24" s="69"/>
      <c r="AI24" s="69"/>
      <c r="AJ24" s="69"/>
      <c r="AK24" s="69"/>
      <c r="AL24" s="2"/>
    </row>
    <row r="25" spans="2:40" ht="18.75" customHeight="1">
      <c r="B25" s="22">
        <v>15</v>
      </c>
      <c r="C25" s="23" t="s">
        <v>132</v>
      </c>
      <c r="D25" s="24" t="s">
        <v>133</v>
      </c>
      <c r="E25" s="25" t="s">
        <v>69</v>
      </c>
      <c r="F25" s="26">
        <v>34381</v>
      </c>
      <c r="G25" s="23" t="s">
        <v>101</v>
      </c>
      <c r="H25" s="27">
        <v>9</v>
      </c>
      <c r="I25" s="27">
        <v>3</v>
      </c>
      <c r="J25" s="16" t="s">
        <v>27</v>
      </c>
      <c r="K25" s="27">
        <v>1</v>
      </c>
      <c r="L25" s="34"/>
      <c r="M25" s="34"/>
      <c r="N25" s="34"/>
      <c r="O25" s="34"/>
      <c r="P25" s="29">
        <v>0</v>
      </c>
      <c r="Q25" s="30">
        <f t="shared" si="0"/>
        <v>1.7</v>
      </c>
      <c r="R25" s="31" t="str">
        <f t="shared" si="3"/>
        <v>F</v>
      </c>
      <c r="S25" s="32" t="str">
        <f t="shared" si="1"/>
        <v>Kém</v>
      </c>
      <c r="T25" s="33" t="s">
        <v>712</v>
      </c>
      <c r="U25" s="3"/>
      <c r="V25" s="97" t="str">
        <f t="shared" si="2"/>
        <v>Học lại</v>
      </c>
      <c r="W25" s="81"/>
      <c r="X25" s="69"/>
      <c r="Y25" s="69"/>
      <c r="Z25" s="69"/>
      <c r="AA25" s="69"/>
      <c r="AB25" s="69"/>
      <c r="AC25" s="69"/>
      <c r="AD25" s="69"/>
      <c r="AE25" s="69"/>
      <c r="AF25" s="69"/>
      <c r="AG25" s="69"/>
      <c r="AH25" s="69"/>
      <c r="AI25" s="69"/>
      <c r="AJ25" s="69"/>
      <c r="AK25" s="69"/>
      <c r="AL25" s="2"/>
    </row>
    <row r="26" spans="2:40" ht="18.75" customHeight="1">
      <c r="B26" s="22">
        <v>16</v>
      </c>
      <c r="C26" s="23" t="s">
        <v>134</v>
      </c>
      <c r="D26" s="24" t="s">
        <v>135</v>
      </c>
      <c r="E26" s="25" t="s">
        <v>136</v>
      </c>
      <c r="F26" s="26">
        <v>34686</v>
      </c>
      <c r="G26" s="23" t="s">
        <v>110</v>
      </c>
      <c r="H26" s="27">
        <v>10</v>
      </c>
      <c r="I26" s="27">
        <v>4</v>
      </c>
      <c r="J26" s="16" t="s">
        <v>27</v>
      </c>
      <c r="K26" s="27">
        <v>4</v>
      </c>
      <c r="L26" s="34"/>
      <c r="M26" s="34"/>
      <c r="N26" s="34"/>
      <c r="O26" s="34"/>
      <c r="P26" s="29">
        <v>4</v>
      </c>
      <c r="Q26" s="30">
        <f t="shared" si="0"/>
        <v>4.5999999999999996</v>
      </c>
      <c r="R26" s="31" t="str">
        <f t="shared" si="3"/>
        <v>D</v>
      </c>
      <c r="S26" s="32" t="str">
        <f t="shared" si="1"/>
        <v>Trung bình yếu</v>
      </c>
      <c r="T26" s="33" t="str">
        <f t="shared" si="4"/>
        <v/>
      </c>
      <c r="U26" s="3"/>
      <c r="V26" s="97" t="str">
        <f t="shared" si="2"/>
        <v>Đạt</v>
      </c>
      <c r="W26" s="81"/>
      <c r="X26" s="69"/>
      <c r="Y26" s="69"/>
      <c r="Z26" s="69"/>
      <c r="AA26" s="69"/>
      <c r="AB26" s="69"/>
      <c r="AC26" s="69"/>
      <c r="AD26" s="69"/>
      <c r="AE26" s="69"/>
      <c r="AF26" s="69"/>
      <c r="AG26" s="69"/>
      <c r="AH26" s="69"/>
      <c r="AI26" s="69"/>
      <c r="AJ26" s="69"/>
      <c r="AK26" s="69"/>
      <c r="AL26" s="2"/>
    </row>
    <row r="27" spans="2:40" ht="18.75" customHeight="1">
      <c r="B27" s="22">
        <v>17</v>
      </c>
      <c r="C27" s="23" t="s">
        <v>137</v>
      </c>
      <c r="D27" s="24" t="s">
        <v>138</v>
      </c>
      <c r="E27" s="25" t="s">
        <v>139</v>
      </c>
      <c r="F27" s="26">
        <v>34409</v>
      </c>
      <c r="G27" s="23" t="s">
        <v>101</v>
      </c>
      <c r="H27" s="27">
        <v>0</v>
      </c>
      <c r="I27" s="27">
        <v>0</v>
      </c>
      <c r="J27" s="16" t="s">
        <v>27</v>
      </c>
      <c r="K27" s="27">
        <v>0</v>
      </c>
      <c r="L27" s="34"/>
      <c r="M27" s="34"/>
      <c r="N27" s="34"/>
      <c r="O27" s="34"/>
      <c r="P27" s="29"/>
      <c r="Q27" s="30">
        <f t="shared" si="0"/>
        <v>0</v>
      </c>
      <c r="R27" s="31" t="str">
        <f t="shared" si="3"/>
        <v>F</v>
      </c>
      <c r="S27" s="32" t="str">
        <f t="shared" si="1"/>
        <v>Kém</v>
      </c>
      <c r="T27" s="33" t="str">
        <f t="shared" si="4"/>
        <v>Không đủ ĐKDT</v>
      </c>
      <c r="U27" s="3"/>
      <c r="V27" s="97" t="str">
        <f t="shared" si="2"/>
        <v>Học lại</v>
      </c>
      <c r="W27" s="81"/>
      <c r="X27" s="69"/>
      <c r="Y27" s="69"/>
      <c r="Z27" s="69"/>
      <c r="AA27" s="69"/>
      <c r="AB27" s="69"/>
      <c r="AC27" s="69"/>
      <c r="AD27" s="69"/>
      <c r="AE27" s="69"/>
      <c r="AF27" s="69"/>
      <c r="AG27" s="69"/>
      <c r="AH27" s="69"/>
      <c r="AI27" s="69"/>
      <c r="AJ27" s="69"/>
      <c r="AK27" s="69"/>
      <c r="AL27" s="2"/>
    </row>
    <row r="28" spans="2:40" ht="18.75" customHeight="1">
      <c r="B28" s="22">
        <v>18</v>
      </c>
      <c r="C28" s="23" t="s">
        <v>140</v>
      </c>
      <c r="D28" s="24" t="s">
        <v>141</v>
      </c>
      <c r="E28" s="25" t="s">
        <v>73</v>
      </c>
      <c r="F28" s="26">
        <v>34616</v>
      </c>
      <c r="G28" s="23" t="s">
        <v>94</v>
      </c>
      <c r="H28" s="27">
        <v>0</v>
      </c>
      <c r="I28" s="27">
        <v>0</v>
      </c>
      <c r="J28" s="16" t="s">
        <v>27</v>
      </c>
      <c r="K28" s="27">
        <v>0</v>
      </c>
      <c r="L28" s="34"/>
      <c r="M28" s="34"/>
      <c r="N28" s="34"/>
      <c r="O28" s="34"/>
      <c r="P28" s="29"/>
      <c r="Q28" s="30">
        <f t="shared" si="0"/>
        <v>0</v>
      </c>
      <c r="R28" s="31" t="str">
        <f t="shared" si="3"/>
        <v>F</v>
      </c>
      <c r="S28" s="32" t="str">
        <f t="shared" si="1"/>
        <v>Kém</v>
      </c>
      <c r="T28" s="33" t="str">
        <f t="shared" si="4"/>
        <v>Không đủ ĐKDT</v>
      </c>
      <c r="U28" s="3"/>
      <c r="V28" s="97" t="str">
        <f t="shared" si="2"/>
        <v>Học lại</v>
      </c>
      <c r="W28" s="81"/>
      <c r="X28" s="69"/>
      <c r="Y28" s="69"/>
      <c r="Z28" s="69"/>
      <c r="AA28" s="69"/>
      <c r="AB28" s="69"/>
      <c r="AC28" s="69"/>
      <c r="AD28" s="69"/>
      <c r="AE28" s="69"/>
      <c r="AF28" s="69"/>
      <c r="AG28" s="69"/>
      <c r="AH28" s="69"/>
      <c r="AI28" s="69"/>
      <c r="AJ28" s="69"/>
      <c r="AK28" s="69"/>
      <c r="AL28" s="2"/>
    </row>
    <row r="29" spans="2:40" ht="18.75" customHeight="1">
      <c r="B29" s="22">
        <v>19</v>
      </c>
      <c r="C29" s="23" t="s">
        <v>142</v>
      </c>
      <c r="D29" s="24" t="s">
        <v>143</v>
      </c>
      <c r="E29" s="25" t="s">
        <v>75</v>
      </c>
      <c r="F29" s="26">
        <v>34551</v>
      </c>
      <c r="G29" s="23" t="s">
        <v>101</v>
      </c>
      <c r="H29" s="27">
        <v>10</v>
      </c>
      <c r="I29" s="27">
        <v>2</v>
      </c>
      <c r="J29" s="16" t="s">
        <v>27</v>
      </c>
      <c r="K29" s="27">
        <v>1</v>
      </c>
      <c r="L29" s="34"/>
      <c r="M29" s="34"/>
      <c r="N29" s="34"/>
      <c r="O29" s="34"/>
      <c r="P29" s="29">
        <v>5</v>
      </c>
      <c r="Q29" s="30">
        <f t="shared" si="0"/>
        <v>4.0999999999999996</v>
      </c>
      <c r="R29" s="31" t="str">
        <f t="shared" si="3"/>
        <v>D</v>
      </c>
      <c r="S29" s="32" t="str">
        <f t="shared" si="1"/>
        <v>Trung bình yếu</v>
      </c>
      <c r="T29" s="33" t="str">
        <f t="shared" si="4"/>
        <v/>
      </c>
      <c r="U29" s="3"/>
      <c r="V29" s="97" t="str">
        <f t="shared" si="2"/>
        <v>Đạt</v>
      </c>
      <c r="W29" s="81"/>
      <c r="X29" s="69"/>
      <c r="Y29" s="69"/>
      <c r="Z29" s="69"/>
      <c r="AA29" s="69"/>
      <c r="AB29" s="69"/>
      <c r="AC29" s="69"/>
      <c r="AD29" s="69"/>
      <c r="AE29" s="69"/>
      <c r="AF29" s="69"/>
      <c r="AG29" s="69"/>
      <c r="AH29" s="69"/>
      <c r="AI29" s="69"/>
      <c r="AJ29" s="69"/>
      <c r="AK29" s="69"/>
      <c r="AL29" s="2"/>
    </row>
    <row r="30" spans="2:40" ht="18.75" customHeight="1">
      <c r="B30" s="22">
        <v>20</v>
      </c>
      <c r="C30" s="23" t="s">
        <v>144</v>
      </c>
      <c r="D30" s="24" t="s">
        <v>145</v>
      </c>
      <c r="E30" s="25" t="s">
        <v>77</v>
      </c>
      <c r="F30" s="26">
        <v>34650</v>
      </c>
      <c r="G30" s="23" t="s">
        <v>106</v>
      </c>
      <c r="H30" s="27">
        <v>10</v>
      </c>
      <c r="I30" s="27">
        <v>3</v>
      </c>
      <c r="J30" s="16" t="s">
        <v>27</v>
      </c>
      <c r="K30" s="27">
        <v>4</v>
      </c>
      <c r="L30" s="34"/>
      <c r="M30" s="34"/>
      <c r="N30" s="34"/>
      <c r="O30" s="34"/>
      <c r="P30" s="29">
        <v>5.5</v>
      </c>
      <c r="Q30" s="30">
        <f t="shared" si="0"/>
        <v>5.2</v>
      </c>
      <c r="R30" s="31" t="str">
        <f t="shared" si="3"/>
        <v>D+</v>
      </c>
      <c r="S30" s="32" t="str">
        <f t="shared" si="1"/>
        <v>Trung bình yếu</v>
      </c>
      <c r="T30" s="33" t="str">
        <f t="shared" si="4"/>
        <v/>
      </c>
      <c r="U30" s="3"/>
      <c r="V30" s="97" t="str">
        <f t="shared" si="2"/>
        <v>Đạt</v>
      </c>
      <c r="W30" s="81"/>
      <c r="X30" s="69"/>
      <c r="Y30" s="69"/>
      <c r="Z30" s="69"/>
      <c r="AA30" s="69"/>
      <c r="AB30" s="69"/>
      <c r="AC30" s="69"/>
      <c r="AD30" s="69"/>
      <c r="AE30" s="69"/>
      <c r="AF30" s="69"/>
      <c r="AG30" s="69"/>
      <c r="AH30" s="69"/>
      <c r="AI30" s="69"/>
      <c r="AJ30" s="69"/>
      <c r="AK30" s="69"/>
      <c r="AL30" s="2"/>
    </row>
    <row r="31" spans="2:40" ht="18.75" customHeight="1">
      <c r="B31" s="22">
        <v>21</v>
      </c>
      <c r="C31" s="23" t="s">
        <v>146</v>
      </c>
      <c r="D31" s="24" t="s">
        <v>147</v>
      </c>
      <c r="E31" s="25" t="s">
        <v>148</v>
      </c>
      <c r="F31" s="26">
        <v>34370</v>
      </c>
      <c r="G31" s="23" t="s">
        <v>114</v>
      </c>
      <c r="H31" s="27">
        <v>10</v>
      </c>
      <c r="I31" s="27">
        <v>2</v>
      </c>
      <c r="J31" s="16" t="s">
        <v>27</v>
      </c>
      <c r="K31" s="27">
        <v>4</v>
      </c>
      <c r="L31" s="34"/>
      <c r="M31" s="34"/>
      <c r="N31" s="34"/>
      <c r="O31" s="34"/>
      <c r="P31" s="29">
        <v>5</v>
      </c>
      <c r="Q31" s="30">
        <f t="shared" si="0"/>
        <v>4.7</v>
      </c>
      <c r="R31" s="31" t="str">
        <f t="shared" si="3"/>
        <v>D</v>
      </c>
      <c r="S31" s="32" t="str">
        <f t="shared" si="1"/>
        <v>Trung bình yếu</v>
      </c>
      <c r="T31" s="33" t="str">
        <f t="shared" si="4"/>
        <v/>
      </c>
      <c r="U31" s="3"/>
      <c r="V31" s="97" t="str">
        <f t="shared" si="2"/>
        <v>Đạt</v>
      </c>
      <c r="W31" s="81"/>
      <c r="X31" s="69"/>
      <c r="Y31" s="69"/>
      <c r="Z31" s="69"/>
      <c r="AA31" s="69"/>
      <c r="AB31" s="69"/>
      <c r="AC31" s="69"/>
      <c r="AD31" s="69"/>
      <c r="AE31" s="69"/>
      <c r="AF31" s="69"/>
      <c r="AG31" s="69"/>
      <c r="AH31" s="69"/>
      <c r="AI31" s="69"/>
      <c r="AJ31" s="69"/>
      <c r="AK31" s="69"/>
      <c r="AL31" s="2"/>
    </row>
    <row r="32" spans="2:40" ht="18.75" customHeight="1">
      <c r="B32" s="22">
        <v>22</v>
      </c>
      <c r="C32" s="23" t="s">
        <v>149</v>
      </c>
      <c r="D32" s="24" t="s">
        <v>150</v>
      </c>
      <c r="E32" s="25" t="s">
        <v>151</v>
      </c>
      <c r="F32" s="26">
        <v>34436</v>
      </c>
      <c r="G32" s="23" t="s">
        <v>94</v>
      </c>
      <c r="H32" s="27">
        <v>10</v>
      </c>
      <c r="I32" s="27">
        <v>3</v>
      </c>
      <c r="J32" s="16" t="s">
        <v>27</v>
      </c>
      <c r="K32" s="27">
        <v>2</v>
      </c>
      <c r="L32" s="34"/>
      <c r="M32" s="34"/>
      <c r="N32" s="34"/>
      <c r="O32" s="34"/>
      <c r="P32" s="29">
        <v>4.5</v>
      </c>
      <c r="Q32" s="30">
        <f t="shared" si="0"/>
        <v>4.3</v>
      </c>
      <c r="R32" s="31" t="str">
        <f t="shared" si="3"/>
        <v>D</v>
      </c>
      <c r="S32" s="32" t="str">
        <f t="shared" si="1"/>
        <v>Trung bình yếu</v>
      </c>
      <c r="T32" s="33" t="str">
        <f t="shared" si="4"/>
        <v/>
      </c>
      <c r="U32" s="3"/>
      <c r="V32" s="97" t="str">
        <f t="shared" si="2"/>
        <v>Đạt</v>
      </c>
      <c r="W32" s="81"/>
      <c r="X32" s="69"/>
      <c r="Y32" s="69"/>
      <c r="Z32" s="69"/>
      <c r="AA32" s="69"/>
      <c r="AB32" s="69"/>
      <c r="AC32" s="69"/>
      <c r="AD32" s="69"/>
      <c r="AE32" s="69"/>
      <c r="AF32" s="69"/>
      <c r="AG32" s="69"/>
      <c r="AH32" s="69"/>
      <c r="AI32" s="69"/>
      <c r="AJ32" s="69"/>
      <c r="AK32" s="69"/>
      <c r="AL32" s="2"/>
    </row>
    <row r="33" spans="2:38" ht="18.75" customHeight="1">
      <c r="B33" s="22">
        <v>23</v>
      </c>
      <c r="C33" s="23" t="s">
        <v>152</v>
      </c>
      <c r="D33" s="24" t="s">
        <v>153</v>
      </c>
      <c r="E33" s="25" t="s">
        <v>154</v>
      </c>
      <c r="F33" s="26">
        <v>34613</v>
      </c>
      <c r="G33" s="23" t="s">
        <v>106</v>
      </c>
      <c r="H33" s="27">
        <v>10</v>
      </c>
      <c r="I33" s="27">
        <v>4.5</v>
      </c>
      <c r="J33" s="16" t="s">
        <v>27</v>
      </c>
      <c r="K33" s="27">
        <v>4</v>
      </c>
      <c r="L33" s="34"/>
      <c r="M33" s="34"/>
      <c r="N33" s="34"/>
      <c r="O33" s="34"/>
      <c r="P33" s="29">
        <v>3.5</v>
      </c>
      <c r="Q33" s="30">
        <f t="shared" si="0"/>
        <v>4.5</v>
      </c>
      <c r="R33" s="31" t="str">
        <f t="shared" si="3"/>
        <v>D</v>
      </c>
      <c r="S33" s="32" t="str">
        <f t="shared" si="1"/>
        <v>Trung bình yếu</v>
      </c>
      <c r="T33" s="33" t="str">
        <f t="shared" si="4"/>
        <v/>
      </c>
      <c r="U33" s="3"/>
      <c r="V33" s="97" t="str">
        <f t="shared" si="2"/>
        <v>Đạt</v>
      </c>
      <c r="W33" s="81"/>
      <c r="X33" s="69"/>
      <c r="Y33" s="69"/>
      <c r="Z33" s="69"/>
      <c r="AA33" s="69"/>
      <c r="AB33" s="69"/>
      <c r="AC33" s="69"/>
      <c r="AD33" s="69"/>
      <c r="AE33" s="69"/>
      <c r="AF33" s="69"/>
      <c r="AG33" s="69"/>
      <c r="AH33" s="69"/>
      <c r="AI33" s="69"/>
      <c r="AJ33" s="69"/>
      <c r="AK33" s="69"/>
      <c r="AL33" s="2"/>
    </row>
    <row r="34" spans="2:38" ht="18.75" customHeight="1">
      <c r="B34" s="22">
        <v>24</v>
      </c>
      <c r="C34" s="23" t="s">
        <v>155</v>
      </c>
      <c r="D34" s="24" t="s">
        <v>156</v>
      </c>
      <c r="E34" s="25" t="s">
        <v>157</v>
      </c>
      <c r="F34" s="26">
        <v>34511</v>
      </c>
      <c r="G34" s="23" t="s">
        <v>114</v>
      </c>
      <c r="H34" s="27">
        <v>8</v>
      </c>
      <c r="I34" s="27">
        <v>1</v>
      </c>
      <c r="J34" s="16" t="s">
        <v>27</v>
      </c>
      <c r="K34" s="27">
        <v>1</v>
      </c>
      <c r="L34" s="34"/>
      <c r="M34" s="34"/>
      <c r="N34" s="34"/>
      <c r="O34" s="34"/>
      <c r="P34" s="29">
        <v>0</v>
      </c>
      <c r="Q34" s="30">
        <f t="shared" si="0"/>
        <v>1.2</v>
      </c>
      <c r="R34" s="31" t="str">
        <f t="shared" si="3"/>
        <v>F</v>
      </c>
      <c r="S34" s="32" t="str">
        <f t="shared" si="1"/>
        <v>Kém</v>
      </c>
      <c r="T34" s="33" t="str">
        <f t="shared" si="4"/>
        <v/>
      </c>
      <c r="U34" s="3"/>
      <c r="V34" s="97" t="str">
        <f t="shared" si="2"/>
        <v>Học lại</v>
      </c>
      <c r="W34" s="81"/>
      <c r="X34" s="69"/>
      <c r="Y34" s="69"/>
      <c r="Z34" s="69"/>
      <c r="AA34" s="69"/>
      <c r="AB34" s="69"/>
      <c r="AC34" s="69"/>
      <c r="AD34" s="69"/>
      <c r="AE34" s="69"/>
      <c r="AF34" s="69"/>
      <c r="AG34" s="69"/>
      <c r="AH34" s="69"/>
      <c r="AI34" s="69"/>
      <c r="AJ34" s="69"/>
      <c r="AK34" s="69"/>
      <c r="AL34" s="2"/>
    </row>
    <row r="35" spans="2:38" ht="18.75" customHeight="1">
      <c r="B35" s="22">
        <v>25</v>
      </c>
      <c r="C35" s="23" t="s">
        <v>158</v>
      </c>
      <c r="D35" s="24" t="s">
        <v>159</v>
      </c>
      <c r="E35" s="25" t="s">
        <v>160</v>
      </c>
      <c r="F35" s="26">
        <v>34350</v>
      </c>
      <c r="G35" s="23" t="s">
        <v>114</v>
      </c>
      <c r="H35" s="27">
        <v>8</v>
      </c>
      <c r="I35" s="27">
        <v>1</v>
      </c>
      <c r="J35" s="16" t="s">
        <v>27</v>
      </c>
      <c r="K35" s="27">
        <v>1</v>
      </c>
      <c r="L35" s="34"/>
      <c r="M35" s="34"/>
      <c r="N35" s="34"/>
      <c r="O35" s="34"/>
      <c r="P35" s="29">
        <v>0</v>
      </c>
      <c r="Q35" s="30">
        <f t="shared" si="0"/>
        <v>1.2</v>
      </c>
      <c r="R35" s="31" t="str">
        <f t="shared" si="3"/>
        <v>F</v>
      </c>
      <c r="S35" s="32" t="str">
        <f t="shared" si="1"/>
        <v>Kém</v>
      </c>
      <c r="T35" s="33" t="str">
        <f t="shared" si="4"/>
        <v/>
      </c>
      <c r="U35" s="3"/>
      <c r="V35" s="97" t="str">
        <f t="shared" si="2"/>
        <v>Học lại</v>
      </c>
      <c r="W35" s="81"/>
      <c r="X35" s="69"/>
      <c r="Y35" s="69"/>
      <c r="Z35" s="69"/>
      <c r="AA35" s="69"/>
      <c r="AB35" s="69"/>
      <c r="AC35" s="69"/>
      <c r="AD35" s="69"/>
      <c r="AE35" s="69"/>
      <c r="AF35" s="69"/>
      <c r="AG35" s="69"/>
      <c r="AH35" s="69"/>
      <c r="AI35" s="69"/>
      <c r="AJ35" s="69"/>
      <c r="AK35" s="69"/>
      <c r="AL35" s="2"/>
    </row>
    <row r="36" spans="2:38" ht="18.75" customHeight="1">
      <c r="B36" s="22">
        <v>26</v>
      </c>
      <c r="C36" s="23" t="s">
        <v>161</v>
      </c>
      <c r="D36" s="24" t="s">
        <v>162</v>
      </c>
      <c r="E36" s="25" t="s">
        <v>80</v>
      </c>
      <c r="F36" s="26">
        <v>34461</v>
      </c>
      <c r="G36" s="23" t="s">
        <v>94</v>
      </c>
      <c r="H36" s="27">
        <v>10</v>
      </c>
      <c r="I36" s="27">
        <v>2</v>
      </c>
      <c r="J36" s="16" t="s">
        <v>27</v>
      </c>
      <c r="K36" s="27">
        <v>2</v>
      </c>
      <c r="L36" s="34"/>
      <c r="M36" s="34"/>
      <c r="N36" s="34"/>
      <c r="O36" s="34"/>
      <c r="P36" s="29">
        <v>5</v>
      </c>
      <c r="Q36" s="30">
        <f t="shared" si="0"/>
        <v>4.3</v>
      </c>
      <c r="R36" s="31" t="str">
        <f t="shared" si="3"/>
        <v>D</v>
      </c>
      <c r="S36" s="32" t="str">
        <f t="shared" si="1"/>
        <v>Trung bình yếu</v>
      </c>
      <c r="T36" s="33" t="str">
        <f t="shared" si="4"/>
        <v/>
      </c>
      <c r="U36" s="3"/>
      <c r="V36" s="97" t="str">
        <f t="shared" si="2"/>
        <v>Đạt</v>
      </c>
      <c r="W36" s="81"/>
      <c r="X36" s="69"/>
      <c r="Y36" s="69"/>
      <c r="Z36" s="69"/>
      <c r="AA36" s="69"/>
      <c r="AB36" s="69"/>
      <c r="AC36" s="69"/>
      <c r="AD36" s="69"/>
      <c r="AE36" s="69"/>
      <c r="AF36" s="69"/>
      <c r="AG36" s="69"/>
      <c r="AH36" s="69"/>
      <c r="AI36" s="69"/>
      <c r="AJ36" s="69"/>
      <c r="AK36" s="69"/>
      <c r="AL36" s="2"/>
    </row>
    <row r="37" spans="2:38" ht="18.75" customHeight="1">
      <c r="B37" s="22">
        <v>27</v>
      </c>
      <c r="C37" s="23" t="s">
        <v>163</v>
      </c>
      <c r="D37" s="24" t="s">
        <v>164</v>
      </c>
      <c r="E37" s="25" t="s">
        <v>85</v>
      </c>
      <c r="F37" s="26">
        <v>34070</v>
      </c>
      <c r="G37" s="23" t="s">
        <v>114</v>
      </c>
      <c r="H37" s="27">
        <v>0</v>
      </c>
      <c r="I37" s="27">
        <v>0</v>
      </c>
      <c r="J37" s="16" t="s">
        <v>27</v>
      </c>
      <c r="K37" s="27">
        <v>0</v>
      </c>
      <c r="L37" s="34"/>
      <c r="M37" s="34"/>
      <c r="N37" s="34"/>
      <c r="O37" s="34"/>
      <c r="P37" s="29"/>
      <c r="Q37" s="30">
        <f t="shared" si="0"/>
        <v>0</v>
      </c>
      <c r="R37" s="31" t="str">
        <f t="shared" si="3"/>
        <v>F</v>
      </c>
      <c r="S37" s="32" t="str">
        <f t="shared" si="1"/>
        <v>Kém</v>
      </c>
      <c r="T37" s="33" t="str">
        <f t="shared" si="4"/>
        <v>Không đủ ĐKDT</v>
      </c>
      <c r="U37" s="3"/>
      <c r="V37" s="97" t="str">
        <f t="shared" si="2"/>
        <v>Học lại</v>
      </c>
      <c r="W37" s="81"/>
      <c r="X37" s="69"/>
      <c r="Y37" s="69"/>
      <c r="Z37" s="69"/>
      <c r="AA37" s="69"/>
      <c r="AB37" s="69"/>
      <c r="AC37" s="69"/>
      <c r="AD37" s="69"/>
      <c r="AE37" s="69"/>
      <c r="AF37" s="69"/>
      <c r="AG37" s="69"/>
      <c r="AH37" s="69"/>
      <c r="AI37" s="69"/>
      <c r="AJ37" s="69"/>
      <c r="AK37" s="69"/>
      <c r="AL37" s="2"/>
    </row>
    <row r="38" spans="2:38" ht="18.75" customHeight="1">
      <c r="B38" s="22">
        <v>28</v>
      </c>
      <c r="C38" s="23" t="s">
        <v>165</v>
      </c>
      <c r="D38" s="24" t="s">
        <v>166</v>
      </c>
      <c r="E38" s="25" t="s">
        <v>167</v>
      </c>
      <c r="F38" s="26">
        <v>34694</v>
      </c>
      <c r="G38" s="23" t="s">
        <v>101</v>
      </c>
      <c r="H38" s="27">
        <v>8</v>
      </c>
      <c r="I38" s="27">
        <v>1</v>
      </c>
      <c r="J38" s="16" t="s">
        <v>27</v>
      </c>
      <c r="K38" s="27">
        <v>1</v>
      </c>
      <c r="L38" s="34"/>
      <c r="M38" s="34"/>
      <c r="N38" s="34"/>
      <c r="O38" s="34"/>
      <c r="P38" s="29">
        <v>0</v>
      </c>
      <c r="Q38" s="30">
        <f t="shared" si="0"/>
        <v>1.2</v>
      </c>
      <c r="R38" s="31" t="str">
        <f t="shared" si="3"/>
        <v>F</v>
      </c>
      <c r="S38" s="32" t="str">
        <f t="shared" si="1"/>
        <v>Kém</v>
      </c>
      <c r="T38" s="33" t="s">
        <v>712</v>
      </c>
      <c r="U38" s="3"/>
      <c r="V38" s="97" t="str">
        <f t="shared" si="2"/>
        <v>Học lại</v>
      </c>
      <c r="W38" s="81"/>
      <c r="X38" s="69"/>
      <c r="Y38" s="69"/>
      <c r="Z38" s="69"/>
      <c r="AA38" s="69"/>
      <c r="AB38" s="69"/>
      <c r="AC38" s="69"/>
      <c r="AD38" s="69"/>
      <c r="AE38" s="69"/>
      <c r="AF38" s="69"/>
      <c r="AG38" s="69"/>
      <c r="AH38" s="69"/>
      <c r="AI38" s="69"/>
      <c r="AJ38" s="69"/>
      <c r="AK38" s="69"/>
      <c r="AL38" s="2"/>
    </row>
    <row r="39" spans="2:38" ht="18.75" customHeight="1">
      <c r="B39" s="22">
        <v>29</v>
      </c>
      <c r="C39" s="23" t="s">
        <v>168</v>
      </c>
      <c r="D39" s="24" t="s">
        <v>169</v>
      </c>
      <c r="E39" s="25" t="s">
        <v>104</v>
      </c>
      <c r="F39" s="26">
        <v>34403</v>
      </c>
      <c r="G39" s="23" t="s">
        <v>128</v>
      </c>
      <c r="H39" s="27">
        <v>0</v>
      </c>
      <c r="I39" s="27">
        <v>0</v>
      </c>
      <c r="J39" s="16" t="s">
        <v>27</v>
      </c>
      <c r="K39" s="27">
        <v>0</v>
      </c>
      <c r="L39" s="34"/>
      <c r="M39" s="34"/>
      <c r="N39" s="34"/>
      <c r="O39" s="34"/>
      <c r="P39" s="29"/>
      <c r="Q39" s="30">
        <f t="shared" si="0"/>
        <v>0</v>
      </c>
      <c r="R39" s="31" t="str">
        <f t="shared" si="3"/>
        <v>F</v>
      </c>
      <c r="S39" s="32" t="str">
        <f t="shared" si="1"/>
        <v>Kém</v>
      </c>
      <c r="T39" s="33" t="str">
        <f t="shared" si="4"/>
        <v>Không đủ ĐKDT</v>
      </c>
      <c r="U39" s="3"/>
      <c r="V39" s="97" t="str">
        <f t="shared" si="2"/>
        <v>Học lại</v>
      </c>
      <c r="W39" s="81"/>
      <c r="X39" s="69"/>
      <c r="Y39" s="69"/>
      <c r="Z39" s="69"/>
      <c r="AA39" s="69"/>
      <c r="AB39" s="69"/>
      <c r="AC39" s="69"/>
      <c r="AD39" s="69"/>
      <c r="AE39" s="69"/>
      <c r="AF39" s="69"/>
      <c r="AG39" s="69"/>
      <c r="AH39" s="69"/>
      <c r="AI39" s="69"/>
      <c r="AJ39" s="69"/>
      <c r="AK39" s="69"/>
      <c r="AL39" s="2"/>
    </row>
    <row r="40" spans="2:38" ht="18.75" customHeight="1">
      <c r="B40" s="22">
        <v>30</v>
      </c>
      <c r="C40" s="23" t="s">
        <v>170</v>
      </c>
      <c r="D40" s="24" t="s">
        <v>64</v>
      </c>
      <c r="E40" s="25" t="s">
        <v>104</v>
      </c>
      <c r="F40" s="26">
        <v>34447</v>
      </c>
      <c r="G40" s="23" t="s">
        <v>101</v>
      </c>
      <c r="H40" s="27">
        <v>9</v>
      </c>
      <c r="I40" s="27">
        <v>2</v>
      </c>
      <c r="J40" s="16" t="s">
        <v>27</v>
      </c>
      <c r="K40" s="27">
        <v>2.5</v>
      </c>
      <c r="L40" s="34"/>
      <c r="M40" s="34"/>
      <c r="N40" s="34"/>
      <c r="O40" s="34"/>
      <c r="P40" s="29">
        <v>5</v>
      </c>
      <c r="Q40" s="30">
        <f t="shared" si="0"/>
        <v>4.3</v>
      </c>
      <c r="R40" s="31" t="str">
        <f t="shared" si="3"/>
        <v>D</v>
      </c>
      <c r="S40" s="32" t="str">
        <f t="shared" si="1"/>
        <v>Trung bình yếu</v>
      </c>
      <c r="T40" s="33" t="str">
        <f t="shared" si="4"/>
        <v/>
      </c>
      <c r="U40" s="3"/>
      <c r="V40" s="97" t="str">
        <f t="shared" si="2"/>
        <v>Đạt</v>
      </c>
      <c r="W40" s="81"/>
      <c r="X40" s="69"/>
      <c r="Y40" s="69"/>
      <c r="Z40" s="69"/>
      <c r="AA40" s="69"/>
      <c r="AB40" s="69"/>
      <c r="AC40" s="69"/>
      <c r="AD40" s="69"/>
      <c r="AE40" s="69"/>
      <c r="AF40" s="69"/>
      <c r="AG40" s="69"/>
      <c r="AH40" s="69"/>
      <c r="AI40" s="69"/>
      <c r="AJ40" s="69"/>
      <c r="AK40" s="69"/>
      <c r="AL40" s="2"/>
    </row>
    <row r="41" spans="2:38" ht="18.75" customHeight="1">
      <c r="B41" s="22">
        <v>31</v>
      </c>
      <c r="C41" s="23" t="s">
        <v>171</v>
      </c>
      <c r="D41" s="24" t="s">
        <v>131</v>
      </c>
      <c r="E41" s="25" t="s">
        <v>172</v>
      </c>
      <c r="F41" s="26">
        <v>34502</v>
      </c>
      <c r="G41" s="23" t="s">
        <v>128</v>
      </c>
      <c r="H41" s="27">
        <v>9</v>
      </c>
      <c r="I41" s="27">
        <v>3.5</v>
      </c>
      <c r="J41" s="16" t="s">
        <v>27</v>
      </c>
      <c r="K41" s="27">
        <v>4</v>
      </c>
      <c r="L41" s="34"/>
      <c r="M41" s="34"/>
      <c r="N41" s="34"/>
      <c r="O41" s="34"/>
      <c r="P41" s="29">
        <v>4</v>
      </c>
      <c r="Q41" s="30">
        <f t="shared" si="0"/>
        <v>4.4000000000000004</v>
      </c>
      <c r="R41" s="31" t="str">
        <f t="shared" si="3"/>
        <v>D</v>
      </c>
      <c r="S41" s="32" t="str">
        <f t="shared" si="1"/>
        <v>Trung bình yếu</v>
      </c>
      <c r="T41" s="33" t="str">
        <f t="shared" si="4"/>
        <v/>
      </c>
      <c r="U41" s="3"/>
      <c r="V41" s="97" t="str">
        <f t="shared" si="2"/>
        <v>Đạt</v>
      </c>
      <c r="W41" s="81"/>
      <c r="X41" s="69"/>
      <c r="Y41" s="69"/>
      <c r="Z41" s="69"/>
      <c r="AA41" s="69"/>
      <c r="AB41" s="69"/>
      <c r="AC41" s="69"/>
      <c r="AD41" s="69"/>
      <c r="AE41" s="69"/>
      <c r="AF41" s="69"/>
      <c r="AG41" s="69"/>
      <c r="AH41" s="69"/>
      <c r="AI41" s="69"/>
      <c r="AJ41" s="69"/>
      <c r="AK41" s="69"/>
      <c r="AL41" s="2"/>
    </row>
    <row r="42" spans="2:38" ht="18.75" customHeight="1">
      <c r="B42" s="22">
        <v>32</v>
      </c>
      <c r="C42" s="23" t="s">
        <v>173</v>
      </c>
      <c r="D42" s="24" t="s">
        <v>174</v>
      </c>
      <c r="E42" s="25" t="s">
        <v>175</v>
      </c>
      <c r="F42" s="26">
        <v>34653</v>
      </c>
      <c r="G42" s="23" t="s">
        <v>106</v>
      </c>
      <c r="H42" s="27">
        <v>10</v>
      </c>
      <c r="I42" s="27">
        <v>2</v>
      </c>
      <c r="J42" s="16" t="s">
        <v>27</v>
      </c>
      <c r="K42" s="27">
        <v>2.5</v>
      </c>
      <c r="L42" s="34"/>
      <c r="M42" s="34"/>
      <c r="N42" s="34"/>
      <c r="O42" s="34"/>
      <c r="P42" s="29">
        <v>4.5</v>
      </c>
      <c r="Q42" s="30">
        <f t="shared" si="0"/>
        <v>4.2</v>
      </c>
      <c r="R42" s="31" t="str">
        <f t="shared" si="3"/>
        <v>D</v>
      </c>
      <c r="S42" s="32" t="str">
        <f t="shared" si="1"/>
        <v>Trung bình yếu</v>
      </c>
      <c r="T42" s="33" t="str">
        <f t="shared" si="4"/>
        <v/>
      </c>
      <c r="U42" s="3"/>
      <c r="V42" s="97" t="str">
        <f t="shared" si="2"/>
        <v>Đạt</v>
      </c>
      <c r="W42" s="81"/>
      <c r="X42" s="69"/>
      <c r="Y42" s="69"/>
      <c r="Z42" s="69"/>
      <c r="AA42" s="69"/>
      <c r="AB42" s="69"/>
      <c r="AC42" s="69"/>
      <c r="AD42" s="69"/>
      <c r="AE42" s="69"/>
      <c r="AF42" s="69"/>
      <c r="AG42" s="69"/>
      <c r="AH42" s="69"/>
      <c r="AI42" s="69"/>
      <c r="AJ42" s="69"/>
      <c r="AK42" s="69"/>
      <c r="AL42" s="2"/>
    </row>
    <row r="43" spans="2:38" ht="18.75" customHeight="1">
      <c r="B43" s="22">
        <v>33</v>
      </c>
      <c r="C43" s="23" t="s">
        <v>176</v>
      </c>
      <c r="D43" s="24" t="s">
        <v>177</v>
      </c>
      <c r="E43" s="25" t="s">
        <v>175</v>
      </c>
      <c r="F43" s="26">
        <v>34502</v>
      </c>
      <c r="G43" s="23" t="s">
        <v>110</v>
      </c>
      <c r="H43" s="27">
        <v>10</v>
      </c>
      <c r="I43" s="27">
        <v>2</v>
      </c>
      <c r="J43" s="16" t="s">
        <v>27</v>
      </c>
      <c r="K43" s="27">
        <v>5</v>
      </c>
      <c r="L43" s="34"/>
      <c r="M43" s="34"/>
      <c r="N43" s="34"/>
      <c r="O43" s="34"/>
      <c r="P43" s="29">
        <v>4</v>
      </c>
      <c r="Q43" s="30">
        <f t="shared" ref="Q43:Q68" si="5">ROUND(SUMPRODUCT(H43:P43,$H$10:$P$10)/100,1)</f>
        <v>4.4000000000000004</v>
      </c>
      <c r="R43" s="31" t="str">
        <f t="shared" si="3"/>
        <v>D</v>
      </c>
      <c r="S43" s="32" t="str">
        <f t="shared" si="1"/>
        <v>Trung bình yếu</v>
      </c>
      <c r="T43" s="33" t="str">
        <f t="shared" si="4"/>
        <v/>
      </c>
      <c r="U43" s="3"/>
      <c r="V43" s="97" t="str">
        <f t="shared" si="2"/>
        <v>Đạt</v>
      </c>
      <c r="W43" s="81"/>
      <c r="X43" s="69"/>
      <c r="Y43" s="69"/>
      <c r="Z43" s="69"/>
      <c r="AA43" s="69"/>
      <c r="AB43" s="69"/>
      <c r="AC43" s="69"/>
      <c r="AD43" s="69"/>
      <c r="AE43" s="69"/>
      <c r="AF43" s="69"/>
      <c r="AG43" s="69"/>
      <c r="AH43" s="69"/>
      <c r="AI43" s="69"/>
      <c r="AJ43" s="69"/>
      <c r="AK43" s="69"/>
      <c r="AL43" s="2"/>
    </row>
    <row r="44" spans="2:38" ht="18.75" customHeight="1">
      <c r="B44" s="22">
        <v>34</v>
      </c>
      <c r="C44" s="23" t="s">
        <v>178</v>
      </c>
      <c r="D44" s="24" t="s">
        <v>179</v>
      </c>
      <c r="E44" s="25" t="s">
        <v>180</v>
      </c>
      <c r="F44" s="26">
        <v>34409</v>
      </c>
      <c r="G44" s="23" t="s">
        <v>110</v>
      </c>
      <c r="H44" s="27">
        <v>8</v>
      </c>
      <c r="I44" s="27">
        <v>1.5</v>
      </c>
      <c r="J44" s="16" t="s">
        <v>27</v>
      </c>
      <c r="K44" s="27">
        <v>1</v>
      </c>
      <c r="L44" s="34"/>
      <c r="M44" s="34"/>
      <c r="N44" s="34"/>
      <c r="O44" s="34"/>
      <c r="P44" s="29">
        <v>0</v>
      </c>
      <c r="Q44" s="30">
        <f t="shared" si="5"/>
        <v>1.3</v>
      </c>
      <c r="R44" s="31" t="str">
        <f t="shared" si="3"/>
        <v>F</v>
      </c>
      <c r="S44" s="32" t="str">
        <f t="shared" si="1"/>
        <v>Kém</v>
      </c>
      <c r="T44" s="33" t="s">
        <v>712</v>
      </c>
      <c r="U44" s="3"/>
      <c r="V44" s="97" t="str">
        <f t="shared" si="2"/>
        <v>Học lại</v>
      </c>
      <c r="W44" s="81"/>
      <c r="X44" s="69"/>
      <c r="Y44" s="69"/>
      <c r="Z44" s="69"/>
      <c r="AA44" s="69"/>
      <c r="AB44" s="69"/>
      <c r="AC44" s="69"/>
      <c r="AD44" s="69"/>
      <c r="AE44" s="69"/>
      <c r="AF44" s="69"/>
      <c r="AG44" s="69"/>
      <c r="AH44" s="69"/>
      <c r="AI44" s="69"/>
      <c r="AJ44" s="69"/>
      <c r="AK44" s="69"/>
      <c r="AL44" s="2"/>
    </row>
    <row r="45" spans="2:38" ht="18.75" customHeight="1">
      <c r="B45" s="22">
        <v>35</v>
      </c>
      <c r="C45" s="23" t="s">
        <v>181</v>
      </c>
      <c r="D45" s="24" t="s">
        <v>182</v>
      </c>
      <c r="E45" s="25" t="s">
        <v>183</v>
      </c>
      <c r="F45" s="26">
        <v>34358</v>
      </c>
      <c r="G45" s="23" t="s">
        <v>106</v>
      </c>
      <c r="H45" s="27">
        <v>10</v>
      </c>
      <c r="I45" s="27">
        <v>4</v>
      </c>
      <c r="J45" s="16" t="s">
        <v>27</v>
      </c>
      <c r="K45" s="27">
        <v>4</v>
      </c>
      <c r="L45" s="34"/>
      <c r="M45" s="34"/>
      <c r="N45" s="34"/>
      <c r="O45" s="34"/>
      <c r="P45" s="29">
        <v>4.5</v>
      </c>
      <c r="Q45" s="30">
        <f t="shared" si="5"/>
        <v>4.9000000000000004</v>
      </c>
      <c r="R45" s="31" t="str">
        <f t="shared" si="3"/>
        <v>D</v>
      </c>
      <c r="S45" s="32" t="str">
        <f t="shared" si="1"/>
        <v>Trung bình yếu</v>
      </c>
      <c r="T45" s="33" t="str">
        <f t="shared" si="4"/>
        <v/>
      </c>
      <c r="U45" s="3"/>
      <c r="V45" s="97" t="str">
        <f t="shared" si="2"/>
        <v>Đạt</v>
      </c>
      <c r="W45" s="81"/>
      <c r="X45" s="69"/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2"/>
    </row>
    <row r="46" spans="2:38" ht="18.75" customHeight="1">
      <c r="B46" s="22">
        <v>36</v>
      </c>
      <c r="C46" s="23" t="s">
        <v>184</v>
      </c>
      <c r="D46" s="24" t="s">
        <v>185</v>
      </c>
      <c r="E46" s="25" t="s">
        <v>69</v>
      </c>
      <c r="F46" s="26">
        <v>34554</v>
      </c>
      <c r="G46" s="23" t="s">
        <v>114</v>
      </c>
      <c r="H46" s="27">
        <v>4</v>
      </c>
      <c r="I46" s="27">
        <v>2</v>
      </c>
      <c r="J46" s="16" t="s">
        <v>27</v>
      </c>
      <c r="K46" s="27">
        <v>0</v>
      </c>
      <c r="L46" s="34"/>
      <c r="M46" s="34"/>
      <c r="N46" s="34"/>
      <c r="O46" s="34"/>
      <c r="P46" s="29"/>
      <c r="Q46" s="30">
        <f t="shared" si="5"/>
        <v>0.8</v>
      </c>
      <c r="R46" s="31" t="str">
        <f t="shared" si="3"/>
        <v>F</v>
      </c>
      <c r="S46" s="32" t="str">
        <f t="shared" si="1"/>
        <v>Kém</v>
      </c>
      <c r="T46" s="33" t="str">
        <f t="shared" si="4"/>
        <v>Không đủ ĐKDT</v>
      </c>
      <c r="U46" s="3"/>
      <c r="V46" s="97" t="str">
        <f t="shared" si="2"/>
        <v>Học lại</v>
      </c>
      <c r="W46" s="81"/>
      <c r="X46" s="69"/>
      <c r="Y46" s="69"/>
      <c r="Z46" s="69"/>
      <c r="AA46" s="69"/>
      <c r="AB46" s="69"/>
      <c r="AC46" s="69"/>
      <c r="AD46" s="69"/>
      <c r="AE46" s="69"/>
      <c r="AF46" s="69"/>
      <c r="AG46" s="69"/>
      <c r="AH46" s="69"/>
      <c r="AI46" s="69"/>
      <c r="AJ46" s="69"/>
      <c r="AK46" s="69"/>
      <c r="AL46" s="2"/>
    </row>
    <row r="47" spans="2:38" ht="18.75" customHeight="1">
      <c r="B47" s="22">
        <v>37</v>
      </c>
      <c r="C47" s="23" t="s">
        <v>186</v>
      </c>
      <c r="D47" s="24" t="s">
        <v>187</v>
      </c>
      <c r="E47" s="25" t="s">
        <v>188</v>
      </c>
      <c r="F47" s="26">
        <v>34377</v>
      </c>
      <c r="G47" s="23" t="s">
        <v>114</v>
      </c>
      <c r="H47" s="27">
        <v>10</v>
      </c>
      <c r="I47" s="27">
        <v>4</v>
      </c>
      <c r="J47" s="16" t="s">
        <v>27</v>
      </c>
      <c r="K47" s="27">
        <v>4</v>
      </c>
      <c r="L47" s="34"/>
      <c r="M47" s="34"/>
      <c r="N47" s="34"/>
      <c r="O47" s="34"/>
      <c r="P47" s="29">
        <v>4</v>
      </c>
      <c r="Q47" s="30">
        <f t="shared" si="5"/>
        <v>4.5999999999999996</v>
      </c>
      <c r="R47" s="31" t="str">
        <f t="shared" si="3"/>
        <v>D</v>
      </c>
      <c r="S47" s="32" t="str">
        <f t="shared" si="1"/>
        <v>Trung bình yếu</v>
      </c>
      <c r="T47" s="33" t="str">
        <f t="shared" si="4"/>
        <v/>
      </c>
      <c r="U47" s="3"/>
      <c r="V47" s="97" t="str">
        <f t="shared" si="2"/>
        <v>Đạt</v>
      </c>
      <c r="W47" s="81"/>
      <c r="X47" s="69"/>
      <c r="Y47" s="69"/>
      <c r="Z47" s="69"/>
      <c r="AA47" s="69"/>
      <c r="AB47" s="69"/>
      <c r="AC47" s="69"/>
      <c r="AD47" s="69"/>
      <c r="AE47" s="69"/>
      <c r="AF47" s="69"/>
      <c r="AG47" s="69"/>
      <c r="AH47" s="69"/>
      <c r="AI47" s="69"/>
      <c r="AJ47" s="69"/>
      <c r="AK47" s="69"/>
      <c r="AL47" s="2"/>
    </row>
    <row r="48" spans="2:38" ht="18.75" customHeight="1">
      <c r="B48" s="22">
        <v>38</v>
      </c>
      <c r="C48" s="23" t="s">
        <v>189</v>
      </c>
      <c r="D48" s="24" t="s">
        <v>190</v>
      </c>
      <c r="E48" s="25" t="s">
        <v>77</v>
      </c>
      <c r="F48" s="26">
        <v>34335</v>
      </c>
      <c r="G48" s="23" t="s">
        <v>110</v>
      </c>
      <c r="H48" s="27">
        <v>10</v>
      </c>
      <c r="I48" s="27">
        <v>2.5</v>
      </c>
      <c r="J48" s="16" t="s">
        <v>27</v>
      </c>
      <c r="K48" s="27">
        <v>1</v>
      </c>
      <c r="L48" s="34"/>
      <c r="M48" s="34"/>
      <c r="N48" s="34"/>
      <c r="O48" s="34"/>
      <c r="P48" s="29">
        <v>5</v>
      </c>
      <c r="Q48" s="30">
        <f t="shared" si="5"/>
        <v>4.2</v>
      </c>
      <c r="R48" s="31" t="str">
        <f t="shared" si="3"/>
        <v>D</v>
      </c>
      <c r="S48" s="32" t="str">
        <f t="shared" si="1"/>
        <v>Trung bình yếu</v>
      </c>
      <c r="T48" s="33" t="str">
        <f t="shared" si="4"/>
        <v/>
      </c>
      <c r="U48" s="3"/>
      <c r="V48" s="97" t="str">
        <f t="shared" si="2"/>
        <v>Đạt</v>
      </c>
      <c r="W48" s="81"/>
      <c r="X48" s="69"/>
      <c r="Y48" s="69"/>
      <c r="Z48" s="69"/>
      <c r="AA48" s="69"/>
      <c r="AB48" s="69"/>
      <c r="AC48" s="69"/>
      <c r="AD48" s="69"/>
      <c r="AE48" s="69"/>
      <c r="AF48" s="69"/>
      <c r="AG48" s="69"/>
      <c r="AH48" s="69"/>
      <c r="AI48" s="69"/>
      <c r="AJ48" s="69"/>
      <c r="AK48" s="69"/>
      <c r="AL48" s="2"/>
    </row>
    <row r="49" spans="2:38" ht="18.75" customHeight="1">
      <c r="B49" s="22">
        <v>39</v>
      </c>
      <c r="C49" s="23" t="s">
        <v>191</v>
      </c>
      <c r="D49" s="24" t="s">
        <v>63</v>
      </c>
      <c r="E49" s="25" t="s">
        <v>192</v>
      </c>
      <c r="F49" s="26">
        <v>34344</v>
      </c>
      <c r="G49" s="23" t="s">
        <v>110</v>
      </c>
      <c r="H49" s="27">
        <v>0</v>
      </c>
      <c r="I49" s="27">
        <v>0</v>
      </c>
      <c r="J49" s="16" t="s">
        <v>27</v>
      </c>
      <c r="K49" s="27">
        <v>0</v>
      </c>
      <c r="L49" s="34"/>
      <c r="M49" s="34"/>
      <c r="N49" s="34"/>
      <c r="O49" s="34"/>
      <c r="P49" s="29"/>
      <c r="Q49" s="30">
        <f t="shared" si="5"/>
        <v>0</v>
      </c>
      <c r="R49" s="31" t="str">
        <f t="shared" si="3"/>
        <v>F</v>
      </c>
      <c r="S49" s="32" t="str">
        <f t="shared" si="1"/>
        <v>Kém</v>
      </c>
      <c r="T49" s="33" t="str">
        <f t="shared" si="4"/>
        <v>Không đủ ĐKDT</v>
      </c>
      <c r="U49" s="3"/>
      <c r="V49" s="97" t="str">
        <f t="shared" si="2"/>
        <v>Học lại</v>
      </c>
      <c r="W49" s="81"/>
      <c r="X49" s="69"/>
      <c r="Y49" s="69"/>
      <c r="Z49" s="69"/>
      <c r="AA49" s="69"/>
      <c r="AB49" s="69"/>
      <c r="AC49" s="69"/>
      <c r="AD49" s="69"/>
      <c r="AE49" s="69"/>
      <c r="AF49" s="69"/>
      <c r="AG49" s="69"/>
      <c r="AH49" s="69"/>
      <c r="AI49" s="69"/>
      <c r="AJ49" s="69"/>
      <c r="AK49" s="69"/>
      <c r="AL49" s="2"/>
    </row>
    <row r="50" spans="2:38" ht="18.75" customHeight="1">
      <c r="B50" s="22">
        <v>40</v>
      </c>
      <c r="C50" s="23" t="s">
        <v>193</v>
      </c>
      <c r="D50" s="24" t="s">
        <v>194</v>
      </c>
      <c r="E50" s="25" t="s">
        <v>195</v>
      </c>
      <c r="F50" s="26">
        <v>34503</v>
      </c>
      <c r="G50" s="23" t="s">
        <v>114</v>
      </c>
      <c r="H50" s="27">
        <v>4</v>
      </c>
      <c r="I50" s="27">
        <v>0</v>
      </c>
      <c r="J50" s="16" t="s">
        <v>27</v>
      </c>
      <c r="K50" s="27">
        <v>0</v>
      </c>
      <c r="L50" s="34"/>
      <c r="M50" s="34"/>
      <c r="N50" s="34"/>
      <c r="O50" s="34"/>
      <c r="P50" s="29"/>
      <c r="Q50" s="30">
        <f t="shared" si="5"/>
        <v>0.4</v>
      </c>
      <c r="R50" s="31" t="str">
        <f t="shared" si="3"/>
        <v>F</v>
      </c>
      <c r="S50" s="32" t="str">
        <f t="shared" si="1"/>
        <v>Kém</v>
      </c>
      <c r="T50" s="33" t="str">
        <f t="shared" si="4"/>
        <v>Không đủ ĐKDT</v>
      </c>
      <c r="U50" s="3"/>
      <c r="V50" s="97" t="str">
        <f t="shared" si="2"/>
        <v>Học lại</v>
      </c>
      <c r="W50" s="81"/>
      <c r="X50" s="69"/>
      <c r="Y50" s="69"/>
      <c r="Z50" s="69"/>
      <c r="AA50" s="69"/>
      <c r="AB50" s="69"/>
      <c r="AC50" s="69"/>
      <c r="AD50" s="69"/>
      <c r="AE50" s="69"/>
      <c r="AF50" s="69"/>
      <c r="AG50" s="69"/>
      <c r="AH50" s="69"/>
      <c r="AI50" s="69"/>
      <c r="AJ50" s="69"/>
      <c r="AK50" s="69"/>
      <c r="AL50" s="2"/>
    </row>
    <row r="51" spans="2:38" ht="18.75" customHeight="1">
      <c r="B51" s="22">
        <v>41</v>
      </c>
      <c r="C51" s="23" t="s">
        <v>196</v>
      </c>
      <c r="D51" s="24" t="s">
        <v>197</v>
      </c>
      <c r="E51" s="25" t="s">
        <v>198</v>
      </c>
      <c r="F51" s="26">
        <v>34478</v>
      </c>
      <c r="G51" s="23" t="s">
        <v>101</v>
      </c>
      <c r="H51" s="27">
        <v>10</v>
      </c>
      <c r="I51" s="27">
        <v>2.5</v>
      </c>
      <c r="J51" s="16" t="s">
        <v>27</v>
      </c>
      <c r="K51" s="27">
        <v>5</v>
      </c>
      <c r="L51" s="34"/>
      <c r="M51" s="34"/>
      <c r="N51" s="34"/>
      <c r="O51" s="34"/>
      <c r="P51" s="29">
        <v>5.5</v>
      </c>
      <c r="Q51" s="30">
        <f t="shared" si="5"/>
        <v>5.3</v>
      </c>
      <c r="R51" s="31" t="str">
        <f t="shared" si="3"/>
        <v>D+</v>
      </c>
      <c r="S51" s="32" t="str">
        <f t="shared" si="1"/>
        <v>Trung bình yếu</v>
      </c>
      <c r="T51" s="33" t="str">
        <f t="shared" si="4"/>
        <v/>
      </c>
      <c r="U51" s="3"/>
      <c r="V51" s="97" t="str">
        <f t="shared" si="2"/>
        <v>Đạt</v>
      </c>
      <c r="W51" s="81"/>
      <c r="X51" s="69"/>
      <c r="Y51" s="69"/>
      <c r="Z51" s="69"/>
      <c r="AA51" s="69"/>
      <c r="AB51" s="69"/>
      <c r="AC51" s="69"/>
      <c r="AD51" s="69"/>
      <c r="AE51" s="69"/>
      <c r="AF51" s="69"/>
      <c r="AG51" s="69"/>
      <c r="AH51" s="69"/>
      <c r="AI51" s="69"/>
      <c r="AJ51" s="69"/>
      <c r="AK51" s="69"/>
      <c r="AL51" s="2"/>
    </row>
    <row r="52" spans="2:38" ht="18.75" customHeight="1">
      <c r="B52" s="22">
        <v>42</v>
      </c>
      <c r="C52" s="23" t="s">
        <v>199</v>
      </c>
      <c r="D52" s="24" t="s">
        <v>200</v>
      </c>
      <c r="E52" s="25" t="s">
        <v>201</v>
      </c>
      <c r="F52" s="26">
        <v>34473</v>
      </c>
      <c r="G52" s="23" t="s">
        <v>106</v>
      </c>
      <c r="H52" s="27">
        <v>0</v>
      </c>
      <c r="I52" s="27">
        <v>0</v>
      </c>
      <c r="J52" s="16" t="s">
        <v>27</v>
      </c>
      <c r="K52" s="27">
        <v>0</v>
      </c>
      <c r="L52" s="34"/>
      <c r="M52" s="34"/>
      <c r="N52" s="34"/>
      <c r="O52" s="34"/>
      <c r="P52" s="29"/>
      <c r="Q52" s="30">
        <f t="shared" si="5"/>
        <v>0</v>
      </c>
      <c r="R52" s="31" t="str">
        <f t="shared" si="3"/>
        <v>F</v>
      </c>
      <c r="S52" s="32" t="str">
        <f t="shared" si="1"/>
        <v>Kém</v>
      </c>
      <c r="T52" s="33" t="str">
        <f t="shared" si="4"/>
        <v>Không đủ ĐKDT</v>
      </c>
      <c r="U52" s="3"/>
      <c r="V52" s="97" t="str">
        <f t="shared" si="2"/>
        <v>Học lại</v>
      </c>
      <c r="W52" s="81"/>
      <c r="X52" s="69"/>
      <c r="Y52" s="69"/>
      <c r="Z52" s="69"/>
      <c r="AA52" s="69"/>
      <c r="AB52" s="69"/>
      <c r="AC52" s="69"/>
      <c r="AD52" s="69"/>
      <c r="AE52" s="69"/>
      <c r="AF52" s="69"/>
      <c r="AG52" s="69"/>
      <c r="AH52" s="69"/>
      <c r="AI52" s="69"/>
      <c r="AJ52" s="69"/>
      <c r="AK52" s="69"/>
      <c r="AL52" s="2"/>
    </row>
    <row r="53" spans="2:38" ht="18.75" customHeight="1">
      <c r="B53" s="22">
        <v>43</v>
      </c>
      <c r="C53" s="23" t="s">
        <v>202</v>
      </c>
      <c r="D53" s="24" t="s">
        <v>203</v>
      </c>
      <c r="E53" s="25" t="s">
        <v>204</v>
      </c>
      <c r="F53" s="26">
        <v>34659</v>
      </c>
      <c r="G53" s="23" t="s">
        <v>110</v>
      </c>
      <c r="H53" s="27">
        <v>10</v>
      </c>
      <c r="I53" s="27">
        <v>2.5</v>
      </c>
      <c r="J53" s="16" t="s">
        <v>27</v>
      </c>
      <c r="K53" s="27">
        <v>1.5</v>
      </c>
      <c r="L53" s="34"/>
      <c r="M53" s="34"/>
      <c r="N53" s="34"/>
      <c r="O53" s="34"/>
      <c r="P53" s="29">
        <v>4.5</v>
      </c>
      <c r="Q53" s="30">
        <f t="shared" si="5"/>
        <v>4.0999999999999996</v>
      </c>
      <c r="R53" s="31" t="str">
        <f t="shared" si="3"/>
        <v>D</v>
      </c>
      <c r="S53" s="32" t="str">
        <f t="shared" si="1"/>
        <v>Trung bình yếu</v>
      </c>
      <c r="T53" s="33" t="str">
        <f t="shared" si="4"/>
        <v/>
      </c>
      <c r="U53" s="3"/>
      <c r="V53" s="97" t="str">
        <f t="shared" si="2"/>
        <v>Đạt</v>
      </c>
      <c r="W53" s="81"/>
      <c r="X53" s="69"/>
      <c r="Y53" s="69"/>
      <c r="Z53" s="69"/>
      <c r="AA53" s="69"/>
      <c r="AB53" s="69"/>
      <c r="AC53" s="69"/>
      <c r="AD53" s="69"/>
      <c r="AE53" s="69"/>
      <c r="AF53" s="69"/>
      <c r="AG53" s="69"/>
      <c r="AH53" s="69"/>
      <c r="AI53" s="69"/>
      <c r="AJ53" s="69"/>
      <c r="AK53" s="69"/>
      <c r="AL53" s="2"/>
    </row>
    <row r="54" spans="2:38" ht="18.75" customHeight="1">
      <c r="B54" s="22">
        <v>44</v>
      </c>
      <c r="C54" s="23" t="s">
        <v>205</v>
      </c>
      <c r="D54" s="24" t="s">
        <v>206</v>
      </c>
      <c r="E54" s="25" t="s">
        <v>207</v>
      </c>
      <c r="F54" s="26">
        <v>34687</v>
      </c>
      <c r="G54" s="23" t="s">
        <v>114</v>
      </c>
      <c r="H54" s="27">
        <v>9</v>
      </c>
      <c r="I54" s="27">
        <v>2.5</v>
      </c>
      <c r="J54" s="16" t="s">
        <v>27</v>
      </c>
      <c r="K54" s="27">
        <v>5</v>
      </c>
      <c r="L54" s="34"/>
      <c r="M54" s="34"/>
      <c r="N54" s="34"/>
      <c r="O54" s="34"/>
      <c r="P54" s="29">
        <v>6</v>
      </c>
      <c r="Q54" s="30">
        <f t="shared" si="5"/>
        <v>5.4</v>
      </c>
      <c r="R54" s="31" t="str">
        <f t="shared" si="3"/>
        <v>D+</v>
      </c>
      <c r="S54" s="32" t="str">
        <f t="shared" si="1"/>
        <v>Trung bình yếu</v>
      </c>
      <c r="T54" s="33" t="str">
        <f t="shared" si="4"/>
        <v/>
      </c>
      <c r="U54" s="3"/>
      <c r="V54" s="97" t="str">
        <f t="shared" si="2"/>
        <v>Đạt</v>
      </c>
      <c r="W54" s="81"/>
      <c r="X54" s="69"/>
      <c r="Y54" s="69"/>
      <c r="Z54" s="69"/>
      <c r="AA54" s="69"/>
      <c r="AB54" s="69"/>
      <c r="AC54" s="69"/>
      <c r="AD54" s="69"/>
      <c r="AE54" s="69"/>
      <c r="AF54" s="69"/>
      <c r="AG54" s="69"/>
      <c r="AH54" s="69"/>
      <c r="AI54" s="69"/>
      <c r="AJ54" s="69"/>
      <c r="AK54" s="69"/>
      <c r="AL54" s="2"/>
    </row>
    <row r="55" spans="2:38" ht="18.75" customHeight="1">
      <c r="B55" s="22">
        <v>45</v>
      </c>
      <c r="C55" s="23" t="s">
        <v>208</v>
      </c>
      <c r="D55" s="24" t="s">
        <v>209</v>
      </c>
      <c r="E55" s="25" t="s">
        <v>207</v>
      </c>
      <c r="F55" s="26">
        <v>34068</v>
      </c>
      <c r="G55" s="23" t="s">
        <v>94</v>
      </c>
      <c r="H55" s="27">
        <v>9</v>
      </c>
      <c r="I55" s="27">
        <v>4</v>
      </c>
      <c r="J55" s="16" t="s">
        <v>27</v>
      </c>
      <c r="K55" s="27">
        <v>4</v>
      </c>
      <c r="L55" s="34"/>
      <c r="M55" s="34"/>
      <c r="N55" s="34"/>
      <c r="O55" s="34"/>
      <c r="P55" s="29">
        <v>3.5</v>
      </c>
      <c r="Q55" s="30">
        <f t="shared" si="5"/>
        <v>4.3</v>
      </c>
      <c r="R55" s="31" t="str">
        <f t="shared" si="3"/>
        <v>D</v>
      </c>
      <c r="S55" s="32" t="str">
        <f t="shared" si="1"/>
        <v>Trung bình yếu</v>
      </c>
      <c r="T55" s="33" t="str">
        <f t="shared" si="4"/>
        <v/>
      </c>
      <c r="U55" s="3"/>
      <c r="V55" s="97" t="str">
        <f t="shared" si="2"/>
        <v>Đạt</v>
      </c>
      <c r="W55" s="81"/>
      <c r="X55" s="69"/>
      <c r="Y55" s="69"/>
      <c r="Z55" s="69"/>
      <c r="AA55" s="69"/>
      <c r="AB55" s="69"/>
      <c r="AC55" s="69"/>
      <c r="AD55" s="69"/>
      <c r="AE55" s="69"/>
      <c r="AF55" s="69"/>
      <c r="AG55" s="69"/>
      <c r="AH55" s="69"/>
      <c r="AI55" s="69"/>
      <c r="AJ55" s="69"/>
      <c r="AK55" s="69"/>
      <c r="AL55" s="2"/>
    </row>
    <row r="56" spans="2:38" ht="18.75" customHeight="1">
      <c r="B56" s="22">
        <v>46</v>
      </c>
      <c r="C56" s="23" t="s">
        <v>210</v>
      </c>
      <c r="D56" s="24" t="s">
        <v>211</v>
      </c>
      <c r="E56" s="25" t="s">
        <v>212</v>
      </c>
      <c r="F56" s="26">
        <v>33120</v>
      </c>
      <c r="G56" s="23" t="s">
        <v>94</v>
      </c>
      <c r="H56" s="27">
        <v>0</v>
      </c>
      <c r="I56" s="27">
        <v>0</v>
      </c>
      <c r="J56" s="16" t="s">
        <v>27</v>
      </c>
      <c r="K56" s="27">
        <v>0</v>
      </c>
      <c r="L56" s="34"/>
      <c r="M56" s="34"/>
      <c r="N56" s="34"/>
      <c r="O56" s="34"/>
      <c r="P56" s="29"/>
      <c r="Q56" s="30">
        <f t="shared" si="5"/>
        <v>0</v>
      </c>
      <c r="R56" s="31" t="str">
        <f t="shared" si="3"/>
        <v>F</v>
      </c>
      <c r="S56" s="32" t="str">
        <f t="shared" si="1"/>
        <v>Kém</v>
      </c>
      <c r="T56" s="33" t="str">
        <f t="shared" si="4"/>
        <v>Không đủ ĐKDT</v>
      </c>
      <c r="U56" s="3"/>
      <c r="V56" s="97" t="str">
        <f t="shared" si="2"/>
        <v>Học lại</v>
      </c>
      <c r="W56" s="81"/>
      <c r="X56" s="69"/>
      <c r="Y56" s="69"/>
      <c r="Z56" s="69"/>
      <c r="AA56" s="69"/>
      <c r="AB56" s="69"/>
      <c r="AC56" s="69"/>
      <c r="AD56" s="69"/>
      <c r="AE56" s="69"/>
      <c r="AF56" s="69"/>
      <c r="AG56" s="69"/>
      <c r="AH56" s="69"/>
      <c r="AI56" s="69"/>
      <c r="AJ56" s="69"/>
      <c r="AK56" s="69"/>
      <c r="AL56" s="2"/>
    </row>
    <row r="57" spans="2:38" ht="18.75" customHeight="1">
      <c r="B57" s="22">
        <v>47</v>
      </c>
      <c r="C57" s="23" t="s">
        <v>213</v>
      </c>
      <c r="D57" s="24" t="s">
        <v>214</v>
      </c>
      <c r="E57" s="25" t="s">
        <v>215</v>
      </c>
      <c r="F57" s="26">
        <v>34449</v>
      </c>
      <c r="G57" s="23" t="s">
        <v>128</v>
      </c>
      <c r="H57" s="27">
        <v>10</v>
      </c>
      <c r="I57" s="27">
        <v>2</v>
      </c>
      <c r="J57" s="16" t="s">
        <v>27</v>
      </c>
      <c r="K57" s="27">
        <v>1</v>
      </c>
      <c r="L57" s="34"/>
      <c r="M57" s="34"/>
      <c r="N57" s="34"/>
      <c r="O57" s="34"/>
      <c r="P57" s="29">
        <v>5</v>
      </c>
      <c r="Q57" s="30">
        <f t="shared" si="5"/>
        <v>4.0999999999999996</v>
      </c>
      <c r="R57" s="31" t="str">
        <f t="shared" si="3"/>
        <v>D</v>
      </c>
      <c r="S57" s="32" t="str">
        <f t="shared" si="1"/>
        <v>Trung bình yếu</v>
      </c>
      <c r="T57" s="33" t="str">
        <f t="shared" si="4"/>
        <v/>
      </c>
      <c r="U57" s="3"/>
      <c r="V57" s="97" t="str">
        <f t="shared" si="2"/>
        <v>Đạt</v>
      </c>
      <c r="W57" s="81"/>
      <c r="X57" s="69"/>
      <c r="Y57" s="69"/>
      <c r="Z57" s="69"/>
      <c r="AA57" s="69"/>
      <c r="AB57" s="69"/>
      <c r="AC57" s="69"/>
      <c r="AD57" s="69"/>
      <c r="AE57" s="69"/>
      <c r="AF57" s="69"/>
      <c r="AG57" s="69"/>
      <c r="AH57" s="69"/>
      <c r="AI57" s="69"/>
      <c r="AJ57" s="69"/>
      <c r="AK57" s="69"/>
      <c r="AL57" s="2"/>
    </row>
    <row r="58" spans="2:38" ht="18.75" customHeight="1">
      <c r="B58" s="22">
        <v>48</v>
      </c>
      <c r="C58" s="23" t="s">
        <v>216</v>
      </c>
      <c r="D58" s="24" t="s">
        <v>217</v>
      </c>
      <c r="E58" s="25" t="s">
        <v>218</v>
      </c>
      <c r="F58" s="26">
        <v>34601</v>
      </c>
      <c r="G58" s="23" t="s">
        <v>114</v>
      </c>
      <c r="H58" s="27">
        <v>8</v>
      </c>
      <c r="I58" s="27">
        <v>2</v>
      </c>
      <c r="J58" s="16" t="s">
        <v>27</v>
      </c>
      <c r="K58" s="27">
        <v>1</v>
      </c>
      <c r="L58" s="34"/>
      <c r="M58" s="34"/>
      <c r="N58" s="34"/>
      <c r="O58" s="34"/>
      <c r="P58" s="29">
        <v>0</v>
      </c>
      <c r="Q58" s="30">
        <f t="shared" si="5"/>
        <v>1.4</v>
      </c>
      <c r="R58" s="31" t="str">
        <f t="shared" si="3"/>
        <v>F</v>
      </c>
      <c r="S58" s="32" t="str">
        <f t="shared" si="1"/>
        <v>Kém</v>
      </c>
      <c r="T58" s="33" t="s">
        <v>712</v>
      </c>
      <c r="U58" s="3"/>
      <c r="V58" s="97" t="str">
        <f t="shared" si="2"/>
        <v>Học lại</v>
      </c>
      <c r="W58" s="81"/>
      <c r="X58" s="69"/>
      <c r="Y58" s="69"/>
      <c r="Z58" s="69"/>
      <c r="AA58" s="69"/>
      <c r="AB58" s="69"/>
      <c r="AC58" s="69"/>
      <c r="AD58" s="69"/>
      <c r="AE58" s="69"/>
      <c r="AF58" s="69"/>
      <c r="AG58" s="69"/>
      <c r="AH58" s="69"/>
      <c r="AI58" s="69"/>
      <c r="AJ58" s="69"/>
      <c r="AK58" s="69"/>
      <c r="AL58" s="2"/>
    </row>
    <row r="59" spans="2:38" ht="18.75" customHeight="1">
      <c r="B59" s="22">
        <v>49</v>
      </c>
      <c r="C59" s="23" t="s">
        <v>219</v>
      </c>
      <c r="D59" s="24" t="s">
        <v>220</v>
      </c>
      <c r="E59" s="25" t="s">
        <v>221</v>
      </c>
      <c r="F59" s="26">
        <v>34579</v>
      </c>
      <c r="G59" s="23" t="s">
        <v>114</v>
      </c>
      <c r="H59" s="27">
        <v>10</v>
      </c>
      <c r="I59" s="27">
        <v>2</v>
      </c>
      <c r="J59" s="16" t="s">
        <v>27</v>
      </c>
      <c r="K59" s="27">
        <v>1</v>
      </c>
      <c r="L59" s="34"/>
      <c r="M59" s="34"/>
      <c r="N59" s="34"/>
      <c r="O59" s="34"/>
      <c r="P59" s="29">
        <v>5</v>
      </c>
      <c r="Q59" s="30">
        <f t="shared" si="5"/>
        <v>4.0999999999999996</v>
      </c>
      <c r="R59" s="31" t="str">
        <f t="shared" si="3"/>
        <v>D</v>
      </c>
      <c r="S59" s="32" t="str">
        <f t="shared" si="1"/>
        <v>Trung bình yếu</v>
      </c>
      <c r="T59" s="33" t="str">
        <f t="shared" si="4"/>
        <v/>
      </c>
      <c r="U59" s="3"/>
      <c r="V59" s="97" t="str">
        <f t="shared" si="2"/>
        <v>Đạt</v>
      </c>
      <c r="W59" s="81"/>
      <c r="X59" s="69"/>
      <c r="Y59" s="69"/>
      <c r="Z59" s="69"/>
      <c r="AA59" s="69"/>
      <c r="AB59" s="69"/>
      <c r="AC59" s="69"/>
      <c r="AD59" s="69"/>
      <c r="AE59" s="69"/>
      <c r="AF59" s="69"/>
      <c r="AG59" s="69"/>
      <c r="AH59" s="69"/>
      <c r="AI59" s="69"/>
      <c r="AJ59" s="69"/>
      <c r="AK59" s="69"/>
      <c r="AL59" s="2"/>
    </row>
    <row r="60" spans="2:38" ht="18.75" customHeight="1">
      <c r="B60" s="22">
        <v>50</v>
      </c>
      <c r="C60" s="23" t="s">
        <v>222</v>
      </c>
      <c r="D60" s="24" t="s">
        <v>223</v>
      </c>
      <c r="E60" s="25" t="s">
        <v>221</v>
      </c>
      <c r="F60" s="26">
        <v>34527</v>
      </c>
      <c r="G60" s="23" t="s">
        <v>94</v>
      </c>
      <c r="H60" s="27">
        <v>10</v>
      </c>
      <c r="I60" s="27">
        <v>2.5</v>
      </c>
      <c r="J60" s="16" t="s">
        <v>27</v>
      </c>
      <c r="K60" s="27">
        <v>1</v>
      </c>
      <c r="L60" s="34"/>
      <c r="M60" s="34"/>
      <c r="N60" s="34"/>
      <c r="O60" s="34"/>
      <c r="P60" s="29">
        <v>0</v>
      </c>
      <c r="Q60" s="30">
        <f t="shared" si="5"/>
        <v>1.7</v>
      </c>
      <c r="R60" s="31" t="str">
        <f t="shared" si="3"/>
        <v>F</v>
      </c>
      <c r="S60" s="32" t="str">
        <f t="shared" si="1"/>
        <v>Kém</v>
      </c>
      <c r="T60" s="33" t="s">
        <v>712</v>
      </c>
      <c r="U60" s="3"/>
      <c r="V60" s="97" t="str">
        <f t="shared" si="2"/>
        <v>Học lại</v>
      </c>
      <c r="W60" s="81"/>
      <c r="X60" s="69"/>
      <c r="Y60" s="69"/>
      <c r="Z60" s="69"/>
      <c r="AA60" s="69"/>
      <c r="AB60" s="69"/>
      <c r="AC60" s="69"/>
      <c r="AD60" s="69"/>
      <c r="AE60" s="69"/>
      <c r="AF60" s="69"/>
      <c r="AG60" s="69"/>
      <c r="AH60" s="69"/>
      <c r="AI60" s="69"/>
      <c r="AJ60" s="69"/>
      <c r="AK60" s="69"/>
      <c r="AL60" s="2"/>
    </row>
    <row r="61" spans="2:38" ht="18.75" customHeight="1">
      <c r="B61" s="22">
        <v>51</v>
      </c>
      <c r="C61" s="23" t="s">
        <v>224</v>
      </c>
      <c r="D61" s="24" t="s">
        <v>225</v>
      </c>
      <c r="E61" s="25" t="s">
        <v>104</v>
      </c>
      <c r="F61" s="26">
        <v>34516</v>
      </c>
      <c r="G61" s="23" t="s">
        <v>94</v>
      </c>
      <c r="H61" s="27">
        <v>9</v>
      </c>
      <c r="I61" s="27">
        <v>2.5</v>
      </c>
      <c r="J61" s="16" t="s">
        <v>27</v>
      </c>
      <c r="K61" s="27">
        <v>3</v>
      </c>
      <c r="L61" s="34"/>
      <c r="M61" s="34"/>
      <c r="N61" s="34"/>
      <c r="O61" s="34"/>
      <c r="P61" s="29">
        <v>4</v>
      </c>
      <c r="Q61" s="30">
        <f t="shared" si="5"/>
        <v>4</v>
      </c>
      <c r="R61" s="31" t="str">
        <f t="shared" si="3"/>
        <v>D</v>
      </c>
      <c r="S61" s="32" t="str">
        <f t="shared" si="1"/>
        <v>Trung bình yếu</v>
      </c>
      <c r="T61" s="33" t="str">
        <f t="shared" si="4"/>
        <v/>
      </c>
      <c r="U61" s="3"/>
      <c r="V61" s="97" t="str">
        <f t="shared" si="2"/>
        <v>Đạt</v>
      </c>
      <c r="W61" s="81"/>
      <c r="X61" s="69"/>
      <c r="Y61" s="69"/>
      <c r="Z61" s="69"/>
      <c r="AA61" s="69"/>
      <c r="AB61" s="69"/>
      <c r="AC61" s="69"/>
      <c r="AD61" s="69"/>
      <c r="AE61" s="69"/>
      <c r="AF61" s="69"/>
      <c r="AG61" s="69"/>
      <c r="AH61" s="69"/>
      <c r="AI61" s="69"/>
      <c r="AJ61" s="69"/>
      <c r="AK61" s="69"/>
      <c r="AL61" s="2"/>
    </row>
    <row r="62" spans="2:38" ht="18.75" customHeight="1">
      <c r="B62" s="22">
        <v>52</v>
      </c>
      <c r="C62" s="23" t="s">
        <v>226</v>
      </c>
      <c r="D62" s="24" t="s">
        <v>227</v>
      </c>
      <c r="E62" s="25" t="s">
        <v>228</v>
      </c>
      <c r="F62" s="26">
        <v>34267</v>
      </c>
      <c r="G62" s="23" t="s">
        <v>110</v>
      </c>
      <c r="H62" s="27">
        <v>10</v>
      </c>
      <c r="I62" s="27">
        <v>5</v>
      </c>
      <c r="J62" s="16" t="s">
        <v>27</v>
      </c>
      <c r="K62" s="27">
        <v>7</v>
      </c>
      <c r="L62" s="34"/>
      <c r="M62" s="34"/>
      <c r="N62" s="34"/>
      <c r="O62" s="34"/>
      <c r="P62" s="29">
        <v>4.5</v>
      </c>
      <c r="Q62" s="30">
        <f t="shared" si="5"/>
        <v>5.7</v>
      </c>
      <c r="R62" s="31" t="str">
        <f t="shared" si="3"/>
        <v>C</v>
      </c>
      <c r="S62" s="32" t="str">
        <f t="shared" si="1"/>
        <v>Trung bình</v>
      </c>
      <c r="T62" s="33" t="str">
        <f t="shared" si="4"/>
        <v/>
      </c>
      <c r="U62" s="3"/>
      <c r="V62" s="97" t="str">
        <f t="shared" si="2"/>
        <v>Đạt</v>
      </c>
      <c r="W62" s="81"/>
      <c r="X62" s="69"/>
      <c r="Y62" s="69"/>
      <c r="Z62" s="69"/>
      <c r="AA62" s="69"/>
      <c r="AB62" s="69"/>
      <c r="AC62" s="69"/>
      <c r="AD62" s="69"/>
      <c r="AE62" s="69"/>
      <c r="AF62" s="69"/>
      <c r="AG62" s="69"/>
      <c r="AH62" s="69"/>
      <c r="AI62" s="69"/>
      <c r="AJ62" s="69"/>
      <c r="AK62" s="69"/>
      <c r="AL62" s="2"/>
    </row>
    <row r="63" spans="2:38" ht="18.75" customHeight="1">
      <c r="B63" s="22">
        <v>53</v>
      </c>
      <c r="C63" s="23" t="s">
        <v>229</v>
      </c>
      <c r="D63" s="24" t="s">
        <v>230</v>
      </c>
      <c r="E63" s="25" t="s">
        <v>231</v>
      </c>
      <c r="F63" s="26">
        <v>34561</v>
      </c>
      <c r="G63" s="23" t="s">
        <v>94</v>
      </c>
      <c r="H63" s="27">
        <v>0</v>
      </c>
      <c r="I63" s="27">
        <v>0</v>
      </c>
      <c r="J63" s="16" t="s">
        <v>27</v>
      </c>
      <c r="K63" s="27">
        <v>0</v>
      </c>
      <c r="L63" s="34"/>
      <c r="M63" s="34"/>
      <c r="N63" s="34"/>
      <c r="O63" s="34"/>
      <c r="P63" s="29"/>
      <c r="Q63" s="30">
        <f t="shared" si="5"/>
        <v>0</v>
      </c>
      <c r="R63" s="31" t="str">
        <f t="shared" si="3"/>
        <v>F</v>
      </c>
      <c r="S63" s="32" t="str">
        <f t="shared" si="1"/>
        <v>Kém</v>
      </c>
      <c r="T63" s="33" t="str">
        <f t="shared" si="4"/>
        <v>Không đủ ĐKDT</v>
      </c>
      <c r="U63" s="3"/>
      <c r="V63" s="97" t="str">
        <f t="shared" si="2"/>
        <v>Học lại</v>
      </c>
      <c r="W63" s="81"/>
      <c r="X63" s="69"/>
      <c r="Y63" s="69"/>
      <c r="Z63" s="69"/>
      <c r="AA63" s="69"/>
      <c r="AB63" s="69"/>
      <c r="AC63" s="69"/>
      <c r="AD63" s="69"/>
      <c r="AE63" s="69"/>
      <c r="AF63" s="69"/>
      <c r="AG63" s="69"/>
      <c r="AH63" s="69"/>
      <c r="AI63" s="69"/>
      <c r="AJ63" s="69"/>
      <c r="AK63" s="69"/>
      <c r="AL63" s="2"/>
    </row>
    <row r="64" spans="2:38" ht="18.75" customHeight="1">
      <c r="B64" s="22">
        <v>54</v>
      </c>
      <c r="C64" s="23" t="s">
        <v>232</v>
      </c>
      <c r="D64" s="24" t="s">
        <v>233</v>
      </c>
      <c r="E64" s="25" t="s">
        <v>234</v>
      </c>
      <c r="F64" s="26">
        <v>34388</v>
      </c>
      <c r="G64" s="23" t="s">
        <v>110</v>
      </c>
      <c r="H64" s="27">
        <v>10</v>
      </c>
      <c r="I64" s="27">
        <v>8</v>
      </c>
      <c r="J64" s="16" t="s">
        <v>27</v>
      </c>
      <c r="K64" s="27">
        <v>9</v>
      </c>
      <c r="L64" s="34"/>
      <c r="M64" s="34"/>
      <c r="N64" s="34"/>
      <c r="O64" s="34"/>
      <c r="P64" s="29">
        <v>6</v>
      </c>
      <c r="Q64" s="30">
        <f t="shared" si="5"/>
        <v>7.4</v>
      </c>
      <c r="R64" s="31" t="str">
        <f t="shared" si="3"/>
        <v>B</v>
      </c>
      <c r="S64" s="32" t="str">
        <f t="shared" si="1"/>
        <v>Khá</v>
      </c>
      <c r="T64" s="33" t="str">
        <f t="shared" si="4"/>
        <v/>
      </c>
      <c r="U64" s="3"/>
      <c r="V64" s="97" t="str">
        <f t="shared" si="2"/>
        <v>Đạt</v>
      </c>
      <c r="W64" s="81"/>
      <c r="X64" s="69"/>
      <c r="Y64" s="69"/>
      <c r="Z64" s="69"/>
      <c r="AA64" s="69"/>
      <c r="AB64" s="69"/>
      <c r="AC64" s="69"/>
      <c r="AD64" s="69"/>
      <c r="AE64" s="69"/>
      <c r="AF64" s="69"/>
      <c r="AG64" s="69"/>
      <c r="AH64" s="69"/>
      <c r="AI64" s="69"/>
      <c r="AJ64" s="69"/>
      <c r="AK64" s="69"/>
      <c r="AL64" s="2"/>
    </row>
    <row r="65" spans="1:38" ht="18.75" customHeight="1">
      <c r="B65" s="22">
        <v>55</v>
      </c>
      <c r="C65" s="23" t="s">
        <v>235</v>
      </c>
      <c r="D65" s="24" t="s">
        <v>64</v>
      </c>
      <c r="E65" s="25" t="s">
        <v>183</v>
      </c>
      <c r="F65" s="26">
        <v>34410</v>
      </c>
      <c r="G65" s="23" t="s">
        <v>110</v>
      </c>
      <c r="H65" s="27">
        <v>7</v>
      </c>
      <c r="I65" s="27">
        <v>1</v>
      </c>
      <c r="J65" s="16" t="s">
        <v>27</v>
      </c>
      <c r="K65" s="27">
        <v>1.5</v>
      </c>
      <c r="L65" s="34"/>
      <c r="M65" s="34"/>
      <c r="N65" s="34"/>
      <c r="O65" s="34"/>
      <c r="P65" s="29">
        <v>6</v>
      </c>
      <c r="Q65" s="30">
        <f t="shared" si="5"/>
        <v>4.2</v>
      </c>
      <c r="R65" s="31" t="str">
        <f t="shared" si="3"/>
        <v>D</v>
      </c>
      <c r="S65" s="32" t="str">
        <f t="shared" si="1"/>
        <v>Trung bình yếu</v>
      </c>
      <c r="T65" s="33" t="str">
        <f t="shared" si="4"/>
        <v/>
      </c>
      <c r="U65" s="3"/>
      <c r="V65" s="97" t="str">
        <f t="shared" si="2"/>
        <v>Đạt</v>
      </c>
      <c r="W65" s="81"/>
      <c r="X65" s="69"/>
      <c r="Y65" s="69"/>
      <c r="Z65" s="69"/>
      <c r="AA65" s="69"/>
      <c r="AB65" s="69"/>
      <c r="AC65" s="69"/>
      <c r="AD65" s="69"/>
      <c r="AE65" s="69"/>
      <c r="AF65" s="69"/>
      <c r="AG65" s="69"/>
      <c r="AH65" s="69"/>
      <c r="AI65" s="69"/>
      <c r="AJ65" s="69"/>
      <c r="AK65" s="69"/>
      <c r="AL65" s="2"/>
    </row>
    <row r="66" spans="1:38" ht="18.75" customHeight="1">
      <c r="B66" s="22">
        <v>56</v>
      </c>
      <c r="C66" s="23" t="s">
        <v>236</v>
      </c>
      <c r="D66" s="24" t="s">
        <v>237</v>
      </c>
      <c r="E66" s="25" t="s">
        <v>68</v>
      </c>
      <c r="F66" s="26">
        <v>34146</v>
      </c>
      <c r="G66" s="23" t="s">
        <v>110</v>
      </c>
      <c r="H66" s="27">
        <v>0</v>
      </c>
      <c r="I66" s="27">
        <v>0</v>
      </c>
      <c r="J66" s="16" t="s">
        <v>27</v>
      </c>
      <c r="K66" s="27">
        <v>0</v>
      </c>
      <c r="L66" s="34"/>
      <c r="M66" s="34"/>
      <c r="N66" s="34"/>
      <c r="O66" s="34"/>
      <c r="P66" s="29"/>
      <c r="Q66" s="30">
        <f t="shared" si="5"/>
        <v>0</v>
      </c>
      <c r="R66" s="31" t="str">
        <f t="shared" si="3"/>
        <v>F</v>
      </c>
      <c r="S66" s="32" t="str">
        <f t="shared" si="1"/>
        <v>Kém</v>
      </c>
      <c r="T66" s="33" t="str">
        <f t="shared" si="4"/>
        <v>Không đủ ĐKDT</v>
      </c>
      <c r="U66" s="3"/>
      <c r="V66" s="97" t="str">
        <f t="shared" si="2"/>
        <v>Học lại</v>
      </c>
      <c r="W66" s="81"/>
      <c r="X66" s="69"/>
      <c r="Y66" s="69"/>
      <c r="Z66" s="69"/>
      <c r="AA66" s="69"/>
      <c r="AB66" s="69"/>
      <c r="AC66" s="69"/>
      <c r="AD66" s="69"/>
      <c r="AE66" s="69"/>
      <c r="AF66" s="69"/>
      <c r="AG66" s="69"/>
      <c r="AH66" s="69"/>
      <c r="AI66" s="69"/>
      <c r="AJ66" s="69"/>
      <c r="AK66" s="69"/>
      <c r="AL66" s="2"/>
    </row>
    <row r="67" spans="1:38" ht="18.75" customHeight="1">
      <c r="B67" s="22">
        <v>57</v>
      </c>
      <c r="C67" s="23" t="s">
        <v>238</v>
      </c>
      <c r="D67" s="24" t="s">
        <v>64</v>
      </c>
      <c r="E67" s="25" t="s">
        <v>239</v>
      </c>
      <c r="F67" s="26">
        <v>34148</v>
      </c>
      <c r="G67" s="23" t="s">
        <v>114</v>
      </c>
      <c r="H67" s="27">
        <v>6</v>
      </c>
      <c r="I67" s="27">
        <v>0</v>
      </c>
      <c r="J67" s="16" t="s">
        <v>27</v>
      </c>
      <c r="K67" s="27">
        <v>1</v>
      </c>
      <c r="L67" s="34"/>
      <c r="M67" s="34"/>
      <c r="N67" s="34"/>
      <c r="O67" s="34"/>
      <c r="P67" s="29"/>
      <c r="Q67" s="30">
        <f t="shared" si="5"/>
        <v>0.8</v>
      </c>
      <c r="R67" s="31" t="str">
        <f t="shared" si="3"/>
        <v>F</v>
      </c>
      <c r="S67" s="32" t="str">
        <f t="shared" si="1"/>
        <v>Kém</v>
      </c>
      <c r="T67" s="33" t="str">
        <f t="shared" si="4"/>
        <v>Không đủ ĐKDT</v>
      </c>
      <c r="U67" s="3"/>
      <c r="V67" s="97" t="str">
        <f t="shared" si="2"/>
        <v>Học lại</v>
      </c>
      <c r="W67" s="81"/>
      <c r="X67" s="69"/>
      <c r="Y67" s="69"/>
      <c r="Z67" s="69"/>
      <c r="AA67" s="69"/>
      <c r="AB67" s="69"/>
      <c r="AC67" s="69"/>
      <c r="AD67" s="69"/>
      <c r="AE67" s="69"/>
      <c r="AF67" s="69"/>
      <c r="AG67" s="69"/>
      <c r="AH67" s="69"/>
      <c r="AI67" s="69"/>
      <c r="AJ67" s="69"/>
      <c r="AK67" s="69"/>
      <c r="AL67" s="2"/>
    </row>
    <row r="68" spans="1:38" ht="18.75" customHeight="1">
      <c r="B68" s="35">
        <v>58</v>
      </c>
      <c r="C68" s="36" t="s">
        <v>240</v>
      </c>
      <c r="D68" s="37" t="s">
        <v>241</v>
      </c>
      <c r="E68" s="38" t="s">
        <v>127</v>
      </c>
      <c r="F68" s="39"/>
      <c r="G68" s="36" t="s">
        <v>114</v>
      </c>
      <c r="H68" s="40">
        <v>10</v>
      </c>
      <c r="I68" s="40">
        <v>4</v>
      </c>
      <c r="J68" s="16" t="s">
        <v>27</v>
      </c>
      <c r="K68" s="40">
        <v>1</v>
      </c>
      <c r="L68" s="41"/>
      <c r="M68" s="41"/>
      <c r="N68" s="41"/>
      <c r="O68" s="41"/>
      <c r="P68" s="42">
        <v>6</v>
      </c>
      <c r="Q68" s="43">
        <f t="shared" si="5"/>
        <v>5</v>
      </c>
      <c r="R68" s="44" t="str">
        <f t="shared" si="3"/>
        <v>D+</v>
      </c>
      <c r="S68" s="45" t="str">
        <f t="shared" si="1"/>
        <v>Trung bình yếu</v>
      </c>
      <c r="T68" s="46" t="str">
        <f t="shared" si="4"/>
        <v/>
      </c>
      <c r="U68" s="3"/>
      <c r="V68" s="97" t="str">
        <f t="shared" si="2"/>
        <v>Đạt</v>
      </c>
      <c r="W68" s="81"/>
      <c r="X68" s="69"/>
      <c r="Y68" s="69"/>
      <c r="Z68" s="69"/>
      <c r="AA68" s="69"/>
      <c r="AB68" s="69"/>
      <c r="AC68" s="69"/>
      <c r="AD68" s="69"/>
      <c r="AE68" s="69"/>
      <c r="AF68" s="69"/>
      <c r="AG68" s="69"/>
      <c r="AH68" s="69"/>
      <c r="AI68" s="69"/>
      <c r="AJ68" s="69"/>
      <c r="AK68" s="69"/>
      <c r="AL68" s="2"/>
    </row>
    <row r="69" spans="1:38" ht="7.5" customHeight="1">
      <c r="A69" s="2"/>
      <c r="B69" s="47"/>
      <c r="C69" s="48"/>
      <c r="D69" s="48"/>
      <c r="E69" s="49"/>
      <c r="F69" s="49"/>
      <c r="G69" s="49"/>
      <c r="H69" s="50"/>
      <c r="I69" s="51"/>
      <c r="J69" s="51"/>
      <c r="K69" s="52"/>
      <c r="L69" s="52"/>
      <c r="M69" s="52"/>
      <c r="N69" s="52"/>
      <c r="O69" s="52"/>
      <c r="P69" s="52"/>
      <c r="Q69" s="52"/>
      <c r="R69" s="52"/>
      <c r="S69" s="52"/>
      <c r="T69" s="52"/>
      <c r="U69" s="3"/>
    </row>
    <row r="70" spans="1:38" ht="16.5">
      <c r="A70" s="2"/>
      <c r="B70" s="143" t="s">
        <v>28</v>
      </c>
      <c r="C70" s="143"/>
      <c r="D70" s="48"/>
      <c r="E70" s="49"/>
      <c r="F70" s="49"/>
      <c r="G70" s="49"/>
      <c r="H70" s="50"/>
      <c r="I70" s="51"/>
      <c r="J70" s="51"/>
      <c r="K70" s="52"/>
      <c r="L70" s="52"/>
      <c r="M70" s="52"/>
      <c r="N70" s="52"/>
      <c r="O70" s="52"/>
      <c r="P70" s="52"/>
      <c r="Q70" s="52"/>
      <c r="R70" s="52"/>
      <c r="S70" s="52"/>
      <c r="T70" s="52"/>
      <c r="U70" s="3"/>
    </row>
    <row r="71" spans="1:38" ht="16.5" customHeight="1">
      <c r="A71" s="2"/>
      <c r="B71" s="53" t="s">
        <v>29</v>
      </c>
      <c r="C71" s="53"/>
      <c r="D71" s="54">
        <f>+$Y$9</f>
        <v>58</v>
      </c>
      <c r="E71" s="55" t="s">
        <v>30</v>
      </c>
      <c r="F71" s="55"/>
      <c r="G71" s="150" t="s">
        <v>31</v>
      </c>
      <c r="H71" s="150"/>
      <c r="I71" s="150"/>
      <c r="J71" s="150"/>
      <c r="K71" s="150"/>
      <c r="L71" s="150"/>
      <c r="M71" s="150"/>
      <c r="N71" s="150"/>
      <c r="O71" s="150"/>
      <c r="P71" s="56">
        <f>$Y$9 -COUNTIF($T$10:$T$258,"Vắng") -COUNTIF($T$10:$T$258,"Vắng có phép") - COUNTIF($T$10:$T$258,"Đình chỉ thi") - COUNTIF($T$10:$T$258,"Không đủ ĐKDT")</f>
        <v>32</v>
      </c>
      <c r="Q71" s="56"/>
      <c r="R71" s="57"/>
      <c r="S71" s="58"/>
      <c r="T71" s="58" t="s">
        <v>30</v>
      </c>
      <c r="U71" s="3"/>
    </row>
    <row r="72" spans="1:38" ht="16.5" customHeight="1">
      <c r="A72" s="2"/>
      <c r="B72" s="53" t="s">
        <v>32</v>
      </c>
      <c r="C72" s="53"/>
      <c r="D72" s="54">
        <f>+$AJ$9</f>
        <v>30</v>
      </c>
      <c r="E72" s="55" t="s">
        <v>30</v>
      </c>
      <c r="F72" s="55"/>
      <c r="G72" s="150" t="s">
        <v>33</v>
      </c>
      <c r="H72" s="150"/>
      <c r="I72" s="150"/>
      <c r="J72" s="150"/>
      <c r="K72" s="150"/>
      <c r="L72" s="150"/>
      <c r="M72" s="150"/>
      <c r="N72" s="150"/>
      <c r="O72" s="150"/>
      <c r="P72" s="59">
        <f>COUNTIF($T$10:$T$134,"Vắng")</f>
        <v>8</v>
      </c>
      <c r="Q72" s="59"/>
      <c r="R72" s="60"/>
      <c r="S72" s="58"/>
      <c r="T72" s="58" t="s">
        <v>30</v>
      </c>
      <c r="U72" s="3"/>
    </row>
    <row r="73" spans="1:38" ht="16.5" customHeight="1">
      <c r="A73" s="2"/>
      <c r="B73" s="53" t="s">
        <v>52</v>
      </c>
      <c r="C73" s="53"/>
      <c r="D73" s="91">
        <f>COUNTIF(V11:V68,"Học lại")</f>
        <v>28</v>
      </c>
      <c r="E73" s="55" t="s">
        <v>30</v>
      </c>
      <c r="F73" s="55"/>
      <c r="G73" s="150" t="s">
        <v>53</v>
      </c>
      <c r="H73" s="150"/>
      <c r="I73" s="150"/>
      <c r="J73" s="150"/>
      <c r="K73" s="150"/>
      <c r="L73" s="150"/>
      <c r="M73" s="150"/>
      <c r="N73" s="150"/>
      <c r="O73" s="150"/>
      <c r="P73" s="56">
        <f>COUNTIF($T$10:$T$134,"Vắng có phép")</f>
        <v>0</v>
      </c>
      <c r="Q73" s="56"/>
      <c r="R73" s="57"/>
      <c r="S73" s="58"/>
      <c r="T73" s="58" t="s">
        <v>30</v>
      </c>
      <c r="U73" s="3"/>
    </row>
    <row r="74" spans="1:38" ht="3" customHeight="1">
      <c r="A74" s="2"/>
      <c r="B74" s="47"/>
      <c r="C74" s="48"/>
      <c r="D74" s="48"/>
      <c r="E74" s="49"/>
      <c r="F74" s="49"/>
      <c r="G74" s="49"/>
      <c r="H74" s="50"/>
      <c r="I74" s="51"/>
      <c r="J74" s="51"/>
      <c r="K74" s="52"/>
      <c r="L74" s="52"/>
      <c r="M74" s="52"/>
      <c r="N74" s="52"/>
      <c r="O74" s="52"/>
      <c r="P74" s="52"/>
      <c r="Q74" s="52"/>
      <c r="R74" s="52"/>
      <c r="S74" s="52"/>
      <c r="T74" s="52"/>
      <c r="U74" s="3"/>
    </row>
    <row r="75" spans="1:38">
      <c r="B75" s="92"/>
      <c r="C75" s="92"/>
      <c r="D75" s="93"/>
      <c r="E75" s="94"/>
      <c r="F75" s="3"/>
      <c r="G75" s="3"/>
      <c r="H75" s="3"/>
      <c r="I75" s="3"/>
      <c r="J75" s="149"/>
      <c r="K75" s="149"/>
      <c r="L75" s="149"/>
      <c r="M75" s="149"/>
      <c r="N75" s="149"/>
      <c r="O75" s="149"/>
      <c r="P75" s="149"/>
      <c r="Q75" s="149"/>
      <c r="R75" s="149"/>
      <c r="S75" s="149"/>
      <c r="T75" s="149"/>
      <c r="U75" s="3"/>
    </row>
    <row r="76" spans="1:38">
      <c r="B76" s="92"/>
      <c r="C76" s="92"/>
      <c r="D76" s="93"/>
      <c r="E76" s="94"/>
      <c r="F76" s="3"/>
      <c r="G76" s="3"/>
      <c r="H76" s="3"/>
      <c r="I76" s="3"/>
      <c r="J76" s="149" t="s">
        <v>714</v>
      </c>
      <c r="K76" s="149"/>
      <c r="L76" s="149"/>
      <c r="M76" s="149"/>
      <c r="N76" s="149"/>
      <c r="O76" s="149"/>
      <c r="P76" s="149"/>
      <c r="Q76" s="149"/>
      <c r="R76" s="149"/>
      <c r="S76" s="149"/>
      <c r="T76" s="149"/>
      <c r="U76" s="3"/>
    </row>
    <row r="77" spans="1:38">
      <c r="A77" s="61"/>
      <c r="B77" s="138" t="s">
        <v>34</v>
      </c>
      <c r="C77" s="138"/>
      <c r="D77" s="138"/>
      <c r="E77" s="138"/>
      <c r="F77" s="138"/>
      <c r="G77" s="138"/>
      <c r="H77" s="138"/>
      <c r="I77" s="62"/>
      <c r="J77" s="139" t="s">
        <v>35</v>
      </c>
      <c r="K77" s="139"/>
      <c r="L77" s="139"/>
      <c r="M77" s="139"/>
      <c r="N77" s="139"/>
      <c r="O77" s="139"/>
      <c r="P77" s="139"/>
      <c r="Q77" s="139"/>
      <c r="R77" s="139"/>
      <c r="S77" s="139"/>
      <c r="T77" s="139"/>
      <c r="U77" s="3"/>
    </row>
    <row r="78" spans="1:38" ht="4.5" customHeight="1">
      <c r="A78" s="2"/>
      <c r="B78" s="47"/>
      <c r="C78" s="63"/>
      <c r="D78" s="63"/>
      <c r="E78" s="64"/>
      <c r="F78" s="64"/>
      <c r="G78" s="64"/>
      <c r="H78" s="65"/>
      <c r="I78" s="66"/>
      <c r="J78" s="66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</row>
    <row r="79" spans="1:38" s="2" customFormat="1">
      <c r="B79" s="138" t="s">
        <v>36</v>
      </c>
      <c r="C79" s="138"/>
      <c r="D79" s="140" t="s">
        <v>37</v>
      </c>
      <c r="E79" s="140"/>
      <c r="F79" s="140"/>
      <c r="G79" s="140"/>
      <c r="H79" s="140"/>
      <c r="I79" s="66"/>
      <c r="J79" s="66"/>
      <c r="K79" s="52"/>
      <c r="L79" s="52"/>
      <c r="M79" s="52"/>
      <c r="N79" s="52"/>
      <c r="O79" s="52"/>
      <c r="P79" s="52"/>
      <c r="Q79" s="52"/>
      <c r="R79" s="52"/>
      <c r="S79" s="52"/>
      <c r="T79" s="52"/>
      <c r="U79" s="3"/>
      <c r="V79" s="69"/>
      <c r="W79" s="68"/>
      <c r="X79" s="68"/>
      <c r="Y79" s="68"/>
      <c r="Z79" s="68"/>
      <c r="AA79" s="68"/>
      <c r="AB79" s="68"/>
      <c r="AC79" s="68"/>
      <c r="AD79" s="68"/>
      <c r="AE79" s="68"/>
      <c r="AF79" s="68"/>
      <c r="AG79" s="68"/>
      <c r="AH79" s="68"/>
      <c r="AI79" s="68"/>
      <c r="AJ79" s="68"/>
      <c r="AK79" s="68"/>
      <c r="AL79" s="68"/>
    </row>
    <row r="80" spans="1:38" s="2" customFormat="1">
      <c r="A80" s="1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69"/>
      <c r="W80" s="68"/>
      <c r="X80" s="68"/>
      <c r="Y80" s="68"/>
      <c r="Z80" s="68"/>
      <c r="AA80" s="68"/>
      <c r="AB80" s="68"/>
      <c r="AC80" s="68"/>
      <c r="AD80" s="68"/>
      <c r="AE80" s="68"/>
      <c r="AF80" s="68"/>
      <c r="AG80" s="68"/>
      <c r="AH80" s="68"/>
      <c r="AI80" s="68"/>
      <c r="AJ80" s="68"/>
      <c r="AK80" s="68"/>
      <c r="AL80" s="68"/>
    </row>
    <row r="81" spans="1:38" s="2" customFormat="1">
      <c r="A81" s="1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69"/>
      <c r="W81" s="68"/>
      <c r="X81" s="68"/>
      <c r="Y81" s="68"/>
      <c r="Z81" s="68"/>
      <c r="AA81" s="68"/>
      <c r="AB81" s="68"/>
      <c r="AC81" s="68"/>
      <c r="AD81" s="68"/>
      <c r="AE81" s="68"/>
      <c r="AF81" s="68"/>
      <c r="AG81" s="68"/>
      <c r="AH81" s="68"/>
      <c r="AI81" s="68"/>
      <c r="AJ81" s="68"/>
      <c r="AK81" s="68"/>
      <c r="AL81" s="68"/>
    </row>
    <row r="82" spans="1:38" s="2" customFormat="1">
      <c r="A82" s="1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69"/>
      <c r="W82" s="68"/>
      <c r="X82" s="68"/>
      <c r="Y82" s="68"/>
      <c r="Z82" s="68"/>
      <c r="AA82" s="68"/>
      <c r="AB82" s="68"/>
      <c r="AC82" s="68"/>
      <c r="AD82" s="68"/>
      <c r="AE82" s="68"/>
      <c r="AF82" s="68"/>
      <c r="AG82" s="68"/>
      <c r="AH82" s="68"/>
      <c r="AI82" s="68"/>
      <c r="AJ82" s="68"/>
      <c r="AK82" s="68"/>
      <c r="AL82" s="68"/>
    </row>
    <row r="83" spans="1:38" s="2" customFormat="1" ht="9.75" customHeight="1">
      <c r="A83" s="1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69"/>
      <c r="W83" s="68"/>
      <c r="X83" s="68"/>
      <c r="Y83" s="68"/>
      <c r="Z83" s="68"/>
      <c r="AA83" s="68"/>
      <c r="AB83" s="68"/>
      <c r="AC83" s="68"/>
      <c r="AD83" s="68"/>
      <c r="AE83" s="68"/>
      <c r="AF83" s="68"/>
      <c r="AG83" s="68"/>
      <c r="AH83" s="68"/>
      <c r="AI83" s="68"/>
      <c r="AJ83" s="68"/>
      <c r="AK83" s="68"/>
      <c r="AL83" s="68"/>
    </row>
    <row r="84" spans="1:38" s="2" customFormat="1" ht="3.75" customHeight="1">
      <c r="A84" s="1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69"/>
      <c r="W84" s="68"/>
      <c r="X84" s="68"/>
      <c r="Y84" s="68"/>
      <c r="Z84" s="68"/>
      <c r="AA84" s="68"/>
      <c r="AB84" s="68"/>
      <c r="AC84" s="68"/>
      <c r="AD84" s="68"/>
      <c r="AE84" s="68"/>
      <c r="AF84" s="68"/>
      <c r="AG84" s="68"/>
      <c r="AH84" s="68"/>
      <c r="AI84" s="68"/>
      <c r="AJ84" s="68"/>
      <c r="AK84" s="68"/>
      <c r="AL84" s="68"/>
    </row>
    <row r="85" spans="1:38" s="2" customFormat="1" ht="18" customHeight="1">
      <c r="A85" s="119" t="s">
        <v>713</v>
      </c>
      <c r="B85" s="119"/>
      <c r="C85" s="119"/>
      <c r="D85" s="119" t="s">
        <v>38</v>
      </c>
      <c r="E85" s="119"/>
      <c r="F85" s="119"/>
      <c r="G85" s="119"/>
      <c r="H85" s="119"/>
      <c r="I85" s="113"/>
      <c r="J85" s="119" t="s">
        <v>39</v>
      </c>
      <c r="K85" s="119"/>
      <c r="L85" s="119"/>
      <c r="M85" s="119"/>
      <c r="N85" s="119"/>
      <c r="O85" s="119"/>
      <c r="P85" s="119"/>
      <c r="Q85" s="119"/>
      <c r="R85" s="119"/>
      <c r="S85" s="119"/>
      <c r="T85" s="119"/>
      <c r="U85" s="3"/>
      <c r="V85" s="69"/>
      <c r="W85" s="68"/>
      <c r="X85" s="68"/>
      <c r="Y85" s="68"/>
      <c r="Z85" s="68"/>
      <c r="AA85" s="68"/>
      <c r="AB85" s="68"/>
      <c r="AC85" s="68"/>
      <c r="AD85" s="68"/>
      <c r="AE85" s="68"/>
      <c r="AF85" s="68"/>
      <c r="AG85" s="68"/>
      <c r="AH85" s="68"/>
      <c r="AI85" s="68"/>
      <c r="AJ85" s="68"/>
      <c r="AK85" s="68"/>
      <c r="AL85" s="68"/>
    </row>
    <row r="86" spans="1:38" s="2" customFormat="1" ht="4.5" hidden="1" customHeight="1">
      <c r="A86" s="1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69"/>
      <c r="W86" s="68"/>
      <c r="X86" s="68"/>
      <c r="Y86" s="68"/>
      <c r="Z86" s="68"/>
      <c r="AA86" s="68"/>
      <c r="AB86" s="68"/>
      <c r="AC86" s="68"/>
      <c r="AD86" s="68"/>
      <c r="AE86" s="68"/>
      <c r="AF86" s="68"/>
      <c r="AG86" s="68"/>
      <c r="AH86" s="68"/>
      <c r="AI86" s="68"/>
      <c r="AJ86" s="68"/>
      <c r="AK86" s="68"/>
      <c r="AL86" s="68"/>
    </row>
    <row r="87" spans="1:38" s="2" customFormat="1" ht="36.75" hidden="1" customHeight="1">
      <c r="A87" s="1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69"/>
      <c r="W87" s="68"/>
      <c r="X87" s="68"/>
      <c r="Y87" s="68"/>
      <c r="Z87" s="68"/>
      <c r="AA87" s="68"/>
      <c r="AB87" s="68"/>
      <c r="AC87" s="68"/>
      <c r="AD87" s="68"/>
      <c r="AE87" s="68"/>
      <c r="AF87" s="68"/>
      <c r="AG87" s="68"/>
      <c r="AH87" s="68"/>
      <c r="AI87" s="68"/>
      <c r="AJ87" s="68"/>
      <c r="AK87" s="68"/>
      <c r="AL87" s="68"/>
    </row>
    <row r="88" spans="1:38" ht="38.25" hidden="1" customHeight="1">
      <c r="B88" s="147" t="s">
        <v>50</v>
      </c>
      <c r="C88" s="138"/>
      <c r="D88" s="138"/>
      <c r="E88" s="138"/>
      <c r="F88" s="138"/>
      <c r="G88" s="138"/>
      <c r="H88" s="147" t="s">
        <v>51</v>
      </c>
      <c r="I88" s="147"/>
      <c r="J88" s="147"/>
      <c r="K88" s="147"/>
      <c r="L88" s="147"/>
      <c r="M88" s="147"/>
      <c r="N88" s="148" t="s">
        <v>35</v>
      </c>
      <c r="O88" s="148"/>
      <c r="P88" s="148"/>
      <c r="Q88" s="148"/>
      <c r="R88" s="148"/>
      <c r="S88" s="148"/>
      <c r="T88" s="148"/>
    </row>
    <row r="89" spans="1:38" hidden="1">
      <c r="B89" s="47"/>
      <c r="C89" s="63"/>
      <c r="D89" s="63"/>
      <c r="E89" s="64"/>
      <c r="F89" s="64"/>
      <c r="G89" s="64"/>
      <c r="H89" s="65"/>
      <c r="I89" s="66"/>
      <c r="J89" s="66"/>
      <c r="K89" s="3"/>
      <c r="L89" s="3"/>
      <c r="M89" s="3"/>
      <c r="N89" s="3"/>
      <c r="O89" s="3"/>
      <c r="P89" s="3"/>
      <c r="Q89" s="3"/>
      <c r="R89" s="3"/>
      <c r="S89" s="3"/>
      <c r="T89" s="3"/>
    </row>
    <row r="90" spans="1:38" hidden="1">
      <c r="B90" s="138" t="s">
        <v>36</v>
      </c>
      <c r="C90" s="138"/>
      <c r="D90" s="140" t="s">
        <v>37</v>
      </c>
      <c r="E90" s="140"/>
      <c r="F90" s="140"/>
      <c r="G90" s="140"/>
      <c r="H90" s="140"/>
      <c r="I90" s="66"/>
      <c r="J90" s="66"/>
      <c r="K90" s="52"/>
      <c r="L90" s="52"/>
      <c r="M90" s="52"/>
      <c r="N90" s="52"/>
      <c r="O90" s="52"/>
      <c r="P90" s="52"/>
      <c r="Q90" s="52"/>
      <c r="R90" s="52"/>
      <c r="S90" s="52"/>
      <c r="T90" s="52"/>
    </row>
    <row r="91" spans="1:38" hidden="1"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</row>
    <row r="92" spans="1:38" hidden="1"/>
    <row r="93" spans="1:38" hidden="1"/>
    <row r="94" spans="1:38" hidden="1"/>
    <row r="95" spans="1:38" hidden="1"/>
    <row r="96" spans="1:38" hidden="1">
      <c r="B96" s="145"/>
      <c r="C96" s="145"/>
      <c r="D96" s="145"/>
      <c r="E96" s="145"/>
      <c r="F96" s="145"/>
      <c r="G96" s="145"/>
      <c r="H96" s="145"/>
      <c r="I96" s="145"/>
      <c r="J96" s="145"/>
      <c r="K96" s="145"/>
      <c r="L96" s="145"/>
      <c r="M96" s="145"/>
      <c r="N96" s="145" t="s">
        <v>39</v>
      </c>
      <c r="O96" s="145"/>
      <c r="P96" s="145"/>
      <c r="Q96" s="145"/>
      <c r="R96" s="145"/>
      <c r="S96" s="145"/>
      <c r="T96" s="145"/>
    </row>
  </sheetData>
  <sheetProtection formatCells="0" formatColumns="0" formatRows="0" insertColumns="0" insertRows="0" insertHyperlinks="0" deleteColumns="0" deleteRows="0" sort="0" autoFilter="0" pivotTables="0"/>
  <autoFilter ref="A9:AL68">
    <filterColumn colId="3" showButton="0"/>
    <filterColumn colId="12"/>
  </autoFilter>
  <mergeCells count="62">
    <mergeCell ref="N96:T96"/>
    <mergeCell ref="H96:M96"/>
    <mergeCell ref="E96:G96"/>
    <mergeCell ref="B96:D96"/>
    <mergeCell ref="P5:T5"/>
    <mergeCell ref="B88:G88"/>
    <mergeCell ref="H88:M88"/>
    <mergeCell ref="N88:T88"/>
    <mergeCell ref="J85:T85"/>
    <mergeCell ref="B90:C90"/>
    <mergeCell ref="D90:H90"/>
    <mergeCell ref="J75:T75"/>
    <mergeCell ref="P6:T6"/>
    <mergeCell ref="J76:T76"/>
    <mergeCell ref="G71:O71"/>
    <mergeCell ref="G72:O72"/>
    <mergeCell ref="G73:O73"/>
    <mergeCell ref="L8:L10"/>
    <mergeCell ref="O8:O10"/>
    <mergeCell ref="AJ5:AK7"/>
    <mergeCell ref="B77:H77"/>
    <mergeCell ref="J77:T77"/>
    <mergeCell ref="B79:C79"/>
    <mergeCell ref="D79:H79"/>
    <mergeCell ref="S8:S9"/>
    <mergeCell ref="T8:T10"/>
    <mergeCell ref="B10:G10"/>
    <mergeCell ref="B70:C70"/>
    <mergeCell ref="P8:P9"/>
    <mergeCell ref="Q8:Q10"/>
    <mergeCell ref="R8:R9"/>
    <mergeCell ref="W5:W8"/>
    <mergeCell ref="Z5:AC7"/>
    <mergeCell ref="AD5:AE7"/>
    <mergeCell ref="AF5:AG7"/>
    <mergeCell ref="AH5:AI7"/>
    <mergeCell ref="X5:X8"/>
    <mergeCell ref="Y5:Y8"/>
    <mergeCell ref="B8:B9"/>
    <mergeCell ref="C8:C9"/>
    <mergeCell ref="D8:E9"/>
    <mergeCell ref="F8:F9"/>
    <mergeCell ref="I8:I9"/>
    <mergeCell ref="J8:J9"/>
    <mergeCell ref="K8:K9"/>
    <mergeCell ref="H8:H9"/>
    <mergeCell ref="M8:N8"/>
    <mergeCell ref="G8:G9"/>
    <mergeCell ref="B6:C6"/>
    <mergeCell ref="B5:C5"/>
    <mergeCell ref="M5:O5"/>
    <mergeCell ref="H1:K1"/>
    <mergeCell ref="L1:T1"/>
    <mergeCell ref="B2:G2"/>
    <mergeCell ref="H2:T2"/>
    <mergeCell ref="B3:G3"/>
    <mergeCell ref="H3:T3"/>
    <mergeCell ref="M6:O6"/>
    <mergeCell ref="M9:M10"/>
    <mergeCell ref="N9:N10"/>
    <mergeCell ref="D85:H85"/>
    <mergeCell ref="A85:C85"/>
  </mergeCells>
  <conditionalFormatting sqref="H11:P68">
    <cfRule type="cellIs" dxfId="19" priority="4" operator="greaterThan">
      <formula>10</formula>
    </cfRule>
  </conditionalFormatting>
  <conditionalFormatting sqref="C1:C84 C86:C1048576">
    <cfRule type="duplicateValues" dxfId="18" priority="1"/>
  </conditionalFormatting>
  <dataValidations count="2">
    <dataValidation allowBlank="1" showInputMessage="1" showErrorMessage="1" errorTitle="Không xóa dữ liệu" error="Không xóa dữ liệu" prompt="Không xóa dữ liệu" sqref="D73 AL3:AL9 X3:AK4 W5:AK9 V11:W68"/>
    <dataValidation type="list" allowBlank="1" showInputMessage="1" showErrorMessage="1" sqref="D5">
      <formula1>Ten_mon</formula1>
    </dataValidation>
  </dataValidations>
  <pageMargins left="3.937007874015748E-2" right="3.937007874015748E-2" top="0.23622047244094491" bottom="0.35433070866141736" header="0.15748031496062992" footer="0.11811023622047245"/>
  <pageSetup paperSize="9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xl/worksheets/sheet10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B2" sqref="B2"/>
    </sheetView>
  </sheetViews>
  <sheetFormatPr defaultRowHeight="1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AN98"/>
  <sheetViews>
    <sheetView workbookViewId="0">
      <pane ySplit="4" topLeftCell="A27" activePane="bottomLeft" state="frozen"/>
      <selection activeCell="T8" sqref="T8:T10"/>
      <selection pane="bottomLeft" activeCell="A8" sqref="A8:XFD9"/>
    </sheetView>
  </sheetViews>
  <sheetFormatPr defaultColWidth="9" defaultRowHeight="15.75"/>
  <cols>
    <col min="1" max="1" width="1.25" style="1" customWidth="1"/>
    <col min="2" max="2" width="4" style="1" customWidth="1"/>
    <col min="3" max="3" width="12.625" style="1" customWidth="1"/>
    <col min="4" max="4" width="13.375" style="1" customWidth="1"/>
    <col min="5" max="5" width="7.25" style="1" customWidth="1"/>
    <col min="6" max="6" width="9.375" style="1" hidden="1" customWidth="1"/>
    <col min="7" max="7" width="12.625" style="1" customWidth="1"/>
    <col min="8" max="8" width="5" style="1" customWidth="1"/>
    <col min="9" max="9" width="4.625" style="1" customWidth="1"/>
    <col min="10" max="10" width="4.375" style="1" hidden="1" customWidth="1"/>
    <col min="11" max="11" width="4.75" style="1" customWidth="1"/>
    <col min="12" max="12" width="3.25" style="1" hidden="1" customWidth="1"/>
    <col min="13" max="13" width="4.875" style="1" hidden="1" customWidth="1"/>
    <col min="14" max="14" width="12.625" style="1" hidden="1" customWidth="1"/>
    <col min="15" max="15" width="9" style="1" hidden="1" customWidth="1"/>
    <col min="16" max="16" width="5.75" style="1" customWidth="1"/>
    <col min="17" max="17" width="6.5" style="1" customWidth="1"/>
    <col min="18" max="18" width="6.5" style="1" hidden="1" customWidth="1"/>
    <col min="19" max="19" width="11.875" style="1" hidden="1" customWidth="1"/>
    <col min="20" max="20" width="15.25" style="1" customWidth="1"/>
    <col min="21" max="21" width="6.5" style="1" customWidth="1"/>
    <col min="22" max="22" width="6.5" style="69" customWidth="1"/>
    <col min="23" max="38" width="9" style="68"/>
    <col min="39" max="39" width="9" style="1"/>
    <col min="40" max="40" width="23.625" style="1" bestFit="1" customWidth="1"/>
    <col min="41" max="16384" width="9" style="1"/>
  </cols>
  <sheetData>
    <row r="1" spans="2:40" ht="26.25" hidden="1">
      <c r="H1" s="120" t="s">
        <v>0</v>
      </c>
      <c r="I1" s="120"/>
      <c r="J1" s="120"/>
      <c r="K1" s="120"/>
      <c r="L1" s="121" t="s">
        <v>90</v>
      </c>
      <c r="M1" s="121"/>
      <c r="N1" s="121"/>
      <c r="O1" s="121"/>
      <c r="P1" s="121"/>
      <c r="Q1" s="121"/>
      <c r="R1" s="121"/>
      <c r="S1" s="121"/>
      <c r="T1" s="121"/>
    </row>
    <row r="2" spans="2:40" ht="27.75" customHeight="1">
      <c r="B2" s="122" t="s">
        <v>1</v>
      </c>
      <c r="C2" s="122"/>
      <c r="D2" s="122"/>
      <c r="E2" s="122"/>
      <c r="F2" s="122"/>
      <c r="G2" s="122"/>
      <c r="H2" s="123" t="s">
        <v>710</v>
      </c>
      <c r="I2" s="123"/>
      <c r="J2" s="123"/>
      <c r="K2" s="123"/>
      <c r="L2" s="123"/>
      <c r="M2" s="123"/>
      <c r="N2" s="123"/>
      <c r="O2" s="123"/>
      <c r="P2" s="123"/>
      <c r="Q2" s="123"/>
      <c r="R2" s="123"/>
      <c r="S2" s="123"/>
      <c r="T2" s="123"/>
      <c r="U2" s="3"/>
    </row>
    <row r="3" spans="2:40" ht="25.5" customHeight="1">
      <c r="B3" s="124" t="s">
        <v>2</v>
      </c>
      <c r="C3" s="124"/>
      <c r="D3" s="124"/>
      <c r="E3" s="124"/>
      <c r="F3" s="124"/>
      <c r="G3" s="124"/>
      <c r="H3" s="125" t="s">
        <v>711</v>
      </c>
      <c r="I3" s="125"/>
      <c r="J3" s="125"/>
      <c r="K3" s="125"/>
      <c r="L3" s="125"/>
      <c r="M3" s="125"/>
      <c r="N3" s="125"/>
      <c r="O3" s="125"/>
      <c r="P3" s="125"/>
      <c r="Q3" s="125"/>
      <c r="R3" s="125"/>
      <c r="S3" s="125"/>
      <c r="T3" s="125"/>
      <c r="U3" s="4"/>
      <c r="V3" s="95"/>
      <c r="AD3" s="69"/>
      <c r="AE3" s="70"/>
      <c r="AF3" s="69"/>
      <c r="AG3" s="69"/>
      <c r="AH3" s="69"/>
      <c r="AI3" s="70"/>
      <c r="AJ3" s="69"/>
    </row>
    <row r="4" spans="2:40" ht="4.5" customHeight="1">
      <c r="B4" s="5"/>
      <c r="C4" s="5"/>
      <c r="D4" s="5"/>
      <c r="E4" s="5"/>
      <c r="F4" s="5"/>
      <c r="G4" s="6"/>
      <c r="H4" s="6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4"/>
      <c r="V4" s="95"/>
      <c r="AE4" s="71"/>
      <c r="AI4" s="71"/>
    </row>
    <row r="5" spans="2:40" ht="23.25" customHeight="1">
      <c r="B5" s="114" t="s">
        <v>3</v>
      </c>
      <c r="C5" s="114"/>
      <c r="D5" s="100" t="s">
        <v>87</v>
      </c>
      <c r="E5" s="100"/>
      <c r="F5" s="100"/>
      <c r="G5" s="100"/>
      <c r="H5" s="100"/>
      <c r="I5" s="100"/>
      <c r="J5" s="100"/>
      <c r="K5" s="100"/>
      <c r="L5" s="100"/>
      <c r="M5" s="137"/>
      <c r="N5" s="137"/>
      <c r="O5" s="137"/>
      <c r="P5" s="152" t="s">
        <v>242</v>
      </c>
      <c r="Q5" s="152"/>
      <c r="R5" s="152"/>
      <c r="S5" s="152"/>
      <c r="T5" s="152"/>
      <c r="W5" s="126" t="s">
        <v>46</v>
      </c>
      <c r="X5" s="126" t="s">
        <v>9</v>
      </c>
      <c r="Y5" s="126" t="s">
        <v>45</v>
      </c>
      <c r="Z5" s="126" t="s">
        <v>44</v>
      </c>
      <c r="AA5" s="126"/>
      <c r="AB5" s="126"/>
      <c r="AC5" s="126"/>
      <c r="AD5" s="126" t="s">
        <v>43</v>
      </c>
      <c r="AE5" s="126"/>
      <c r="AF5" s="126" t="s">
        <v>41</v>
      </c>
      <c r="AG5" s="126"/>
      <c r="AH5" s="126" t="s">
        <v>42</v>
      </c>
      <c r="AI5" s="126"/>
      <c r="AJ5" s="126" t="s">
        <v>40</v>
      </c>
      <c r="AK5" s="126"/>
      <c r="AL5" s="89"/>
    </row>
    <row r="6" spans="2:40" ht="17.25" customHeight="1">
      <c r="B6" s="136" t="s">
        <v>4</v>
      </c>
      <c r="C6" s="136"/>
      <c r="D6" s="8"/>
      <c r="G6" s="107" t="s">
        <v>88</v>
      </c>
      <c r="H6" s="107"/>
      <c r="I6" s="107"/>
      <c r="J6" s="107"/>
      <c r="K6" s="107"/>
      <c r="L6" s="107"/>
      <c r="M6" s="114"/>
      <c r="N6" s="114"/>
      <c r="O6" s="114"/>
      <c r="P6" s="152" t="s">
        <v>243</v>
      </c>
      <c r="Q6" s="152"/>
      <c r="R6" s="152"/>
      <c r="S6" s="152"/>
      <c r="T6" s="152"/>
      <c r="W6" s="126"/>
      <c r="X6" s="126"/>
      <c r="Y6" s="126"/>
      <c r="Z6" s="126"/>
      <c r="AA6" s="126"/>
      <c r="AB6" s="126"/>
      <c r="AC6" s="126"/>
      <c r="AD6" s="126"/>
      <c r="AE6" s="126"/>
      <c r="AF6" s="126"/>
      <c r="AG6" s="126"/>
      <c r="AH6" s="126"/>
      <c r="AI6" s="126"/>
      <c r="AJ6" s="126"/>
      <c r="AK6" s="126"/>
      <c r="AL6" s="89"/>
    </row>
    <row r="7" spans="2:40" ht="5.25" customHeight="1"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67"/>
      <c r="Q7" s="3"/>
      <c r="R7" s="3"/>
      <c r="S7" s="3"/>
      <c r="T7" s="3"/>
      <c r="W7" s="126"/>
      <c r="X7" s="126"/>
      <c r="Y7" s="126"/>
      <c r="Z7" s="126"/>
      <c r="AA7" s="126"/>
      <c r="AB7" s="126"/>
      <c r="AC7" s="126"/>
      <c r="AD7" s="126"/>
      <c r="AE7" s="126"/>
      <c r="AF7" s="126"/>
      <c r="AG7" s="126"/>
      <c r="AH7" s="126"/>
      <c r="AI7" s="126"/>
      <c r="AJ7" s="126"/>
      <c r="AK7" s="126"/>
      <c r="AL7" s="89"/>
    </row>
    <row r="8" spans="2:40" ht="39" customHeight="1">
      <c r="B8" s="115" t="s">
        <v>5</v>
      </c>
      <c r="C8" s="127" t="s">
        <v>6</v>
      </c>
      <c r="D8" s="129" t="s">
        <v>7</v>
      </c>
      <c r="E8" s="130"/>
      <c r="F8" s="115" t="s">
        <v>8</v>
      </c>
      <c r="G8" s="115" t="s">
        <v>9</v>
      </c>
      <c r="H8" s="133" t="s">
        <v>10</v>
      </c>
      <c r="I8" s="133" t="s">
        <v>11</v>
      </c>
      <c r="J8" s="133" t="s">
        <v>12</v>
      </c>
      <c r="K8" s="133" t="s">
        <v>13</v>
      </c>
      <c r="L8" s="129" t="s">
        <v>14</v>
      </c>
      <c r="M8" s="134" t="s">
        <v>47</v>
      </c>
      <c r="N8" s="135"/>
      <c r="O8" s="115" t="s">
        <v>15</v>
      </c>
      <c r="P8" s="144" t="s">
        <v>16</v>
      </c>
      <c r="Q8" s="115" t="s">
        <v>17</v>
      </c>
      <c r="R8" s="144" t="s">
        <v>18</v>
      </c>
      <c r="S8" s="115" t="s">
        <v>19</v>
      </c>
      <c r="T8" s="115" t="s">
        <v>20</v>
      </c>
      <c r="W8" s="126"/>
      <c r="X8" s="126"/>
      <c r="Y8" s="126"/>
      <c r="Z8" s="72" t="s">
        <v>21</v>
      </c>
      <c r="AA8" s="72" t="s">
        <v>22</v>
      </c>
      <c r="AB8" s="72" t="s">
        <v>23</v>
      </c>
      <c r="AC8" s="72" t="s">
        <v>24</v>
      </c>
      <c r="AD8" s="72" t="s">
        <v>25</v>
      </c>
      <c r="AE8" s="72" t="s">
        <v>24</v>
      </c>
      <c r="AF8" s="72" t="s">
        <v>25</v>
      </c>
      <c r="AG8" s="72" t="s">
        <v>24</v>
      </c>
      <c r="AH8" s="72" t="s">
        <v>25</v>
      </c>
      <c r="AI8" s="72" t="s">
        <v>24</v>
      </c>
      <c r="AJ8" s="72" t="s">
        <v>25</v>
      </c>
      <c r="AK8" s="73" t="s">
        <v>24</v>
      </c>
      <c r="AL8" s="87"/>
    </row>
    <row r="9" spans="2:40" ht="39" customHeight="1">
      <c r="B9" s="116"/>
      <c r="C9" s="128"/>
      <c r="D9" s="131"/>
      <c r="E9" s="132"/>
      <c r="F9" s="116"/>
      <c r="G9" s="116"/>
      <c r="H9" s="133"/>
      <c r="I9" s="133"/>
      <c r="J9" s="133"/>
      <c r="K9" s="133"/>
      <c r="L9" s="151"/>
      <c r="M9" s="115" t="s">
        <v>48</v>
      </c>
      <c r="N9" s="117" t="s">
        <v>49</v>
      </c>
      <c r="O9" s="141"/>
      <c r="P9" s="144"/>
      <c r="Q9" s="141"/>
      <c r="R9" s="144"/>
      <c r="S9" s="116"/>
      <c r="T9" s="141"/>
      <c r="V9" s="96"/>
      <c r="W9" s="74" t="str">
        <f>+D5</f>
        <v>Phân tích thiết kế đảm bảo chất lượng phần mềm</v>
      </c>
      <c r="X9" s="75" t="str">
        <f>+P5</f>
        <v>Nhóm: 02</v>
      </c>
      <c r="Y9" s="76">
        <f>+$AH$9+$AJ$9+$AF$9</f>
        <v>60</v>
      </c>
      <c r="Z9" s="70">
        <f>COUNTIF($S$10:$S$130,"Khiển trách")</f>
        <v>0</v>
      </c>
      <c r="AA9" s="70">
        <f>COUNTIF($S$10:$S$130,"Cảnh cáo")</f>
        <v>0</v>
      </c>
      <c r="AB9" s="70">
        <f>COUNTIF($S$10:$S$130,"Đình chỉ thi")</f>
        <v>0</v>
      </c>
      <c r="AC9" s="77">
        <f>+($Z$9+$AA$9+$AB$9)/$Y$9*100%</f>
        <v>0</v>
      </c>
      <c r="AD9" s="70">
        <f>SUM(COUNTIF($S$10:$S$128,"Vắng"),COUNTIF($S$10:$S$128,"Vắng có phép"))</f>
        <v>0</v>
      </c>
      <c r="AE9" s="78">
        <f>+$AD$9/$Y$9</f>
        <v>0</v>
      </c>
      <c r="AF9" s="79">
        <f>COUNTIF($V$10:$V$128,"Thi lại")</f>
        <v>0</v>
      </c>
      <c r="AG9" s="78">
        <f>+$AF$9/$Y$9</f>
        <v>0</v>
      </c>
      <c r="AH9" s="79">
        <f>COUNTIF($V$10:$V$129,"Học lại")</f>
        <v>15</v>
      </c>
      <c r="AI9" s="78">
        <f>+$AH$9/$Y$9</f>
        <v>0.25</v>
      </c>
      <c r="AJ9" s="70">
        <f>COUNTIF($V$11:$V$129,"Đạt")</f>
        <v>45</v>
      </c>
      <c r="AK9" s="77">
        <f>+$AJ$9/$Y$9</f>
        <v>0.75</v>
      </c>
      <c r="AL9" s="88"/>
    </row>
    <row r="10" spans="2:40" ht="14.25" customHeight="1">
      <c r="B10" s="134" t="s">
        <v>26</v>
      </c>
      <c r="C10" s="135"/>
      <c r="D10" s="135"/>
      <c r="E10" s="135"/>
      <c r="F10" s="135"/>
      <c r="G10" s="142"/>
      <c r="H10" s="98">
        <v>10</v>
      </c>
      <c r="I10" s="98">
        <v>20</v>
      </c>
      <c r="J10" s="99"/>
      <c r="K10" s="98">
        <v>20</v>
      </c>
      <c r="L10" s="131"/>
      <c r="M10" s="116"/>
      <c r="N10" s="118"/>
      <c r="O10" s="116"/>
      <c r="P10" s="112">
        <f>100-(H10+I10+J10+K10)</f>
        <v>50</v>
      </c>
      <c r="Q10" s="116"/>
      <c r="R10" s="10"/>
      <c r="S10" s="10"/>
      <c r="T10" s="116"/>
      <c r="W10" s="69"/>
      <c r="X10" s="80"/>
      <c r="Y10" s="80"/>
      <c r="Z10" s="80"/>
      <c r="AA10" s="80"/>
      <c r="AB10" s="80"/>
      <c r="AC10" s="80"/>
      <c r="AD10" s="80"/>
      <c r="AE10" s="80"/>
      <c r="AF10" s="80"/>
      <c r="AG10" s="80"/>
      <c r="AH10" s="80"/>
      <c r="AI10" s="80"/>
      <c r="AJ10" s="80"/>
      <c r="AK10" s="80"/>
      <c r="AL10" s="89"/>
    </row>
    <row r="11" spans="2:40" ht="18.75" customHeight="1">
      <c r="B11" s="11">
        <v>1</v>
      </c>
      <c r="C11" s="12" t="s">
        <v>244</v>
      </c>
      <c r="D11" s="13" t="s">
        <v>214</v>
      </c>
      <c r="E11" s="14" t="s">
        <v>104</v>
      </c>
      <c r="F11" s="15">
        <v>34415</v>
      </c>
      <c r="G11" s="23" t="s">
        <v>114</v>
      </c>
      <c r="H11" s="16">
        <v>9</v>
      </c>
      <c r="I11" s="16">
        <v>2</v>
      </c>
      <c r="J11" s="16" t="s">
        <v>27</v>
      </c>
      <c r="K11" s="16">
        <v>1</v>
      </c>
      <c r="L11" s="17"/>
      <c r="M11" s="17"/>
      <c r="N11" s="17"/>
      <c r="O11" s="17"/>
      <c r="P11" s="18">
        <v>0</v>
      </c>
      <c r="Q11" s="19">
        <f t="shared" ref="Q11:Q70" si="0">ROUND(SUMPRODUCT(H11:P11,$H$10:$P$10)/100,1)</f>
        <v>1.5</v>
      </c>
      <c r="R11" s="20" t="str">
        <f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F</v>
      </c>
      <c r="S11" s="20" t="str">
        <f t="shared" ref="S11:S70" si="1">IF($Q11&lt;4,"Kém",IF(AND($Q11&gt;=4,$Q11&lt;=5.4),"Trung bình yếu",IF(AND($Q11&gt;=5.5,$Q11&lt;=6.9),"Trung bình",IF(AND($Q11&gt;=7,$Q11&lt;=8.4),"Khá",IF(AND($Q11&gt;=8.5,$Q11&lt;=10),"Giỏi","")))))</f>
        <v>Kém</v>
      </c>
      <c r="T11" s="21" t="s">
        <v>712</v>
      </c>
      <c r="U11" s="3"/>
      <c r="V11" s="97" t="str">
        <f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Học lại</v>
      </c>
      <c r="W11" s="81"/>
      <c r="X11" s="80"/>
      <c r="Y11" s="80"/>
      <c r="Z11" s="80"/>
      <c r="AA11" s="80"/>
      <c r="AB11" s="80"/>
      <c r="AC11" s="80"/>
      <c r="AD11" s="80"/>
      <c r="AE11" s="80"/>
      <c r="AF11" s="80"/>
      <c r="AG11" s="80"/>
      <c r="AH11" s="80"/>
      <c r="AI11" s="80"/>
      <c r="AJ11" s="80"/>
      <c r="AK11" s="80"/>
      <c r="AL11" s="89"/>
      <c r="AN11" s="101" t="s">
        <v>54</v>
      </c>
    </row>
    <row r="12" spans="2:40" ht="18.75" customHeight="1">
      <c r="B12" s="22">
        <v>2</v>
      </c>
      <c r="C12" s="23" t="s">
        <v>245</v>
      </c>
      <c r="D12" s="24" t="s">
        <v>246</v>
      </c>
      <c r="E12" s="25" t="s">
        <v>247</v>
      </c>
      <c r="F12" s="26">
        <v>34340</v>
      </c>
      <c r="G12" s="23" t="s">
        <v>94</v>
      </c>
      <c r="H12" s="27">
        <v>10</v>
      </c>
      <c r="I12" s="27">
        <v>6</v>
      </c>
      <c r="J12" s="16" t="s">
        <v>27</v>
      </c>
      <c r="K12" s="27">
        <v>1</v>
      </c>
      <c r="L12" s="28"/>
      <c r="M12" s="28"/>
      <c r="N12" s="28"/>
      <c r="O12" s="28"/>
      <c r="P12" s="29">
        <v>4</v>
      </c>
      <c r="Q12" s="30">
        <f t="shared" si="0"/>
        <v>4.4000000000000004</v>
      </c>
      <c r="R12" s="31" t="str">
        <f>IF(AND($Q12&gt;=9,$Q12&lt;=10),"A+","")&amp;IF(AND($Q12&gt;=8.5,$Q12&lt;=8.9),"A","")&amp;IF(AND($Q12&gt;=8,$Q12&lt;=8.4),"B+","")&amp;IF(AND($Q12&gt;=7,$Q12&lt;=7.9),"B","")&amp;IF(AND($Q12&gt;=6.5,$Q12&lt;=6.9),"C+","")&amp;IF(AND($Q12&gt;=5.5,$Q12&lt;=6.4),"C","")&amp;IF(AND($Q12&gt;=5,$Q12&lt;=5.4),"D+","")&amp;IF(AND($Q12&gt;=4,$Q12&lt;=4.9),"D","")&amp;IF(AND($Q12&lt;4),"F","")</f>
        <v>D</v>
      </c>
      <c r="S12" s="32" t="str">
        <f t="shared" si="1"/>
        <v>Trung bình yếu</v>
      </c>
      <c r="T12" s="33" t="str">
        <f>+IF(OR($H12=0,$I12=0,$J12=0,$K12=0),"Không đủ ĐKDT","")</f>
        <v/>
      </c>
      <c r="U12" s="3"/>
      <c r="V12" s="97" t="str">
        <f t="shared" ref="V12:V70" si="2">IF(T12="Không đủ ĐKDT","Học lại",IF(T12="Đình chỉ thi","Học lại",IF(AND(MID(G12,2,2)&gt;="12",T12="Vắng"),"Học lại",IF(T12="Vắng có phép", "Thi lại",IF(T12="Nợ học phí", "Thi lại",IF(AND((MID(G12,2,2)&lt;"12"),Q12&lt;4.5),"Thi lại",IF(Q12&lt;4,"Học lại","Đạt")))))))</f>
        <v>Đạt</v>
      </c>
      <c r="W12" s="81"/>
      <c r="X12" s="80"/>
      <c r="Y12" s="80"/>
      <c r="Z12" s="80"/>
      <c r="AA12" s="72"/>
      <c r="AB12" s="72"/>
      <c r="AC12" s="72"/>
      <c r="AD12" s="72"/>
      <c r="AE12" s="71"/>
      <c r="AF12" s="72"/>
      <c r="AG12" s="72"/>
      <c r="AH12" s="72"/>
      <c r="AI12" s="72"/>
      <c r="AJ12" s="72"/>
      <c r="AK12" s="72"/>
      <c r="AL12" s="87"/>
      <c r="AN12" s="102" t="s">
        <v>55</v>
      </c>
    </row>
    <row r="13" spans="2:40" ht="18.75" customHeight="1">
      <c r="B13" s="22">
        <v>3</v>
      </c>
      <c r="C13" s="23" t="s">
        <v>248</v>
      </c>
      <c r="D13" s="24" t="s">
        <v>249</v>
      </c>
      <c r="E13" s="25" t="s">
        <v>250</v>
      </c>
      <c r="F13" s="26">
        <v>34387</v>
      </c>
      <c r="G13" s="23" t="s">
        <v>94</v>
      </c>
      <c r="H13" s="27">
        <v>10</v>
      </c>
      <c r="I13" s="27">
        <v>3.5</v>
      </c>
      <c r="J13" s="16" t="s">
        <v>27</v>
      </c>
      <c r="K13" s="27">
        <v>4</v>
      </c>
      <c r="L13" s="34"/>
      <c r="M13" s="34"/>
      <c r="N13" s="34"/>
      <c r="O13" s="34"/>
      <c r="P13" s="29">
        <v>6.5</v>
      </c>
      <c r="Q13" s="30">
        <f t="shared" si="0"/>
        <v>5.8</v>
      </c>
      <c r="R13" s="31" t="str">
        <f t="shared" ref="R13:R70" si="3">IF(AND($Q13&gt;=9,$Q13&lt;=10),"A+","")&amp;IF(AND($Q13&gt;=8.5,$Q13&lt;=8.9),"A","")&amp;IF(AND($Q13&gt;=8,$Q13&lt;=8.4),"B+","")&amp;IF(AND($Q13&gt;=7,$Q13&lt;=7.9),"B","")&amp;IF(AND($Q13&gt;=6.5,$Q13&lt;=6.9),"C+","")&amp;IF(AND($Q13&gt;=5.5,$Q13&lt;=6.4),"C","")&amp;IF(AND($Q13&gt;=5,$Q13&lt;=5.4),"D+","")&amp;IF(AND($Q13&gt;=4,$Q13&lt;=4.9),"D","")&amp;IF(AND($Q13&lt;4),"F","")</f>
        <v>C</v>
      </c>
      <c r="S13" s="32" t="str">
        <f t="shared" si="1"/>
        <v>Trung bình</v>
      </c>
      <c r="T13" s="33" t="str">
        <f t="shared" ref="T13:T70" si="4">+IF(OR($H13=0,$I13=0,$J13=0,$K13=0),"Không đủ ĐKDT","")</f>
        <v/>
      </c>
      <c r="U13" s="3"/>
      <c r="V13" s="97" t="str">
        <f t="shared" si="2"/>
        <v>Đạt</v>
      </c>
      <c r="W13" s="81"/>
      <c r="X13" s="82"/>
      <c r="Y13" s="82"/>
      <c r="Z13" s="108"/>
      <c r="AA13" s="71"/>
      <c r="AB13" s="71"/>
      <c r="AC13" s="71"/>
      <c r="AD13" s="83"/>
      <c r="AE13" s="71"/>
      <c r="AF13" s="84"/>
      <c r="AG13" s="85"/>
      <c r="AH13" s="84"/>
      <c r="AI13" s="85"/>
      <c r="AJ13" s="84"/>
      <c r="AK13" s="71"/>
      <c r="AL13" s="90"/>
      <c r="AN13" s="103" t="s">
        <v>87</v>
      </c>
    </row>
    <row r="14" spans="2:40" ht="18.75" customHeight="1">
      <c r="B14" s="22">
        <v>4</v>
      </c>
      <c r="C14" s="23" t="s">
        <v>251</v>
      </c>
      <c r="D14" s="24" t="s">
        <v>252</v>
      </c>
      <c r="E14" s="25" t="s">
        <v>253</v>
      </c>
      <c r="F14" s="26">
        <v>34008</v>
      </c>
      <c r="G14" s="23" t="s">
        <v>128</v>
      </c>
      <c r="H14" s="27">
        <v>10</v>
      </c>
      <c r="I14" s="27">
        <v>3.5</v>
      </c>
      <c r="J14" s="16" t="s">
        <v>27</v>
      </c>
      <c r="K14" s="27">
        <v>2</v>
      </c>
      <c r="L14" s="34"/>
      <c r="M14" s="34"/>
      <c r="N14" s="34"/>
      <c r="O14" s="34"/>
      <c r="P14" s="29">
        <v>4</v>
      </c>
      <c r="Q14" s="30">
        <f t="shared" si="0"/>
        <v>4.0999999999999996</v>
      </c>
      <c r="R14" s="31" t="str">
        <f t="shared" si="3"/>
        <v>D</v>
      </c>
      <c r="S14" s="32" t="str">
        <f t="shared" si="1"/>
        <v>Trung bình yếu</v>
      </c>
      <c r="T14" s="33" t="str">
        <f t="shared" si="4"/>
        <v/>
      </c>
      <c r="U14" s="3"/>
      <c r="V14" s="97" t="str">
        <f t="shared" si="2"/>
        <v>Đạt</v>
      </c>
      <c r="W14" s="81"/>
      <c r="X14" s="69"/>
      <c r="Y14" s="69"/>
      <c r="Z14" s="69"/>
      <c r="AA14" s="69"/>
      <c r="AB14" s="69"/>
      <c r="AC14" s="69"/>
      <c r="AD14" s="69"/>
      <c r="AE14" s="69"/>
      <c r="AF14" s="69"/>
      <c r="AG14" s="69"/>
      <c r="AH14" s="69"/>
      <c r="AI14" s="69"/>
      <c r="AJ14" s="69"/>
      <c r="AK14" s="69"/>
      <c r="AL14" s="2"/>
      <c r="AN14" s="103" t="s">
        <v>56</v>
      </c>
    </row>
    <row r="15" spans="2:40" ht="18.75" customHeight="1">
      <c r="B15" s="22">
        <v>5</v>
      </c>
      <c r="C15" s="23" t="s">
        <v>254</v>
      </c>
      <c r="D15" s="24" t="s">
        <v>64</v>
      </c>
      <c r="E15" s="25" t="s">
        <v>204</v>
      </c>
      <c r="F15" s="26">
        <v>34666</v>
      </c>
      <c r="G15" s="23" t="s">
        <v>128</v>
      </c>
      <c r="H15" s="27">
        <v>10</v>
      </c>
      <c r="I15" s="27">
        <v>3</v>
      </c>
      <c r="J15" s="16" t="s">
        <v>27</v>
      </c>
      <c r="K15" s="27">
        <v>2</v>
      </c>
      <c r="L15" s="34"/>
      <c r="M15" s="34"/>
      <c r="N15" s="34"/>
      <c r="O15" s="34"/>
      <c r="P15" s="29">
        <v>5.5</v>
      </c>
      <c r="Q15" s="30">
        <f t="shared" si="0"/>
        <v>4.8</v>
      </c>
      <c r="R15" s="31" t="str">
        <f t="shared" si="3"/>
        <v>D</v>
      </c>
      <c r="S15" s="32" t="str">
        <f t="shared" si="1"/>
        <v>Trung bình yếu</v>
      </c>
      <c r="T15" s="33" t="str">
        <f t="shared" si="4"/>
        <v/>
      </c>
      <c r="U15" s="3"/>
      <c r="V15" s="97" t="str">
        <f t="shared" si="2"/>
        <v>Đạt</v>
      </c>
      <c r="W15" s="81"/>
      <c r="X15" s="69"/>
      <c r="Y15" s="69"/>
      <c r="Z15" s="69"/>
      <c r="AA15" s="69"/>
      <c r="AB15" s="69"/>
      <c r="AC15" s="69"/>
      <c r="AD15" s="69"/>
      <c r="AE15" s="69"/>
      <c r="AF15" s="69"/>
      <c r="AG15" s="69"/>
      <c r="AH15" s="69"/>
      <c r="AI15" s="69"/>
      <c r="AJ15" s="69"/>
      <c r="AK15" s="69"/>
      <c r="AL15" s="2"/>
      <c r="AN15" s="102" t="s">
        <v>57</v>
      </c>
    </row>
    <row r="16" spans="2:40" ht="18.75" customHeight="1">
      <c r="B16" s="22">
        <v>6</v>
      </c>
      <c r="C16" s="23" t="s">
        <v>255</v>
      </c>
      <c r="D16" s="24" t="s">
        <v>63</v>
      </c>
      <c r="E16" s="25" t="s">
        <v>256</v>
      </c>
      <c r="F16" s="26">
        <v>34312</v>
      </c>
      <c r="G16" s="23" t="s">
        <v>114</v>
      </c>
      <c r="H16" s="27">
        <v>10</v>
      </c>
      <c r="I16" s="27">
        <v>2</v>
      </c>
      <c r="J16" s="16" t="s">
        <v>27</v>
      </c>
      <c r="K16" s="27">
        <v>4</v>
      </c>
      <c r="L16" s="34"/>
      <c r="M16" s="34"/>
      <c r="N16" s="34"/>
      <c r="O16" s="34"/>
      <c r="P16" s="29">
        <v>4.5</v>
      </c>
      <c r="Q16" s="30">
        <f t="shared" si="0"/>
        <v>4.5</v>
      </c>
      <c r="R16" s="31" t="str">
        <f t="shared" si="3"/>
        <v>D</v>
      </c>
      <c r="S16" s="32" t="str">
        <f t="shared" si="1"/>
        <v>Trung bình yếu</v>
      </c>
      <c r="T16" s="33" t="str">
        <f t="shared" si="4"/>
        <v/>
      </c>
      <c r="U16" s="3"/>
      <c r="V16" s="97" t="str">
        <f t="shared" si="2"/>
        <v>Đạt</v>
      </c>
      <c r="W16" s="81"/>
      <c r="X16" s="69"/>
      <c r="Y16" s="69"/>
      <c r="Z16" s="69"/>
      <c r="AA16" s="69"/>
      <c r="AB16" s="69"/>
      <c r="AC16" s="69"/>
      <c r="AD16" s="69"/>
      <c r="AE16" s="69"/>
      <c r="AF16" s="69"/>
      <c r="AG16" s="69"/>
      <c r="AH16" s="69"/>
      <c r="AI16" s="69"/>
      <c r="AJ16" s="69"/>
      <c r="AK16" s="69"/>
      <c r="AL16" s="2"/>
      <c r="AN16" s="102" t="s">
        <v>58</v>
      </c>
    </row>
    <row r="17" spans="2:40" ht="18.75" customHeight="1">
      <c r="B17" s="22">
        <v>7</v>
      </c>
      <c r="C17" s="23" t="s">
        <v>257</v>
      </c>
      <c r="D17" s="24" t="s">
        <v>258</v>
      </c>
      <c r="E17" s="25" t="s">
        <v>207</v>
      </c>
      <c r="F17" s="26">
        <v>34419</v>
      </c>
      <c r="G17" s="23" t="s">
        <v>110</v>
      </c>
      <c r="H17" s="27">
        <v>10</v>
      </c>
      <c r="I17" s="27">
        <v>3</v>
      </c>
      <c r="J17" s="16" t="s">
        <v>27</v>
      </c>
      <c r="K17" s="27">
        <v>2</v>
      </c>
      <c r="L17" s="34"/>
      <c r="M17" s="34"/>
      <c r="N17" s="34"/>
      <c r="O17" s="34"/>
      <c r="P17" s="29">
        <v>4</v>
      </c>
      <c r="Q17" s="30">
        <f t="shared" si="0"/>
        <v>4</v>
      </c>
      <c r="R17" s="31" t="str">
        <f t="shared" si="3"/>
        <v>D</v>
      </c>
      <c r="S17" s="32" t="str">
        <f t="shared" si="1"/>
        <v>Trung bình yếu</v>
      </c>
      <c r="T17" s="33" t="str">
        <f t="shared" si="4"/>
        <v/>
      </c>
      <c r="U17" s="3"/>
      <c r="V17" s="97" t="str">
        <f t="shared" si="2"/>
        <v>Đạt</v>
      </c>
      <c r="W17" s="81"/>
      <c r="X17" s="69"/>
      <c r="Y17" s="69"/>
      <c r="Z17" s="69"/>
      <c r="AA17" s="69"/>
      <c r="AB17" s="69"/>
      <c r="AC17" s="69"/>
      <c r="AD17" s="69"/>
      <c r="AE17" s="69"/>
      <c r="AF17" s="69"/>
      <c r="AG17" s="69"/>
      <c r="AH17" s="69"/>
      <c r="AI17" s="69"/>
      <c r="AJ17" s="69"/>
      <c r="AK17" s="69"/>
      <c r="AL17" s="2"/>
      <c r="AN17" s="104" t="s">
        <v>59</v>
      </c>
    </row>
    <row r="18" spans="2:40" ht="18.75" customHeight="1">
      <c r="B18" s="22">
        <v>8</v>
      </c>
      <c r="C18" s="23" t="s">
        <v>259</v>
      </c>
      <c r="D18" s="24" t="s">
        <v>64</v>
      </c>
      <c r="E18" s="25" t="s">
        <v>260</v>
      </c>
      <c r="F18" s="26">
        <v>34292</v>
      </c>
      <c r="G18" s="23" t="s">
        <v>110</v>
      </c>
      <c r="H18" s="27">
        <v>10</v>
      </c>
      <c r="I18" s="27">
        <v>5</v>
      </c>
      <c r="J18" s="16" t="s">
        <v>27</v>
      </c>
      <c r="K18" s="27">
        <v>5</v>
      </c>
      <c r="L18" s="34"/>
      <c r="M18" s="34"/>
      <c r="N18" s="34"/>
      <c r="O18" s="34"/>
      <c r="P18" s="29">
        <v>5.5</v>
      </c>
      <c r="Q18" s="30">
        <f t="shared" si="0"/>
        <v>5.8</v>
      </c>
      <c r="R18" s="31" t="str">
        <f t="shared" si="3"/>
        <v>C</v>
      </c>
      <c r="S18" s="32" t="str">
        <f t="shared" si="1"/>
        <v>Trung bình</v>
      </c>
      <c r="T18" s="33" t="str">
        <f t="shared" si="4"/>
        <v/>
      </c>
      <c r="U18" s="3"/>
      <c r="V18" s="97" t="str">
        <f t="shared" si="2"/>
        <v>Đạt</v>
      </c>
      <c r="W18" s="81"/>
      <c r="X18" s="69"/>
      <c r="Y18" s="69"/>
      <c r="Z18" s="69"/>
      <c r="AA18" s="69"/>
      <c r="AB18" s="69"/>
      <c r="AC18" s="69"/>
      <c r="AD18" s="69"/>
      <c r="AE18" s="69"/>
      <c r="AF18" s="69"/>
      <c r="AG18" s="69"/>
      <c r="AH18" s="69"/>
      <c r="AI18" s="69"/>
      <c r="AJ18" s="69"/>
      <c r="AK18" s="69"/>
      <c r="AL18" s="2"/>
      <c r="AN18" s="105" t="s">
        <v>60</v>
      </c>
    </row>
    <row r="19" spans="2:40" ht="18.75" customHeight="1">
      <c r="B19" s="22">
        <v>9</v>
      </c>
      <c r="C19" s="23" t="s">
        <v>261</v>
      </c>
      <c r="D19" s="24" t="s">
        <v>262</v>
      </c>
      <c r="E19" s="25" t="s">
        <v>263</v>
      </c>
      <c r="F19" s="26">
        <v>34425</v>
      </c>
      <c r="G19" s="23" t="s">
        <v>106</v>
      </c>
      <c r="H19" s="27">
        <v>10</v>
      </c>
      <c r="I19" s="27">
        <v>3</v>
      </c>
      <c r="J19" s="16" t="s">
        <v>27</v>
      </c>
      <c r="K19" s="27">
        <v>4</v>
      </c>
      <c r="L19" s="34"/>
      <c r="M19" s="34"/>
      <c r="N19" s="34"/>
      <c r="O19" s="34"/>
      <c r="P19" s="29">
        <v>4.5</v>
      </c>
      <c r="Q19" s="30">
        <f t="shared" si="0"/>
        <v>4.7</v>
      </c>
      <c r="R19" s="31" t="str">
        <f t="shared" si="3"/>
        <v>D</v>
      </c>
      <c r="S19" s="32" t="str">
        <f t="shared" si="1"/>
        <v>Trung bình yếu</v>
      </c>
      <c r="T19" s="33" t="str">
        <f t="shared" si="4"/>
        <v/>
      </c>
      <c r="U19" s="3"/>
      <c r="V19" s="97" t="str">
        <f t="shared" si="2"/>
        <v>Đạt</v>
      </c>
      <c r="W19" s="81"/>
      <c r="X19" s="69"/>
      <c r="Y19" s="69"/>
      <c r="Z19" s="69"/>
      <c r="AA19" s="69"/>
      <c r="AB19" s="69"/>
      <c r="AC19" s="69"/>
      <c r="AD19" s="69"/>
      <c r="AE19" s="69"/>
      <c r="AF19" s="69"/>
      <c r="AG19" s="69"/>
      <c r="AH19" s="69"/>
      <c r="AI19" s="69"/>
      <c r="AJ19" s="69"/>
      <c r="AK19" s="69"/>
      <c r="AL19" s="2"/>
      <c r="AN19" s="102" t="s">
        <v>61</v>
      </c>
    </row>
    <row r="20" spans="2:40" ht="18.75" customHeight="1">
      <c r="B20" s="22">
        <v>10</v>
      </c>
      <c r="C20" s="23" t="s">
        <v>264</v>
      </c>
      <c r="D20" s="24" t="s">
        <v>265</v>
      </c>
      <c r="E20" s="25" t="s">
        <v>82</v>
      </c>
      <c r="F20" s="26">
        <v>34357</v>
      </c>
      <c r="G20" s="23" t="s">
        <v>106</v>
      </c>
      <c r="H20" s="27">
        <v>8</v>
      </c>
      <c r="I20" s="27">
        <v>3</v>
      </c>
      <c r="J20" s="16" t="s">
        <v>27</v>
      </c>
      <c r="K20" s="27">
        <v>4.5</v>
      </c>
      <c r="L20" s="34"/>
      <c r="M20" s="34"/>
      <c r="N20" s="34"/>
      <c r="O20" s="34"/>
      <c r="P20" s="29">
        <v>3.5</v>
      </c>
      <c r="Q20" s="30">
        <f t="shared" si="0"/>
        <v>4.0999999999999996</v>
      </c>
      <c r="R20" s="31" t="str">
        <f t="shared" si="3"/>
        <v>D</v>
      </c>
      <c r="S20" s="32" t="str">
        <f t="shared" si="1"/>
        <v>Trung bình yếu</v>
      </c>
      <c r="T20" s="33" t="str">
        <f t="shared" si="4"/>
        <v/>
      </c>
      <c r="U20" s="3"/>
      <c r="V20" s="97" t="str">
        <f t="shared" si="2"/>
        <v>Đạt</v>
      </c>
      <c r="W20" s="81"/>
      <c r="X20" s="69"/>
      <c r="Y20" s="69"/>
      <c r="Z20" s="69"/>
      <c r="AA20" s="69"/>
      <c r="AB20" s="69"/>
      <c r="AC20" s="69"/>
      <c r="AD20" s="69"/>
      <c r="AE20" s="69"/>
      <c r="AF20" s="69"/>
      <c r="AG20" s="69"/>
      <c r="AH20" s="69"/>
      <c r="AI20" s="69"/>
      <c r="AJ20" s="69"/>
      <c r="AK20" s="69"/>
      <c r="AL20" s="2"/>
      <c r="AN20" s="106" t="s">
        <v>62</v>
      </c>
    </row>
    <row r="21" spans="2:40" ht="18.75" customHeight="1">
      <c r="B21" s="22">
        <v>11</v>
      </c>
      <c r="C21" s="23" t="s">
        <v>266</v>
      </c>
      <c r="D21" s="24" t="s">
        <v>92</v>
      </c>
      <c r="E21" s="25" t="s">
        <v>267</v>
      </c>
      <c r="F21" s="26">
        <v>34609</v>
      </c>
      <c r="G21" s="23" t="s">
        <v>106</v>
      </c>
      <c r="H21" s="27">
        <v>10</v>
      </c>
      <c r="I21" s="27">
        <v>5</v>
      </c>
      <c r="J21" s="16" t="s">
        <v>27</v>
      </c>
      <c r="K21" s="27">
        <v>4</v>
      </c>
      <c r="L21" s="34"/>
      <c r="M21" s="34"/>
      <c r="N21" s="34"/>
      <c r="O21" s="34"/>
      <c r="P21" s="29">
        <v>6.5</v>
      </c>
      <c r="Q21" s="30">
        <f t="shared" si="0"/>
        <v>6.1</v>
      </c>
      <c r="R21" s="31" t="str">
        <f t="shared" si="3"/>
        <v>C</v>
      </c>
      <c r="S21" s="32" t="str">
        <f t="shared" si="1"/>
        <v>Trung bình</v>
      </c>
      <c r="T21" s="33" t="str">
        <f t="shared" si="4"/>
        <v/>
      </c>
      <c r="U21" s="3"/>
      <c r="V21" s="97" t="str">
        <f t="shared" si="2"/>
        <v>Đạt</v>
      </c>
      <c r="W21" s="81"/>
      <c r="X21" s="69"/>
      <c r="Y21" s="69"/>
      <c r="Z21" s="69"/>
      <c r="AA21" s="69"/>
      <c r="AB21" s="69"/>
      <c r="AC21" s="69"/>
      <c r="AD21" s="69"/>
      <c r="AE21" s="69"/>
      <c r="AF21" s="69"/>
      <c r="AG21" s="69"/>
      <c r="AH21" s="69"/>
      <c r="AI21" s="69"/>
      <c r="AJ21" s="69"/>
      <c r="AK21" s="69"/>
      <c r="AL21" s="2"/>
      <c r="AN21"/>
    </row>
    <row r="22" spans="2:40" ht="18.75" customHeight="1">
      <c r="B22" s="22">
        <v>12</v>
      </c>
      <c r="C22" s="23" t="s">
        <v>268</v>
      </c>
      <c r="D22" s="24" t="s">
        <v>269</v>
      </c>
      <c r="E22" s="25" t="s">
        <v>270</v>
      </c>
      <c r="F22" s="26">
        <v>34647</v>
      </c>
      <c r="G22" s="23" t="s">
        <v>101</v>
      </c>
      <c r="H22" s="27">
        <v>10</v>
      </c>
      <c r="I22" s="27">
        <v>2</v>
      </c>
      <c r="J22" s="16" t="s">
        <v>27</v>
      </c>
      <c r="K22" s="27">
        <v>2</v>
      </c>
      <c r="L22" s="34"/>
      <c r="M22" s="34"/>
      <c r="N22" s="34"/>
      <c r="O22" s="34"/>
      <c r="P22" s="29">
        <v>4.5</v>
      </c>
      <c r="Q22" s="30">
        <f t="shared" si="0"/>
        <v>4.0999999999999996</v>
      </c>
      <c r="R22" s="31" t="str">
        <f t="shared" si="3"/>
        <v>D</v>
      </c>
      <c r="S22" s="32" t="str">
        <f t="shared" si="1"/>
        <v>Trung bình yếu</v>
      </c>
      <c r="T22" s="33" t="str">
        <f t="shared" si="4"/>
        <v/>
      </c>
      <c r="U22" s="3"/>
      <c r="V22" s="97" t="str">
        <f t="shared" si="2"/>
        <v>Đạt</v>
      </c>
      <c r="W22" s="81"/>
      <c r="X22" s="69"/>
      <c r="Y22" s="69"/>
      <c r="Z22" s="69"/>
      <c r="AA22" s="69"/>
      <c r="AB22" s="69"/>
      <c r="AC22" s="69"/>
      <c r="AD22" s="69"/>
      <c r="AE22" s="69"/>
      <c r="AF22" s="69"/>
      <c r="AG22" s="69"/>
      <c r="AH22" s="69"/>
      <c r="AI22" s="69"/>
      <c r="AJ22" s="69"/>
      <c r="AK22" s="69"/>
      <c r="AL22" s="2"/>
      <c r="AN22"/>
    </row>
    <row r="23" spans="2:40" ht="18.75" customHeight="1">
      <c r="B23" s="22">
        <v>13</v>
      </c>
      <c r="C23" s="23" t="s">
        <v>271</v>
      </c>
      <c r="D23" s="24" t="s">
        <v>118</v>
      </c>
      <c r="E23" s="25" t="s">
        <v>272</v>
      </c>
      <c r="F23" s="26">
        <v>34654</v>
      </c>
      <c r="G23" s="23" t="s">
        <v>94</v>
      </c>
      <c r="H23" s="27">
        <v>10</v>
      </c>
      <c r="I23" s="27">
        <v>2</v>
      </c>
      <c r="J23" s="16" t="s">
        <v>27</v>
      </c>
      <c r="K23" s="27">
        <v>1</v>
      </c>
      <c r="L23" s="34"/>
      <c r="M23" s="34"/>
      <c r="N23" s="34"/>
      <c r="O23" s="34"/>
      <c r="P23" s="29">
        <v>5</v>
      </c>
      <c r="Q23" s="30">
        <f t="shared" si="0"/>
        <v>4.0999999999999996</v>
      </c>
      <c r="R23" s="31" t="str">
        <f t="shared" si="3"/>
        <v>D</v>
      </c>
      <c r="S23" s="32" t="str">
        <f t="shared" si="1"/>
        <v>Trung bình yếu</v>
      </c>
      <c r="T23" s="33" t="str">
        <f t="shared" si="4"/>
        <v/>
      </c>
      <c r="U23" s="3"/>
      <c r="V23" s="97" t="str">
        <f t="shared" si="2"/>
        <v>Đạt</v>
      </c>
      <c r="W23" s="81"/>
      <c r="X23" s="69"/>
      <c r="Y23" s="69"/>
      <c r="Z23" s="69"/>
      <c r="AA23" s="69"/>
      <c r="AB23" s="69"/>
      <c r="AC23" s="69"/>
      <c r="AD23" s="69"/>
      <c r="AE23" s="69"/>
      <c r="AF23" s="69"/>
      <c r="AG23" s="69"/>
      <c r="AH23" s="69"/>
      <c r="AI23" s="69"/>
      <c r="AJ23" s="69"/>
      <c r="AK23" s="69"/>
      <c r="AL23" s="2"/>
      <c r="AN23"/>
    </row>
    <row r="24" spans="2:40" ht="18.75" customHeight="1">
      <c r="B24" s="22">
        <v>14</v>
      </c>
      <c r="C24" s="23" t="s">
        <v>273</v>
      </c>
      <c r="D24" s="24" t="s">
        <v>131</v>
      </c>
      <c r="E24" s="25" t="s">
        <v>272</v>
      </c>
      <c r="F24" s="26">
        <v>34680</v>
      </c>
      <c r="G24" s="23" t="s">
        <v>106</v>
      </c>
      <c r="H24" s="27">
        <v>10</v>
      </c>
      <c r="I24" s="27">
        <v>4</v>
      </c>
      <c r="J24" s="16" t="s">
        <v>27</v>
      </c>
      <c r="K24" s="27">
        <v>3</v>
      </c>
      <c r="L24" s="34"/>
      <c r="M24" s="34"/>
      <c r="N24" s="34"/>
      <c r="O24" s="34"/>
      <c r="P24" s="29">
        <v>4</v>
      </c>
      <c r="Q24" s="30">
        <f t="shared" si="0"/>
        <v>4.4000000000000004</v>
      </c>
      <c r="R24" s="31" t="str">
        <f t="shared" si="3"/>
        <v>D</v>
      </c>
      <c r="S24" s="32" t="str">
        <f t="shared" si="1"/>
        <v>Trung bình yếu</v>
      </c>
      <c r="T24" s="33" t="str">
        <f t="shared" si="4"/>
        <v/>
      </c>
      <c r="U24" s="3"/>
      <c r="V24" s="97" t="str">
        <f t="shared" si="2"/>
        <v>Đạt</v>
      </c>
      <c r="W24" s="81"/>
      <c r="X24" s="69"/>
      <c r="Y24" s="69"/>
      <c r="Z24" s="69"/>
      <c r="AA24" s="69"/>
      <c r="AB24" s="69"/>
      <c r="AC24" s="69"/>
      <c r="AD24" s="69"/>
      <c r="AE24" s="69"/>
      <c r="AF24" s="69"/>
      <c r="AG24" s="69"/>
      <c r="AH24" s="69"/>
      <c r="AI24" s="69"/>
      <c r="AJ24" s="69"/>
      <c r="AK24" s="69"/>
      <c r="AL24" s="2"/>
    </row>
    <row r="25" spans="2:40" ht="18.75" customHeight="1">
      <c r="B25" s="22">
        <v>15</v>
      </c>
      <c r="C25" s="23" t="s">
        <v>274</v>
      </c>
      <c r="D25" s="24" t="s">
        <v>275</v>
      </c>
      <c r="E25" s="25" t="s">
        <v>85</v>
      </c>
      <c r="F25" s="26">
        <v>33173</v>
      </c>
      <c r="G25" s="23" t="s">
        <v>106</v>
      </c>
      <c r="H25" s="27">
        <v>8</v>
      </c>
      <c r="I25" s="27">
        <v>2</v>
      </c>
      <c r="J25" s="16" t="s">
        <v>27</v>
      </c>
      <c r="K25" s="27">
        <v>1</v>
      </c>
      <c r="L25" s="34"/>
      <c r="M25" s="34"/>
      <c r="N25" s="34"/>
      <c r="O25" s="34"/>
      <c r="P25" s="29">
        <v>0</v>
      </c>
      <c r="Q25" s="30">
        <f t="shared" si="0"/>
        <v>1.4</v>
      </c>
      <c r="R25" s="31" t="str">
        <f t="shared" si="3"/>
        <v>F</v>
      </c>
      <c r="S25" s="32" t="str">
        <f t="shared" si="1"/>
        <v>Kém</v>
      </c>
      <c r="T25" s="33" t="s">
        <v>712</v>
      </c>
      <c r="U25" s="3"/>
      <c r="V25" s="97" t="str">
        <f t="shared" si="2"/>
        <v>Học lại</v>
      </c>
      <c r="W25" s="81"/>
      <c r="X25" s="69"/>
      <c r="Y25" s="69"/>
      <c r="Z25" s="69"/>
      <c r="AA25" s="69"/>
      <c r="AB25" s="69"/>
      <c r="AC25" s="69"/>
      <c r="AD25" s="69"/>
      <c r="AE25" s="69"/>
      <c r="AF25" s="69"/>
      <c r="AG25" s="69"/>
      <c r="AH25" s="69"/>
      <c r="AI25" s="69"/>
      <c r="AJ25" s="69"/>
      <c r="AK25" s="69"/>
      <c r="AL25" s="2"/>
    </row>
    <row r="26" spans="2:40" ht="18.75" customHeight="1">
      <c r="B26" s="22">
        <v>16</v>
      </c>
      <c r="C26" s="23" t="s">
        <v>276</v>
      </c>
      <c r="D26" s="24" t="s">
        <v>277</v>
      </c>
      <c r="E26" s="25" t="s">
        <v>167</v>
      </c>
      <c r="F26" s="26">
        <v>34372</v>
      </c>
      <c r="G26" s="23" t="s">
        <v>94</v>
      </c>
      <c r="H26" s="27">
        <v>10</v>
      </c>
      <c r="I26" s="27">
        <v>3</v>
      </c>
      <c r="J26" s="16" t="s">
        <v>27</v>
      </c>
      <c r="K26" s="27">
        <v>2</v>
      </c>
      <c r="L26" s="34"/>
      <c r="M26" s="34"/>
      <c r="N26" s="34"/>
      <c r="O26" s="34"/>
      <c r="P26" s="29">
        <v>4.5</v>
      </c>
      <c r="Q26" s="30">
        <f t="shared" si="0"/>
        <v>4.3</v>
      </c>
      <c r="R26" s="31" t="str">
        <f t="shared" si="3"/>
        <v>D</v>
      </c>
      <c r="S26" s="32" t="str">
        <f t="shared" si="1"/>
        <v>Trung bình yếu</v>
      </c>
      <c r="T26" s="33" t="str">
        <f t="shared" si="4"/>
        <v/>
      </c>
      <c r="U26" s="3"/>
      <c r="V26" s="97" t="str">
        <f t="shared" si="2"/>
        <v>Đạt</v>
      </c>
      <c r="W26" s="81"/>
      <c r="X26" s="69"/>
      <c r="Y26" s="69"/>
      <c r="Z26" s="69"/>
      <c r="AA26" s="69"/>
      <c r="AB26" s="69"/>
      <c r="AC26" s="69"/>
      <c r="AD26" s="69"/>
      <c r="AE26" s="69"/>
      <c r="AF26" s="69"/>
      <c r="AG26" s="69"/>
      <c r="AH26" s="69"/>
      <c r="AI26" s="69"/>
      <c r="AJ26" s="69"/>
      <c r="AK26" s="69"/>
      <c r="AL26" s="2"/>
    </row>
    <row r="27" spans="2:40" ht="18.75" customHeight="1">
      <c r="B27" s="22">
        <v>17</v>
      </c>
      <c r="C27" s="23" t="s">
        <v>278</v>
      </c>
      <c r="D27" s="24" t="s">
        <v>279</v>
      </c>
      <c r="E27" s="25" t="s">
        <v>66</v>
      </c>
      <c r="F27" s="26">
        <v>32910</v>
      </c>
      <c r="G27" s="23" t="s">
        <v>101</v>
      </c>
      <c r="H27" s="27">
        <v>0</v>
      </c>
      <c r="I27" s="27">
        <v>0</v>
      </c>
      <c r="J27" s="16" t="s">
        <v>27</v>
      </c>
      <c r="K27" s="27">
        <v>0</v>
      </c>
      <c r="L27" s="34"/>
      <c r="M27" s="34"/>
      <c r="N27" s="34"/>
      <c r="O27" s="34"/>
      <c r="P27" s="29"/>
      <c r="Q27" s="30">
        <f t="shared" si="0"/>
        <v>0</v>
      </c>
      <c r="R27" s="31" t="str">
        <f t="shared" si="3"/>
        <v>F</v>
      </c>
      <c r="S27" s="32" t="str">
        <f t="shared" si="1"/>
        <v>Kém</v>
      </c>
      <c r="T27" s="33" t="str">
        <f t="shared" si="4"/>
        <v>Không đủ ĐKDT</v>
      </c>
      <c r="U27" s="3"/>
      <c r="V27" s="97" t="str">
        <f t="shared" si="2"/>
        <v>Học lại</v>
      </c>
      <c r="W27" s="81"/>
      <c r="X27" s="69"/>
      <c r="Y27" s="69"/>
      <c r="Z27" s="69"/>
      <c r="AA27" s="69"/>
      <c r="AB27" s="69"/>
      <c r="AC27" s="69"/>
      <c r="AD27" s="69"/>
      <c r="AE27" s="69"/>
      <c r="AF27" s="69"/>
      <c r="AG27" s="69"/>
      <c r="AH27" s="69"/>
      <c r="AI27" s="69"/>
      <c r="AJ27" s="69"/>
      <c r="AK27" s="69"/>
      <c r="AL27" s="2"/>
    </row>
    <row r="28" spans="2:40" ht="18.75" customHeight="1">
      <c r="B28" s="22">
        <v>18</v>
      </c>
      <c r="C28" s="23" t="s">
        <v>280</v>
      </c>
      <c r="D28" s="24" t="s">
        <v>281</v>
      </c>
      <c r="E28" s="25" t="s">
        <v>175</v>
      </c>
      <c r="F28" s="26">
        <v>34591</v>
      </c>
      <c r="G28" s="23" t="s">
        <v>128</v>
      </c>
      <c r="H28" s="27">
        <v>10</v>
      </c>
      <c r="I28" s="27">
        <v>1.5</v>
      </c>
      <c r="J28" s="16" t="s">
        <v>27</v>
      </c>
      <c r="K28" s="27">
        <v>1</v>
      </c>
      <c r="L28" s="34"/>
      <c r="M28" s="34"/>
      <c r="N28" s="34"/>
      <c r="O28" s="34"/>
      <c r="P28" s="29">
        <v>5</v>
      </c>
      <c r="Q28" s="30">
        <f t="shared" si="0"/>
        <v>4</v>
      </c>
      <c r="R28" s="31" t="str">
        <f t="shared" si="3"/>
        <v>D</v>
      </c>
      <c r="S28" s="32" t="str">
        <f t="shared" si="1"/>
        <v>Trung bình yếu</v>
      </c>
      <c r="T28" s="33" t="str">
        <f t="shared" si="4"/>
        <v/>
      </c>
      <c r="U28" s="3"/>
      <c r="V28" s="97" t="str">
        <f t="shared" si="2"/>
        <v>Đạt</v>
      </c>
      <c r="W28" s="81"/>
      <c r="X28" s="69"/>
      <c r="Y28" s="69"/>
      <c r="Z28" s="69"/>
      <c r="AA28" s="69"/>
      <c r="AB28" s="69"/>
      <c r="AC28" s="69"/>
      <c r="AD28" s="69"/>
      <c r="AE28" s="69"/>
      <c r="AF28" s="69"/>
      <c r="AG28" s="69"/>
      <c r="AH28" s="69"/>
      <c r="AI28" s="69"/>
      <c r="AJ28" s="69"/>
      <c r="AK28" s="69"/>
      <c r="AL28" s="2"/>
    </row>
    <row r="29" spans="2:40" ht="18.75" customHeight="1">
      <c r="B29" s="22">
        <v>19</v>
      </c>
      <c r="C29" s="23" t="s">
        <v>282</v>
      </c>
      <c r="D29" s="24" t="s">
        <v>283</v>
      </c>
      <c r="E29" s="25" t="s">
        <v>119</v>
      </c>
      <c r="F29" s="26">
        <v>34696</v>
      </c>
      <c r="G29" s="23" t="s">
        <v>128</v>
      </c>
      <c r="H29" s="27">
        <v>10</v>
      </c>
      <c r="I29" s="27">
        <v>2</v>
      </c>
      <c r="J29" s="16" t="s">
        <v>27</v>
      </c>
      <c r="K29" s="27">
        <v>2</v>
      </c>
      <c r="L29" s="34"/>
      <c r="M29" s="34"/>
      <c r="N29" s="34"/>
      <c r="O29" s="34"/>
      <c r="P29" s="29">
        <v>4.5</v>
      </c>
      <c r="Q29" s="30">
        <f t="shared" si="0"/>
        <v>4.0999999999999996</v>
      </c>
      <c r="R29" s="31" t="str">
        <f t="shared" si="3"/>
        <v>D</v>
      </c>
      <c r="S29" s="32" t="str">
        <f t="shared" si="1"/>
        <v>Trung bình yếu</v>
      </c>
      <c r="T29" s="33" t="str">
        <f t="shared" si="4"/>
        <v/>
      </c>
      <c r="U29" s="3"/>
      <c r="V29" s="97" t="str">
        <f t="shared" si="2"/>
        <v>Đạt</v>
      </c>
      <c r="W29" s="81"/>
      <c r="X29" s="69"/>
      <c r="Y29" s="69"/>
      <c r="Z29" s="69"/>
      <c r="AA29" s="69"/>
      <c r="AB29" s="69"/>
      <c r="AC29" s="69"/>
      <c r="AD29" s="69"/>
      <c r="AE29" s="69"/>
      <c r="AF29" s="69"/>
      <c r="AG29" s="69"/>
      <c r="AH29" s="69"/>
      <c r="AI29" s="69"/>
      <c r="AJ29" s="69"/>
      <c r="AK29" s="69"/>
      <c r="AL29" s="2"/>
    </row>
    <row r="30" spans="2:40" ht="18.75" customHeight="1">
      <c r="B30" s="22">
        <v>20</v>
      </c>
      <c r="C30" s="23" t="s">
        <v>284</v>
      </c>
      <c r="D30" s="24" t="s">
        <v>285</v>
      </c>
      <c r="E30" s="25" t="s">
        <v>286</v>
      </c>
      <c r="F30" s="26">
        <v>34472</v>
      </c>
      <c r="G30" s="23" t="s">
        <v>110</v>
      </c>
      <c r="H30" s="27">
        <v>10</v>
      </c>
      <c r="I30" s="27">
        <v>5</v>
      </c>
      <c r="J30" s="16" t="s">
        <v>27</v>
      </c>
      <c r="K30" s="27">
        <v>5</v>
      </c>
      <c r="L30" s="34"/>
      <c r="M30" s="34"/>
      <c r="N30" s="34"/>
      <c r="O30" s="34"/>
      <c r="P30" s="29">
        <v>6.5</v>
      </c>
      <c r="Q30" s="30">
        <f t="shared" si="0"/>
        <v>6.3</v>
      </c>
      <c r="R30" s="31" t="str">
        <f t="shared" si="3"/>
        <v>C</v>
      </c>
      <c r="S30" s="32" t="str">
        <f t="shared" si="1"/>
        <v>Trung bình</v>
      </c>
      <c r="T30" s="33" t="str">
        <f t="shared" si="4"/>
        <v/>
      </c>
      <c r="U30" s="3"/>
      <c r="V30" s="97" t="str">
        <f t="shared" si="2"/>
        <v>Đạt</v>
      </c>
      <c r="W30" s="81"/>
      <c r="X30" s="69"/>
      <c r="Y30" s="69"/>
      <c r="Z30" s="69"/>
      <c r="AA30" s="69"/>
      <c r="AB30" s="69"/>
      <c r="AC30" s="69"/>
      <c r="AD30" s="69"/>
      <c r="AE30" s="69"/>
      <c r="AF30" s="69"/>
      <c r="AG30" s="69"/>
      <c r="AH30" s="69"/>
      <c r="AI30" s="69"/>
      <c r="AJ30" s="69"/>
      <c r="AK30" s="69"/>
      <c r="AL30" s="2"/>
    </row>
    <row r="31" spans="2:40" ht="18.75" customHeight="1">
      <c r="B31" s="22">
        <v>21</v>
      </c>
      <c r="C31" s="23" t="s">
        <v>287</v>
      </c>
      <c r="D31" s="24" t="s">
        <v>288</v>
      </c>
      <c r="E31" s="25" t="s">
        <v>289</v>
      </c>
      <c r="F31" s="26">
        <v>34446</v>
      </c>
      <c r="G31" s="23" t="s">
        <v>114</v>
      </c>
      <c r="H31" s="27">
        <v>10</v>
      </c>
      <c r="I31" s="27">
        <v>3</v>
      </c>
      <c r="J31" s="16" t="s">
        <v>27</v>
      </c>
      <c r="K31" s="27">
        <v>4</v>
      </c>
      <c r="L31" s="34"/>
      <c r="M31" s="34"/>
      <c r="N31" s="34"/>
      <c r="O31" s="34"/>
      <c r="P31" s="29">
        <v>5</v>
      </c>
      <c r="Q31" s="30">
        <f t="shared" si="0"/>
        <v>4.9000000000000004</v>
      </c>
      <c r="R31" s="31" t="str">
        <f t="shared" si="3"/>
        <v>D</v>
      </c>
      <c r="S31" s="32" t="str">
        <f t="shared" si="1"/>
        <v>Trung bình yếu</v>
      </c>
      <c r="T31" s="33" t="str">
        <f t="shared" si="4"/>
        <v/>
      </c>
      <c r="U31" s="3"/>
      <c r="V31" s="97" t="str">
        <f t="shared" si="2"/>
        <v>Đạt</v>
      </c>
      <c r="W31" s="81"/>
      <c r="X31" s="69"/>
      <c r="Y31" s="69"/>
      <c r="Z31" s="69"/>
      <c r="AA31" s="69"/>
      <c r="AB31" s="69"/>
      <c r="AC31" s="69"/>
      <c r="AD31" s="69"/>
      <c r="AE31" s="69"/>
      <c r="AF31" s="69"/>
      <c r="AG31" s="69"/>
      <c r="AH31" s="69"/>
      <c r="AI31" s="69"/>
      <c r="AJ31" s="69"/>
      <c r="AK31" s="69"/>
      <c r="AL31" s="2"/>
    </row>
    <row r="32" spans="2:40" ht="18.75" customHeight="1">
      <c r="B32" s="22">
        <v>22</v>
      </c>
      <c r="C32" s="23" t="s">
        <v>290</v>
      </c>
      <c r="D32" s="24" t="s">
        <v>291</v>
      </c>
      <c r="E32" s="25" t="s">
        <v>292</v>
      </c>
      <c r="F32" s="26">
        <v>34617</v>
      </c>
      <c r="G32" s="23" t="s">
        <v>94</v>
      </c>
      <c r="H32" s="27">
        <v>10</v>
      </c>
      <c r="I32" s="27">
        <v>3</v>
      </c>
      <c r="J32" s="16" t="s">
        <v>27</v>
      </c>
      <c r="K32" s="27">
        <v>3</v>
      </c>
      <c r="L32" s="34"/>
      <c r="M32" s="34"/>
      <c r="N32" s="34"/>
      <c r="O32" s="34"/>
      <c r="P32" s="29">
        <v>4.5</v>
      </c>
      <c r="Q32" s="30">
        <f t="shared" si="0"/>
        <v>4.5</v>
      </c>
      <c r="R32" s="31" t="str">
        <f t="shared" si="3"/>
        <v>D</v>
      </c>
      <c r="S32" s="32" t="str">
        <f t="shared" si="1"/>
        <v>Trung bình yếu</v>
      </c>
      <c r="T32" s="33" t="str">
        <f t="shared" si="4"/>
        <v/>
      </c>
      <c r="U32" s="3"/>
      <c r="V32" s="97" t="str">
        <f t="shared" si="2"/>
        <v>Đạt</v>
      </c>
      <c r="W32" s="81"/>
      <c r="X32" s="69"/>
      <c r="Y32" s="69"/>
      <c r="Z32" s="69"/>
      <c r="AA32" s="69"/>
      <c r="AB32" s="69"/>
      <c r="AC32" s="69"/>
      <c r="AD32" s="69"/>
      <c r="AE32" s="69"/>
      <c r="AF32" s="69"/>
      <c r="AG32" s="69"/>
      <c r="AH32" s="69"/>
      <c r="AI32" s="69"/>
      <c r="AJ32" s="69"/>
      <c r="AK32" s="69"/>
      <c r="AL32" s="2"/>
    </row>
    <row r="33" spans="2:38" ht="18.75" customHeight="1">
      <c r="B33" s="22">
        <v>23</v>
      </c>
      <c r="C33" s="23" t="s">
        <v>293</v>
      </c>
      <c r="D33" s="24" t="s">
        <v>294</v>
      </c>
      <c r="E33" s="25" t="s">
        <v>68</v>
      </c>
      <c r="F33" s="26">
        <v>34510</v>
      </c>
      <c r="G33" s="23" t="s">
        <v>128</v>
      </c>
      <c r="H33" s="27">
        <v>8</v>
      </c>
      <c r="I33" s="27">
        <v>1</v>
      </c>
      <c r="J33" s="16" t="s">
        <v>27</v>
      </c>
      <c r="K33" s="27">
        <v>1</v>
      </c>
      <c r="L33" s="34"/>
      <c r="M33" s="34"/>
      <c r="N33" s="34"/>
      <c r="O33" s="34"/>
      <c r="P33" s="29">
        <v>0</v>
      </c>
      <c r="Q33" s="30">
        <f t="shared" si="0"/>
        <v>1.2</v>
      </c>
      <c r="R33" s="31" t="str">
        <f t="shared" si="3"/>
        <v>F</v>
      </c>
      <c r="S33" s="32" t="str">
        <f t="shared" si="1"/>
        <v>Kém</v>
      </c>
      <c r="T33" s="33" t="s">
        <v>712</v>
      </c>
      <c r="U33" s="3"/>
      <c r="V33" s="97" t="str">
        <f t="shared" si="2"/>
        <v>Học lại</v>
      </c>
      <c r="W33" s="81"/>
      <c r="X33" s="69"/>
      <c r="Y33" s="69"/>
      <c r="Z33" s="69"/>
      <c r="AA33" s="69"/>
      <c r="AB33" s="69"/>
      <c r="AC33" s="69"/>
      <c r="AD33" s="69"/>
      <c r="AE33" s="69"/>
      <c r="AF33" s="69"/>
      <c r="AG33" s="69"/>
      <c r="AH33" s="69"/>
      <c r="AI33" s="69"/>
      <c r="AJ33" s="69"/>
      <c r="AK33" s="69"/>
      <c r="AL33" s="2"/>
    </row>
    <row r="34" spans="2:38" ht="18.75" customHeight="1">
      <c r="B34" s="22">
        <v>24</v>
      </c>
      <c r="C34" s="23" t="s">
        <v>295</v>
      </c>
      <c r="D34" s="24" t="s">
        <v>162</v>
      </c>
      <c r="E34" s="25" t="s">
        <v>70</v>
      </c>
      <c r="F34" s="26">
        <v>33495</v>
      </c>
      <c r="G34" s="23" t="s">
        <v>110</v>
      </c>
      <c r="H34" s="27">
        <v>6</v>
      </c>
      <c r="I34" s="27">
        <v>1</v>
      </c>
      <c r="J34" s="16" t="s">
        <v>27</v>
      </c>
      <c r="K34" s="27">
        <v>1</v>
      </c>
      <c r="L34" s="34"/>
      <c r="M34" s="34"/>
      <c r="N34" s="34"/>
      <c r="O34" s="34"/>
      <c r="P34" s="29">
        <v>0</v>
      </c>
      <c r="Q34" s="30">
        <f t="shared" si="0"/>
        <v>1</v>
      </c>
      <c r="R34" s="31" t="str">
        <f t="shared" si="3"/>
        <v>F</v>
      </c>
      <c r="S34" s="32" t="str">
        <f t="shared" si="1"/>
        <v>Kém</v>
      </c>
      <c r="T34" s="33" t="s">
        <v>712</v>
      </c>
      <c r="U34" s="3"/>
      <c r="V34" s="97" t="str">
        <f t="shared" si="2"/>
        <v>Học lại</v>
      </c>
      <c r="W34" s="81"/>
      <c r="X34" s="69"/>
      <c r="Y34" s="69"/>
      <c r="Z34" s="69"/>
      <c r="AA34" s="69"/>
      <c r="AB34" s="69"/>
      <c r="AC34" s="69"/>
      <c r="AD34" s="69"/>
      <c r="AE34" s="69"/>
      <c r="AF34" s="69"/>
      <c r="AG34" s="69"/>
      <c r="AH34" s="69"/>
      <c r="AI34" s="69"/>
      <c r="AJ34" s="69"/>
      <c r="AK34" s="69"/>
      <c r="AL34" s="2"/>
    </row>
    <row r="35" spans="2:38" ht="18.75" customHeight="1">
      <c r="B35" s="22">
        <v>25</v>
      </c>
      <c r="C35" s="23" t="s">
        <v>296</v>
      </c>
      <c r="D35" s="24" t="s">
        <v>297</v>
      </c>
      <c r="E35" s="25" t="s">
        <v>298</v>
      </c>
      <c r="F35" s="26">
        <v>34652</v>
      </c>
      <c r="G35" s="23" t="s">
        <v>110</v>
      </c>
      <c r="H35" s="27">
        <v>0</v>
      </c>
      <c r="I35" s="27">
        <v>0</v>
      </c>
      <c r="J35" s="16" t="s">
        <v>27</v>
      </c>
      <c r="K35" s="27">
        <v>0</v>
      </c>
      <c r="L35" s="34"/>
      <c r="M35" s="34"/>
      <c r="N35" s="34"/>
      <c r="O35" s="34"/>
      <c r="P35" s="29"/>
      <c r="Q35" s="30">
        <f t="shared" si="0"/>
        <v>0</v>
      </c>
      <c r="R35" s="31" t="str">
        <f t="shared" si="3"/>
        <v>F</v>
      </c>
      <c r="S35" s="32" t="str">
        <f t="shared" si="1"/>
        <v>Kém</v>
      </c>
      <c r="T35" s="33" t="str">
        <f t="shared" si="4"/>
        <v>Không đủ ĐKDT</v>
      </c>
      <c r="U35" s="3"/>
      <c r="V35" s="97" t="str">
        <f t="shared" si="2"/>
        <v>Học lại</v>
      </c>
      <c r="W35" s="81"/>
      <c r="X35" s="69"/>
      <c r="Y35" s="69"/>
      <c r="Z35" s="69"/>
      <c r="AA35" s="69"/>
      <c r="AB35" s="69"/>
      <c r="AC35" s="69"/>
      <c r="AD35" s="69"/>
      <c r="AE35" s="69"/>
      <c r="AF35" s="69"/>
      <c r="AG35" s="69"/>
      <c r="AH35" s="69"/>
      <c r="AI35" s="69"/>
      <c r="AJ35" s="69"/>
      <c r="AK35" s="69"/>
      <c r="AL35" s="2"/>
    </row>
    <row r="36" spans="2:38" ht="18.75" customHeight="1">
      <c r="B36" s="22">
        <v>26</v>
      </c>
      <c r="C36" s="23" t="s">
        <v>299</v>
      </c>
      <c r="D36" s="24" t="s">
        <v>262</v>
      </c>
      <c r="E36" s="25" t="s">
        <v>247</v>
      </c>
      <c r="F36" s="26">
        <v>34618</v>
      </c>
      <c r="G36" s="23" t="s">
        <v>106</v>
      </c>
      <c r="H36" s="27">
        <v>10</v>
      </c>
      <c r="I36" s="27">
        <v>6</v>
      </c>
      <c r="J36" s="16" t="s">
        <v>27</v>
      </c>
      <c r="K36" s="27">
        <v>7</v>
      </c>
      <c r="L36" s="34"/>
      <c r="M36" s="34"/>
      <c r="N36" s="34"/>
      <c r="O36" s="34"/>
      <c r="P36" s="29">
        <v>4.5</v>
      </c>
      <c r="Q36" s="30">
        <f t="shared" si="0"/>
        <v>5.9</v>
      </c>
      <c r="R36" s="31" t="str">
        <f t="shared" si="3"/>
        <v>C</v>
      </c>
      <c r="S36" s="32" t="str">
        <f t="shared" si="1"/>
        <v>Trung bình</v>
      </c>
      <c r="T36" s="33" t="str">
        <f t="shared" si="4"/>
        <v/>
      </c>
      <c r="U36" s="3"/>
      <c r="V36" s="97" t="str">
        <f t="shared" si="2"/>
        <v>Đạt</v>
      </c>
      <c r="W36" s="81"/>
      <c r="X36" s="69"/>
      <c r="Y36" s="69"/>
      <c r="Z36" s="69"/>
      <c r="AA36" s="69"/>
      <c r="AB36" s="69"/>
      <c r="AC36" s="69"/>
      <c r="AD36" s="69"/>
      <c r="AE36" s="69"/>
      <c r="AF36" s="69"/>
      <c r="AG36" s="69"/>
      <c r="AH36" s="69"/>
      <c r="AI36" s="69"/>
      <c r="AJ36" s="69"/>
      <c r="AK36" s="69"/>
      <c r="AL36" s="2"/>
    </row>
    <row r="37" spans="2:38" ht="18.75" customHeight="1">
      <c r="B37" s="22">
        <v>27</v>
      </c>
      <c r="C37" s="23" t="s">
        <v>300</v>
      </c>
      <c r="D37" s="24" t="s">
        <v>76</v>
      </c>
      <c r="E37" s="25" t="s">
        <v>195</v>
      </c>
      <c r="F37" s="26">
        <v>34634</v>
      </c>
      <c r="G37" s="23" t="s">
        <v>94</v>
      </c>
      <c r="H37" s="27">
        <v>10</v>
      </c>
      <c r="I37" s="27">
        <v>8</v>
      </c>
      <c r="J37" s="16" t="s">
        <v>27</v>
      </c>
      <c r="K37" s="27">
        <v>9</v>
      </c>
      <c r="L37" s="34"/>
      <c r="M37" s="34"/>
      <c r="N37" s="34"/>
      <c r="O37" s="34"/>
      <c r="P37" s="29">
        <v>7.5</v>
      </c>
      <c r="Q37" s="30">
        <f t="shared" si="0"/>
        <v>8.1999999999999993</v>
      </c>
      <c r="R37" s="31" t="str">
        <f t="shared" si="3"/>
        <v>B+</v>
      </c>
      <c r="S37" s="32" t="str">
        <f t="shared" si="1"/>
        <v>Khá</v>
      </c>
      <c r="T37" s="33" t="str">
        <f t="shared" si="4"/>
        <v/>
      </c>
      <c r="U37" s="3"/>
      <c r="V37" s="97" t="str">
        <f t="shared" si="2"/>
        <v>Đạt</v>
      </c>
      <c r="W37" s="81"/>
      <c r="X37" s="69"/>
      <c r="Y37" s="69"/>
      <c r="Z37" s="69"/>
      <c r="AA37" s="69"/>
      <c r="AB37" s="69"/>
      <c r="AC37" s="69"/>
      <c r="AD37" s="69"/>
      <c r="AE37" s="69"/>
      <c r="AF37" s="69"/>
      <c r="AG37" s="69"/>
      <c r="AH37" s="69"/>
      <c r="AI37" s="69"/>
      <c r="AJ37" s="69"/>
      <c r="AK37" s="69"/>
      <c r="AL37" s="2"/>
    </row>
    <row r="38" spans="2:38" ht="18.75" customHeight="1">
      <c r="B38" s="22">
        <v>28</v>
      </c>
      <c r="C38" s="23" t="s">
        <v>301</v>
      </c>
      <c r="D38" s="24" t="s">
        <v>302</v>
      </c>
      <c r="E38" s="25" t="s">
        <v>303</v>
      </c>
      <c r="F38" s="26">
        <v>34496</v>
      </c>
      <c r="G38" s="23" t="s">
        <v>110</v>
      </c>
      <c r="H38" s="27">
        <v>10</v>
      </c>
      <c r="I38" s="27">
        <v>2</v>
      </c>
      <c r="J38" s="16" t="s">
        <v>27</v>
      </c>
      <c r="K38" s="27">
        <v>2</v>
      </c>
      <c r="L38" s="34"/>
      <c r="M38" s="34"/>
      <c r="N38" s="34"/>
      <c r="O38" s="34"/>
      <c r="P38" s="29">
        <v>4.5</v>
      </c>
      <c r="Q38" s="30">
        <f t="shared" si="0"/>
        <v>4.0999999999999996</v>
      </c>
      <c r="R38" s="31" t="str">
        <f t="shared" si="3"/>
        <v>D</v>
      </c>
      <c r="S38" s="32" t="str">
        <f t="shared" si="1"/>
        <v>Trung bình yếu</v>
      </c>
      <c r="T38" s="33" t="str">
        <f t="shared" si="4"/>
        <v/>
      </c>
      <c r="U38" s="3"/>
      <c r="V38" s="97" t="str">
        <f t="shared" si="2"/>
        <v>Đạt</v>
      </c>
      <c r="W38" s="81"/>
      <c r="X38" s="69"/>
      <c r="Y38" s="69"/>
      <c r="Z38" s="69"/>
      <c r="AA38" s="69"/>
      <c r="AB38" s="69"/>
      <c r="AC38" s="69"/>
      <c r="AD38" s="69"/>
      <c r="AE38" s="69"/>
      <c r="AF38" s="69"/>
      <c r="AG38" s="69"/>
      <c r="AH38" s="69"/>
      <c r="AI38" s="69"/>
      <c r="AJ38" s="69"/>
      <c r="AK38" s="69"/>
      <c r="AL38" s="2"/>
    </row>
    <row r="39" spans="2:38" ht="18.75" customHeight="1">
      <c r="B39" s="22">
        <v>29</v>
      </c>
      <c r="C39" s="23" t="s">
        <v>304</v>
      </c>
      <c r="D39" s="24" t="s">
        <v>305</v>
      </c>
      <c r="E39" s="25" t="s">
        <v>82</v>
      </c>
      <c r="F39" s="26">
        <v>34360</v>
      </c>
      <c r="G39" s="23" t="s">
        <v>110</v>
      </c>
      <c r="H39" s="27">
        <v>8</v>
      </c>
      <c r="I39" s="27">
        <v>3</v>
      </c>
      <c r="J39" s="16" t="s">
        <v>27</v>
      </c>
      <c r="K39" s="27">
        <v>3</v>
      </c>
      <c r="L39" s="34"/>
      <c r="M39" s="34"/>
      <c r="N39" s="34"/>
      <c r="O39" s="34"/>
      <c r="P39" s="29">
        <v>4</v>
      </c>
      <c r="Q39" s="30">
        <f t="shared" si="0"/>
        <v>4</v>
      </c>
      <c r="R39" s="31" t="str">
        <f t="shared" si="3"/>
        <v>D</v>
      </c>
      <c r="S39" s="32" t="str">
        <f t="shared" si="1"/>
        <v>Trung bình yếu</v>
      </c>
      <c r="T39" s="33" t="str">
        <f t="shared" si="4"/>
        <v/>
      </c>
      <c r="U39" s="3"/>
      <c r="V39" s="97" t="str">
        <f t="shared" si="2"/>
        <v>Đạt</v>
      </c>
      <c r="W39" s="81"/>
      <c r="X39" s="69"/>
      <c r="Y39" s="69"/>
      <c r="Z39" s="69"/>
      <c r="AA39" s="69"/>
      <c r="AB39" s="69"/>
      <c r="AC39" s="69"/>
      <c r="AD39" s="69"/>
      <c r="AE39" s="69"/>
      <c r="AF39" s="69"/>
      <c r="AG39" s="69"/>
      <c r="AH39" s="69"/>
      <c r="AI39" s="69"/>
      <c r="AJ39" s="69"/>
      <c r="AK39" s="69"/>
      <c r="AL39" s="2"/>
    </row>
    <row r="40" spans="2:38" ht="18.75" customHeight="1">
      <c r="B40" s="22">
        <v>30</v>
      </c>
      <c r="C40" s="23" t="s">
        <v>306</v>
      </c>
      <c r="D40" s="24" t="s">
        <v>67</v>
      </c>
      <c r="E40" s="25" t="s">
        <v>82</v>
      </c>
      <c r="F40" s="26">
        <v>34060</v>
      </c>
      <c r="G40" s="23" t="s">
        <v>128</v>
      </c>
      <c r="H40" s="27">
        <v>8</v>
      </c>
      <c r="I40" s="27">
        <v>1</v>
      </c>
      <c r="J40" s="16" t="s">
        <v>27</v>
      </c>
      <c r="K40" s="27">
        <v>1</v>
      </c>
      <c r="L40" s="34"/>
      <c r="M40" s="34"/>
      <c r="N40" s="34"/>
      <c r="O40" s="34"/>
      <c r="P40" s="29">
        <v>0</v>
      </c>
      <c r="Q40" s="30">
        <f t="shared" si="0"/>
        <v>1.2</v>
      </c>
      <c r="R40" s="31" t="str">
        <f t="shared" si="3"/>
        <v>F</v>
      </c>
      <c r="S40" s="32" t="str">
        <f t="shared" si="1"/>
        <v>Kém</v>
      </c>
      <c r="T40" s="33" t="s">
        <v>712</v>
      </c>
      <c r="U40" s="3"/>
      <c r="V40" s="97" t="str">
        <f t="shared" si="2"/>
        <v>Học lại</v>
      </c>
      <c r="W40" s="81"/>
      <c r="X40" s="69"/>
      <c r="Y40" s="69"/>
      <c r="Z40" s="69"/>
      <c r="AA40" s="69"/>
      <c r="AB40" s="69"/>
      <c r="AC40" s="69"/>
      <c r="AD40" s="69"/>
      <c r="AE40" s="69"/>
      <c r="AF40" s="69"/>
      <c r="AG40" s="69"/>
      <c r="AH40" s="69"/>
      <c r="AI40" s="69"/>
      <c r="AJ40" s="69"/>
      <c r="AK40" s="69"/>
      <c r="AL40" s="2"/>
    </row>
    <row r="41" spans="2:38" ht="18.75" customHeight="1">
      <c r="B41" s="22">
        <v>31</v>
      </c>
      <c r="C41" s="23" t="s">
        <v>307</v>
      </c>
      <c r="D41" s="24" t="s">
        <v>308</v>
      </c>
      <c r="E41" s="25" t="s">
        <v>309</v>
      </c>
      <c r="F41" s="26">
        <v>34223</v>
      </c>
      <c r="G41" s="23" t="s">
        <v>114</v>
      </c>
      <c r="H41" s="27">
        <v>7</v>
      </c>
      <c r="I41" s="27">
        <v>1</v>
      </c>
      <c r="J41" s="16" t="s">
        <v>27</v>
      </c>
      <c r="K41" s="27">
        <v>1</v>
      </c>
      <c r="L41" s="34"/>
      <c r="M41" s="34"/>
      <c r="N41" s="34"/>
      <c r="O41" s="34"/>
      <c r="P41" s="29">
        <v>0</v>
      </c>
      <c r="Q41" s="30">
        <f t="shared" si="0"/>
        <v>1.1000000000000001</v>
      </c>
      <c r="R41" s="31" t="str">
        <f t="shared" si="3"/>
        <v>F</v>
      </c>
      <c r="S41" s="32" t="str">
        <f t="shared" si="1"/>
        <v>Kém</v>
      </c>
      <c r="T41" s="33" t="s">
        <v>712</v>
      </c>
      <c r="U41" s="3"/>
      <c r="V41" s="97" t="str">
        <f t="shared" si="2"/>
        <v>Học lại</v>
      </c>
      <c r="W41" s="81"/>
      <c r="X41" s="69"/>
      <c r="Y41" s="69"/>
      <c r="Z41" s="69"/>
      <c r="AA41" s="69"/>
      <c r="AB41" s="69"/>
      <c r="AC41" s="69"/>
      <c r="AD41" s="69"/>
      <c r="AE41" s="69"/>
      <c r="AF41" s="69"/>
      <c r="AG41" s="69"/>
      <c r="AH41" s="69"/>
      <c r="AI41" s="69"/>
      <c r="AJ41" s="69"/>
      <c r="AK41" s="69"/>
      <c r="AL41" s="2"/>
    </row>
    <row r="42" spans="2:38" ht="18.75" customHeight="1">
      <c r="B42" s="22">
        <v>32</v>
      </c>
      <c r="C42" s="23" t="s">
        <v>310</v>
      </c>
      <c r="D42" s="24" t="s">
        <v>311</v>
      </c>
      <c r="E42" s="25" t="s">
        <v>312</v>
      </c>
      <c r="F42" s="26">
        <v>34476</v>
      </c>
      <c r="G42" s="23" t="s">
        <v>106</v>
      </c>
      <c r="H42" s="27">
        <v>10</v>
      </c>
      <c r="I42" s="27">
        <v>4</v>
      </c>
      <c r="J42" s="16" t="s">
        <v>27</v>
      </c>
      <c r="K42" s="27">
        <v>5</v>
      </c>
      <c r="L42" s="34"/>
      <c r="M42" s="34"/>
      <c r="N42" s="34"/>
      <c r="O42" s="34"/>
      <c r="P42" s="29">
        <v>6</v>
      </c>
      <c r="Q42" s="30">
        <f t="shared" si="0"/>
        <v>5.8</v>
      </c>
      <c r="R42" s="31" t="str">
        <f t="shared" si="3"/>
        <v>C</v>
      </c>
      <c r="S42" s="32" t="str">
        <f t="shared" si="1"/>
        <v>Trung bình</v>
      </c>
      <c r="T42" s="33" t="str">
        <f t="shared" si="4"/>
        <v/>
      </c>
      <c r="U42" s="3"/>
      <c r="V42" s="97" t="str">
        <f t="shared" si="2"/>
        <v>Đạt</v>
      </c>
      <c r="W42" s="81"/>
      <c r="X42" s="69"/>
      <c r="Y42" s="69"/>
      <c r="Z42" s="69"/>
      <c r="AA42" s="69"/>
      <c r="AB42" s="69"/>
      <c r="AC42" s="69"/>
      <c r="AD42" s="69"/>
      <c r="AE42" s="69"/>
      <c r="AF42" s="69"/>
      <c r="AG42" s="69"/>
      <c r="AH42" s="69"/>
      <c r="AI42" s="69"/>
      <c r="AJ42" s="69"/>
      <c r="AK42" s="69"/>
      <c r="AL42" s="2"/>
    </row>
    <row r="43" spans="2:38" ht="18.75" customHeight="1">
      <c r="B43" s="22">
        <v>33</v>
      </c>
      <c r="C43" s="23" t="s">
        <v>313</v>
      </c>
      <c r="D43" s="24" t="s">
        <v>314</v>
      </c>
      <c r="E43" s="25" t="s">
        <v>315</v>
      </c>
      <c r="F43" s="26">
        <v>34539</v>
      </c>
      <c r="G43" s="23" t="s">
        <v>110</v>
      </c>
      <c r="H43" s="27">
        <v>10</v>
      </c>
      <c r="I43" s="27">
        <v>6</v>
      </c>
      <c r="J43" s="16" t="s">
        <v>27</v>
      </c>
      <c r="K43" s="27">
        <v>5</v>
      </c>
      <c r="L43" s="34"/>
      <c r="M43" s="34"/>
      <c r="N43" s="34"/>
      <c r="O43" s="34"/>
      <c r="P43" s="29">
        <v>5</v>
      </c>
      <c r="Q43" s="30">
        <f t="shared" si="0"/>
        <v>5.7</v>
      </c>
      <c r="R43" s="31" t="str">
        <f t="shared" si="3"/>
        <v>C</v>
      </c>
      <c r="S43" s="32" t="str">
        <f t="shared" si="1"/>
        <v>Trung bình</v>
      </c>
      <c r="T43" s="33" t="str">
        <f t="shared" si="4"/>
        <v/>
      </c>
      <c r="U43" s="3"/>
      <c r="V43" s="97" t="str">
        <f t="shared" si="2"/>
        <v>Đạt</v>
      </c>
      <c r="W43" s="81"/>
      <c r="X43" s="69"/>
      <c r="Y43" s="69"/>
      <c r="Z43" s="69"/>
      <c r="AA43" s="69"/>
      <c r="AB43" s="69"/>
      <c r="AC43" s="69"/>
      <c r="AD43" s="69"/>
      <c r="AE43" s="69"/>
      <c r="AF43" s="69"/>
      <c r="AG43" s="69"/>
      <c r="AH43" s="69"/>
      <c r="AI43" s="69"/>
      <c r="AJ43" s="69"/>
      <c r="AK43" s="69"/>
      <c r="AL43" s="2"/>
    </row>
    <row r="44" spans="2:38" ht="18.75" customHeight="1">
      <c r="B44" s="22">
        <v>34</v>
      </c>
      <c r="C44" s="23" t="s">
        <v>316</v>
      </c>
      <c r="D44" s="24" t="s">
        <v>317</v>
      </c>
      <c r="E44" s="25" t="s">
        <v>272</v>
      </c>
      <c r="F44" s="26">
        <v>34462</v>
      </c>
      <c r="G44" s="23" t="s">
        <v>128</v>
      </c>
      <c r="H44" s="27">
        <v>6</v>
      </c>
      <c r="I44" s="27">
        <v>0</v>
      </c>
      <c r="J44" s="16" t="s">
        <v>27</v>
      </c>
      <c r="K44" s="27">
        <v>2</v>
      </c>
      <c r="L44" s="34"/>
      <c r="M44" s="34"/>
      <c r="N44" s="34"/>
      <c r="O44" s="34"/>
      <c r="P44" s="29"/>
      <c r="Q44" s="30">
        <f t="shared" si="0"/>
        <v>1</v>
      </c>
      <c r="R44" s="31" t="str">
        <f t="shared" si="3"/>
        <v>F</v>
      </c>
      <c r="S44" s="32" t="str">
        <f t="shared" si="1"/>
        <v>Kém</v>
      </c>
      <c r="T44" s="33" t="str">
        <f t="shared" si="4"/>
        <v>Không đủ ĐKDT</v>
      </c>
      <c r="U44" s="3"/>
      <c r="V44" s="97" t="str">
        <f t="shared" si="2"/>
        <v>Học lại</v>
      </c>
      <c r="W44" s="81"/>
      <c r="X44" s="69"/>
      <c r="Y44" s="69"/>
      <c r="Z44" s="69"/>
      <c r="AA44" s="69"/>
      <c r="AB44" s="69"/>
      <c r="AC44" s="69"/>
      <c r="AD44" s="69"/>
      <c r="AE44" s="69"/>
      <c r="AF44" s="69"/>
      <c r="AG44" s="69"/>
      <c r="AH44" s="69"/>
      <c r="AI44" s="69"/>
      <c r="AJ44" s="69"/>
      <c r="AK44" s="69"/>
      <c r="AL44" s="2"/>
    </row>
    <row r="45" spans="2:38" ht="18.75" customHeight="1">
      <c r="B45" s="22">
        <v>35</v>
      </c>
      <c r="C45" s="23" t="s">
        <v>318</v>
      </c>
      <c r="D45" s="24" t="s">
        <v>319</v>
      </c>
      <c r="E45" s="25" t="s">
        <v>85</v>
      </c>
      <c r="F45" s="26">
        <v>34689</v>
      </c>
      <c r="G45" s="23" t="s">
        <v>110</v>
      </c>
      <c r="H45" s="27">
        <v>5</v>
      </c>
      <c r="I45" s="27">
        <v>1</v>
      </c>
      <c r="J45" s="16" t="s">
        <v>27</v>
      </c>
      <c r="K45" s="27">
        <v>0</v>
      </c>
      <c r="L45" s="34"/>
      <c r="M45" s="34"/>
      <c r="N45" s="34"/>
      <c r="O45" s="34"/>
      <c r="P45" s="29"/>
      <c r="Q45" s="30">
        <f t="shared" si="0"/>
        <v>0.7</v>
      </c>
      <c r="R45" s="31" t="str">
        <f t="shared" si="3"/>
        <v>F</v>
      </c>
      <c r="S45" s="32" t="str">
        <f t="shared" si="1"/>
        <v>Kém</v>
      </c>
      <c r="T45" s="33" t="str">
        <f t="shared" si="4"/>
        <v>Không đủ ĐKDT</v>
      </c>
      <c r="U45" s="3"/>
      <c r="V45" s="97" t="str">
        <f t="shared" si="2"/>
        <v>Học lại</v>
      </c>
      <c r="W45" s="81"/>
      <c r="X45" s="69"/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2"/>
    </row>
    <row r="46" spans="2:38" ht="18.75" customHeight="1">
      <c r="B46" s="22">
        <v>36</v>
      </c>
      <c r="C46" s="23" t="s">
        <v>320</v>
      </c>
      <c r="D46" s="24" t="s">
        <v>321</v>
      </c>
      <c r="E46" s="25" t="s">
        <v>167</v>
      </c>
      <c r="F46" s="26">
        <v>34499</v>
      </c>
      <c r="G46" s="23" t="s">
        <v>106</v>
      </c>
      <c r="H46" s="27">
        <v>10</v>
      </c>
      <c r="I46" s="27">
        <v>2</v>
      </c>
      <c r="J46" s="16" t="s">
        <v>27</v>
      </c>
      <c r="K46" s="27">
        <v>3</v>
      </c>
      <c r="L46" s="34"/>
      <c r="M46" s="34"/>
      <c r="N46" s="34"/>
      <c r="O46" s="34"/>
      <c r="P46" s="29">
        <v>5</v>
      </c>
      <c r="Q46" s="30">
        <f t="shared" si="0"/>
        <v>4.5</v>
      </c>
      <c r="R46" s="31" t="str">
        <f t="shared" si="3"/>
        <v>D</v>
      </c>
      <c r="S46" s="32" t="str">
        <f t="shared" si="1"/>
        <v>Trung bình yếu</v>
      </c>
      <c r="T46" s="33" t="str">
        <f t="shared" si="4"/>
        <v/>
      </c>
      <c r="U46" s="3"/>
      <c r="V46" s="97" t="str">
        <f t="shared" si="2"/>
        <v>Đạt</v>
      </c>
      <c r="W46" s="81"/>
      <c r="X46" s="69"/>
      <c r="Y46" s="69"/>
      <c r="Z46" s="69"/>
      <c r="AA46" s="69"/>
      <c r="AB46" s="69"/>
      <c r="AC46" s="69"/>
      <c r="AD46" s="69"/>
      <c r="AE46" s="69"/>
      <c r="AF46" s="69"/>
      <c r="AG46" s="69"/>
      <c r="AH46" s="69"/>
      <c r="AI46" s="69"/>
      <c r="AJ46" s="69"/>
      <c r="AK46" s="69"/>
      <c r="AL46" s="2"/>
    </row>
    <row r="47" spans="2:38" ht="18.75" customHeight="1">
      <c r="B47" s="22">
        <v>37</v>
      </c>
      <c r="C47" s="23" t="s">
        <v>322</v>
      </c>
      <c r="D47" s="24" t="s">
        <v>71</v>
      </c>
      <c r="E47" s="25" t="s">
        <v>104</v>
      </c>
      <c r="F47" s="26">
        <v>34695</v>
      </c>
      <c r="G47" s="23" t="s">
        <v>106</v>
      </c>
      <c r="H47" s="27">
        <v>10</v>
      </c>
      <c r="I47" s="27">
        <v>2</v>
      </c>
      <c r="J47" s="16" t="s">
        <v>27</v>
      </c>
      <c r="K47" s="27">
        <v>1</v>
      </c>
      <c r="L47" s="34"/>
      <c r="M47" s="34"/>
      <c r="N47" s="34"/>
      <c r="O47" s="34"/>
      <c r="P47" s="29">
        <v>5</v>
      </c>
      <c r="Q47" s="30">
        <f t="shared" si="0"/>
        <v>4.0999999999999996</v>
      </c>
      <c r="R47" s="31" t="str">
        <f t="shared" si="3"/>
        <v>D</v>
      </c>
      <c r="S47" s="32" t="str">
        <f t="shared" si="1"/>
        <v>Trung bình yếu</v>
      </c>
      <c r="T47" s="33" t="str">
        <f t="shared" si="4"/>
        <v/>
      </c>
      <c r="U47" s="3"/>
      <c r="V47" s="97" t="str">
        <f t="shared" si="2"/>
        <v>Đạt</v>
      </c>
      <c r="W47" s="81"/>
      <c r="X47" s="69"/>
      <c r="Y47" s="69"/>
      <c r="Z47" s="69"/>
      <c r="AA47" s="69"/>
      <c r="AB47" s="69"/>
      <c r="AC47" s="69"/>
      <c r="AD47" s="69"/>
      <c r="AE47" s="69"/>
      <c r="AF47" s="69"/>
      <c r="AG47" s="69"/>
      <c r="AH47" s="69"/>
      <c r="AI47" s="69"/>
      <c r="AJ47" s="69"/>
      <c r="AK47" s="69"/>
      <c r="AL47" s="2"/>
    </row>
    <row r="48" spans="2:38" ht="18.75" customHeight="1">
      <c r="B48" s="22">
        <v>38</v>
      </c>
      <c r="C48" s="23" t="s">
        <v>323</v>
      </c>
      <c r="D48" s="24" t="s">
        <v>116</v>
      </c>
      <c r="E48" s="25" t="s">
        <v>113</v>
      </c>
      <c r="F48" s="26">
        <v>34687</v>
      </c>
      <c r="G48" s="23" t="s">
        <v>106</v>
      </c>
      <c r="H48" s="27">
        <v>6</v>
      </c>
      <c r="I48" s="27">
        <v>1</v>
      </c>
      <c r="J48" s="16" t="s">
        <v>27</v>
      </c>
      <c r="K48" s="27">
        <v>1</v>
      </c>
      <c r="L48" s="34"/>
      <c r="M48" s="34"/>
      <c r="N48" s="34"/>
      <c r="O48" s="34"/>
      <c r="P48" s="29">
        <v>0</v>
      </c>
      <c r="Q48" s="30">
        <f t="shared" si="0"/>
        <v>1</v>
      </c>
      <c r="R48" s="31" t="str">
        <f t="shared" si="3"/>
        <v>F</v>
      </c>
      <c r="S48" s="32" t="str">
        <f t="shared" si="1"/>
        <v>Kém</v>
      </c>
      <c r="T48" s="33" t="s">
        <v>712</v>
      </c>
      <c r="U48" s="3"/>
      <c r="V48" s="97" t="str">
        <f t="shared" si="2"/>
        <v>Học lại</v>
      </c>
      <c r="W48" s="81"/>
      <c r="X48" s="69"/>
      <c r="Y48" s="69"/>
      <c r="Z48" s="69"/>
      <c r="AA48" s="69"/>
      <c r="AB48" s="69"/>
      <c r="AC48" s="69"/>
      <c r="AD48" s="69"/>
      <c r="AE48" s="69"/>
      <c r="AF48" s="69"/>
      <c r="AG48" s="69"/>
      <c r="AH48" s="69"/>
      <c r="AI48" s="69"/>
      <c r="AJ48" s="69"/>
      <c r="AK48" s="69"/>
      <c r="AL48" s="2"/>
    </row>
    <row r="49" spans="2:38" ht="18.75" customHeight="1">
      <c r="B49" s="22">
        <v>39</v>
      </c>
      <c r="C49" s="23" t="s">
        <v>324</v>
      </c>
      <c r="D49" s="24" t="s">
        <v>78</v>
      </c>
      <c r="E49" s="25" t="s">
        <v>325</v>
      </c>
      <c r="F49" s="26">
        <v>34230</v>
      </c>
      <c r="G49" s="23" t="s">
        <v>101</v>
      </c>
      <c r="H49" s="27">
        <v>10</v>
      </c>
      <c r="I49" s="27">
        <v>2</v>
      </c>
      <c r="J49" s="16" t="s">
        <v>27</v>
      </c>
      <c r="K49" s="27">
        <v>3</v>
      </c>
      <c r="L49" s="34"/>
      <c r="M49" s="34"/>
      <c r="N49" s="34"/>
      <c r="O49" s="34"/>
      <c r="P49" s="29">
        <v>4.5</v>
      </c>
      <c r="Q49" s="30">
        <f t="shared" si="0"/>
        <v>4.3</v>
      </c>
      <c r="R49" s="31" t="str">
        <f t="shared" si="3"/>
        <v>D</v>
      </c>
      <c r="S49" s="32" t="str">
        <f t="shared" si="1"/>
        <v>Trung bình yếu</v>
      </c>
      <c r="T49" s="33" t="str">
        <f t="shared" si="4"/>
        <v/>
      </c>
      <c r="U49" s="3"/>
      <c r="V49" s="97" t="str">
        <f t="shared" si="2"/>
        <v>Đạt</v>
      </c>
      <c r="W49" s="81"/>
      <c r="X49" s="69"/>
      <c r="Y49" s="69"/>
      <c r="Z49" s="69"/>
      <c r="AA49" s="69"/>
      <c r="AB49" s="69"/>
      <c r="AC49" s="69"/>
      <c r="AD49" s="69"/>
      <c r="AE49" s="69"/>
      <c r="AF49" s="69"/>
      <c r="AG49" s="69"/>
      <c r="AH49" s="69"/>
      <c r="AI49" s="69"/>
      <c r="AJ49" s="69"/>
      <c r="AK49" s="69"/>
      <c r="AL49" s="2"/>
    </row>
    <row r="50" spans="2:38" ht="18.75" customHeight="1">
      <c r="B50" s="22">
        <v>40</v>
      </c>
      <c r="C50" s="23" t="s">
        <v>326</v>
      </c>
      <c r="D50" s="24" t="s">
        <v>327</v>
      </c>
      <c r="E50" s="25" t="s">
        <v>66</v>
      </c>
      <c r="F50" s="26">
        <v>34693</v>
      </c>
      <c r="G50" s="23" t="s">
        <v>114</v>
      </c>
      <c r="H50" s="27">
        <v>8</v>
      </c>
      <c r="I50" s="27">
        <v>4</v>
      </c>
      <c r="J50" s="16" t="s">
        <v>27</v>
      </c>
      <c r="K50" s="27">
        <v>2</v>
      </c>
      <c r="L50" s="34"/>
      <c r="M50" s="34"/>
      <c r="N50" s="34"/>
      <c r="O50" s="34"/>
      <c r="P50" s="29">
        <v>0</v>
      </c>
      <c r="Q50" s="30">
        <f t="shared" si="0"/>
        <v>2</v>
      </c>
      <c r="R50" s="31" t="str">
        <f t="shared" si="3"/>
        <v>F</v>
      </c>
      <c r="S50" s="32" t="str">
        <f t="shared" si="1"/>
        <v>Kém</v>
      </c>
      <c r="T50" s="33" t="s">
        <v>712</v>
      </c>
      <c r="U50" s="3"/>
      <c r="V50" s="97" t="str">
        <f t="shared" si="2"/>
        <v>Học lại</v>
      </c>
      <c r="W50" s="81"/>
      <c r="X50" s="69"/>
      <c r="Y50" s="69"/>
      <c r="Z50" s="69"/>
      <c r="AA50" s="69"/>
      <c r="AB50" s="69"/>
      <c r="AC50" s="69"/>
      <c r="AD50" s="69"/>
      <c r="AE50" s="69"/>
      <c r="AF50" s="69"/>
      <c r="AG50" s="69"/>
      <c r="AH50" s="69"/>
      <c r="AI50" s="69"/>
      <c r="AJ50" s="69"/>
      <c r="AK50" s="69"/>
      <c r="AL50" s="2"/>
    </row>
    <row r="51" spans="2:38" ht="18.75" customHeight="1">
      <c r="B51" s="22">
        <v>41</v>
      </c>
      <c r="C51" s="23" t="s">
        <v>328</v>
      </c>
      <c r="D51" s="24" t="s">
        <v>329</v>
      </c>
      <c r="E51" s="25" t="s">
        <v>330</v>
      </c>
      <c r="F51" s="26">
        <v>34613</v>
      </c>
      <c r="G51" s="23" t="s">
        <v>94</v>
      </c>
      <c r="H51" s="27">
        <v>10</v>
      </c>
      <c r="I51" s="27">
        <v>6</v>
      </c>
      <c r="J51" s="16" t="s">
        <v>27</v>
      </c>
      <c r="K51" s="27">
        <v>4</v>
      </c>
      <c r="L51" s="34"/>
      <c r="M51" s="34"/>
      <c r="N51" s="34"/>
      <c r="O51" s="34"/>
      <c r="P51" s="29">
        <v>5.5</v>
      </c>
      <c r="Q51" s="30">
        <f t="shared" si="0"/>
        <v>5.8</v>
      </c>
      <c r="R51" s="31" t="str">
        <f t="shared" si="3"/>
        <v>C</v>
      </c>
      <c r="S51" s="32" t="str">
        <f t="shared" si="1"/>
        <v>Trung bình</v>
      </c>
      <c r="T51" s="33" t="str">
        <f t="shared" si="4"/>
        <v/>
      </c>
      <c r="U51" s="3"/>
      <c r="V51" s="97" t="str">
        <f t="shared" si="2"/>
        <v>Đạt</v>
      </c>
      <c r="W51" s="81"/>
      <c r="X51" s="69"/>
      <c r="Y51" s="69"/>
      <c r="Z51" s="69"/>
      <c r="AA51" s="69"/>
      <c r="AB51" s="69"/>
      <c r="AC51" s="69"/>
      <c r="AD51" s="69"/>
      <c r="AE51" s="69"/>
      <c r="AF51" s="69"/>
      <c r="AG51" s="69"/>
      <c r="AH51" s="69"/>
      <c r="AI51" s="69"/>
      <c r="AJ51" s="69"/>
      <c r="AK51" s="69"/>
      <c r="AL51" s="2"/>
    </row>
    <row r="52" spans="2:38" ht="18.75" customHeight="1">
      <c r="B52" s="22">
        <v>42</v>
      </c>
      <c r="C52" s="23" t="s">
        <v>331</v>
      </c>
      <c r="D52" s="24" t="s">
        <v>332</v>
      </c>
      <c r="E52" s="25" t="s">
        <v>68</v>
      </c>
      <c r="F52" s="26">
        <v>34308</v>
      </c>
      <c r="G52" s="23" t="s">
        <v>101</v>
      </c>
      <c r="H52" s="27">
        <v>10</v>
      </c>
      <c r="I52" s="27">
        <v>4</v>
      </c>
      <c r="J52" s="16" t="s">
        <v>27</v>
      </c>
      <c r="K52" s="27">
        <v>3</v>
      </c>
      <c r="L52" s="34"/>
      <c r="M52" s="34"/>
      <c r="N52" s="34"/>
      <c r="O52" s="34"/>
      <c r="P52" s="29">
        <v>4.5</v>
      </c>
      <c r="Q52" s="30">
        <f t="shared" si="0"/>
        <v>4.7</v>
      </c>
      <c r="R52" s="31" t="str">
        <f t="shared" si="3"/>
        <v>D</v>
      </c>
      <c r="S52" s="32" t="str">
        <f t="shared" si="1"/>
        <v>Trung bình yếu</v>
      </c>
      <c r="T52" s="33" t="str">
        <f t="shared" si="4"/>
        <v/>
      </c>
      <c r="U52" s="3"/>
      <c r="V52" s="97" t="str">
        <f t="shared" si="2"/>
        <v>Đạt</v>
      </c>
      <c r="W52" s="81"/>
      <c r="X52" s="69"/>
      <c r="Y52" s="69"/>
      <c r="Z52" s="69"/>
      <c r="AA52" s="69"/>
      <c r="AB52" s="69"/>
      <c r="AC52" s="69"/>
      <c r="AD52" s="69"/>
      <c r="AE52" s="69"/>
      <c r="AF52" s="69"/>
      <c r="AG52" s="69"/>
      <c r="AH52" s="69"/>
      <c r="AI52" s="69"/>
      <c r="AJ52" s="69"/>
      <c r="AK52" s="69"/>
      <c r="AL52" s="2"/>
    </row>
    <row r="53" spans="2:38" ht="18.75" customHeight="1">
      <c r="B53" s="22">
        <v>43</v>
      </c>
      <c r="C53" s="23" t="s">
        <v>333</v>
      </c>
      <c r="D53" s="24" t="s">
        <v>72</v>
      </c>
      <c r="E53" s="25" t="s">
        <v>69</v>
      </c>
      <c r="F53" s="26">
        <v>34555</v>
      </c>
      <c r="G53" s="23" t="s">
        <v>106</v>
      </c>
      <c r="H53" s="27">
        <v>10</v>
      </c>
      <c r="I53" s="27">
        <v>3</v>
      </c>
      <c r="J53" s="16" t="s">
        <v>27</v>
      </c>
      <c r="K53" s="27">
        <v>3</v>
      </c>
      <c r="L53" s="34"/>
      <c r="M53" s="34"/>
      <c r="N53" s="34"/>
      <c r="O53" s="34"/>
      <c r="P53" s="29">
        <v>4</v>
      </c>
      <c r="Q53" s="30">
        <f t="shared" si="0"/>
        <v>4.2</v>
      </c>
      <c r="R53" s="31" t="str">
        <f t="shared" si="3"/>
        <v>D</v>
      </c>
      <c r="S53" s="32" t="str">
        <f t="shared" si="1"/>
        <v>Trung bình yếu</v>
      </c>
      <c r="T53" s="33" t="str">
        <f t="shared" si="4"/>
        <v/>
      </c>
      <c r="U53" s="3"/>
      <c r="V53" s="97" t="str">
        <f t="shared" si="2"/>
        <v>Đạt</v>
      </c>
      <c r="W53" s="81"/>
      <c r="X53" s="69"/>
      <c r="Y53" s="69"/>
      <c r="Z53" s="69"/>
      <c r="AA53" s="69"/>
      <c r="AB53" s="69"/>
      <c r="AC53" s="69"/>
      <c r="AD53" s="69"/>
      <c r="AE53" s="69"/>
      <c r="AF53" s="69"/>
      <c r="AG53" s="69"/>
      <c r="AH53" s="69"/>
      <c r="AI53" s="69"/>
      <c r="AJ53" s="69"/>
      <c r="AK53" s="69"/>
      <c r="AL53" s="2"/>
    </row>
    <row r="54" spans="2:38" ht="18.75" customHeight="1">
      <c r="B54" s="22">
        <v>44</v>
      </c>
      <c r="C54" s="23" t="s">
        <v>334</v>
      </c>
      <c r="D54" s="24" t="s">
        <v>65</v>
      </c>
      <c r="E54" s="25" t="s">
        <v>73</v>
      </c>
      <c r="F54" s="26">
        <v>34675</v>
      </c>
      <c r="G54" s="23" t="s">
        <v>128</v>
      </c>
      <c r="H54" s="27">
        <v>10</v>
      </c>
      <c r="I54" s="27">
        <v>2</v>
      </c>
      <c r="J54" s="16" t="s">
        <v>27</v>
      </c>
      <c r="K54" s="27">
        <v>2</v>
      </c>
      <c r="L54" s="34"/>
      <c r="M54" s="34"/>
      <c r="N54" s="34"/>
      <c r="O54" s="34"/>
      <c r="P54" s="29">
        <v>4.5</v>
      </c>
      <c r="Q54" s="30">
        <f t="shared" si="0"/>
        <v>4.0999999999999996</v>
      </c>
      <c r="R54" s="31" t="str">
        <f t="shared" si="3"/>
        <v>D</v>
      </c>
      <c r="S54" s="32" t="str">
        <f t="shared" si="1"/>
        <v>Trung bình yếu</v>
      </c>
      <c r="T54" s="33" t="str">
        <f t="shared" si="4"/>
        <v/>
      </c>
      <c r="U54" s="3"/>
      <c r="V54" s="97" t="str">
        <f t="shared" si="2"/>
        <v>Đạt</v>
      </c>
      <c r="W54" s="81"/>
      <c r="X54" s="69"/>
      <c r="Y54" s="69"/>
      <c r="Z54" s="69"/>
      <c r="AA54" s="69"/>
      <c r="AB54" s="69"/>
      <c r="AC54" s="69"/>
      <c r="AD54" s="69"/>
      <c r="AE54" s="69"/>
      <c r="AF54" s="69"/>
      <c r="AG54" s="69"/>
      <c r="AH54" s="69"/>
      <c r="AI54" s="69"/>
      <c r="AJ54" s="69"/>
      <c r="AK54" s="69"/>
      <c r="AL54" s="2"/>
    </row>
    <row r="55" spans="2:38" ht="18.75" customHeight="1">
      <c r="B55" s="22">
        <v>45</v>
      </c>
      <c r="C55" s="23" t="s">
        <v>335</v>
      </c>
      <c r="D55" s="24" t="s">
        <v>336</v>
      </c>
      <c r="E55" s="25" t="s">
        <v>77</v>
      </c>
      <c r="F55" s="26">
        <v>34599</v>
      </c>
      <c r="G55" s="23" t="s">
        <v>128</v>
      </c>
      <c r="H55" s="27">
        <v>10</v>
      </c>
      <c r="I55" s="27">
        <v>2</v>
      </c>
      <c r="J55" s="16" t="s">
        <v>27</v>
      </c>
      <c r="K55" s="27">
        <v>3</v>
      </c>
      <c r="L55" s="34"/>
      <c r="M55" s="34"/>
      <c r="N55" s="34"/>
      <c r="O55" s="34"/>
      <c r="P55" s="29">
        <v>4</v>
      </c>
      <c r="Q55" s="30">
        <f t="shared" si="0"/>
        <v>4</v>
      </c>
      <c r="R55" s="31" t="str">
        <f t="shared" si="3"/>
        <v>D</v>
      </c>
      <c r="S55" s="32" t="str">
        <f t="shared" si="1"/>
        <v>Trung bình yếu</v>
      </c>
      <c r="T55" s="33" t="str">
        <f t="shared" si="4"/>
        <v/>
      </c>
      <c r="U55" s="3"/>
      <c r="V55" s="97" t="str">
        <f t="shared" si="2"/>
        <v>Đạt</v>
      </c>
      <c r="W55" s="81"/>
      <c r="X55" s="69"/>
      <c r="Y55" s="69"/>
      <c r="Z55" s="69"/>
      <c r="AA55" s="69"/>
      <c r="AB55" s="69"/>
      <c r="AC55" s="69"/>
      <c r="AD55" s="69"/>
      <c r="AE55" s="69"/>
      <c r="AF55" s="69"/>
      <c r="AG55" s="69"/>
      <c r="AH55" s="69"/>
      <c r="AI55" s="69"/>
      <c r="AJ55" s="69"/>
      <c r="AK55" s="69"/>
      <c r="AL55" s="2"/>
    </row>
    <row r="56" spans="2:38" ht="18.75" customHeight="1">
      <c r="B56" s="22">
        <v>46</v>
      </c>
      <c r="C56" s="23" t="s">
        <v>337</v>
      </c>
      <c r="D56" s="24" t="s">
        <v>190</v>
      </c>
      <c r="E56" s="25" t="s">
        <v>77</v>
      </c>
      <c r="F56" s="26">
        <v>34041</v>
      </c>
      <c r="G56" s="23" t="s">
        <v>101</v>
      </c>
      <c r="H56" s="27">
        <v>10</v>
      </c>
      <c r="I56" s="27">
        <v>5</v>
      </c>
      <c r="J56" s="16" t="s">
        <v>27</v>
      </c>
      <c r="K56" s="27">
        <v>5</v>
      </c>
      <c r="L56" s="34"/>
      <c r="M56" s="34"/>
      <c r="N56" s="34"/>
      <c r="O56" s="34"/>
      <c r="P56" s="29">
        <v>4.5</v>
      </c>
      <c r="Q56" s="30">
        <f t="shared" si="0"/>
        <v>5.3</v>
      </c>
      <c r="R56" s="31" t="str">
        <f t="shared" si="3"/>
        <v>D+</v>
      </c>
      <c r="S56" s="32" t="str">
        <f t="shared" si="1"/>
        <v>Trung bình yếu</v>
      </c>
      <c r="T56" s="33" t="str">
        <f t="shared" si="4"/>
        <v/>
      </c>
      <c r="U56" s="3"/>
      <c r="V56" s="97" t="str">
        <f t="shared" si="2"/>
        <v>Đạt</v>
      </c>
      <c r="W56" s="81"/>
      <c r="X56" s="69"/>
      <c r="Y56" s="69"/>
      <c r="Z56" s="69"/>
      <c r="AA56" s="69"/>
      <c r="AB56" s="69"/>
      <c r="AC56" s="69"/>
      <c r="AD56" s="69"/>
      <c r="AE56" s="69"/>
      <c r="AF56" s="69"/>
      <c r="AG56" s="69"/>
      <c r="AH56" s="69"/>
      <c r="AI56" s="69"/>
      <c r="AJ56" s="69"/>
      <c r="AK56" s="69"/>
      <c r="AL56" s="2"/>
    </row>
    <row r="57" spans="2:38" ht="18.75" customHeight="1">
      <c r="B57" s="22">
        <v>47</v>
      </c>
      <c r="C57" s="23" t="s">
        <v>338</v>
      </c>
      <c r="D57" s="24" t="s">
        <v>314</v>
      </c>
      <c r="E57" s="25" t="s">
        <v>339</v>
      </c>
      <c r="F57" s="26">
        <v>34667</v>
      </c>
      <c r="G57" s="23" t="s">
        <v>101</v>
      </c>
      <c r="H57" s="27">
        <v>10</v>
      </c>
      <c r="I57" s="27">
        <v>4</v>
      </c>
      <c r="J57" s="16" t="s">
        <v>27</v>
      </c>
      <c r="K57" s="27">
        <v>4</v>
      </c>
      <c r="L57" s="34"/>
      <c r="M57" s="34"/>
      <c r="N57" s="34"/>
      <c r="O57" s="34"/>
      <c r="P57" s="29">
        <v>4</v>
      </c>
      <c r="Q57" s="30">
        <f t="shared" si="0"/>
        <v>4.5999999999999996</v>
      </c>
      <c r="R57" s="31" t="str">
        <f t="shared" si="3"/>
        <v>D</v>
      </c>
      <c r="S57" s="32" t="str">
        <f t="shared" si="1"/>
        <v>Trung bình yếu</v>
      </c>
      <c r="T57" s="33" t="str">
        <f t="shared" si="4"/>
        <v/>
      </c>
      <c r="U57" s="3"/>
      <c r="V57" s="97" t="str">
        <f t="shared" si="2"/>
        <v>Đạt</v>
      </c>
      <c r="W57" s="81"/>
      <c r="X57" s="69"/>
      <c r="Y57" s="69"/>
      <c r="Z57" s="69"/>
      <c r="AA57" s="69"/>
      <c r="AB57" s="69"/>
      <c r="AC57" s="69"/>
      <c r="AD57" s="69"/>
      <c r="AE57" s="69"/>
      <c r="AF57" s="69"/>
      <c r="AG57" s="69"/>
      <c r="AH57" s="69"/>
      <c r="AI57" s="69"/>
      <c r="AJ57" s="69"/>
      <c r="AK57" s="69"/>
      <c r="AL57" s="2"/>
    </row>
    <row r="58" spans="2:38" ht="18.75" customHeight="1">
      <c r="B58" s="22">
        <v>48</v>
      </c>
      <c r="C58" s="23" t="s">
        <v>340</v>
      </c>
      <c r="D58" s="24" t="s">
        <v>143</v>
      </c>
      <c r="E58" s="25" t="s">
        <v>339</v>
      </c>
      <c r="F58" s="26">
        <v>34293</v>
      </c>
      <c r="G58" s="23" t="s">
        <v>114</v>
      </c>
      <c r="H58" s="27">
        <v>8</v>
      </c>
      <c r="I58" s="27">
        <v>1.5</v>
      </c>
      <c r="J58" s="16" t="s">
        <v>27</v>
      </c>
      <c r="K58" s="27">
        <v>2</v>
      </c>
      <c r="L58" s="34"/>
      <c r="M58" s="34"/>
      <c r="N58" s="34"/>
      <c r="O58" s="34"/>
      <c r="P58" s="29">
        <v>0</v>
      </c>
      <c r="Q58" s="30">
        <f t="shared" si="0"/>
        <v>1.5</v>
      </c>
      <c r="R58" s="31" t="str">
        <f t="shared" si="3"/>
        <v>F</v>
      </c>
      <c r="S58" s="32" t="str">
        <f t="shared" si="1"/>
        <v>Kém</v>
      </c>
      <c r="T58" s="33" t="s">
        <v>712</v>
      </c>
      <c r="U58" s="3"/>
      <c r="V58" s="97" t="str">
        <f t="shared" si="2"/>
        <v>Học lại</v>
      </c>
      <c r="W58" s="81"/>
      <c r="X58" s="69"/>
      <c r="Y58" s="69"/>
      <c r="Z58" s="69"/>
      <c r="AA58" s="69"/>
      <c r="AB58" s="69"/>
      <c r="AC58" s="69"/>
      <c r="AD58" s="69"/>
      <c r="AE58" s="69"/>
      <c r="AF58" s="69"/>
      <c r="AG58" s="69"/>
      <c r="AH58" s="69"/>
      <c r="AI58" s="69"/>
      <c r="AJ58" s="69"/>
      <c r="AK58" s="69"/>
      <c r="AL58" s="2"/>
    </row>
    <row r="59" spans="2:38" ht="18.75" customHeight="1">
      <c r="B59" s="22">
        <v>49</v>
      </c>
      <c r="C59" s="23" t="s">
        <v>341</v>
      </c>
      <c r="D59" s="24" t="s">
        <v>342</v>
      </c>
      <c r="E59" s="25" t="s">
        <v>339</v>
      </c>
      <c r="F59" s="26">
        <v>34659</v>
      </c>
      <c r="G59" s="23" t="s">
        <v>94</v>
      </c>
      <c r="H59" s="27">
        <v>10</v>
      </c>
      <c r="I59" s="27">
        <v>1</v>
      </c>
      <c r="J59" s="16" t="s">
        <v>27</v>
      </c>
      <c r="K59" s="27">
        <v>1</v>
      </c>
      <c r="L59" s="34"/>
      <c r="M59" s="34"/>
      <c r="N59" s="34"/>
      <c r="O59" s="34"/>
      <c r="P59" s="29">
        <v>5.5</v>
      </c>
      <c r="Q59" s="30">
        <f t="shared" si="0"/>
        <v>4.2</v>
      </c>
      <c r="R59" s="31" t="str">
        <f t="shared" si="3"/>
        <v>D</v>
      </c>
      <c r="S59" s="32" t="str">
        <f t="shared" si="1"/>
        <v>Trung bình yếu</v>
      </c>
      <c r="T59" s="33" t="str">
        <f t="shared" si="4"/>
        <v/>
      </c>
      <c r="U59" s="3"/>
      <c r="V59" s="97" t="str">
        <f t="shared" si="2"/>
        <v>Đạt</v>
      </c>
      <c r="W59" s="81"/>
      <c r="X59" s="69"/>
      <c r="Y59" s="69"/>
      <c r="Z59" s="69"/>
      <c r="AA59" s="69"/>
      <c r="AB59" s="69"/>
      <c r="AC59" s="69"/>
      <c r="AD59" s="69"/>
      <c r="AE59" s="69"/>
      <c r="AF59" s="69"/>
      <c r="AG59" s="69"/>
      <c r="AH59" s="69"/>
      <c r="AI59" s="69"/>
      <c r="AJ59" s="69"/>
      <c r="AK59" s="69"/>
      <c r="AL59" s="2"/>
    </row>
    <row r="60" spans="2:38" ht="18.75" customHeight="1">
      <c r="B60" s="22">
        <v>50</v>
      </c>
      <c r="C60" s="23" t="s">
        <v>343</v>
      </c>
      <c r="D60" s="24" t="s">
        <v>344</v>
      </c>
      <c r="E60" s="25" t="s">
        <v>256</v>
      </c>
      <c r="F60" s="26">
        <v>34588</v>
      </c>
      <c r="G60" s="23" t="s">
        <v>94</v>
      </c>
      <c r="H60" s="27">
        <v>10</v>
      </c>
      <c r="I60" s="27">
        <v>2</v>
      </c>
      <c r="J60" s="16" t="s">
        <v>27</v>
      </c>
      <c r="K60" s="27">
        <v>2</v>
      </c>
      <c r="L60" s="34"/>
      <c r="M60" s="34"/>
      <c r="N60" s="34"/>
      <c r="O60" s="34"/>
      <c r="P60" s="29">
        <v>4.5</v>
      </c>
      <c r="Q60" s="30">
        <f t="shared" si="0"/>
        <v>4.0999999999999996</v>
      </c>
      <c r="R60" s="31" t="str">
        <f t="shared" si="3"/>
        <v>D</v>
      </c>
      <c r="S60" s="32" t="str">
        <f t="shared" si="1"/>
        <v>Trung bình yếu</v>
      </c>
      <c r="T60" s="33" t="str">
        <f t="shared" si="4"/>
        <v/>
      </c>
      <c r="U60" s="3"/>
      <c r="V60" s="97" t="str">
        <f t="shared" si="2"/>
        <v>Đạt</v>
      </c>
      <c r="W60" s="81"/>
      <c r="X60" s="69"/>
      <c r="Y60" s="69"/>
      <c r="Z60" s="69"/>
      <c r="AA60" s="69"/>
      <c r="AB60" s="69"/>
      <c r="AC60" s="69"/>
      <c r="AD60" s="69"/>
      <c r="AE60" s="69"/>
      <c r="AF60" s="69"/>
      <c r="AG60" s="69"/>
      <c r="AH60" s="69"/>
      <c r="AI60" s="69"/>
      <c r="AJ60" s="69"/>
      <c r="AK60" s="69"/>
      <c r="AL60" s="2"/>
    </row>
    <row r="61" spans="2:38" ht="18.75" customHeight="1">
      <c r="B61" s="22">
        <v>51</v>
      </c>
      <c r="C61" s="23" t="s">
        <v>345</v>
      </c>
      <c r="D61" s="24" t="s">
        <v>314</v>
      </c>
      <c r="E61" s="25" t="s">
        <v>263</v>
      </c>
      <c r="F61" s="26">
        <v>34104</v>
      </c>
      <c r="G61" s="23" t="s">
        <v>128</v>
      </c>
      <c r="H61" s="27">
        <v>10</v>
      </c>
      <c r="I61" s="27">
        <v>2</v>
      </c>
      <c r="J61" s="16" t="s">
        <v>27</v>
      </c>
      <c r="K61" s="27">
        <v>3</v>
      </c>
      <c r="L61" s="34"/>
      <c r="M61" s="34"/>
      <c r="N61" s="34"/>
      <c r="O61" s="34"/>
      <c r="P61" s="29">
        <v>4.5</v>
      </c>
      <c r="Q61" s="30">
        <f t="shared" si="0"/>
        <v>4.3</v>
      </c>
      <c r="R61" s="31" t="str">
        <f t="shared" si="3"/>
        <v>D</v>
      </c>
      <c r="S61" s="32" t="str">
        <f t="shared" si="1"/>
        <v>Trung bình yếu</v>
      </c>
      <c r="T61" s="33" t="str">
        <f t="shared" si="4"/>
        <v/>
      </c>
      <c r="U61" s="3"/>
      <c r="V61" s="97" t="str">
        <f t="shared" si="2"/>
        <v>Đạt</v>
      </c>
      <c r="W61" s="81"/>
      <c r="X61" s="69"/>
      <c r="Y61" s="69"/>
      <c r="Z61" s="69"/>
      <c r="AA61" s="69"/>
      <c r="AB61" s="69"/>
      <c r="AC61" s="69"/>
      <c r="AD61" s="69"/>
      <c r="AE61" s="69"/>
      <c r="AF61" s="69"/>
      <c r="AG61" s="69"/>
      <c r="AH61" s="69"/>
      <c r="AI61" s="69"/>
      <c r="AJ61" s="69"/>
      <c r="AK61" s="69"/>
      <c r="AL61" s="2"/>
    </row>
    <row r="62" spans="2:38" ht="18.75" customHeight="1">
      <c r="B62" s="22">
        <v>52</v>
      </c>
      <c r="C62" s="23" t="s">
        <v>346</v>
      </c>
      <c r="D62" s="24" t="s">
        <v>116</v>
      </c>
      <c r="E62" s="25" t="s">
        <v>263</v>
      </c>
      <c r="F62" s="26">
        <v>34562</v>
      </c>
      <c r="G62" s="23" t="s">
        <v>101</v>
      </c>
      <c r="H62" s="27">
        <v>10</v>
      </c>
      <c r="I62" s="27">
        <v>2</v>
      </c>
      <c r="J62" s="16" t="s">
        <v>27</v>
      </c>
      <c r="K62" s="27">
        <v>1</v>
      </c>
      <c r="L62" s="34"/>
      <c r="M62" s="34"/>
      <c r="N62" s="34"/>
      <c r="O62" s="34"/>
      <c r="P62" s="29">
        <v>0</v>
      </c>
      <c r="Q62" s="30">
        <f t="shared" si="0"/>
        <v>1.6</v>
      </c>
      <c r="R62" s="31" t="str">
        <f t="shared" si="3"/>
        <v>F</v>
      </c>
      <c r="S62" s="32" t="str">
        <f t="shared" si="1"/>
        <v>Kém</v>
      </c>
      <c r="T62" s="33" t="s">
        <v>712</v>
      </c>
      <c r="U62" s="3"/>
      <c r="V62" s="97" t="str">
        <f t="shared" si="2"/>
        <v>Học lại</v>
      </c>
      <c r="W62" s="81"/>
      <c r="X62" s="69"/>
      <c r="Y62" s="69"/>
      <c r="Z62" s="69"/>
      <c r="AA62" s="69"/>
      <c r="AB62" s="69"/>
      <c r="AC62" s="69"/>
      <c r="AD62" s="69"/>
      <c r="AE62" s="69"/>
      <c r="AF62" s="69"/>
      <c r="AG62" s="69"/>
      <c r="AH62" s="69"/>
      <c r="AI62" s="69"/>
      <c r="AJ62" s="69"/>
      <c r="AK62" s="69"/>
      <c r="AL62" s="2"/>
    </row>
    <row r="63" spans="2:38" ht="18.75" customHeight="1">
      <c r="B63" s="22">
        <v>53</v>
      </c>
      <c r="C63" s="23" t="s">
        <v>347</v>
      </c>
      <c r="D63" s="24" t="s">
        <v>348</v>
      </c>
      <c r="E63" s="25" t="s">
        <v>349</v>
      </c>
      <c r="F63" s="26">
        <v>34671</v>
      </c>
      <c r="G63" s="23" t="s">
        <v>101</v>
      </c>
      <c r="H63" s="27">
        <v>6</v>
      </c>
      <c r="I63" s="27">
        <v>3</v>
      </c>
      <c r="J63" s="16" t="s">
        <v>27</v>
      </c>
      <c r="K63" s="27">
        <v>3</v>
      </c>
      <c r="L63" s="34"/>
      <c r="M63" s="34"/>
      <c r="N63" s="34"/>
      <c r="O63" s="34"/>
      <c r="P63" s="29">
        <v>5.5</v>
      </c>
      <c r="Q63" s="30">
        <f t="shared" si="0"/>
        <v>4.5999999999999996</v>
      </c>
      <c r="R63" s="31" t="str">
        <f t="shared" si="3"/>
        <v>D</v>
      </c>
      <c r="S63" s="32" t="str">
        <f t="shared" si="1"/>
        <v>Trung bình yếu</v>
      </c>
      <c r="T63" s="33" t="str">
        <f t="shared" si="4"/>
        <v/>
      </c>
      <c r="U63" s="3"/>
      <c r="V63" s="97" t="str">
        <f t="shared" si="2"/>
        <v>Đạt</v>
      </c>
      <c r="W63" s="81"/>
      <c r="X63" s="69"/>
      <c r="Y63" s="69"/>
      <c r="Z63" s="69"/>
      <c r="AA63" s="69"/>
      <c r="AB63" s="69"/>
      <c r="AC63" s="69"/>
      <c r="AD63" s="69"/>
      <c r="AE63" s="69"/>
      <c r="AF63" s="69"/>
      <c r="AG63" s="69"/>
      <c r="AH63" s="69"/>
      <c r="AI63" s="69"/>
      <c r="AJ63" s="69"/>
      <c r="AK63" s="69"/>
      <c r="AL63" s="2"/>
    </row>
    <row r="64" spans="2:38" ht="18.75" customHeight="1">
      <c r="B64" s="22">
        <v>54</v>
      </c>
      <c r="C64" s="23" t="s">
        <v>350</v>
      </c>
      <c r="D64" s="24" t="s">
        <v>131</v>
      </c>
      <c r="E64" s="25" t="s">
        <v>351</v>
      </c>
      <c r="F64" s="26">
        <v>34659</v>
      </c>
      <c r="G64" s="23" t="s">
        <v>128</v>
      </c>
      <c r="H64" s="27">
        <v>10</v>
      </c>
      <c r="I64" s="27">
        <v>3</v>
      </c>
      <c r="J64" s="16" t="s">
        <v>27</v>
      </c>
      <c r="K64" s="27">
        <v>3</v>
      </c>
      <c r="L64" s="34"/>
      <c r="M64" s="34"/>
      <c r="N64" s="34"/>
      <c r="O64" s="34"/>
      <c r="P64" s="29">
        <v>5</v>
      </c>
      <c r="Q64" s="30">
        <f t="shared" si="0"/>
        <v>4.7</v>
      </c>
      <c r="R64" s="31" t="str">
        <f t="shared" si="3"/>
        <v>D</v>
      </c>
      <c r="S64" s="32" t="str">
        <f t="shared" si="1"/>
        <v>Trung bình yếu</v>
      </c>
      <c r="T64" s="33" t="str">
        <f t="shared" si="4"/>
        <v/>
      </c>
      <c r="U64" s="3"/>
      <c r="V64" s="97" t="str">
        <f t="shared" si="2"/>
        <v>Đạt</v>
      </c>
      <c r="W64" s="81"/>
      <c r="X64" s="69"/>
      <c r="Y64" s="69"/>
      <c r="Z64" s="69"/>
      <c r="AA64" s="69"/>
      <c r="AB64" s="69"/>
      <c r="AC64" s="69"/>
      <c r="AD64" s="69"/>
      <c r="AE64" s="69"/>
      <c r="AF64" s="69"/>
      <c r="AG64" s="69"/>
      <c r="AH64" s="69"/>
      <c r="AI64" s="69"/>
      <c r="AJ64" s="69"/>
      <c r="AK64" s="69"/>
      <c r="AL64" s="2"/>
    </row>
    <row r="65" spans="1:38" ht="18.75" customHeight="1">
      <c r="B65" s="22">
        <v>55</v>
      </c>
      <c r="C65" s="23" t="s">
        <v>352</v>
      </c>
      <c r="D65" s="24" t="s">
        <v>135</v>
      </c>
      <c r="E65" s="25" t="s">
        <v>353</v>
      </c>
      <c r="F65" s="26">
        <v>34622</v>
      </c>
      <c r="G65" s="23" t="s">
        <v>110</v>
      </c>
      <c r="H65" s="27">
        <v>8</v>
      </c>
      <c r="I65" s="27">
        <v>1</v>
      </c>
      <c r="J65" s="16" t="s">
        <v>27</v>
      </c>
      <c r="K65" s="27">
        <v>2</v>
      </c>
      <c r="L65" s="34"/>
      <c r="M65" s="34"/>
      <c r="N65" s="34"/>
      <c r="O65" s="34"/>
      <c r="P65" s="29">
        <v>0</v>
      </c>
      <c r="Q65" s="30">
        <f t="shared" si="0"/>
        <v>1.4</v>
      </c>
      <c r="R65" s="31" t="str">
        <f t="shared" si="3"/>
        <v>F</v>
      </c>
      <c r="S65" s="32" t="str">
        <f t="shared" si="1"/>
        <v>Kém</v>
      </c>
      <c r="T65" s="33" t="s">
        <v>712</v>
      </c>
      <c r="U65" s="3"/>
      <c r="V65" s="97" t="str">
        <f t="shared" si="2"/>
        <v>Học lại</v>
      </c>
      <c r="W65" s="81"/>
      <c r="X65" s="69"/>
      <c r="Y65" s="69"/>
      <c r="Z65" s="69"/>
      <c r="AA65" s="69"/>
      <c r="AB65" s="69"/>
      <c r="AC65" s="69"/>
      <c r="AD65" s="69"/>
      <c r="AE65" s="69"/>
      <c r="AF65" s="69"/>
      <c r="AG65" s="69"/>
      <c r="AH65" s="69"/>
      <c r="AI65" s="69"/>
      <c r="AJ65" s="69"/>
      <c r="AK65" s="69"/>
      <c r="AL65" s="2"/>
    </row>
    <row r="66" spans="1:38" ht="18.75" customHeight="1">
      <c r="B66" s="22">
        <v>56</v>
      </c>
      <c r="C66" s="23" t="s">
        <v>354</v>
      </c>
      <c r="D66" s="24" t="s">
        <v>131</v>
      </c>
      <c r="E66" s="25" t="s">
        <v>272</v>
      </c>
      <c r="F66" s="26">
        <v>34434</v>
      </c>
      <c r="G66" s="23" t="s">
        <v>101</v>
      </c>
      <c r="H66" s="27">
        <v>10</v>
      </c>
      <c r="I66" s="27">
        <v>3</v>
      </c>
      <c r="J66" s="16" t="s">
        <v>27</v>
      </c>
      <c r="K66" s="27">
        <v>4</v>
      </c>
      <c r="L66" s="34"/>
      <c r="M66" s="34"/>
      <c r="N66" s="34"/>
      <c r="O66" s="34"/>
      <c r="P66" s="29">
        <v>4.5</v>
      </c>
      <c r="Q66" s="30">
        <f t="shared" si="0"/>
        <v>4.7</v>
      </c>
      <c r="R66" s="31" t="str">
        <f t="shared" si="3"/>
        <v>D</v>
      </c>
      <c r="S66" s="32" t="str">
        <f t="shared" si="1"/>
        <v>Trung bình yếu</v>
      </c>
      <c r="T66" s="33" t="str">
        <f t="shared" si="4"/>
        <v/>
      </c>
      <c r="U66" s="3"/>
      <c r="V66" s="97" t="str">
        <f t="shared" si="2"/>
        <v>Đạt</v>
      </c>
      <c r="W66" s="81"/>
      <c r="X66" s="69"/>
      <c r="Y66" s="69"/>
      <c r="Z66" s="69"/>
      <c r="AA66" s="69"/>
      <c r="AB66" s="69"/>
      <c r="AC66" s="69"/>
      <c r="AD66" s="69"/>
      <c r="AE66" s="69"/>
      <c r="AF66" s="69"/>
      <c r="AG66" s="69"/>
      <c r="AH66" s="69"/>
      <c r="AI66" s="69"/>
      <c r="AJ66" s="69"/>
      <c r="AK66" s="69"/>
      <c r="AL66" s="2"/>
    </row>
    <row r="67" spans="1:38" ht="18.75" customHeight="1">
      <c r="B67" s="22">
        <v>57</v>
      </c>
      <c r="C67" s="23" t="s">
        <v>355</v>
      </c>
      <c r="D67" s="24" t="s">
        <v>348</v>
      </c>
      <c r="E67" s="25" t="s">
        <v>85</v>
      </c>
      <c r="F67" s="26">
        <v>34070</v>
      </c>
      <c r="G67" s="23" t="s">
        <v>128</v>
      </c>
      <c r="H67" s="27">
        <v>10</v>
      </c>
      <c r="I67" s="27">
        <v>3</v>
      </c>
      <c r="J67" s="16" t="s">
        <v>27</v>
      </c>
      <c r="K67" s="27">
        <v>2</v>
      </c>
      <c r="L67" s="34"/>
      <c r="M67" s="34"/>
      <c r="N67" s="34"/>
      <c r="O67" s="34"/>
      <c r="P67" s="29">
        <v>4</v>
      </c>
      <c r="Q67" s="30">
        <f t="shared" si="0"/>
        <v>4</v>
      </c>
      <c r="R67" s="31" t="str">
        <f t="shared" si="3"/>
        <v>D</v>
      </c>
      <c r="S67" s="32" t="str">
        <f t="shared" si="1"/>
        <v>Trung bình yếu</v>
      </c>
      <c r="T67" s="33" t="str">
        <f t="shared" si="4"/>
        <v/>
      </c>
      <c r="U67" s="3"/>
      <c r="V67" s="97" t="str">
        <f t="shared" si="2"/>
        <v>Đạt</v>
      </c>
      <c r="W67" s="81"/>
      <c r="X67" s="69"/>
      <c r="Y67" s="69"/>
      <c r="Z67" s="69"/>
      <c r="AA67" s="69"/>
      <c r="AB67" s="69"/>
      <c r="AC67" s="69"/>
      <c r="AD67" s="69"/>
      <c r="AE67" s="69"/>
      <c r="AF67" s="69"/>
      <c r="AG67" s="69"/>
      <c r="AH67" s="69"/>
      <c r="AI67" s="69"/>
      <c r="AJ67" s="69"/>
      <c r="AK67" s="69"/>
      <c r="AL67" s="2"/>
    </row>
    <row r="68" spans="1:38" ht="18.75" customHeight="1">
      <c r="B68" s="22">
        <v>58</v>
      </c>
      <c r="C68" s="23" t="s">
        <v>356</v>
      </c>
      <c r="D68" s="24" t="s">
        <v>357</v>
      </c>
      <c r="E68" s="25" t="s">
        <v>221</v>
      </c>
      <c r="F68" s="26">
        <v>34417</v>
      </c>
      <c r="G68" s="23" t="s">
        <v>128</v>
      </c>
      <c r="H68" s="27">
        <v>10</v>
      </c>
      <c r="I68" s="27">
        <v>3</v>
      </c>
      <c r="J68" s="16" t="s">
        <v>27</v>
      </c>
      <c r="K68" s="27">
        <v>2</v>
      </c>
      <c r="L68" s="34"/>
      <c r="M68" s="34"/>
      <c r="N68" s="34"/>
      <c r="O68" s="34"/>
      <c r="P68" s="29">
        <v>4</v>
      </c>
      <c r="Q68" s="30">
        <f t="shared" si="0"/>
        <v>4</v>
      </c>
      <c r="R68" s="31" t="str">
        <f t="shared" si="3"/>
        <v>D</v>
      </c>
      <c r="S68" s="32" t="str">
        <f t="shared" si="1"/>
        <v>Trung bình yếu</v>
      </c>
      <c r="T68" s="33" t="str">
        <f t="shared" si="4"/>
        <v/>
      </c>
      <c r="U68" s="3"/>
      <c r="V68" s="97" t="str">
        <f t="shared" si="2"/>
        <v>Đạt</v>
      </c>
      <c r="W68" s="81"/>
      <c r="X68" s="69"/>
      <c r="Y68" s="69"/>
      <c r="Z68" s="69"/>
      <c r="AA68" s="69"/>
      <c r="AB68" s="69"/>
      <c r="AC68" s="69"/>
      <c r="AD68" s="69"/>
      <c r="AE68" s="69"/>
      <c r="AF68" s="69"/>
      <c r="AG68" s="69"/>
      <c r="AH68" s="69"/>
      <c r="AI68" s="69"/>
      <c r="AJ68" s="69"/>
      <c r="AK68" s="69"/>
      <c r="AL68" s="2"/>
    </row>
    <row r="69" spans="1:38" ht="18.75" customHeight="1">
      <c r="B69" s="22">
        <v>59</v>
      </c>
      <c r="C69" s="23" t="s">
        <v>358</v>
      </c>
      <c r="D69" s="24" t="s">
        <v>63</v>
      </c>
      <c r="E69" s="25" t="s">
        <v>359</v>
      </c>
      <c r="F69" s="26">
        <v>34346</v>
      </c>
      <c r="G69" s="23" t="s">
        <v>114</v>
      </c>
      <c r="H69" s="27">
        <v>10</v>
      </c>
      <c r="I69" s="27">
        <v>2</v>
      </c>
      <c r="J69" s="16" t="s">
        <v>27</v>
      </c>
      <c r="K69" s="27">
        <v>2</v>
      </c>
      <c r="L69" s="34"/>
      <c r="M69" s="34"/>
      <c r="N69" s="34"/>
      <c r="O69" s="34"/>
      <c r="P69" s="29">
        <v>4.5</v>
      </c>
      <c r="Q69" s="30">
        <f t="shared" si="0"/>
        <v>4.0999999999999996</v>
      </c>
      <c r="R69" s="31" t="str">
        <f t="shared" si="3"/>
        <v>D</v>
      </c>
      <c r="S69" s="32" t="str">
        <f t="shared" si="1"/>
        <v>Trung bình yếu</v>
      </c>
      <c r="T69" s="33" t="str">
        <f t="shared" si="4"/>
        <v/>
      </c>
      <c r="U69" s="3"/>
      <c r="V69" s="97" t="str">
        <f t="shared" si="2"/>
        <v>Đạt</v>
      </c>
      <c r="W69" s="81"/>
      <c r="X69" s="69"/>
      <c r="Y69" s="69"/>
      <c r="Z69" s="69"/>
      <c r="AA69" s="69"/>
      <c r="AB69" s="69"/>
      <c r="AC69" s="69"/>
      <c r="AD69" s="69"/>
      <c r="AE69" s="69"/>
      <c r="AF69" s="69"/>
      <c r="AG69" s="69"/>
      <c r="AH69" s="69"/>
      <c r="AI69" s="69"/>
      <c r="AJ69" s="69"/>
      <c r="AK69" s="69"/>
      <c r="AL69" s="2"/>
    </row>
    <row r="70" spans="1:38" ht="18.75" customHeight="1">
      <c r="B70" s="35">
        <v>60</v>
      </c>
      <c r="C70" s="36" t="s">
        <v>360</v>
      </c>
      <c r="D70" s="37" t="s">
        <v>285</v>
      </c>
      <c r="E70" s="38" t="s">
        <v>124</v>
      </c>
      <c r="F70" s="39">
        <v>34511</v>
      </c>
      <c r="G70" s="36" t="s">
        <v>94</v>
      </c>
      <c r="H70" s="40">
        <v>10</v>
      </c>
      <c r="I70" s="40">
        <v>2</v>
      </c>
      <c r="J70" s="109" t="s">
        <v>27</v>
      </c>
      <c r="K70" s="40">
        <v>2</v>
      </c>
      <c r="L70" s="41"/>
      <c r="M70" s="41"/>
      <c r="N70" s="41"/>
      <c r="O70" s="41"/>
      <c r="P70" s="42">
        <v>4.5</v>
      </c>
      <c r="Q70" s="43">
        <f t="shared" si="0"/>
        <v>4.0999999999999996</v>
      </c>
      <c r="R70" s="44" t="str">
        <f t="shared" si="3"/>
        <v>D</v>
      </c>
      <c r="S70" s="45" t="str">
        <f t="shared" si="1"/>
        <v>Trung bình yếu</v>
      </c>
      <c r="T70" s="46" t="str">
        <f t="shared" si="4"/>
        <v/>
      </c>
      <c r="U70" s="3"/>
      <c r="V70" s="97" t="str">
        <f t="shared" si="2"/>
        <v>Đạt</v>
      </c>
      <c r="W70" s="81"/>
      <c r="X70" s="69"/>
      <c r="Y70" s="69"/>
      <c r="Z70" s="69"/>
      <c r="AA70" s="69"/>
      <c r="AB70" s="69"/>
      <c r="AC70" s="69"/>
      <c r="AD70" s="69"/>
      <c r="AE70" s="69"/>
      <c r="AF70" s="69"/>
      <c r="AG70" s="69"/>
      <c r="AH70" s="69"/>
      <c r="AI70" s="69"/>
      <c r="AJ70" s="69"/>
      <c r="AK70" s="69"/>
      <c r="AL70" s="2"/>
    </row>
    <row r="71" spans="1:38" ht="7.5" customHeight="1">
      <c r="A71" s="2"/>
      <c r="B71" s="47"/>
      <c r="C71" s="48"/>
      <c r="D71" s="48"/>
      <c r="E71" s="49"/>
      <c r="F71" s="49"/>
      <c r="G71" s="49"/>
      <c r="H71" s="50"/>
      <c r="I71" s="51"/>
      <c r="J71" s="51"/>
      <c r="K71" s="52"/>
      <c r="L71" s="52"/>
      <c r="M71" s="52"/>
      <c r="N71" s="52"/>
      <c r="O71" s="52"/>
      <c r="P71" s="52"/>
      <c r="Q71" s="52"/>
      <c r="R71" s="52"/>
      <c r="S71" s="52"/>
      <c r="T71" s="52"/>
      <c r="U71" s="3"/>
    </row>
    <row r="72" spans="1:38" ht="16.5">
      <c r="A72" s="2"/>
      <c r="B72" s="143" t="s">
        <v>28</v>
      </c>
      <c r="C72" s="143"/>
      <c r="D72" s="48"/>
      <c r="E72" s="49"/>
      <c r="F72" s="49"/>
      <c r="G72" s="49"/>
      <c r="H72" s="50"/>
      <c r="I72" s="51"/>
      <c r="J72" s="51"/>
      <c r="K72" s="52"/>
      <c r="L72" s="52"/>
      <c r="M72" s="52"/>
      <c r="N72" s="52"/>
      <c r="O72" s="52"/>
      <c r="P72" s="52"/>
      <c r="Q72" s="52"/>
      <c r="R72" s="52"/>
      <c r="S72" s="52"/>
      <c r="T72" s="52"/>
      <c r="U72" s="3"/>
    </row>
    <row r="73" spans="1:38" ht="16.5" customHeight="1">
      <c r="A73" s="2"/>
      <c r="B73" s="53" t="s">
        <v>29</v>
      </c>
      <c r="C73" s="53"/>
      <c r="D73" s="54">
        <f>+$Y$9</f>
        <v>60</v>
      </c>
      <c r="E73" s="55" t="s">
        <v>30</v>
      </c>
      <c r="F73" s="55"/>
      <c r="G73" s="150" t="s">
        <v>31</v>
      </c>
      <c r="H73" s="150"/>
      <c r="I73" s="150"/>
      <c r="J73" s="150"/>
      <c r="K73" s="150"/>
      <c r="L73" s="150"/>
      <c r="M73" s="150"/>
      <c r="N73" s="150"/>
      <c r="O73" s="150"/>
      <c r="P73" s="56">
        <f>$Y$9 -COUNTIF($T$10:$T$260,"Vắng") -COUNTIF($T$10:$T$260,"Vắng có phép") - COUNTIF($T$10:$T$260,"Đình chỉ thi") - COUNTIF($T$10:$T$260,"Không đủ ĐKDT")</f>
        <v>45</v>
      </c>
      <c r="Q73" s="56"/>
      <c r="R73" s="57"/>
      <c r="S73" s="58"/>
      <c r="T73" s="58" t="s">
        <v>30</v>
      </c>
      <c r="U73" s="3"/>
    </row>
    <row r="74" spans="1:38" ht="16.5" customHeight="1">
      <c r="A74" s="2"/>
      <c r="B74" s="53" t="s">
        <v>32</v>
      </c>
      <c r="C74" s="53"/>
      <c r="D74" s="54">
        <f>+$AJ$9</f>
        <v>45</v>
      </c>
      <c r="E74" s="55" t="s">
        <v>30</v>
      </c>
      <c r="F74" s="55"/>
      <c r="G74" s="150" t="s">
        <v>33</v>
      </c>
      <c r="H74" s="150"/>
      <c r="I74" s="150"/>
      <c r="J74" s="150"/>
      <c r="K74" s="150"/>
      <c r="L74" s="150"/>
      <c r="M74" s="150"/>
      <c r="N74" s="150"/>
      <c r="O74" s="150"/>
      <c r="P74" s="59">
        <f>COUNTIF($T$10:$T$136,"Vắng")</f>
        <v>11</v>
      </c>
      <c r="Q74" s="59"/>
      <c r="R74" s="60"/>
      <c r="S74" s="58"/>
      <c r="T74" s="58" t="s">
        <v>30</v>
      </c>
      <c r="U74" s="3"/>
    </row>
    <row r="75" spans="1:38" ht="16.5" customHeight="1">
      <c r="A75" s="2"/>
      <c r="B75" s="53" t="s">
        <v>52</v>
      </c>
      <c r="C75" s="53"/>
      <c r="D75" s="91">
        <f>COUNTIF(V11:V70,"Học lại")</f>
        <v>15</v>
      </c>
      <c r="E75" s="55" t="s">
        <v>30</v>
      </c>
      <c r="F75" s="55"/>
      <c r="G75" s="150" t="s">
        <v>53</v>
      </c>
      <c r="H75" s="150"/>
      <c r="I75" s="150"/>
      <c r="J75" s="150"/>
      <c r="K75" s="150"/>
      <c r="L75" s="150"/>
      <c r="M75" s="150"/>
      <c r="N75" s="150"/>
      <c r="O75" s="150"/>
      <c r="P75" s="56">
        <f>COUNTIF($T$10:$T$136,"Vắng có phép")</f>
        <v>0</v>
      </c>
      <c r="Q75" s="56"/>
      <c r="R75" s="57"/>
      <c r="S75" s="58"/>
      <c r="T75" s="58" t="s">
        <v>30</v>
      </c>
      <c r="U75" s="3"/>
    </row>
    <row r="76" spans="1:38" ht="3" customHeight="1">
      <c r="A76" s="2"/>
      <c r="B76" s="47"/>
      <c r="C76" s="48"/>
      <c r="D76" s="48"/>
      <c r="E76" s="49"/>
      <c r="F76" s="49"/>
      <c r="G76" s="49"/>
      <c r="H76" s="50"/>
      <c r="I76" s="51"/>
      <c r="J76" s="51"/>
      <c r="K76" s="52"/>
      <c r="L76" s="52"/>
      <c r="M76" s="52"/>
      <c r="N76" s="52"/>
      <c r="O76" s="52"/>
      <c r="P76" s="52"/>
      <c r="Q76" s="52"/>
      <c r="R76" s="52"/>
      <c r="S76" s="52"/>
      <c r="T76" s="52"/>
      <c r="U76" s="3"/>
    </row>
    <row r="77" spans="1:38" hidden="1">
      <c r="B77" s="92"/>
      <c r="C77" s="92"/>
      <c r="D77" s="93"/>
      <c r="E77" s="94"/>
      <c r="F77" s="3"/>
      <c r="G77" s="3"/>
      <c r="H77" s="3"/>
      <c r="I77" s="3"/>
      <c r="J77" s="149"/>
      <c r="K77" s="149"/>
      <c r="L77" s="149"/>
      <c r="M77" s="149"/>
      <c r="N77" s="149"/>
      <c r="O77" s="149"/>
      <c r="P77" s="149"/>
      <c r="Q77" s="149"/>
      <c r="R77" s="149"/>
      <c r="S77" s="149"/>
      <c r="T77" s="149"/>
      <c r="U77" s="3"/>
    </row>
    <row r="78" spans="1:38">
      <c r="B78" s="92"/>
      <c r="C78" s="92"/>
      <c r="D78" s="93"/>
      <c r="E78" s="94"/>
      <c r="F78" s="3"/>
      <c r="G78" s="3"/>
      <c r="H78" s="3"/>
      <c r="I78" s="3"/>
      <c r="J78" s="149" t="s">
        <v>714</v>
      </c>
      <c r="K78" s="149"/>
      <c r="L78" s="149"/>
      <c r="M78" s="149"/>
      <c r="N78" s="149"/>
      <c r="O78" s="149"/>
      <c r="P78" s="149"/>
      <c r="Q78" s="149"/>
      <c r="R78" s="149"/>
      <c r="S78" s="149"/>
      <c r="T78" s="149"/>
      <c r="U78" s="3"/>
    </row>
    <row r="79" spans="1:38">
      <c r="A79" s="61"/>
      <c r="B79" s="138" t="s">
        <v>34</v>
      </c>
      <c r="C79" s="138"/>
      <c r="D79" s="138"/>
      <c r="E79" s="138"/>
      <c r="F79" s="138"/>
      <c r="G79" s="138"/>
      <c r="H79" s="138"/>
      <c r="I79" s="62"/>
      <c r="J79" s="139" t="s">
        <v>35</v>
      </c>
      <c r="K79" s="139"/>
      <c r="L79" s="139"/>
      <c r="M79" s="139"/>
      <c r="N79" s="139"/>
      <c r="O79" s="139"/>
      <c r="P79" s="139"/>
      <c r="Q79" s="139"/>
      <c r="R79" s="139"/>
      <c r="S79" s="139"/>
      <c r="T79" s="139"/>
      <c r="U79" s="3"/>
    </row>
    <row r="80" spans="1:38" ht="4.5" customHeight="1">
      <c r="A80" s="2"/>
      <c r="B80" s="47"/>
      <c r="C80" s="63"/>
      <c r="D80" s="63"/>
      <c r="E80" s="64"/>
      <c r="F80" s="64"/>
      <c r="G80" s="64"/>
      <c r="H80" s="65"/>
      <c r="I80" s="66"/>
      <c r="J80" s="66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</row>
    <row r="81" spans="1:38" s="2" customFormat="1">
      <c r="B81" s="138" t="s">
        <v>36</v>
      </c>
      <c r="C81" s="138"/>
      <c r="D81" s="140" t="s">
        <v>37</v>
      </c>
      <c r="E81" s="140"/>
      <c r="F81" s="140"/>
      <c r="G81" s="140"/>
      <c r="H81" s="140"/>
      <c r="I81" s="66"/>
      <c r="J81" s="66"/>
      <c r="K81" s="52"/>
      <c r="L81" s="52"/>
      <c r="M81" s="52"/>
      <c r="N81" s="52"/>
      <c r="O81" s="52"/>
      <c r="P81" s="52"/>
      <c r="Q81" s="52"/>
      <c r="R81" s="52"/>
      <c r="S81" s="52"/>
      <c r="T81" s="52"/>
      <c r="U81" s="3"/>
      <c r="V81" s="69"/>
      <c r="W81" s="68"/>
      <c r="X81" s="68"/>
      <c r="Y81" s="68"/>
      <c r="Z81" s="68"/>
      <c r="AA81" s="68"/>
      <c r="AB81" s="68"/>
      <c r="AC81" s="68"/>
      <c r="AD81" s="68"/>
      <c r="AE81" s="68"/>
      <c r="AF81" s="68"/>
      <c r="AG81" s="68"/>
      <c r="AH81" s="68"/>
      <c r="AI81" s="68"/>
      <c r="AJ81" s="68"/>
      <c r="AK81" s="68"/>
      <c r="AL81" s="68"/>
    </row>
    <row r="82" spans="1:38" s="2" customFormat="1">
      <c r="A82" s="1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69"/>
      <c r="W82" s="68"/>
      <c r="X82" s="68"/>
      <c r="Y82" s="68"/>
      <c r="Z82" s="68"/>
      <c r="AA82" s="68"/>
      <c r="AB82" s="68"/>
      <c r="AC82" s="68"/>
      <c r="AD82" s="68"/>
      <c r="AE82" s="68"/>
      <c r="AF82" s="68"/>
      <c r="AG82" s="68"/>
      <c r="AH82" s="68"/>
      <c r="AI82" s="68"/>
      <c r="AJ82" s="68"/>
      <c r="AK82" s="68"/>
      <c r="AL82" s="68"/>
    </row>
    <row r="83" spans="1:38" s="2" customFormat="1">
      <c r="A83" s="1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69"/>
      <c r="W83" s="68"/>
      <c r="X83" s="68"/>
      <c r="Y83" s="68"/>
      <c r="Z83" s="68"/>
      <c r="AA83" s="68"/>
      <c r="AB83" s="68"/>
      <c r="AC83" s="68"/>
      <c r="AD83" s="68"/>
      <c r="AE83" s="68"/>
      <c r="AF83" s="68"/>
      <c r="AG83" s="68"/>
      <c r="AH83" s="68"/>
      <c r="AI83" s="68"/>
      <c r="AJ83" s="68"/>
      <c r="AK83" s="68"/>
      <c r="AL83" s="68"/>
    </row>
    <row r="84" spans="1:38" s="2" customFormat="1">
      <c r="A84" s="1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69"/>
      <c r="W84" s="68"/>
      <c r="X84" s="68"/>
      <c r="Y84" s="68"/>
      <c r="Z84" s="68"/>
      <c r="AA84" s="68"/>
      <c r="AB84" s="68"/>
      <c r="AC84" s="68"/>
      <c r="AD84" s="68"/>
      <c r="AE84" s="68"/>
      <c r="AF84" s="68"/>
      <c r="AG84" s="68"/>
      <c r="AH84" s="68"/>
      <c r="AI84" s="68"/>
      <c r="AJ84" s="68"/>
      <c r="AK84" s="68"/>
      <c r="AL84" s="68"/>
    </row>
    <row r="85" spans="1:38" s="2" customFormat="1" ht="9.75" customHeight="1">
      <c r="A85" s="1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69"/>
      <c r="W85" s="68"/>
      <c r="X85" s="68"/>
      <c r="Y85" s="68"/>
      <c r="Z85" s="68"/>
      <c r="AA85" s="68"/>
      <c r="AB85" s="68"/>
      <c r="AC85" s="68"/>
      <c r="AD85" s="68"/>
      <c r="AE85" s="68"/>
      <c r="AF85" s="68"/>
      <c r="AG85" s="68"/>
      <c r="AH85" s="68"/>
      <c r="AI85" s="68"/>
      <c r="AJ85" s="68"/>
      <c r="AK85" s="68"/>
      <c r="AL85" s="68"/>
    </row>
    <row r="86" spans="1:38" s="2" customFormat="1" ht="3.75" customHeight="1">
      <c r="A86" s="1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69"/>
      <c r="W86" s="68"/>
      <c r="X86" s="68"/>
      <c r="Y86" s="68"/>
      <c r="Z86" s="68"/>
      <c r="AA86" s="68"/>
      <c r="AB86" s="68"/>
      <c r="AC86" s="68"/>
      <c r="AD86" s="68"/>
      <c r="AE86" s="68"/>
      <c r="AF86" s="68"/>
      <c r="AG86" s="68"/>
      <c r="AH86" s="68"/>
      <c r="AI86" s="68"/>
      <c r="AJ86" s="68"/>
      <c r="AK86" s="68"/>
      <c r="AL86" s="68"/>
    </row>
    <row r="87" spans="1:38" s="2" customFormat="1" ht="18" customHeight="1">
      <c r="A87" s="119" t="s">
        <v>713</v>
      </c>
      <c r="B87" s="119"/>
      <c r="C87" s="119"/>
      <c r="D87" s="119" t="s">
        <v>38</v>
      </c>
      <c r="E87" s="119"/>
      <c r="F87" s="119"/>
      <c r="G87" s="119"/>
      <c r="H87" s="119"/>
      <c r="I87" s="113"/>
      <c r="J87" s="119" t="s">
        <v>39</v>
      </c>
      <c r="K87" s="119"/>
      <c r="L87" s="119"/>
      <c r="M87" s="119"/>
      <c r="N87" s="119"/>
      <c r="O87" s="119"/>
      <c r="P87" s="119"/>
      <c r="Q87" s="119"/>
      <c r="R87" s="119"/>
      <c r="S87" s="119"/>
      <c r="T87" s="119"/>
      <c r="U87" s="3"/>
      <c r="V87" s="69"/>
      <c r="W87" s="68"/>
      <c r="X87" s="68"/>
      <c r="Y87" s="68"/>
      <c r="Z87" s="68"/>
      <c r="AA87" s="68"/>
      <c r="AB87" s="68"/>
      <c r="AC87" s="68"/>
      <c r="AD87" s="68"/>
      <c r="AE87" s="68"/>
      <c r="AF87" s="68"/>
      <c r="AG87" s="68"/>
      <c r="AH87" s="68"/>
      <c r="AI87" s="68"/>
      <c r="AJ87" s="68"/>
      <c r="AK87" s="68"/>
      <c r="AL87" s="68"/>
    </row>
    <row r="88" spans="1:38" s="2" customFormat="1" ht="4.5" hidden="1" customHeight="1">
      <c r="A88" s="1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69"/>
      <c r="W88" s="68"/>
      <c r="X88" s="68"/>
      <c r="Y88" s="68"/>
      <c r="Z88" s="68"/>
      <c r="AA88" s="68"/>
      <c r="AB88" s="68"/>
      <c r="AC88" s="68"/>
      <c r="AD88" s="68"/>
      <c r="AE88" s="68"/>
      <c r="AF88" s="68"/>
      <c r="AG88" s="68"/>
      <c r="AH88" s="68"/>
      <c r="AI88" s="68"/>
      <c r="AJ88" s="68"/>
      <c r="AK88" s="68"/>
      <c r="AL88" s="68"/>
    </row>
    <row r="89" spans="1:38" s="2" customFormat="1" ht="36.75" hidden="1" customHeight="1">
      <c r="A89" s="1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69"/>
      <c r="W89" s="68"/>
      <c r="X89" s="68"/>
      <c r="Y89" s="68"/>
      <c r="Z89" s="68"/>
      <c r="AA89" s="68"/>
      <c r="AB89" s="68"/>
      <c r="AC89" s="68"/>
      <c r="AD89" s="68"/>
      <c r="AE89" s="68"/>
      <c r="AF89" s="68"/>
      <c r="AG89" s="68"/>
      <c r="AH89" s="68"/>
      <c r="AI89" s="68"/>
      <c r="AJ89" s="68"/>
      <c r="AK89" s="68"/>
      <c r="AL89" s="68"/>
    </row>
    <row r="90" spans="1:38" ht="38.25" hidden="1" customHeight="1">
      <c r="B90" s="147" t="s">
        <v>50</v>
      </c>
      <c r="C90" s="138"/>
      <c r="D90" s="138"/>
      <c r="E90" s="138"/>
      <c r="F90" s="138"/>
      <c r="G90" s="138"/>
      <c r="H90" s="147" t="s">
        <v>51</v>
      </c>
      <c r="I90" s="147"/>
      <c r="J90" s="147"/>
      <c r="K90" s="147"/>
      <c r="L90" s="147"/>
      <c r="M90" s="147"/>
      <c r="N90" s="148" t="s">
        <v>35</v>
      </c>
      <c r="O90" s="148"/>
      <c r="P90" s="148"/>
      <c r="Q90" s="148"/>
      <c r="R90" s="148"/>
      <c r="S90" s="148"/>
      <c r="T90" s="148"/>
    </row>
    <row r="91" spans="1:38" hidden="1">
      <c r="B91" s="47"/>
      <c r="C91" s="63"/>
      <c r="D91" s="63"/>
      <c r="E91" s="64"/>
      <c r="F91" s="64"/>
      <c r="G91" s="64"/>
      <c r="H91" s="65"/>
      <c r="I91" s="66"/>
      <c r="J91" s="66"/>
      <c r="K91" s="3"/>
      <c r="L91" s="3"/>
      <c r="M91" s="3"/>
      <c r="N91" s="3"/>
      <c r="O91" s="3"/>
      <c r="P91" s="3"/>
      <c r="Q91" s="3"/>
      <c r="R91" s="3"/>
      <c r="S91" s="3"/>
      <c r="T91" s="3"/>
    </row>
    <row r="92" spans="1:38" hidden="1">
      <c r="B92" s="138" t="s">
        <v>36</v>
      </c>
      <c r="C92" s="138"/>
      <c r="D92" s="140" t="s">
        <v>37</v>
      </c>
      <c r="E92" s="140"/>
      <c r="F92" s="140"/>
      <c r="G92" s="140"/>
      <c r="H92" s="140"/>
      <c r="I92" s="66"/>
      <c r="J92" s="66"/>
      <c r="K92" s="52"/>
      <c r="L92" s="52"/>
      <c r="M92" s="52"/>
      <c r="N92" s="52"/>
      <c r="O92" s="52"/>
      <c r="P92" s="52"/>
      <c r="Q92" s="52"/>
      <c r="R92" s="52"/>
      <c r="S92" s="52"/>
      <c r="T92" s="52"/>
    </row>
    <row r="93" spans="1:38" hidden="1"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</row>
    <row r="94" spans="1:38" hidden="1"/>
    <row r="95" spans="1:38" hidden="1"/>
    <row r="96" spans="1:38" hidden="1"/>
    <row r="97" spans="2:20" hidden="1"/>
    <row r="98" spans="2:20" hidden="1">
      <c r="B98" s="145"/>
      <c r="C98" s="145"/>
      <c r="D98" s="145"/>
      <c r="E98" s="145"/>
      <c r="F98" s="145"/>
      <c r="G98" s="145"/>
      <c r="H98" s="145"/>
      <c r="I98" s="145"/>
      <c r="J98" s="145"/>
      <c r="K98" s="145"/>
      <c r="L98" s="145"/>
      <c r="M98" s="145"/>
      <c r="N98" s="145" t="s">
        <v>39</v>
      </c>
      <c r="O98" s="145"/>
      <c r="P98" s="145"/>
      <c r="Q98" s="145"/>
      <c r="R98" s="145"/>
      <c r="S98" s="145"/>
      <c r="T98" s="145"/>
    </row>
  </sheetData>
  <sheetProtection formatCells="0" formatColumns="0" formatRows="0" insertColumns="0" insertRows="0" insertHyperlinks="0" deleteColumns="0" deleteRows="0" sort="0" autoFilter="0" pivotTables="0"/>
  <autoFilter ref="A9:AL70">
    <filterColumn colId="3" showButton="0"/>
    <filterColumn colId="12"/>
  </autoFilter>
  <mergeCells count="62">
    <mergeCell ref="B81:C81"/>
    <mergeCell ref="D81:H81"/>
    <mergeCell ref="N98:T98"/>
    <mergeCell ref="J87:T87"/>
    <mergeCell ref="B90:G90"/>
    <mergeCell ref="H90:M90"/>
    <mergeCell ref="N90:T90"/>
    <mergeCell ref="A87:C87"/>
    <mergeCell ref="D87:H87"/>
    <mergeCell ref="B92:C92"/>
    <mergeCell ref="D92:H92"/>
    <mergeCell ref="B98:D98"/>
    <mergeCell ref="E98:G98"/>
    <mergeCell ref="H98:M98"/>
    <mergeCell ref="R8:R9"/>
    <mergeCell ref="S8:S9"/>
    <mergeCell ref="J77:T77"/>
    <mergeCell ref="J78:T78"/>
    <mergeCell ref="B79:H79"/>
    <mergeCell ref="J79:T79"/>
    <mergeCell ref="G75:O75"/>
    <mergeCell ref="M9:M10"/>
    <mergeCell ref="N9:N10"/>
    <mergeCell ref="L8:L10"/>
    <mergeCell ref="O8:O10"/>
    <mergeCell ref="M8:N8"/>
    <mergeCell ref="G8:G9"/>
    <mergeCell ref="H8:H9"/>
    <mergeCell ref="I8:I9"/>
    <mergeCell ref="J8:J9"/>
    <mergeCell ref="K8:K9"/>
    <mergeCell ref="B10:G10"/>
    <mergeCell ref="B72:C72"/>
    <mergeCell ref="G73:O73"/>
    <mergeCell ref="G74:O74"/>
    <mergeCell ref="Z5:AC7"/>
    <mergeCell ref="AD5:AE7"/>
    <mergeCell ref="AF5:AG7"/>
    <mergeCell ref="AH5:AI7"/>
    <mergeCell ref="AJ5:AK7"/>
    <mergeCell ref="W5:W8"/>
    <mergeCell ref="X5:X8"/>
    <mergeCell ref="Y5:Y8"/>
    <mergeCell ref="B8:B9"/>
    <mergeCell ref="C8:C9"/>
    <mergeCell ref="D8:E9"/>
    <mergeCell ref="F8:F9"/>
    <mergeCell ref="B6:C6"/>
    <mergeCell ref="M6:O6"/>
    <mergeCell ref="P6:T6"/>
    <mergeCell ref="B5:C5"/>
    <mergeCell ref="M5:O5"/>
    <mergeCell ref="P5:T5"/>
    <mergeCell ref="T8:T10"/>
    <mergeCell ref="P8:P9"/>
    <mergeCell ref="Q8:Q10"/>
    <mergeCell ref="H1:K1"/>
    <mergeCell ref="L1:T1"/>
    <mergeCell ref="B2:G2"/>
    <mergeCell ref="H2:T2"/>
    <mergeCell ref="B3:G3"/>
    <mergeCell ref="H3:T3"/>
  </mergeCells>
  <conditionalFormatting sqref="H11:P70">
    <cfRule type="cellIs" dxfId="17" priority="3" operator="greaterThan">
      <formula>10</formula>
    </cfRule>
  </conditionalFormatting>
  <conditionalFormatting sqref="C1:C1048576">
    <cfRule type="duplicateValues" dxfId="16" priority="2"/>
  </conditionalFormatting>
  <conditionalFormatting sqref="C78:C86">
    <cfRule type="duplicateValues" dxfId="15" priority="1"/>
  </conditionalFormatting>
  <dataValidations count="2">
    <dataValidation allowBlank="1" showInputMessage="1" showErrorMessage="1" errorTitle="Không xóa dữ liệu" error="Không xóa dữ liệu" prompt="Không xóa dữ liệu" sqref="D75 V11:W70 W5:AK9 X3:AK4 AL3:AL9"/>
    <dataValidation type="list" allowBlank="1" showInputMessage="1" showErrorMessage="1" sqref="D5">
      <formula1>Ten_mon</formula1>
    </dataValidation>
  </dataValidations>
  <pageMargins left="3.937007874015748E-2" right="3.937007874015748E-2" top="0.23622047244094491" bottom="0.35433070866141736" header="0.15748031496062992" footer="0.11811023622047245"/>
  <pageSetup paperSize="9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AN97"/>
  <sheetViews>
    <sheetView workbookViewId="0">
      <pane ySplit="4" topLeftCell="A41" activePane="bottomLeft" state="frozen"/>
      <selection activeCell="T8" sqref="T8:T10"/>
      <selection pane="bottomLeft" activeCell="D13" sqref="D13"/>
    </sheetView>
  </sheetViews>
  <sheetFormatPr defaultColWidth="9" defaultRowHeight="15.75"/>
  <cols>
    <col min="1" max="1" width="1.25" style="1" customWidth="1"/>
    <col min="2" max="2" width="4" style="1" customWidth="1"/>
    <col min="3" max="3" width="12.625" style="1" customWidth="1"/>
    <col min="4" max="4" width="13.375" style="1" customWidth="1"/>
    <col min="5" max="5" width="7.25" style="1" customWidth="1"/>
    <col min="6" max="6" width="9.375" style="1" hidden="1" customWidth="1"/>
    <col min="7" max="7" width="12.625" style="1" customWidth="1"/>
    <col min="8" max="8" width="5" style="1" customWidth="1"/>
    <col min="9" max="9" width="4.625" style="1" customWidth="1"/>
    <col min="10" max="10" width="4.375" style="1" hidden="1" customWidth="1"/>
    <col min="11" max="11" width="4.75" style="1" customWidth="1"/>
    <col min="12" max="12" width="3.25" style="1" hidden="1" customWidth="1"/>
    <col min="13" max="13" width="4.875" style="1" hidden="1" customWidth="1"/>
    <col min="14" max="14" width="12.625" style="1" hidden="1" customWidth="1"/>
    <col min="15" max="15" width="9" style="1" hidden="1" customWidth="1"/>
    <col min="16" max="16" width="5.75" style="1" customWidth="1"/>
    <col min="17" max="17" width="6.5" style="1" customWidth="1"/>
    <col min="18" max="18" width="6.5" style="1" hidden="1" customWidth="1"/>
    <col min="19" max="19" width="11.875" style="1" hidden="1" customWidth="1"/>
    <col min="20" max="20" width="15.25" style="1" customWidth="1"/>
    <col min="21" max="21" width="6.5" style="1" customWidth="1"/>
    <col min="22" max="22" width="6.5" style="69" customWidth="1"/>
    <col min="23" max="38" width="9" style="68"/>
    <col min="39" max="39" width="9" style="1"/>
    <col min="40" max="40" width="23.625" style="1" bestFit="1" customWidth="1"/>
    <col min="41" max="16384" width="9" style="1"/>
  </cols>
  <sheetData>
    <row r="1" spans="2:40" ht="26.25" hidden="1">
      <c r="H1" s="120" t="s">
        <v>0</v>
      </c>
      <c r="I1" s="120"/>
      <c r="J1" s="120"/>
      <c r="K1" s="120"/>
      <c r="L1" s="121" t="s">
        <v>445</v>
      </c>
      <c r="M1" s="121"/>
      <c r="N1" s="121"/>
      <c r="O1" s="121"/>
      <c r="P1" s="121"/>
      <c r="Q1" s="121"/>
      <c r="R1" s="121"/>
      <c r="S1" s="121"/>
      <c r="T1" s="121"/>
    </row>
    <row r="2" spans="2:40" ht="27.75" customHeight="1">
      <c r="B2" s="122" t="s">
        <v>1</v>
      </c>
      <c r="C2" s="122"/>
      <c r="D2" s="122"/>
      <c r="E2" s="122"/>
      <c r="F2" s="122"/>
      <c r="G2" s="122"/>
      <c r="H2" s="123" t="s">
        <v>710</v>
      </c>
      <c r="I2" s="123"/>
      <c r="J2" s="123"/>
      <c r="K2" s="123"/>
      <c r="L2" s="123"/>
      <c r="M2" s="123"/>
      <c r="N2" s="123"/>
      <c r="O2" s="123"/>
      <c r="P2" s="123"/>
      <c r="Q2" s="123"/>
      <c r="R2" s="123"/>
      <c r="S2" s="123"/>
      <c r="T2" s="123"/>
      <c r="U2" s="3"/>
    </row>
    <row r="3" spans="2:40" ht="25.5" customHeight="1">
      <c r="B3" s="124" t="s">
        <v>2</v>
      </c>
      <c r="C3" s="124"/>
      <c r="D3" s="124"/>
      <c r="E3" s="124"/>
      <c r="F3" s="124"/>
      <c r="G3" s="124"/>
      <c r="H3" s="125" t="s">
        <v>711</v>
      </c>
      <c r="I3" s="125"/>
      <c r="J3" s="125"/>
      <c r="K3" s="125"/>
      <c r="L3" s="125"/>
      <c r="M3" s="125"/>
      <c r="N3" s="125"/>
      <c r="O3" s="125"/>
      <c r="P3" s="125"/>
      <c r="Q3" s="125"/>
      <c r="R3" s="125"/>
      <c r="S3" s="125"/>
      <c r="T3" s="125"/>
      <c r="U3" s="4"/>
      <c r="V3" s="95"/>
      <c r="AD3" s="69"/>
      <c r="AE3" s="70"/>
      <c r="AF3" s="69"/>
      <c r="AG3" s="69"/>
      <c r="AH3" s="69"/>
      <c r="AI3" s="70"/>
      <c r="AJ3" s="69"/>
    </row>
    <row r="4" spans="2:40" ht="4.5" customHeight="1">
      <c r="B4" s="5"/>
      <c r="C4" s="5"/>
      <c r="D4" s="5"/>
      <c r="E4" s="5"/>
      <c r="F4" s="5"/>
      <c r="G4" s="6"/>
      <c r="H4" s="6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4"/>
      <c r="V4" s="95"/>
      <c r="AE4" s="71"/>
      <c r="AI4" s="71"/>
    </row>
    <row r="5" spans="2:40" ht="23.25" customHeight="1">
      <c r="B5" s="114" t="s">
        <v>3</v>
      </c>
      <c r="C5" s="114"/>
      <c r="D5" s="100" t="s">
        <v>87</v>
      </c>
      <c r="E5" s="100"/>
      <c r="F5" s="100"/>
      <c r="G5" s="100"/>
      <c r="H5" s="100"/>
      <c r="I5" s="100"/>
      <c r="J5" s="100"/>
      <c r="K5" s="100"/>
      <c r="L5" s="100"/>
      <c r="M5" s="137"/>
      <c r="N5" s="137"/>
      <c r="O5" s="137"/>
      <c r="P5" s="152" t="s">
        <v>447</v>
      </c>
      <c r="Q5" s="152"/>
      <c r="R5" s="152"/>
      <c r="S5" s="152"/>
      <c r="T5" s="152"/>
      <c r="W5" s="126" t="s">
        <v>46</v>
      </c>
      <c r="X5" s="126" t="s">
        <v>9</v>
      </c>
      <c r="Y5" s="126" t="s">
        <v>45</v>
      </c>
      <c r="Z5" s="126" t="s">
        <v>44</v>
      </c>
      <c r="AA5" s="126"/>
      <c r="AB5" s="126"/>
      <c r="AC5" s="126"/>
      <c r="AD5" s="126" t="s">
        <v>43</v>
      </c>
      <c r="AE5" s="126"/>
      <c r="AF5" s="126" t="s">
        <v>41</v>
      </c>
      <c r="AG5" s="126"/>
      <c r="AH5" s="126" t="s">
        <v>42</v>
      </c>
      <c r="AI5" s="126"/>
      <c r="AJ5" s="126" t="s">
        <v>40</v>
      </c>
      <c r="AK5" s="126"/>
      <c r="AL5" s="89"/>
    </row>
    <row r="6" spans="2:40" ht="17.25" customHeight="1">
      <c r="B6" s="136" t="s">
        <v>4</v>
      </c>
      <c r="C6" s="136"/>
      <c r="D6" s="8"/>
      <c r="G6" s="107" t="s">
        <v>88</v>
      </c>
      <c r="H6" s="107"/>
      <c r="I6" s="107"/>
      <c r="J6" s="107"/>
      <c r="K6" s="107"/>
      <c r="L6" s="107"/>
      <c r="M6" s="114"/>
      <c r="N6" s="114"/>
      <c r="O6" s="114"/>
      <c r="P6" s="152" t="s">
        <v>89</v>
      </c>
      <c r="Q6" s="152"/>
      <c r="R6" s="152"/>
      <c r="S6" s="152"/>
      <c r="T6" s="152"/>
      <c r="W6" s="126"/>
      <c r="X6" s="126"/>
      <c r="Y6" s="126"/>
      <c r="Z6" s="126"/>
      <c r="AA6" s="126"/>
      <c r="AB6" s="126"/>
      <c r="AC6" s="126"/>
      <c r="AD6" s="126"/>
      <c r="AE6" s="126"/>
      <c r="AF6" s="126"/>
      <c r="AG6" s="126"/>
      <c r="AH6" s="126"/>
      <c r="AI6" s="126"/>
      <c r="AJ6" s="126"/>
      <c r="AK6" s="126"/>
      <c r="AL6" s="89"/>
    </row>
    <row r="7" spans="2:40" ht="5.25" customHeight="1"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67"/>
      <c r="Q7" s="3"/>
      <c r="R7" s="3"/>
      <c r="S7" s="3"/>
      <c r="T7" s="3"/>
      <c r="W7" s="126"/>
      <c r="X7" s="126"/>
      <c r="Y7" s="126"/>
      <c r="Z7" s="126"/>
      <c r="AA7" s="126"/>
      <c r="AB7" s="126"/>
      <c r="AC7" s="126"/>
      <c r="AD7" s="126"/>
      <c r="AE7" s="126"/>
      <c r="AF7" s="126"/>
      <c r="AG7" s="126"/>
      <c r="AH7" s="126"/>
      <c r="AI7" s="126"/>
      <c r="AJ7" s="126"/>
      <c r="AK7" s="126"/>
      <c r="AL7" s="89"/>
    </row>
    <row r="8" spans="2:40" ht="39" customHeight="1">
      <c r="B8" s="115" t="s">
        <v>5</v>
      </c>
      <c r="C8" s="127" t="s">
        <v>6</v>
      </c>
      <c r="D8" s="129" t="s">
        <v>7</v>
      </c>
      <c r="E8" s="130"/>
      <c r="F8" s="115" t="s">
        <v>8</v>
      </c>
      <c r="G8" s="115" t="s">
        <v>9</v>
      </c>
      <c r="H8" s="133" t="s">
        <v>10</v>
      </c>
      <c r="I8" s="133" t="s">
        <v>11</v>
      </c>
      <c r="J8" s="133" t="s">
        <v>12</v>
      </c>
      <c r="K8" s="133" t="s">
        <v>13</v>
      </c>
      <c r="L8" s="129" t="s">
        <v>14</v>
      </c>
      <c r="M8" s="134" t="s">
        <v>47</v>
      </c>
      <c r="N8" s="135"/>
      <c r="O8" s="115" t="s">
        <v>15</v>
      </c>
      <c r="P8" s="144" t="s">
        <v>16</v>
      </c>
      <c r="Q8" s="115" t="s">
        <v>17</v>
      </c>
      <c r="R8" s="144" t="s">
        <v>18</v>
      </c>
      <c r="S8" s="115" t="s">
        <v>19</v>
      </c>
      <c r="T8" s="115" t="s">
        <v>20</v>
      </c>
      <c r="W8" s="126"/>
      <c r="X8" s="126"/>
      <c r="Y8" s="126"/>
      <c r="Z8" s="72" t="s">
        <v>21</v>
      </c>
      <c r="AA8" s="72" t="s">
        <v>22</v>
      </c>
      <c r="AB8" s="72" t="s">
        <v>23</v>
      </c>
      <c r="AC8" s="72" t="s">
        <v>24</v>
      </c>
      <c r="AD8" s="72" t="s">
        <v>25</v>
      </c>
      <c r="AE8" s="72" t="s">
        <v>24</v>
      </c>
      <c r="AF8" s="72" t="s">
        <v>25</v>
      </c>
      <c r="AG8" s="72" t="s">
        <v>24</v>
      </c>
      <c r="AH8" s="72" t="s">
        <v>25</v>
      </c>
      <c r="AI8" s="72" t="s">
        <v>24</v>
      </c>
      <c r="AJ8" s="72" t="s">
        <v>25</v>
      </c>
      <c r="AK8" s="73" t="s">
        <v>24</v>
      </c>
      <c r="AL8" s="87"/>
    </row>
    <row r="9" spans="2:40" ht="39" customHeight="1">
      <c r="B9" s="116"/>
      <c r="C9" s="128"/>
      <c r="D9" s="131"/>
      <c r="E9" s="132"/>
      <c r="F9" s="116"/>
      <c r="G9" s="116"/>
      <c r="H9" s="133"/>
      <c r="I9" s="133"/>
      <c r="J9" s="133"/>
      <c r="K9" s="133"/>
      <c r="L9" s="151"/>
      <c r="M9" s="115" t="s">
        <v>48</v>
      </c>
      <c r="N9" s="117" t="s">
        <v>49</v>
      </c>
      <c r="O9" s="141"/>
      <c r="P9" s="144"/>
      <c r="Q9" s="141"/>
      <c r="R9" s="144"/>
      <c r="S9" s="116"/>
      <c r="T9" s="141"/>
      <c r="V9" s="96"/>
      <c r="W9" s="74" t="str">
        <f>+D5</f>
        <v>Phân tích thiết kế đảm bảo chất lượng phần mềm</v>
      </c>
      <c r="X9" s="75" t="str">
        <f>+P5</f>
        <v>Nhóm: 03</v>
      </c>
      <c r="Y9" s="76">
        <f>+$AH$9+$AJ$9+$AF$9</f>
        <v>59</v>
      </c>
      <c r="Z9" s="70">
        <f>COUNTIF($S$10:$S$129,"Khiển trách")</f>
        <v>0</v>
      </c>
      <c r="AA9" s="70">
        <f>COUNTIF($S$10:$S$129,"Cảnh cáo")</f>
        <v>0</v>
      </c>
      <c r="AB9" s="70">
        <f>COUNTIF($S$10:$S$129,"Đình chỉ thi")</f>
        <v>0</v>
      </c>
      <c r="AC9" s="77">
        <f>+($Z$9+$AA$9+$AB$9)/$Y$9*100%</f>
        <v>0</v>
      </c>
      <c r="AD9" s="70">
        <f>SUM(COUNTIF($S$10:$S$127,"Vắng"),COUNTIF($S$10:$S$127,"Vắng có phép"))</f>
        <v>0</v>
      </c>
      <c r="AE9" s="78">
        <f>+$AD$9/$Y$9</f>
        <v>0</v>
      </c>
      <c r="AF9" s="79">
        <f>COUNTIF($V$10:$V$127,"Thi lại")</f>
        <v>0</v>
      </c>
      <c r="AG9" s="78">
        <f>+$AF$9/$Y$9</f>
        <v>0</v>
      </c>
      <c r="AH9" s="79">
        <f>COUNTIF($V$10:$V$128,"Học lại")</f>
        <v>21</v>
      </c>
      <c r="AI9" s="78">
        <f>+$AH$9/$Y$9</f>
        <v>0.3559322033898305</v>
      </c>
      <c r="AJ9" s="70">
        <f>COUNTIF($V$11:$V$128,"Đạt")</f>
        <v>38</v>
      </c>
      <c r="AK9" s="77">
        <f>+$AJ$9/$Y$9</f>
        <v>0.64406779661016944</v>
      </c>
      <c r="AL9" s="88"/>
    </row>
    <row r="10" spans="2:40" ht="14.25" customHeight="1">
      <c r="B10" s="134" t="s">
        <v>26</v>
      </c>
      <c r="C10" s="135"/>
      <c r="D10" s="135"/>
      <c r="E10" s="135"/>
      <c r="F10" s="135"/>
      <c r="G10" s="142"/>
      <c r="H10" s="98">
        <v>10</v>
      </c>
      <c r="I10" s="98">
        <v>20</v>
      </c>
      <c r="J10" s="99"/>
      <c r="K10" s="98">
        <v>20</v>
      </c>
      <c r="L10" s="131"/>
      <c r="M10" s="116"/>
      <c r="N10" s="118"/>
      <c r="O10" s="116"/>
      <c r="P10" s="112">
        <f>100-(H10+I10+J10+K10)</f>
        <v>50</v>
      </c>
      <c r="Q10" s="116"/>
      <c r="R10" s="10"/>
      <c r="S10" s="10"/>
      <c r="T10" s="116"/>
      <c r="W10" s="69"/>
      <c r="X10" s="80"/>
      <c r="Y10" s="80"/>
      <c r="Z10" s="80"/>
      <c r="AA10" s="80"/>
      <c r="AB10" s="80"/>
      <c r="AC10" s="80"/>
      <c r="AD10" s="80"/>
      <c r="AE10" s="80"/>
      <c r="AF10" s="80"/>
      <c r="AG10" s="80"/>
      <c r="AH10" s="80"/>
      <c r="AI10" s="80"/>
      <c r="AJ10" s="80"/>
      <c r="AK10" s="80"/>
      <c r="AL10" s="89"/>
    </row>
    <row r="11" spans="2:40" ht="18.75" customHeight="1">
      <c r="B11" s="11">
        <v>1</v>
      </c>
      <c r="C11" s="12" t="s">
        <v>449</v>
      </c>
      <c r="D11" s="13" t="s">
        <v>64</v>
      </c>
      <c r="E11" s="14" t="s">
        <v>124</v>
      </c>
      <c r="F11" s="15">
        <v>34593</v>
      </c>
      <c r="G11" s="23" t="s">
        <v>106</v>
      </c>
      <c r="H11" s="16">
        <v>9</v>
      </c>
      <c r="I11" s="16">
        <v>4</v>
      </c>
      <c r="J11" s="16" t="s">
        <v>27</v>
      </c>
      <c r="K11" s="16">
        <v>4</v>
      </c>
      <c r="L11" s="17"/>
      <c r="M11" s="17"/>
      <c r="N11" s="17"/>
      <c r="O11" s="17"/>
      <c r="P11" s="18">
        <v>5.5</v>
      </c>
      <c r="Q11" s="19">
        <f t="shared" ref="Q11:Q69" si="0">ROUND(SUMPRODUCT(H11:P11,$H$10:$P$10)/100,1)</f>
        <v>5.3</v>
      </c>
      <c r="R11" s="20" t="str">
        <f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D+</v>
      </c>
      <c r="S11" s="20" t="str">
        <f t="shared" ref="S11:S69" si="1">IF($Q11&lt;4,"Kém",IF(AND($Q11&gt;=4,$Q11&lt;=5.4),"Trung bình yếu",IF(AND($Q11&gt;=5.5,$Q11&lt;=6.9),"Trung bình",IF(AND($Q11&gt;=7,$Q11&lt;=8.4),"Khá",IF(AND($Q11&gt;=8.5,$Q11&lt;=10),"Giỏi","")))))</f>
        <v>Trung bình yếu</v>
      </c>
      <c r="T11" s="21" t="str">
        <f>+IF(OR($H11=0,$I11=0,$J11=0,$K11=0),"Không đủ ĐKDT","")</f>
        <v/>
      </c>
      <c r="U11" s="3"/>
      <c r="V11" s="97" t="str">
        <f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Đạt</v>
      </c>
      <c r="W11" s="81"/>
      <c r="X11" s="80"/>
      <c r="Y11" s="80"/>
      <c r="Z11" s="80"/>
      <c r="AA11" s="80"/>
      <c r="AB11" s="80"/>
      <c r="AC11" s="80"/>
      <c r="AD11" s="80"/>
      <c r="AE11" s="80"/>
      <c r="AF11" s="80"/>
      <c r="AG11" s="80"/>
      <c r="AH11" s="80"/>
      <c r="AI11" s="80"/>
      <c r="AJ11" s="80"/>
      <c r="AK11" s="80"/>
      <c r="AL11" s="89"/>
      <c r="AN11" s="101" t="s">
        <v>54</v>
      </c>
    </row>
    <row r="12" spans="2:40" ht="18.75" customHeight="1">
      <c r="B12" s="22">
        <v>2</v>
      </c>
      <c r="C12" s="23" t="s">
        <v>450</v>
      </c>
      <c r="D12" s="24" t="s">
        <v>451</v>
      </c>
      <c r="E12" s="25" t="s">
        <v>298</v>
      </c>
      <c r="F12" s="26">
        <v>34691</v>
      </c>
      <c r="G12" s="23" t="s">
        <v>128</v>
      </c>
      <c r="H12" s="27"/>
      <c r="I12" s="27"/>
      <c r="J12" s="27" t="s">
        <v>27</v>
      </c>
      <c r="K12" s="27"/>
      <c r="L12" s="28"/>
      <c r="M12" s="28"/>
      <c r="N12" s="28"/>
      <c r="O12" s="28"/>
      <c r="P12" s="29"/>
      <c r="Q12" s="30">
        <f t="shared" si="0"/>
        <v>0</v>
      </c>
      <c r="R12" s="31" t="str">
        <f>IF(AND($Q12&gt;=9,$Q12&lt;=10),"A+","")&amp;IF(AND($Q12&gt;=8.5,$Q12&lt;=8.9),"A","")&amp;IF(AND($Q12&gt;=8,$Q12&lt;=8.4),"B+","")&amp;IF(AND($Q12&gt;=7,$Q12&lt;=7.9),"B","")&amp;IF(AND($Q12&gt;=6.5,$Q12&lt;=6.9),"C+","")&amp;IF(AND($Q12&gt;=5.5,$Q12&lt;=6.4),"C","")&amp;IF(AND($Q12&gt;=5,$Q12&lt;=5.4),"D+","")&amp;IF(AND($Q12&gt;=4,$Q12&lt;=4.9),"D","")&amp;IF(AND($Q12&lt;4),"F","")</f>
        <v>F</v>
      </c>
      <c r="S12" s="32" t="str">
        <f t="shared" si="1"/>
        <v>Kém</v>
      </c>
      <c r="T12" s="33" t="str">
        <f>+IF(OR($H12=0,$I12=0,$J12=0,$K12=0),"Không đủ ĐKDT","")</f>
        <v>Không đủ ĐKDT</v>
      </c>
      <c r="U12" s="3"/>
      <c r="V12" s="97" t="str">
        <f t="shared" ref="V12:V69" si="2">IF(T12="Không đủ ĐKDT","Học lại",IF(T12="Đình chỉ thi","Học lại",IF(AND(MID(G12,2,2)&gt;="12",T12="Vắng"),"Học lại",IF(T12="Vắng có phép", "Thi lại",IF(T12="Nợ học phí", "Thi lại",IF(AND((MID(G12,2,2)&lt;"12"),Q12&lt;4.5),"Thi lại",IF(Q12&lt;4,"Học lại","Đạt")))))))</f>
        <v>Học lại</v>
      </c>
      <c r="W12" s="81"/>
      <c r="X12" s="80"/>
      <c r="Y12" s="80"/>
      <c r="Z12" s="80"/>
      <c r="AA12" s="72"/>
      <c r="AB12" s="72"/>
      <c r="AC12" s="72"/>
      <c r="AD12" s="72"/>
      <c r="AE12" s="71"/>
      <c r="AF12" s="72"/>
      <c r="AG12" s="72"/>
      <c r="AH12" s="72"/>
      <c r="AI12" s="72"/>
      <c r="AJ12" s="72"/>
      <c r="AK12" s="72"/>
      <c r="AL12" s="87"/>
      <c r="AN12" s="102" t="s">
        <v>55</v>
      </c>
    </row>
    <row r="13" spans="2:40" ht="18.75" customHeight="1">
      <c r="B13" s="22">
        <v>3</v>
      </c>
      <c r="C13" s="23" t="s">
        <v>452</v>
      </c>
      <c r="D13" s="24" t="s">
        <v>453</v>
      </c>
      <c r="E13" s="25" t="s">
        <v>73</v>
      </c>
      <c r="F13" s="26">
        <v>34583</v>
      </c>
      <c r="G13" s="23" t="s">
        <v>114</v>
      </c>
      <c r="H13" s="27">
        <v>9</v>
      </c>
      <c r="I13" s="27">
        <v>3</v>
      </c>
      <c r="J13" s="27" t="s">
        <v>27</v>
      </c>
      <c r="K13" s="27">
        <v>4</v>
      </c>
      <c r="L13" s="34"/>
      <c r="M13" s="34"/>
      <c r="N13" s="34"/>
      <c r="O13" s="34"/>
      <c r="P13" s="29">
        <v>5</v>
      </c>
      <c r="Q13" s="30">
        <f t="shared" si="0"/>
        <v>4.8</v>
      </c>
      <c r="R13" s="31" t="str">
        <f t="shared" ref="R13:R69" si="3">IF(AND($Q13&gt;=9,$Q13&lt;=10),"A+","")&amp;IF(AND($Q13&gt;=8.5,$Q13&lt;=8.9),"A","")&amp;IF(AND($Q13&gt;=8,$Q13&lt;=8.4),"B+","")&amp;IF(AND($Q13&gt;=7,$Q13&lt;=7.9),"B","")&amp;IF(AND($Q13&gt;=6.5,$Q13&lt;=6.9),"C+","")&amp;IF(AND($Q13&gt;=5.5,$Q13&lt;=6.4),"C","")&amp;IF(AND($Q13&gt;=5,$Q13&lt;=5.4),"D+","")&amp;IF(AND($Q13&gt;=4,$Q13&lt;=4.9),"D","")&amp;IF(AND($Q13&lt;4),"F","")</f>
        <v>D</v>
      </c>
      <c r="S13" s="32" t="str">
        <f t="shared" si="1"/>
        <v>Trung bình yếu</v>
      </c>
      <c r="T13" s="33" t="str">
        <f t="shared" ref="T13:T69" si="4">+IF(OR($H13=0,$I13=0,$J13=0,$K13=0),"Không đủ ĐKDT","")</f>
        <v/>
      </c>
      <c r="U13" s="3"/>
      <c r="V13" s="97" t="str">
        <f t="shared" si="2"/>
        <v>Đạt</v>
      </c>
      <c r="W13" s="81"/>
      <c r="X13" s="82"/>
      <c r="Y13" s="82"/>
      <c r="Z13" s="108"/>
      <c r="AA13" s="71"/>
      <c r="AB13" s="71"/>
      <c r="AC13" s="71"/>
      <c r="AD13" s="83"/>
      <c r="AE13" s="71"/>
      <c r="AF13" s="84"/>
      <c r="AG13" s="85"/>
      <c r="AH13" s="84"/>
      <c r="AI13" s="85"/>
      <c r="AJ13" s="84"/>
      <c r="AK13" s="71"/>
      <c r="AL13" s="90"/>
      <c r="AN13" s="103" t="s">
        <v>87</v>
      </c>
    </row>
    <row r="14" spans="2:40" ht="18.75" customHeight="1">
      <c r="B14" s="22">
        <v>4</v>
      </c>
      <c r="C14" s="23" t="s">
        <v>454</v>
      </c>
      <c r="D14" s="24" t="s">
        <v>455</v>
      </c>
      <c r="E14" s="25" t="s">
        <v>339</v>
      </c>
      <c r="F14" s="26">
        <v>34500</v>
      </c>
      <c r="G14" s="23" t="s">
        <v>106</v>
      </c>
      <c r="H14" s="27">
        <v>8</v>
      </c>
      <c r="I14" s="27">
        <v>4</v>
      </c>
      <c r="J14" s="27" t="s">
        <v>27</v>
      </c>
      <c r="K14" s="27">
        <v>4</v>
      </c>
      <c r="L14" s="34"/>
      <c r="M14" s="34"/>
      <c r="N14" s="34"/>
      <c r="O14" s="34"/>
      <c r="P14" s="29">
        <v>5</v>
      </c>
      <c r="Q14" s="30">
        <f t="shared" si="0"/>
        <v>4.9000000000000004</v>
      </c>
      <c r="R14" s="31" t="str">
        <f t="shared" si="3"/>
        <v>D</v>
      </c>
      <c r="S14" s="32" t="str">
        <f t="shared" si="1"/>
        <v>Trung bình yếu</v>
      </c>
      <c r="T14" s="33" t="str">
        <f t="shared" si="4"/>
        <v/>
      </c>
      <c r="U14" s="3"/>
      <c r="V14" s="97" t="str">
        <f t="shared" si="2"/>
        <v>Đạt</v>
      </c>
      <c r="W14" s="81"/>
      <c r="X14" s="69"/>
      <c r="Y14" s="69"/>
      <c r="Z14" s="69"/>
      <c r="AA14" s="69"/>
      <c r="AB14" s="69"/>
      <c r="AC14" s="69"/>
      <c r="AD14" s="69"/>
      <c r="AE14" s="69"/>
      <c r="AF14" s="69"/>
      <c r="AG14" s="69"/>
      <c r="AH14" s="69"/>
      <c r="AI14" s="69"/>
      <c r="AJ14" s="69"/>
      <c r="AK14" s="69"/>
      <c r="AL14" s="2"/>
      <c r="AN14" s="103" t="s">
        <v>56</v>
      </c>
    </row>
    <row r="15" spans="2:40" ht="18.75" customHeight="1">
      <c r="B15" s="22">
        <v>5</v>
      </c>
      <c r="C15" s="23" t="s">
        <v>456</v>
      </c>
      <c r="D15" s="24" t="s">
        <v>63</v>
      </c>
      <c r="E15" s="25" t="s">
        <v>201</v>
      </c>
      <c r="F15" s="26">
        <v>34642</v>
      </c>
      <c r="G15" s="23" t="s">
        <v>110</v>
      </c>
      <c r="H15" s="27">
        <v>9</v>
      </c>
      <c r="I15" s="27">
        <v>6</v>
      </c>
      <c r="J15" s="27" t="s">
        <v>27</v>
      </c>
      <c r="K15" s="27">
        <v>3</v>
      </c>
      <c r="L15" s="34"/>
      <c r="M15" s="34"/>
      <c r="N15" s="34"/>
      <c r="O15" s="34"/>
      <c r="P15" s="29">
        <v>4</v>
      </c>
      <c r="Q15" s="30">
        <f t="shared" si="0"/>
        <v>4.7</v>
      </c>
      <c r="R15" s="31" t="str">
        <f t="shared" si="3"/>
        <v>D</v>
      </c>
      <c r="S15" s="32" t="str">
        <f t="shared" si="1"/>
        <v>Trung bình yếu</v>
      </c>
      <c r="T15" s="33" t="str">
        <f t="shared" si="4"/>
        <v/>
      </c>
      <c r="U15" s="3"/>
      <c r="V15" s="97" t="str">
        <f t="shared" si="2"/>
        <v>Đạt</v>
      </c>
      <c r="W15" s="81"/>
      <c r="X15" s="69"/>
      <c r="Y15" s="69"/>
      <c r="Z15" s="69"/>
      <c r="AA15" s="69"/>
      <c r="AB15" s="69"/>
      <c r="AC15" s="69"/>
      <c r="AD15" s="69"/>
      <c r="AE15" s="69"/>
      <c r="AF15" s="69"/>
      <c r="AG15" s="69"/>
      <c r="AH15" s="69"/>
      <c r="AI15" s="69"/>
      <c r="AJ15" s="69"/>
      <c r="AK15" s="69"/>
      <c r="AL15" s="2"/>
      <c r="AN15" s="102" t="s">
        <v>57</v>
      </c>
    </row>
    <row r="16" spans="2:40" ht="18.75" customHeight="1">
      <c r="B16" s="22">
        <v>6</v>
      </c>
      <c r="C16" s="23" t="s">
        <v>457</v>
      </c>
      <c r="D16" s="24" t="s">
        <v>458</v>
      </c>
      <c r="E16" s="25" t="s">
        <v>353</v>
      </c>
      <c r="F16" s="26">
        <v>34543</v>
      </c>
      <c r="G16" s="23" t="s">
        <v>128</v>
      </c>
      <c r="H16" s="27">
        <v>9</v>
      </c>
      <c r="I16" s="27">
        <v>4</v>
      </c>
      <c r="J16" s="27" t="s">
        <v>27</v>
      </c>
      <c r="K16" s="27">
        <v>4</v>
      </c>
      <c r="L16" s="34"/>
      <c r="M16" s="34"/>
      <c r="N16" s="34"/>
      <c r="O16" s="34"/>
      <c r="P16" s="29">
        <v>2</v>
      </c>
      <c r="Q16" s="30">
        <f t="shared" si="0"/>
        <v>3.5</v>
      </c>
      <c r="R16" s="31" t="str">
        <f t="shared" si="3"/>
        <v>F</v>
      </c>
      <c r="S16" s="32" t="str">
        <f t="shared" si="1"/>
        <v>Kém</v>
      </c>
      <c r="T16" s="33" t="str">
        <f t="shared" si="4"/>
        <v/>
      </c>
      <c r="U16" s="3"/>
      <c r="V16" s="97" t="str">
        <f t="shared" si="2"/>
        <v>Học lại</v>
      </c>
      <c r="W16" s="81"/>
      <c r="X16" s="69"/>
      <c r="Y16" s="69"/>
      <c r="Z16" s="69"/>
      <c r="AA16" s="69"/>
      <c r="AB16" s="69"/>
      <c r="AC16" s="69"/>
      <c r="AD16" s="69"/>
      <c r="AE16" s="69"/>
      <c r="AF16" s="69"/>
      <c r="AG16" s="69"/>
      <c r="AH16" s="69"/>
      <c r="AI16" s="69"/>
      <c r="AJ16" s="69"/>
      <c r="AK16" s="69"/>
      <c r="AL16" s="2"/>
      <c r="AN16" s="102" t="s">
        <v>58</v>
      </c>
    </row>
    <row r="17" spans="2:40" ht="18.75" customHeight="1">
      <c r="B17" s="22">
        <v>7</v>
      </c>
      <c r="C17" s="23" t="s">
        <v>459</v>
      </c>
      <c r="D17" s="24" t="s">
        <v>460</v>
      </c>
      <c r="E17" s="25" t="s">
        <v>315</v>
      </c>
      <c r="F17" s="26">
        <v>34656</v>
      </c>
      <c r="G17" s="23" t="s">
        <v>128</v>
      </c>
      <c r="H17" s="27">
        <v>9</v>
      </c>
      <c r="I17" s="27">
        <v>2</v>
      </c>
      <c r="J17" s="27" t="s">
        <v>27</v>
      </c>
      <c r="K17" s="27">
        <v>4</v>
      </c>
      <c r="L17" s="34"/>
      <c r="M17" s="34"/>
      <c r="N17" s="34"/>
      <c r="O17" s="34"/>
      <c r="P17" s="29">
        <v>5</v>
      </c>
      <c r="Q17" s="30">
        <f t="shared" si="0"/>
        <v>4.5999999999999996</v>
      </c>
      <c r="R17" s="31" t="str">
        <f t="shared" si="3"/>
        <v>D</v>
      </c>
      <c r="S17" s="32" t="str">
        <f t="shared" si="1"/>
        <v>Trung bình yếu</v>
      </c>
      <c r="T17" s="33" t="str">
        <f t="shared" si="4"/>
        <v/>
      </c>
      <c r="U17" s="3"/>
      <c r="V17" s="97" t="str">
        <f t="shared" si="2"/>
        <v>Đạt</v>
      </c>
      <c r="W17" s="81"/>
      <c r="X17" s="69"/>
      <c r="Y17" s="69"/>
      <c r="Z17" s="69"/>
      <c r="AA17" s="69"/>
      <c r="AB17" s="69"/>
      <c r="AC17" s="69"/>
      <c r="AD17" s="69"/>
      <c r="AE17" s="69"/>
      <c r="AF17" s="69"/>
      <c r="AG17" s="69"/>
      <c r="AH17" s="69"/>
      <c r="AI17" s="69"/>
      <c r="AJ17" s="69"/>
      <c r="AK17" s="69"/>
      <c r="AL17" s="2"/>
      <c r="AN17" s="104" t="s">
        <v>59</v>
      </c>
    </row>
    <row r="18" spans="2:40" ht="18.75" customHeight="1">
      <c r="B18" s="22">
        <v>8</v>
      </c>
      <c r="C18" s="23" t="s">
        <v>461</v>
      </c>
      <c r="D18" s="24" t="s">
        <v>118</v>
      </c>
      <c r="E18" s="25" t="s">
        <v>272</v>
      </c>
      <c r="F18" s="26">
        <v>34128</v>
      </c>
      <c r="G18" s="23" t="s">
        <v>94</v>
      </c>
      <c r="H18" s="27"/>
      <c r="I18" s="27"/>
      <c r="J18" s="27" t="s">
        <v>27</v>
      </c>
      <c r="K18" s="27"/>
      <c r="L18" s="34"/>
      <c r="M18" s="34"/>
      <c r="N18" s="34"/>
      <c r="O18" s="34"/>
      <c r="P18" s="29"/>
      <c r="Q18" s="30">
        <f t="shared" si="0"/>
        <v>0</v>
      </c>
      <c r="R18" s="31" t="str">
        <f t="shared" si="3"/>
        <v>F</v>
      </c>
      <c r="S18" s="32" t="str">
        <f t="shared" si="1"/>
        <v>Kém</v>
      </c>
      <c r="T18" s="33" t="str">
        <f t="shared" si="4"/>
        <v>Không đủ ĐKDT</v>
      </c>
      <c r="U18" s="3"/>
      <c r="V18" s="97" t="str">
        <f t="shared" si="2"/>
        <v>Học lại</v>
      </c>
      <c r="W18" s="81"/>
      <c r="X18" s="69"/>
      <c r="Y18" s="69"/>
      <c r="Z18" s="69"/>
      <c r="AA18" s="69"/>
      <c r="AB18" s="69"/>
      <c r="AC18" s="69"/>
      <c r="AD18" s="69"/>
      <c r="AE18" s="69"/>
      <c r="AF18" s="69"/>
      <c r="AG18" s="69"/>
      <c r="AH18" s="69"/>
      <c r="AI18" s="69"/>
      <c r="AJ18" s="69"/>
      <c r="AK18" s="69"/>
      <c r="AL18" s="2"/>
      <c r="AN18" s="105" t="s">
        <v>60</v>
      </c>
    </row>
    <row r="19" spans="2:40" ht="18.75" customHeight="1">
      <c r="B19" s="22">
        <v>9</v>
      </c>
      <c r="C19" s="23" t="s">
        <v>462</v>
      </c>
      <c r="D19" s="24" t="s">
        <v>84</v>
      </c>
      <c r="E19" s="25" t="s">
        <v>85</v>
      </c>
      <c r="F19" s="26">
        <v>34086</v>
      </c>
      <c r="G19" s="23" t="s">
        <v>114</v>
      </c>
      <c r="H19" s="27">
        <v>9</v>
      </c>
      <c r="I19" s="27">
        <v>4</v>
      </c>
      <c r="J19" s="27" t="s">
        <v>27</v>
      </c>
      <c r="K19" s="27">
        <v>4</v>
      </c>
      <c r="L19" s="34"/>
      <c r="M19" s="34"/>
      <c r="N19" s="34"/>
      <c r="O19" s="34"/>
      <c r="P19" s="29">
        <v>2</v>
      </c>
      <c r="Q19" s="30">
        <f t="shared" si="0"/>
        <v>3.5</v>
      </c>
      <c r="R19" s="31" t="str">
        <f t="shared" si="3"/>
        <v>F</v>
      </c>
      <c r="S19" s="32" t="str">
        <f t="shared" si="1"/>
        <v>Kém</v>
      </c>
      <c r="T19" s="33" t="str">
        <f t="shared" si="4"/>
        <v/>
      </c>
      <c r="U19" s="3"/>
      <c r="V19" s="97" t="str">
        <f t="shared" si="2"/>
        <v>Học lại</v>
      </c>
      <c r="W19" s="81"/>
      <c r="X19" s="69"/>
      <c r="Y19" s="69"/>
      <c r="Z19" s="69"/>
      <c r="AA19" s="69"/>
      <c r="AB19" s="69"/>
      <c r="AC19" s="69"/>
      <c r="AD19" s="69"/>
      <c r="AE19" s="69"/>
      <c r="AF19" s="69"/>
      <c r="AG19" s="69"/>
      <c r="AH19" s="69"/>
      <c r="AI19" s="69"/>
      <c r="AJ19" s="69"/>
      <c r="AK19" s="69"/>
      <c r="AL19" s="2"/>
      <c r="AN19" s="102" t="s">
        <v>61</v>
      </c>
    </row>
    <row r="20" spans="2:40" ht="18.75" customHeight="1">
      <c r="B20" s="22">
        <v>10</v>
      </c>
      <c r="C20" s="23" t="s">
        <v>463</v>
      </c>
      <c r="D20" s="24" t="s">
        <v>464</v>
      </c>
      <c r="E20" s="25" t="s">
        <v>85</v>
      </c>
      <c r="F20" s="26">
        <v>34497</v>
      </c>
      <c r="G20" s="23" t="s">
        <v>94</v>
      </c>
      <c r="H20" s="27">
        <v>8</v>
      </c>
      <c r="I20" s="27">
        <v>3</v>
      </c>
      <c r="J20" s="27" t="s">
        <v>27</v>
      </c>
      <c r="K20" s="27">
        <v>4</v>
      </c>
      <c r="L20" s="34"/>
      <c r="M20" s="34"/>
      <c r="N20" s="34"/>
      <c r="O20" s="34"/>
      <c r="P20" s="29">
        <v>5</v>
      </c>
      <c r="Q20" s="30">
        <f t="shared" si="0"/>
        <v>4.7</v>
      </c>
      <c r="R20" s="31" t="str">
        <f t="shared" si="3"/>
        <v>D</v>
      </c>
      <c r="S20" s="32" t="str">
        <f t="shared" si="1"/>
        <v>Trung bình yếu</v>
      </c>
      <c r="T20" s="33" t="str">
        <f t="shared" si="4"/>
        <v/>
      </c>
      <c r="U20" s="3"/>
      <c r="V20" s="97" t="str">
        <f t="shared" si="2"/>
        <v>Đạt</v>
      </c>
      <c r="W20" s="81"/>
      <c r="X20" s="69"/>
      <c r="Y20" s="69"/>
      <c r="Z20" s="69"/>
      <c r="AA20" s="69"/>
      <c r="AB20" s="69"/>
      <c r="AC20" s="69"/>
      <c r="AD20" s="69"/>
      <c r="AE20" s="69"/>
      <c r="AF20" s="69"/>
      <c r="AG20" s="69"/>
      <c r="AH20" s="69"/>
      <c r="AI20" s="69"/>
      <c r="AJ20" s="69"/>
      <c r="AK20" s="69"/>
      <c r="AL20" s="2"/>
      <c r="AN20" s="106" t="s">
        <v>62</v>
      </c>
    </row>
    <row r="21" spans="2:40" ht="18.75" customHeight="1">
      <c r="B21" s="22">
        <v>11</v>
      </c>
      <c r="C21" s="23" t="s">
        <v>465</v>
      </c>
      <c r="D21" s="24" t="s">
        <v>466</v>
      </c>
      <c r="E21" s="25" t="s">
        <v>221</v>
      </c>
      <c r="F21" s="26">
        <v>34392</v>
      </c>
      <c r="G21" s="23" t="s">
        <v>101</v>
      </c>
      <c r="H21" s="27"/>
      <c r="I21" s="27"/>
      <c r="J21" s="27" t="s">
        <v>27</v>
      </c>
      <c r="K21" s="27"/>
      <c r="L21" s="34"/>
      <c r="M21" s="34"/>
      <c r="N21" s="34"/>
      <c r="O21" s="34"/>
      <c r="P21" s="29"/>
      <c r="Q21" s="30">
        <f t="shared" si="0"/>
        <v>0</v>
      </c>
      <c r="R21" s="31" t="str">
        <f t="shared" si="3"/>
        <v>F</v>
      </c>
      <c r="S21" s="32" t="str">
        <f t="shared" si="1"/>
        <v>Kém</v>
      </c>
      <c r="T21" s="33" t="str">
        <f t="shared" si="4"/>
        <v>Không đủ ĐKDT</v>
      </c>
      <c r="U21" s="3"/>
      <c r="V21" s="97" t="str">
        <f t="shared" si="2"/>
        <v>Học lại</v>
      </c>
      <c r="W21" s="81"/>
      <c r="X21" s="69"/>
      <c r="Y21" s="69"/>
      <c r="Z21" s="69"/>
      <c r="AA21" s="69"/>
      <c r="AB21" s="69"/>
      <c r="AC21" s="69"/>
      <c r="AD21" s="69"/>
      <c r="AE21" s="69"/>
      <c r="AF21" s="69"/>
      <c r="AG21" s="69"/>
      <c r="AH21" s="69"/>
      <c r="AI21" s="69"/>
      <c r="AJ21" s="69"/>
      <c r="AK21" s="69"/>
      <c r="AL21" s="2"/>
      <c r="AN21"/>
    </row>
    <row r="22" spans="2:40" ht="18.75" customHeight="1">
      <c r="B22" s="22">
        <v>12</v>
      </c>
      <c r="C22" s="23" t="s">
        <v>467</v>
      </c>
      <c r="D22" s="24" t="s">
        <v>468</v>
      </c>
      <c r="E22" s="25" t="s">
        <v>469</v>
      </c>
      <c r="F22" s="26">
        <v>34469</v>
      </c>
      <c r="G22" s="23" t="s">
        <v>110</v>
      </c>
      <c r="H22" s="27">
        <v>8</v>
      </c>
      <c r="I22" s="27">
        <v>4</v>
      </c>
      <c r="J22" s="27" t="s">
        <v>27</v>
      </c>
      <c r="K22" s="27">
        <v>2</v>
      </c>
      <c r="L22" s="34"/>
      <c r="M22" s="34"/>
      <c r="N22" s="34"/>
      <c r="O22" s="34"/>
      <c r="P22" s="29">
        <v>4.5</v>
      </c>
      <c r="Q22" s="30">
        <f t="shared" si="0"/>
        <v>4.3</v>
      </c>
      <c r="R22" s="31" t="str">
        <f t="shared" si="3"/>
        <v>D</v>
      </c>
      <c r="S22" s="32" t="str">
        <f t="shared" si="1"/>
        <v>Trung bình yếu</v>
      </c>
      <c r="T22" s="33" t="str">
        <f t="shared" si="4"/>
        <v/>
      </c>
      <c r="U22" s="3"/>
      <c r="V22" s="97" t="str">
        <f t="shared" si="2"/>
        <v>Đạt</v>
      </c>
      <c r="W22" s="81"/>
      <c r="X22" s="69"/>
      <c r="Y22" s="69"/>
      <c r="Z22" s="69"/>
      <c r="AA22" s="69"/>
      <c r="AB22" s="69"/>
      <c r="AC22" s="69"/>
      <c r="AD22" s="69"/>
      <c r="AE22" s="69"/>
      <c r="AF22" s="69"/>
      <c r="AG22" s="69"/>
      <c r="AH22" s="69"/>
      <c r="AI22" s="69"/>
      <c r="AJ22" s="69"/>
      <c r="AK22" s="69"/>
      <c r="AL22" s="2"/>
      <c r="AN22"/>
    </row>
    <row r="23" spans="2:40" ht="18.75" customHeight="1">
      <c r="B23" s="22">
        <v>13</v>
      </c>
      <c r="C23" s="23" t="s">
        <v>470</v>
      </c>
      <c r="D23" s="24" t="s">
        <v>471</v>
      </c>
      <c r="E23" s="25" t="s">
        <v>330</v>
      </c>
      <c r="F23" s="26">
        <v>34369</v>
      </c>
      <c r="G23" s="23" t="s">
        <v>106</v>
      </c>
      <c r="H23" s="27">
        <v>9</v>
      </c>
      <c r="I23" s="27">
        <v>4</v>
      </c>
      <c r="J23" s="27" t="s">
        <v>27</v>
      </c>
      <c r="K23" s="27">
        <v>4</v>
      </c>
      <c r="L23" s="34"/>
      <c r="M23" s="34"/>
      <c r="N23" s="34"/>
      <c r="O23" s="34"/>
      <c r="P23" s="29">
        <v>5</v>
      </c>
      <c r="Q23" s="30">
        <f t="shared" si="0"/>
        <v>5</v>
      </c>
      <c r="R23" s="31" t="str">
        <f t="shared" si="3"/>
        <v>D+</v>
      </c>
      <c r="S23" s="32" t="str">
        <f t="shared" si="1"/>
        <v>Trung bình yếu</v>
      </c>
      <c r="T23" s="33" t="str">
        <f t="shared" si="4"/>
        <v/>
      </c>
      <c r="U23" s="3"/>
      <c r="V23" s="97" t="str">
        <f t="shared" si="2"/>
        <v>Đạt</v>
      </c>
      <c r="W23" s="81"/>
      <c r="X23" s="69"/>
      <c r="Y23" s="69"/>
      <c r="Z23" s="69"/>
      <c r="AA23" s="69"/>
      <c r="AB23" s="69"/>
      <c r="AC23" s="69"/>
      <c r="AD23" s="69"/>
      <c r="AE23" s="69"/>
      <c r="AF23" s="69"/>
      <c r="AG23" s="69"/>
      <c r="AH23" s="69"/>
      <c r="AI23" s="69"/>
      <c r="AJ23" s="69"/>
      <c r="AK23" s="69"/>
      <c r="AL23" s="2"/>
      <c r="AN23"/>
    </row>
    <row r="24" spans="2:40" ht="18.75" customHeight="1">
      <c r="B24" s="22">
        <v>14</v>
      </c>
      <c r="C24" s="23" t="s">
        <v>472</v>
      </c>
      <c r="D24" s="24" t="s">
        <v>314</v>
      </c>
      <c r="E24" s="25" t="s">
        <v>473</v>
      </c>
      <c r="F24" s="26">
        <v>34633</v>
      </c>
      <c r="G24" s="23" t="s">
        <v>101</v>
      </c>
      <c r="H24" s="27">
        <v>8</v>
      </c>
      <c r="I24" s="27">
        <v>3</v>
      </c>
      <c r="J24" s="27" t="s">
        <v>27</v>
      </c>
      <c r="K24" s="27">
        <v>4</v>
      </c>
      <c r="L24" s="34"/>
      <c r="M24" s="34"/>
      <c r="N24" s="34"/>
      <c r="O24" s="34"/>
      <c r="P24" s="29">
        <v>1.5</v>
      </c>
      <c r="Q24" s="30">
        <f t="shared" si="0"/>
        <v>3</v>
      </c>
      <c r="R24" s="31" t="str">
        <f t="shared" si="3"/>
        <v>F</v>
      </c>
      <c r="S24" s="32" t="str">
        <f t="shared" si="1"/>
        <v>Kém</v>
      </c>
      <c r="T24" s="33" t="str">
        <f t="shared" si="4"/>
        <v/>
      </c>
      <c r="U24" s="3"/>
      <c r="V24" s="97" t="str">
        <f t="shared" si="2"/>
        <v>Học lại</v>
      </c>
      <c r="W24" s="81"/>
      <c r="X24" s="69"/>
      <c r="Y24" s="69"/>
      <c r="Z24" s="69"/>
      <c r="AA24" s="69"/>
      <c r="AB24" s="69"/>
      <c r="AC24" s="69"/>
      <c r="AD24" s="69"/>
      <c r="AE24" s="69"/>
      <c r="AF24" s="69"/>
      <c r="AG24" s="69"/>
      <c r="AH24" s="69"/>
      <c r="AI24" s="69"/>
      <c r="AJ24" s="69"/>
      <c r="AK24" s="69"/>
      <c r="AL24" s="2"/>
    </row>
    <row r="25" spans="2:40" ht="18.75" customHeight="1">
      <c r="B25" s="22">
        <v>15</v>
      </c>
      <c r="C25" s="23" t="s">
        <v>474</v>
      </c>
      <c r="D25" s="24" t="s">
        <v>288</v>
      </c>
      <c r="E25" s="25" t="s">
        <v>70</v>
      </c>
      <c r="F25" s="26">
        <v>33514</v>
      </c>
      <c r="G25" s="23" t="s">
        <v>128</v>
      </c>
      <c r="H25" s="27">
        <v>8</v>
      </c>
      <c r="I25" s="27">
        <v>3</v>
      </c>
      <c r="J25" s="27" t="s">
        <v>27</v>
      </c>
      <c r="K25" s="27">
        <v>2</v>
      </c>
      <c r="L25" s="34"/>
      <c r="M25" s="34"/>
      <c r="N25" s="34"/>
      <c r="O25" s="34"/>
      <c r="P25" s="29">
        <v>3.5</v>
      </c>
      <c r="Q25" s="30">
        <f t="shared" si="0"/>
        <v>3.6</v>
      </c>
      <c r="R25" s="31" t="str">
        <f t="shared" si="3"/>
        <v>F</v>
      </c>
      <c r="S25" s="32" t="str">
        <f t="shared" si="1"/>
        <v>Kém</v>
      </c>
      <c r="T25" s="33" t="str">
        <f t="shared" si="4"/>
        <v/>
      </c>
      <c r="U25" s="3"/>
      <c r="V25" s="97" t="str">
        <f t="shared" si="2"/>
        <v>Học lại</v>
      </c>
      <c r="W25" s="81"/>
      <c r="X25" s="69"/>
      <c r="Y25" s="69"/>
      <c r="Z25" s="69"/>
      <c r="AA25" s="69"/>
      <c r="AB25" s="69"/>
      <c r="AC25" s="69"/>
      <c r="AD25" s="69"/>
      <c r="AE25" s="69"/>
      <c r="AF25" s="69"/>
      <c r="AG25" s="69"/>
      <c r="AH25" s="69"/>
      <c r="AI25" s="69"/>
      <c r="AJ25" s="69"/>
      <c r="AK25" s="69"/>
      <c r="AL25" s="2"/>
    </row>
    <row r="26" spans="2:40" ht="18.75" customHeight="1">
      <c r="B26" s="22">
        <v>16</v>
      </c>
      <c r="C26" s="23" t="s">
        <v>475</v>
      </c>
      <c r="D26" s="24" t="s">
        <v>63</v>
      </c>
      <c r="E26" s="25" t="s">
        <v>476</v>
      </c>
      <c r="F26" s="26">
        <v>34358</v>
      </c>
      <c r="G26" s="23" t="s">
        <v>101</v>
      </c>
      <c r="H26" s="27">
        <v>8</v>
      </c>
      <c r="I26" s="27">
        <v>6</v>
      </c>
      <c r="J26" s="27" t="s">
        <v>27</v>
      </c>
      <c r="K26" s="27">
        <v>4</v>
      </c>
      <c r="L26" s="34"/>
      <c r="M26" s="34"/>
      <c r="N26" s="34"/>
      <c r="O26" s="34"/>
      <c r="P26" s="29">
        <v>1.5</v>
      </c>
      <c r="Q26" s="30">
        <f t="shared" si="0"/>
        <v>3.6</v>
      </c>
      <c r="R26" s="31" t="str">
        <f t="shared" si="3"/>
        <v>F</v>
      </c>
      <c r="S26" s="32" t="str">
        <f t="shared" si="1"/>
        <v>Kém</v>
      </c>
      <c r="T26" s="33" t="str">
        <f t="shared" si="4"/>
        <v/>
      </c>
      <c r="U26" s="3"/>
      <c r="V26" s="97" t="str">
        <f t="shared" si="2"/>
        <v>Học lại</v>
      </c>
      <c r="W26" s="81"/>
      <c r="X26" s="69"/>
      <c r="Y26" s="69"/>
      <c r="Z26" s="69"/>
      <c r="AA26" s="69"/>
      <c r="AB26" s="69"/>
      <c r="AC26" s="69"/>
      <c r="AD26" s="69"/>
      <c r="AE26" s="69"/>
      <c r="AF26" s="69"/>
      <c r="AG26" s="69"/>
      <c r="AH26" s="69"/>
      <c r="AI26" s="69"/>
      <c r="AJ26" s="69"/>
      <c r="AK26" s="69"/>
      <c r="AL26" s="2"/>
    </row>
    <row r="27" spans="2:40" ht="18.75" customHeight="1">
      <c r="B27" s="22">
        <v>17</v>
      </c>
      <c r="C27" s="23" t="s">
        <v>477</v>
      </c>
      <c r="D27" s="24" t="s">
        <v>478</v>
      </c>
      <c r="E27" s="25" t="s">
        <v>479</v>
      </c>
      <c r="F27" s="26">
        <v>34243</v>
      </c>
      <c r="G27" s="23" t="s">
        <v>94</v>
      </c>
      <c r="H27" s="27">
        <v>9</v>
      </c>
      <c r="I27" s="27">
        <v>4</v>
      </c>
      <c r="J27" s="27" t="s">
        <v>27</v>
      </c>
      <c r="K27" s="27">
        <v>2</v>
      </c>
      <c r="L27" s="34"/>
      <c r="M27" s="34"/>
      <c r="N27" s="34"/>
      <c r="O27" s="34"/>
      <c r="P27" s="29">
        <v>4</v>
      </c>
      <c r="Q27" s="30">
        <f t="shared" si="0"/>
        <v>4.0999999999999996</v>
      </c>
      <c r="R27" s="31" t="str">
        <f t="shared" si="3"/>
        <v>D</v>
      </c>
      <c r="S27" s="32" t="str">
        <f t="shared" si="1"/>
        <v>Trung bình yếu</v>
      </c>
      <c r="T27" s="33" t="str">
        <f t="shared" si="4"/>
        <v/>
      </c>
      <c r="U27" s="3"/>
      <c r="V27" s="97" t="str">
        <f t="shared" si="2"/>
        <v>Đạt</v>
      </c>
      <c r="W27" s="81"/>
      <c r="X27" s="69"/>
      <c r="Y27" s="69"/>
      <c r="Z27" s="69"/>
      <c r="AA27" s="69"/>
      <c r="AB27" s="69"/>
      <c r="AC27" s="69"/>
      <c r="AD27" s="69"/>
      <c r="AE27" s="69"/>
      <c r="AF27" s="69"/>
      <c r="AG27" s="69"/>
      <c r="AH27" s="69"/>
      <c r="AI27" s="69"/>
      <c r="AJ27" s="69"/>
      <c r="AK27" s="69"/>
      <c r="AL27" s="2"/>
    </row>
    <row r="28" spans="2:40" ht="18.75" customHeight="1">
      <c r="B28" s="22">
        <v>18</v>
      </c>
      <c r="C28" s="23" t="s">
        <v>480</v>
      </c>
      <c r="D28" s="24" t="s">
        <v>481</v>
      </c>
      <c r="E28" s="25" t="s">
        <v>247</v>
      </c>
      <c r="F28" s="26">
        <v>34650</v>
      </c>
      <c r="G28" s="23" t="s">
        <v>110</v>
      </c>
      <c r="H28" s="27">
        <v>9</v>
      </c>
      <c r="I28" s="27">
        <v>6</v>
      </c>
      <c r="J28" s="27" t="s">
        <v>27</v>
      </c>
      <c r="K28" s="27">
        <v>4</v>
      </c>
      <c r="L28" s="34"/>
      <c r="M28" s="34"/>
      <c r="N28" s="34"/>
      <c r="O28" s="34"/>
      <c r="P28" s="29">
        <v>1.5</v>
      </c>
      <c r="Q28" s="30">
        <f t="shared" si="0"/>
        <v>3.7</v>
      </c>
      <c r="R28" s="31" t="str">
        <f t="shared" si="3"/>
        <v>F</v>
      </c>
      <c r="S28" s="32" t="str">
        <f t="shared" si="1"/>
        <v>Kém</v>
      </c>
      <c r="T28" s="33" t="str">
        <f t="shared" si="4"/>
        <v/>
      </c>
      <c r="U28" s="3"/>
      <c r="V28" s="97" t="str">
        <f t="shared" si="2"/>
        <v>Học lại</v>
      </c>
      <c r="W28" s="81"/>
      <c r="X28" s="69"/>
      <c r="Y28" s="69"/>
      <c r="Z28" s="69"/>
      <c r="AA28" s="69"/>
      <c r="AB28" s="69"/>
      <c r="AC28" s="69"/>
      <c r="AD28" s="69"/>
      <c r="AE28" s="69"/>
      <c r="AF28" s="69"/>
      <c r="AG28" s="69"/>
      <c r="AH28" s="69"/>
      <c r="AI28" s="69"/>
      <c r="AJ28" s="69"/>
      <c r="AK28" s="69"/>
      <c r="AL28" s="2"/>
    </row>
    <row r="29" spans="2:40" ht="18.75" customHeight="1">
      <c r="B29" s="22">
        <v>19</v>
      </c>
      <c r="C29" s="23" t="s">
        <v>482</v>
      </c>
      <c r="D29" s="24" t="s">
        <v>190</v>
      </c>
      <c r="E29" s="25" t="s">
        <v>77</v>
      </c>
      <c r="F29" s="26">
        <v>34656</v>
      </c>
      <c r="G29" s="23" t="s">
        <v>114</v>
      </c>
      <c r="H29" s="27">
        <v>9</v>
      </c>
      <c r="I29" s="27">
        <v>4</v>
      </c>
      <c r="J29" s="27" t="s">
        <v>27</v>
      </c>
      <c r="K29" s="27">
        <v>3</v>
      </c>
      <c r="L29" s="34"/>
      <c r="M29" s="34"/>
      <c r="N29" s="34"/>
      <c r="O29" s="34"/>
      <c r="P29" s="29">
        <v>5</v>
      </c>
      <c r="Q29" s="30">
        <f t="shared" si="0"/>
        <v>4.8</v>
      </c>
      <c r="R29" s="31" t="str">
        <f t="shared" si="3"/>
        <v>D</v>
      </c>
      <c r="S29" s="32" t="str">
        <f t="shared" si="1"/>
        <v>Trung bình yếu</v>
      </c>
      <c r="T29" s="33" t="str">
        <f t="shared" si="4"/>
        <v/>
      </c>
      <c r="U29" s="3"/>
      <c r="V29" s="97" t="str">
        <f t="shared" si="2"/>
        <v>Đạt</v>
      </c>
      <c r="W29" s="81"/>
      <c r="X29" s="69"/>
      <c r="Y29" s="69"/>
      <c r="Z29" s="69"/>
      <c r="AA29" s="69"/>
      <c r="AB29" s="69"/>
      <c r="AC29" s="69"/>
      <c r="AD29" s="69"/>
      <c r="AE29" s="69"/>
      <c r="AF29" s="69"/>
      <c r="AG29" s="69"/>
      <c r="AH29" s="69"/>
      <c r="AI29" s="69"/>
      <c r="AJ29" s="69"/>
      <c r="AK29" s="69"/>
      <c r="AL29" s="2"/>
    </row>
    <row r="30" spans="2:40" ht="18.75" customHeight="1">
      <c r="B30" s="22">
        <v>20</v>
      </c>
      <c r="C30" s="23" t="s">
        <v>483</v>
      </c>
      <c r="D30" s="24" t="s">
        <v>484</v>
      </c>
      <c r="E30" s="25" t="s">
        <v>339</v>
      </c>
      <c r="F30" s="26">
        <v>34400</v>
      </c>
      <c r="G30" s="23" t="s">
        <v>110</v>
      </c>
      <c r="H30" s="27">
        <v>9</v>
      </c>
      <c r="I30" s="27">
        <v>5</v>
      </c>
      <c r="J30" s="27" t="s">
        <v>27</v>
      </c>
      <c r="K30" s="27">
        <v>3</v>
      </c>
      <c r="L30" s="34"/>
      <c r="M30" s="34"/>
      <c r="N30" s="34"/>
      <c r="O30" s="34"/>
      <c r="P30" s="29">
        <v>4</v>
      </c>
      <c r="Q30" s="30">
        <f t="shared" si="0"/>
        <v>4.5</v>
      </c>
      <c r="R30" s="31" t="str">
        <f t="shared" si="3"/>
        <v>D</v>
      </c>
      <c r="S30" s="32" t="str">
        <f t="shared" si="1"/>
        <v>Trung bình yếu</v>
      </c>
      <c r="T30" s="33" t="str">
        <f t="shared" si="4"/>
        <v/>
      </c>
      <c r="U30" s="3"/>
      <c r="V30" s="97" t="str">
        <f t="shared" si="2"/>
        <v>Đạt</v>
      </c>
      <c r="W30" s="81"/>
      <c r="X30" s="69"/>
      <c r="Y30" s="69"/>
      <c r="Z30" s="69"/>
      <c r="AA30" s="69"/>
      <c r="AB30" s="69"/>
      <c r="AC30" s="69"/>
      <c r="AD30" s="69"/>
      <c r="AE30" s="69"/>
      <c r="AF30" s="69"/>
      <c r="AG30" s="69"/>
      <c r="AH30" s="69"/>
      <c r="AI30" s="69"/>
      <c r="AJ30" s="69"/>
      <c r="AK30" s="69"/>
      <c r="AL30" s="2"/>
    </row>
    <row r="31" spans="2:40" ht="18.75" customHeight="1">
      <c r="B31" s="22">
        <v>21</v>
      </c>
      <c r="C31" s="23" t="s">
        <v>485</v>
      </c>
      <c r="D31" s="24" t="s">
        <v>63</v>
      </c>
      <c r="E31" s="25" t="s">
        <v>486</v>
      </c>
      <c r="F31" s="26">
        <v>34355</v>
      </c>
      <c r="G31" s="23" t="s">
        <v>114</v>
      </c>
      <c r="H31" s="27">
        <v>8</v>
      </c>
      <c r="I31" s="27">
        <v>5</v>
      </c>
      <c r="J31" s="27" t="s">
        <v>27</v>
      </c>
      <c r="K31" s="27">
        <v>4</v>
      </c>
      <c r="L31" s="34"/>
      <c r="M31" s="34"/>
      <c r="N31" s="34"/>
      <c r="O31" s="34"/>
      <c r="P31" s="29">
        <v>4</v>
      </c>
      <c r="Q31" s="30">
        <f t="shared" si="0"/>
        <v>4.5999999999999996</v>
      </c>
      <c r="R31" s="31" t="str">
        <f t="shared" si="3"/>
        <v>D</v>
      </c>
      <c r="S31" s="32" t="str">
        <f t="shared" si="1"/>
        <v>Trung bình yếu</v>
      </c>
      <c r="T31" s="33" t="str">
        <f t="shared" si="4"/>
        <v/>
      </c>
      <c r="U31" s="3"/>
      <c r="V31" s="97" t="str">
        <f t="shared" si="2"/>
        <v>Đạt</v>
      </c>
      <c r="W31" s="81"/>
      <c r="X31" s="69"/>
      <c r="Y31" s="69"/>
      <c r="Z31" s="69"/>
      <c r="AA31" s="69"/>
      <c r="AB31" s="69"/>
      <c r="AC31" s="69"/>
      <c r="AD31" s="69"/>
      <c r="AE31" s="69"/>
      <c r="AF31" s="69"/>
      <c r="AG31" s="69"/>
      <c r="AH31" s="69"/>
      <c r="AI31" s="69"/>
      <c r="AJ31" s="69"/>
      <c r="AK31" s="69"/>
      <c r="AL31" s="2"/>
    </row>
    <row r="32" spans="2:40" ht="18.75" customHeight="1">
      <c r="B32" s="22">
        <v>22</v>
      </c>
      <c r="C32" s="23" t="s">
        <v>487</v>
      </c>
      <c r="D32" s="24" t="s">
        <v>64</v>
      </c>
      <c r="E32" s="25" t="s">
        <v>488</v>
      </c>
      <c r="F32" s="26">
        <v>34560</v>
      </c>
      <c r="G32" s="23" t="s">
        <v>101</v>
      </c>
      <c r="H32" s="27">
        <v>9</v>
      </c>
      <c r="I32" s="27">
        <v>4</v>
      </c>
      <c r="J32" s="27" t="s">
        <v>27</v>
      </c>
      <c r="K32" s="27">
        <v>2</v>
      </c>
      <c r="L32" s="34"/>
      <c r="M32" s="34"/>
      <c r="N32" s="34"/>
      <c r="O32" s="34"/>
      <c r="P32" s="29">
        <v>0</v>
      </c>
      <c r="Q32" s="30">
        <f t="shared" si="0"/>
        <v>2.1</v>
      </c>
      <c r="R32" s="31" t="str">
        <f t="shared" si="3"/>
        <v>F</v>
      </c>
      <c r="S32" s="32" t="str">
        <f t="shared" si="1"/>
        <v>Kém</v>
      </c>
      <c r="T32" s="33" t="s">
        <v>712</v>
      </c>
      <c r="U32" s="3"/>
      <c r="V32" s="97" t="str">
        <f t="shared" si="2"/>
        <v>Học lại</v>
      </c>
      <c r="W32" s="81"/>
      <c r="X32" s="69"/>
      <c r="Y32" s="69"/>
      <c r="Z32" s="69"/>
      <c r="AA32" s="69"/>
      <c r="AB32" s="69"/>
      <c r="AC32" s="69"/>
      <c r="AD32" s="69"/>
      <c r="AE32" s="69"/>
      <c r="AF32" s="69"/>
      <c r="AG32" s="69"/>
      <c r="AH32" s="69"/>
      <c r="AI32" s="69"/>
      <c r="AJ32" s="69"/>
      <c r="AK32" s="69"/>
      <c r="AL32" s="2"/>
    </row>
    <row r="33" spans="2:38" ht="18.75" customHeight="1">
      <c r="B33" s="22">
        <v>23</v>
      </c>
      <c r="C33" s="23" t="s">
        <v>489</v>
      </c>
      <c r="D33" s="24" t="s">
        <v>262</v>
      </c>
      <c r="E33" s="25" t="s">
        <v>154</v>
      </c>
      <c r="F33" s="26">
        <v>34504</v>
      </c>
      <c r="G33" s="23" t="s">
        <v>101</v>
      </c>
      <c r="H33" s="27">
        <v>9</v>
      </c>
      <c r="I33" s="27">
        <v>4</v>
      </c>
      <c r="J33" s="27" t="s">
        <v>27</v>
      </c>
      <c r="K33" s="27">
        <v>5</v>
      </c>
      <c r="L33" s="34"/>
      <c r="M33" s="34"/>
      <c r="N33" s="34"/>
      <c r="O33" s="34"/>
      <c r="P33" s="29">
        <v>3</v>
      </c>
      <c r="Q33" s="30">
        <f t="shared" si="0"/>
        <v>4.2</v>
      </c>
      <c r="R33" s="31" t="str">
        <f t="shared" si="3"/>
        <v>D</v>
      </c>
      <c r="S33" s="32" t="str">
        <f t="shared" si="1"/>
        <v>Trung bình yếu</v>
      </c>
      <c r="T33" s="33" t="str">
        <f t="shared" si="4"/>
        <v/>
      </c>
      <c r="U33" s="3"/>
      <c r="V33" s="97" t="str">
        <f t="shared" si="2"/>
        <v>Đạt</v>
      </c>
      <c r="W33" s="81"/>
      <c r="X33" s="69"/>
      <c r="Y33" s="69"/>
      <c r="Z33" s="69"/>
      <c r="AA33" s="69"/>
      <c r="AB33" s="69"/>
      <c r="AC33" s="69"/>
      <c r="AD33" s="69"/>
      <c r="AE33" s="69"/>
      <c r="AF33" s="69"/>
      <c r="AG33" s="69"/>
      <c r="AH33" s="69"/>
      <c r="AI33" s="69"/>
      <c r="AJ33" s="69"/>
      <c r="AK33" s="69"/>
      <c r="AL33" s="2"/>
    </row>
    <row r="34" spans="2:38" ht="18.75" customHeight="1">
      <c r="B34" s="22">
        <v>24</v>
      </c>
      <c r="C34" s="23" t="s">
        <v>490</v>
      </c>
      <c r="D34" s="24" t="s">
        <v>99</v>
      </c>
      <c r="E34" s="25" t="s">
        <v>417</v>
      </c>
      <c r="F34" s="26">
        <v>34432</v>
      </c>
      <c r="G34" s="23" t="s">
        <v>114</v>
      </c>
      <c r="H34" s="27">
        <v>8</v>
      </c>
      <c r="I34" s="27">
        <v>5</v>
      </c>
      <c r="J34" s="27" t="s">
        <v>27</v>
      </c>
      <c r="K34" s="27">
        <v>4</v>
      </c>
      <c r="L34" s="34"/>
      <c r="M34" s="34"/>
      <c r="N34" s="34"/>
      <c r="O34" s="34"/>
      <c r="P34" s="29">
        <v>5</v>
      </c>
      <c r="Q34" s="30">
        <f t="shared" si="0"/>
        <v>5.0999999999999996</v>
      </c>
      <c r="R34" s="31" t="str">
        <f t="shared" si="3"/>
        <v>D+</v>
      </c>
      <c r="S34" s="32" t="str">
        <f t="shared" si="1"/>
        <v>Trung bình yếu</v>
      </c>
      <c r="T34" s="33" t="str">
        <f t="shared" si="4"/>
        <v/>
      </c>
      <c r="U34" s="3"/>
      <c r="V34" s="97" t="str">
        <f t="shared" si="2"/>
        <v>Đạt</v>
      </c>
      <c r="W34" s="81"/>
      <c r="X34" s="69"/>
      <c r="Y34" s="69"/>
      <c r="Z34" s="69"/>
      <c r="AA34" s="69"/>
      <c r="AB34" s="69"/>
      <c r="AC34" s="69"/>
      <c r="AD34" s="69"/>
      <c r="AE34" s="69"/>
      <c r="AF34" s="69"/>
      <c r="AG34" s="69"/>
      <c r="AH34" s="69"/>
      <c r="AI34" s="69"/>
      <c r="AJ34" s="69"/>
      <c r="AK34" s="69"/>
      <c r="AL34" s="2"/>
    </row>
    <row r="35" spans="2:38" ht="18.75" customHeight="1">
      <c r="B35" s="22">
        <v>25</v>
      </c>
      <c r="C35" s="23" t="s">
        <v>491</v>
      </c>
      <c r="D35" s="24" t="s">
        <v>492</v>
      </c>
      <c r="E35" s="25" t="s">
        <v>272</v>
      </c>
      <c r="F35" s="26">
        <v>34391</v>
      </c>
      <c r="G35" s="23" t="s">
        <v>110</v>
      </c>
      <c r="H35" s="27">
        <v>7</v>
      </c>
      <c r="I35" s="27">
        <v>2</v>
      </c>
      <c r="J35" s="27" t="s">
        <v>27</v>
      </c>
      <c r="K35" s="27">
        <v>3</v>
      </c>
      <c r="L35" s="34"/>
      <c r="M35" s="34"/>
      <c r="N35" s="34"/>
      <c r="O35" s="34"/>
      <c r="P35" s="29">
        <v>5</v>
      </c>
      <c r="Q35" s="30">
        <f t="shared" si="0"/>
        <v>4.2</v>
      </c>
      <c r="R35" s="31" t="str">
        <f t="shared" si="3"/>
        <v>D</v>
      </c>
      <c r="S35" s="32" t="str">
        <f t="shared" si="1"/>
        <v>Trung bình yếu</v>
      </c>
      <c r="T35" s="33" t="str">
        <f t="shared" si="4"/>
        <v/>
      </c>
      <c r="U35" s="3"/>
      <c r="V35" s="97" t="str">
        <f t="shared" si="2"/>
        <v>Đạt</v>
      </c>
      <c r="W35" s="81"/>
      <c r="X35" s="69"/>
      <c r="Y35" s="69"/>
      <c r="Z35" s="69"/>
      <c r="AA35" s="69"/>
      <c r="AB35" s="69"/>
      <c r="AC35" s="69"/>
      <c r="AD35" s="69"/>
      <c r="AE35" s="69"/>
      <c r="AF35" s="69"/>
      <c r="AG35" s="69"/>
      <c r="AH35" s="69"/>
      <c r="AI35" s="69"/>
      <c r="AJ35" s="69"/>
      <c r="AK35" s="69"/>
      <c r="AL35" s="2"/>
    </row>
    <row r="36" spans="2:38" ht="18.75" customHeight="1">
      <c r="B36" s="22">
        <v>26</v>
      </c>
      <c r="C36" s="23" t="s">
        <v>493</v>
      </c>
      <c r="D36" s="24" t="s">
        <v>494</v>
      </c>
      <c r="E36" s="25" t="s">
        <v>85</v>
      </c>
      <c r="F36" s="26">
        <v>34486</v>
      </c>
      <c r="G36" s="23" t="s">
        <v>106</v>
      </c>
      <c r="H36" s="27">
        <v>7</v>
      </c>
      <c r="I36" s="27">
        <v>2</v>
      </c>
      <c r="J36" s="27" t="s">
        <v>27</v>
      </c>
      <c r="K36" s="27">
        <v>5</v>
      </c>
      <c r="L36" s="34"/>
      <c r="M36" s="34"/>
      <c r="N36" s="34"/>
      <c r="O36" s="34"/>
      <c r="P36" s="29">
        <v>2.5</v>
      </c>
      <c r="Q36" s="30">
        <f t="shared" si="0"/>
        <v>3.4</v>
      </c>
      <c r="R36" s="31" t="str">
        <f t="shared" si="3"/>
        <v>F</v>
      </c>
      <c r="S36" s="32" t="str">
        <f t="shared" si="1"/>
        <v>Kém</v>
      </c>
      <c r="T36" s="33" t="str">
        <f t="shared" si="4"/>
        <v/>
      </c>
      <c r="U36" s="3"/>
      <c r="V36" s="97" t="str">
        <f t="shared" si="2"/>
        <v>Học lại</v>
      </c>
      <c r="W36" s="81"/>
      <c r="X36" s="69"/>
      <c r="Y36" s="69"/>
      <c r="Z36" s="69"/>
      <c r="AA36" s="69"/>
      <c r="AB36" s="69"/>
      <c r="AC36" s="69"/>
      <c r="AD36" s="69"/>
      <c r="AE36" s="69"/>
      <c r="AF36" s="69"/>
      <c r="AG36" s="69"/>
      <c r="AH36" s="69"/>
      <c r="AI36" s="69"/>
      <c r="AJ36" s="69"/>
      <c r="AK36" s="69"/>
      <c r="AL36" s="2"/>
    </row>
    <row r="37" spans="2:38" ht="18.75" customHeight="1">
      <c r="B37" s="22">
        <v>27</v>
      </c>
      <c r="C37" s="23" t="s">
        <v>495</v>
      </c>
      <c r="D37" s="24" t="s">
        <v>64</v>
      </c>
      <c r="E37" s="25" t="s">
        <v>496</v>
      </c>
      <c r="F37" s="26">
        <v>34519</v>
      </c>
      <c r="G37" s="23" t="s">
        <v>101</v>
      </c>
      <c r="H37" s="27">
        <v>7</v>
      </c>
      <c r="I37" s="27">
        <v>2</v>
      </c>
      <c r="J37" s="27" t="s">
        <v>27</v>
      </c>
      <c r="K37" s="27">
        <v>5</v>
      </c>
      <c r="L37" s="34"/>
      <c r="M37" s="34"/>
      <c r="N37" s="34"/>
      <c r="O37" s="34"/>
      <c r="P37" s="29">
        <v>4</v>
      </c>
      <c r="Q37" s="30">
        <f t="shared" si="0"/>
        <v>4.0999999999999996</v>
      </c>
      <c r="R37" s="31" t="str">
        <f t="shared" si="3"/>
        <v>D</v>
      </c>
      <c r="S37" s="32" t="str">
        <f t="shared" si="1"/>
        <v>Trung bình yếu</v>
      </c>
      <c r="T37" s="33" t="str">
        <f t="shared" si="4"/>
        <v/>
      </c>
      <c r="U37" s="3"/>
      <c r="V37" s="97" t="str">
        <f t="shared" si="2"/>
        <v>Đạt</v>
      </c>
      <c r="W37" s="81"/>
      <c r="X37" s="69"/>
      <c r="Y37" s="69"/>
      <c r="Z37" s="69"/>
      <c r="AA37" s="69"/>
      <c r="AB37" s="69"/>
      <c r="AC37" s="69"/>
      <c r="AD37" s="69"/>
      <c r="AE37" s="69"/>
      <c r="AF37" s="69"/>
      <c r="AG37" s="69"/>
      <c r="AH37" s="69"/>
      <c r="AI37" s="69"/>
      <c r="AJ37" s="69"/>
      <c r="AK37" s="69"/>
      <c r="AL37" s="2"/>
    </row>
    <row r="38" spans="2:38" ht="18.75" customHeight="1">
      <c r="B38" s="22">
        <v>28</v>
      </c>
      <c r="C38" s="23" t="s">
        <v>497</v>
      </c>
      <c r="D38" s="24" t="s">
        <v>498</v>
      </c>
      <c r="E38" s="25" t="s">
        <v>175</v>
      </c>
      <c r="F38" s="26">
        <v>34635</v>
      </c>
      <c r="G38" s="23" t="s">
        <v>114</v>
      </c>
      <c r="H38" s="27">
        <v>8</v>
      </c>
      <c r="I38" s="27">
        <v>3</v>
      </c>
      <c r="J38" s="27" t="s">
        <v>27</v>
      </c>
      <c r="K38" s="27">
        <v>4</v>
      </c>
      <c r="L38" s="34"/>
      <c r="M38" s="34"/>
      <c r="N38" s="34"/>
      <c r="O38" s="34"/>
      <c r="P38" s="29">
        <v>4</v>
      </c>
      <c r="Q38" s="30">
        <f t="shared" si="0"/>
        <v>4.2</v>
      </c>
      <c r="R38" s="31" t="str">
        <f t="shared" si="3"/>
        <v>D</v>
      </c>
      <c r="S38" s="32" t="str">
        <f t="shared" si="1"/>
        <v>Trung bình yếu</v>
      </c>
      <c r="T38" s="33" t="str">
        <f t="shared" si="4"/>
        <v/>
      </c>
      <c r="U38" s="3"/>
      <c r="V38" s="97" t="str">
        <f t="shared" si="2"/>
        <v>Đạt</v>
      </c>
      <c r="W38" s="81"/>
      <c r="X38" s="69"/>
      <c r="Y38" s="69"/>
      <c r="Z38" s="69"/>
      <c r="AA38" s="69"/>
      <c r="AB38" s="69"/>
      <c r="AC38" s="69"/>
      <c r="AD38" s="69"/>
      <c r="AE38" s="69"/>
      <c r="AF38" s="69"/>
      <c r="AG38" s="69"/>
      <c r="AH38" s="69"/>
      <c r="AI38" s="69"/>
      <c r="AJ38" s="69"/>
      <c r="AK38" s="69"/>
      <c r="AL38" s="2"/>
    </row>
    <row r="39" spans="2:38" ht="18.75" customHeight="1">
      <c r="B39" s="22">
        <v>29</v>
      </c>
      <c r="C39" s="23" t="s">
        <v>499</v>
      </c>
      <c r="D39" s="24" t="s">
        <v>123</v>
      </c>
      <c r="E39" s="25" t="s">
        <v>469</v>
      </c>
      <c r="F39" s="26">
        <v>34594</v>
      </c>
      <c r="G39" s="23" t="s">
        <v>128</v>
      </c>
      <c r="H39" s="27">
        <v>7</v>
      </c>
      <c r="I39" s="27">
        <v>3</v>
      </c>
      <c r="J39" s="27" t="s">
        <v>27</v>
      </c>
      <c r="K39" s="27">
        <v>4</v>
      </c>
      <c r="L39" s="34"/>
      <c r="M39" s="34"/>
      <c r="N39" s="34"/>
      <c r="O39" s="34"/>
      <c r="P39" s="29">
        <v>5.5</v>
      </c>
      <c r="Q39" s="30">
        <f t="shared" si="0"/>
        <v>4.9000000000000004</v>
      </c>
      <c r="R39" s="31" t="str">
        <f t="shared" si="3"/>
        <v>D</v>
      </c>
      <c r="S39" s="32" t="str">
        <f t="shared" si="1"/>
        <v>Trung bình yếu</v>
      </c>
      <c r="T39" s="33" t="str">
        <f t="shared" si="4"/>
        <v/>
      </c>
      <c r="U39" s="3"/>
      <c r="V39" s="97" t="str">
        <f t="shared" si="2"/>
        <v>Đạt</v>
      </c>
      <c r="W39" s="81"/>
      <c r="X39" s="69"/>
      <c r="Y39" s="69"/>
      <c r="Z39" s="69"/>
      <c r="AA39" s="69"/>
      <c r="AB39" s="69"/>
      <c r="AC39" s="69"/>
      <c r="AD39" s="69"/>
      <c r="AE39" s="69"/>
      <c r="AF39" s="69"/>
      <c r="AG39" s="69"/>
      <c r="AH39" s="69"/>
      <c r="AI39" s="69"/>
      <c r="AJ39" s="69"/>
      <c r="AK39" s="69"/>
      <c r="AL39" s="2"/>
    </row>
    <row r="40" spans="2:38" ht="18.75" customHeight="1">
      <c r="B40" s="22">
        <v>30</v>
      </c>
      <c r="C40" s="23" t="s">
        <v>500</v>
      </c>
      <c r="D40" s="24" t="s">
        <v>64</v>
      </c>
      <c r="E40" s="25" t="s">
        <v>66</v>
      </c>
      <c r="F40" s="26">
        <v>34165</v>
      </c>
      <c r="G40" s="23" t="s">
        <v>94</v>
      </c>
      <c r="H40" s="27">
        <v>9</v>
      </c>
      <c r="I40" s="27">
        <v>4</v>
      </c>
      <c r="J40" s="27" t="s">
        <v>27</v>
      </c>
      <c r="K40" s="27">
        <v>2</v>
      </c>
      <c r="L40" s="34"/>
      <c r="M40" s="34"/>
      <c r="N40" s="34"/>
      <c r="O40" s="34"/>
      <c r="P40" s="29">
        <v>4</v>
      </c>
      <c r="Q40" s="30">
        <f t="shared" si="0"/>
        <v>4.0999999999999996</v>
      </c>
      <c r="R40" s="31" t="str">
        <f t="shared" si="3"/>
        <v>D</v>
      </c>
      <c r="S40" s="32" t="str">
        <f t="shared" si="1"/>
        <v>Trung bình yếu</v>
      </c>
      <c r="T40" s="33" t="str">
        <f t="shared" si="4"/>
        <v/>
      </c>
      <c r="U40" s="3"/>
      <c r="V40" s="97" t="str">
        <f t="shared" si="2"/>
        <v>Đạt</v>
      </c>
      <c r="W40" s="81"/>
      <c r="X40" s="69"/>
      <c r="Y40" s="69"/>
      <c r="Z40" s="69"/>
      <c r="AA40" s="69"/>
      <c r="AB40" s="69"/>
      <c r="AC40" s="69"/>
      <c r="AD40" s="69"/>
      <c r="AE40" s="69"/>
      <c r="AF40" s="69"/>
      <c r="AG40" s="69"/>
      <c r="AH40" s="69"/>
      <c r="AI40" s="69"/>
      <c r="AJ40" s="69"/>
      <c r="AK40" s="69"/>
      <c r="AL40" s="2"/>
    </row>
    <row r="41" spans="2:38" ht="18.75" customHeight="1">
      <c r="B41" s="22">
        <v>31</v>
      </c>
      <c r="C41" s="23" t="s">
        <v>501</v>
      </c>
      <c r="D41" s="24" t="s">
        <v>502</v>
      </c>
      <c r="E41" s="25" t="s">
        <v>503</v>
      </c>
      <c r="F41" s="26">
        <v>34488</v>
      </c>
      <c r="G41" s="23" t="s">
        <v>106</v>
      </c>
      <c r="H41" s="27">
        <v>9</v>
      </c>
      <c r="I41" s="27">
        <v>7</v>
      </c>
      <c r="J41" s="27" t="s">
        <v>27</v>
      </c>
      <c r="K41" s="27">
        <v>7</v>
      </c>
      <c r="L41" s="34"/>
      <c r="M41" s="34"/>
      <c r="N41" s="34"/>
      <c r="O41" s="34"/>
      <c r="P41" s="29">
        <v>6.5</v>
      </c>
      <c r="Q41" s="30">
        <f t="shared" si="0"/>
        <v>7</v>
      </c>
      <c r="R41" s="31" t="str">
        <f t="shared" si="3"/>
        <v>B</v>
      </c>
      <c r="S41" s="32" t="str">
        <f t="shared" si="1"/>
        <v>Khá</v>
      </c>
      <c r="T41" s="33" t="str">
        <f t="shared" si="4"/>
        <v/>
      </c>
      <c r="U41" s="3"/>
      <c r="V41" s="97" t="str">
        <f t="shared" si="2"/>
        <v>Đạt</v>
      </c>
      <c r="W41" s="81"/>
      <c r="X41" s="69"/>
      <c r="Y41" s="69"/>
      <c r="Z41" s="69"/>
      <c r="AA41" s="69"/>
      <c r="AB41" s="69"/>
      <c r="AC41" s="69"/>
      <c r="AD41" s="69"/>
      <c r="AE41" s="69"/>
      <c r="AF41" s="69"/>
      <c r="AG41" s="69"/>
      <c r="AH41" s="69"/>
      <c r="AI41" s="69"/>
      <c r="AJ41" s="69"/>
      <c r="AK41" s="69"/>
      <c r="AL41" s="2"/>
    </row>
    <row r="42" spans="2:38" ht="18.75" customHeight="1">
      <c r="B42" s="22">
        <v>32</v>
      </c>
      <c r="C42" s="23" t="s">
        <v>504</v>
      </c>
      <c r="D42" s="24" t="s">
        <v>505</v>
      </c>
      <c r="E42" s="25" t="s">
        <v>473</v>
      </c>
      <c r="F42" s="26">
        <v>34385</v>
      </c>
      <c r="G42" s="23" t="s">
        <v>114</v>
      </c>
      <c r="H42" s="27">
        <v>9</v>
      </c>
      <c r="I42" s="27">
        <v>3</v>
      </c>
      <c r="J42" s="27" t="s">
        <v>27</v>
      </c>
      <c r="K42" s="27">
        <v>4</v>
      </c>
      <c r="L42" s="34"/>
      <c r="M42" s="34"/>
      <c r="N42" s="34"/>
      <c r="O42" s="34"/>
      <c r="P42" s="29">
        <v>2</v>
      </c>
      <c r="Q42" s="30">
        <f t="shared" si="0"/>
        <v>3.3</v>
      </c>
      <c r="R42" s="31" t="str">
        <f t="shared" si="3"/>
        <v>F</v>
      </c>
      <c r="S42" s="32" t="str">
        <f t="shared" si="1"/>
        <v>Kém</v>
      </c>
      <c r="T42" s="33" t="str">
        <f t="shared" si="4"/>
        <v/>
      </c>
      <c r="U42" s="3"/>
      <c r="V42" s="97" t="str">
        <f t="shared" si="2"/>
        <v>Học lại</v>
      </c>
      <c r="W42" s="81"/>
      <c r="X42" s="69"/>
      <c r="Y42" s="69"/>
      <c r="Z42" s="69"/>
      <c r="AA42" s="69"/>
      <c r="AB42" s="69"/>
      <c r="AC42" s="69"/>
      <c r="AD42" s="69"/>
      <c r="AE42" s="69"/>
      <c r="AF42" s="69"/>
      <c r="AG42" s="69"/>
      <c r="AH42" s="69"/>
      <c r="AI42" s="69"/>
      <c r="AJ42" s="69"/>
      <c r="AK42" s="69"/>
      <c r="AL42" s="2"/>
    </row>
    <row r="43" spans="2:38" ht="18.75" customHeight="1">
      <c r="B43" s="22">
        <v>33</v>
      </c>
      <c r="C43" s="23" t="s">
        <v>506</v>
      </c>
      <c r="D43" s="24" t="s">
        <v>507</v>
      </c>
      <c r="E43" s="25" t="s">
        <v>183</v>
      </c>
      <c r="F43" s="26">
        <v>34619</v>
      </c>
      <c r="G43" s="23" t="s">
        <v>128</v>
      </c>
      <c r="H43" s="27">
        <v>9</v>
      </c>
      <c r="I43" s="27">
        <v>4</v>
      </c>
      <c r="J43" s="27" t="s">
        <v>27</v>
      </c>
      <c r="K43" s="27">
        <v>2</v>
      </c>
      <c r="L43" s="34"/>
      <c r="M43" s="34"/>
      <c r="N43" s="34"/>
      <c r="O43" s="34"/>
      <c r="P43" s="29">
        <v>4</v>
      </c>
      <c r="Q43" s="30">
        <f t="shared" si="0"/>
        <v>4.0999999999999996</v>
      </c>
      <c r="R43" s="31" t="str">
        <f t="shared" si="3"/>
        <v>D</v>
      </c>
      <c r="S43" s="32" t="str">
        <f t="shared" si="1"/>
        <v>Trung bình yếu</v>
      </c>
      <c r="T43" s="33" t="str">
        <f t="shared" si="4"/>
        <v/>
      </c>
      <c r="U43" s="3"/>
      <c r="V43" s="97" t="str">
        <f t="shared" si="2"/>
        <v>Đạt</v>
      </c>
      <c r="W43" s="81"/>
      <c r="X43" s="69"/>
      <c r="Y43" s="69"/>
      <c r="Z43" s="69"/>
      <c r="AA43" s="69"/>
      <c r="AB43" s="69"/>
      <c r="AC43" s="69"/>
      <c r="AD43" s="69"/>
      <c r="AE43" s="69"/>
      <c r="AF43" s="69"/>
      <c r="AG43" s="69"/>
      <c r="AH43" s="69"/>
      <c r="AI43" s="69"/>
      <c r="AJ43" s="69"/>
      <c r="AK43" s="69"/>
      <c r="AL43" s="2"/>
    </row>
    <row r="44" spans="2:38" ht="18.75" customHeight="1">
      <c r="B44" s="22">
        <v>34</v>
      </c>
      <c r="C44" s="23" t="s">
        <v>508</v>
      </c>
      <c r="D44" s="24" t="s">
        <v>509</v>
      </c>
      <c r="E44" s="25" t="s">
        <v>73</v>
      </c>
      <c r="F44" s="26">
        <v>34608</v>
      </c>
      <c r="G44" s="23" t="s">
        <v>101</v>
      </c>
      <c r="H44" s="27">
        <v>9</v>
      </c>
      <c r="I44" s="27">
        <v>2</v>
      </c>
      <c r="J44" s="27" t="s">
        <v>27</v>
      </c>
      <c r="K44" s="27">
        <v>4</v>
      </c>
      <c r="L44" s="34"/>
      <c r="M44" s="34"/>
      <c r="N44" s="34"/>
      <c r="O44" s="34"/>
      <c r="P44" s="29">
        <v>4.5</v>
      </c>
      <c r="Q44" s="30">
        <f t="shared" si="0"/>
        <v>4.4000000000000004</v>
      </c>
      <c r="R44" s="31" t="str">
        <f t="shared" si="3"/>
        <v>D</v>
      </c>
      <c r="S44" s="32" t="str">
        <f t="shared" si="1"/>
        <v>Trung bình yếu</v>
      </c>
      <c r="T44" s="33" t="str">
        <f t="shared" si="4"/>
        <v/>
      </c>
      <c r="U44" s="3"/>
      <c r="V44" s="97" t="str">
        <f t="shared" si="2"/>
        <v>Đạt</v>
      </c>
      <c r="W44" s="81"/>
      <c r="X44" s="69"/>
      <c r="Y44" s="69"/>
      <c r="Z44" s="69"/>
      <c r="AA44" s="69"/>
      <c r="AB44" s="69"/>
      <c r="AC44" s="69"/>
      <c r="AD44" s="69"/>
      <c r="AE44" s="69"/>
      <c r="AF44" s="69"/>
      <c r="AG44" s="69"/>
      <c r="AH44" s="69"/>
      <c r="AI44" s="69"/>
      <c r="AJ44" s="69"/>
      <c r="AK44" s="69"/>
      <c r="AL44" s="2"/>
    </row>
    <row r="45" spans="2:38" ht="18.75" customHeight="1">
      <c r="B45" s="22">
        <v>35</v>
      </c>
      <c r="C45" s="23" t="s">
        <v>510</v>
      </c>
      <c r="D45" s="24" t="s">
        <v>511</v>
      </c>
      <c r="E45" s="25" t="s">
        <v>512</v>
      </c>
      <c r="F45" s="26">
        <v>34673</v>
      </c>
      <c r="G45" s="23" t="s">
        <v>110</v>
      </c>
      <c r="H45" s="27">
        <v>8</v>
      </c>
      <c r="I45" s="27">
        <v>5</v>
      </c>
      <c r="J45" s="27" t="s">
        <v>27</v>
      </c>
      <c r="K45" s="27">
        <v>2</v>
      </c>
      <c r="L45" s="34"/>
      <c r="M45" s="34"/>
      <c r="N45" s="34"/>
      <c r="O45" s="34"/>
      <c r="P45" s="29">
        <v>4</v>
      </c>
      <c r="Q45" s="30">
        <f t="shared" si="0"/>
        <v>4.2</v>
      </c>
      <c r="R45" s="31" t="str">
        <f t="shared" si="3"/>
        <v>D</v>
      </c>
      <c r="S45" s="32" t="str">
        <f t="shared" si="1"/>
        <v>Trung bình yếu</v>
      </c>
      <c r="T45" s="33" t="str">
        <f t="shared" si="4"/>
        <v/>
      </c>
      <c r="U45" s="3"/>
      <c r="V45" s="97" t="str">
        <f t="shared" si="2"/>
        <v>Đạt</v>
      </c>
      <c r="W45" s="81"/>
      <c r="X45" s="69"/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2"/>
    </row>
    <row r="46" spans="2:38" ht="18.75" customHeight="1">
      <c r="B46" s="22">
        <v>36</v>
      </c>
      <c r="C46" s="23" t="s">
        <v>513</v>
      </c>
      <c r="D46" s="24" t="s">
        <v>514</v>
      </c>
      <c r="E46" s="25" t="s">
        <v>515</v>
      </c>
      <c r="F46" s="26">
        <v>34537</v>
      </c>
      <c r="G46" s="23" t="s">
        <v>106</v>
      </c>
      <c r="H46" s="27">
        <v>10</v>
      </c>
      <c r="I46" s="27">
        <v>7</v>
      </c>
      <c r="J46" s="27" t="s">
        <v>27</v>
      </c>
      <c r="K46" s="27">
        <v>5</v>
      </c>
      <c r="L46" s="34"/>
      <c r="M46" s="34"/>
      <c r="N46" s="34"/>
      <c r="O46" s="34"/>
      <c r="P46" s="29">
        <v>5</v>
      </c>
      <c r="Q46" s="30">
        <f t="shared" si="0"/>
        <v>5.9</v>
      </c>
      <c r="R46" s="31" t="str">
        <f t="shared" si="3"/>
        <v>C</v>
      </c>
      <c r="S46" s="32" t="str">
        <f t="shared" si="1"/>
        <v>Trung bình</v>
      </c>
      <c r="T46" s="33" t="str">
        <f t="shared" si="4"/>
        <v/>
      </c>
      <c r="U46" s="3"/>
      <c r="V46" s="97" t="str">
        <f t="shared" si="2"/>
        <v>Đạt</v>
      </c>
      <c r="W46" s="81"/>
      <c r="X46" s="69"/>
      <c r="Y46" s="69"/>
      <c r="Z46" s="69"/>
      <c r="AA46" s="69"/>
      <c r="AB46" s="69"/>
      <c r="AC46" s="69"/>
      <c r="AD46" s="69"/>
      <c r="AE46" s="69"/>
      <c r="AF46" s="69"/>
      <c r="AG46" s="69"/>
      <c r="AH46" s="69"/>
      <c r="AI46" s="69"/>
      <c r="AJ46" s="69"/>
      <c r="AK46" s="69"/>
      <c r="AL46" s="2"/>
    </row>
    <row r="47" spans="2:38" ht="18.75" customHeight="1">
      <c r="B47" s="22">
        <v>37</v>
      </c>
      <c r="C47" s="23" t="s">
        <v>516</v>
      </c>
      <c r="D47" s="24" t="s">
        <v>206</v>
      </c>
      <c r="E47" s="25" t="s">
        <v>517</v>
      </c>
      <c r="F47" s="26">
        <v>34583</v>
      </c>
      <c r="G47" s="23" t="s">
        <v>128</v>
      </c>
      <c r="H47" s="27">
        <v>8</v>
      </c>
      <c r="I47" s="27">
        <v>4</v>
      </c>
      <c r="J47" s="27" t="s">
        <v>27</v>
      </c>
      <c r="K47" s="27">
        <v>3</v>
      </c>
      <c r="L47" s="34"/>
      <c r="M47" s="34"/>
      <c r="N47" s="34"/>
      <c r="O47" s="34"/>
      <c r="P47" s="29">
        <v>4</v>
      </c>
      <c r="Q47" s="30">
        <f t="shared" si="0"/>
        <v>4.2</v>
      </c>
      <c r="R47" s="31" t="str">
        <f t="shared" si="3"/>
        <v>D</v>
      </c>
      <c r="S47" s="32" t="str">
        <f t="shared" si="1"/>
        <v>Trung bình yếu</v>
      </c>
      <c r="T47" s="33" t="str">
        <f t="shared" si="4"/>
        <v/>
      </c>
      <c r="U47" s="3"/>
      <c r="V47" s="97" t="str">
        <f t="shared" si="2"/>
        <v>Đạt</v>
      </c>
      <c r="W47" s="81"/>
      <c r="X47" s="69"/>
      <c r="Y47" s="69"/>
      <c r="Z47" s="69"/>
      <c r="AA47" s="69"/>
      <c r="AB47" s="69"/>
      <c r="AC47" s="69"/>
      <c r="AD47" s="69"/>
      <c r="AE47" s="69"/>
      <c r="AF47" s="69"/>
      <c r="AG47" s="69"/>
      <c r="AH47" s="69"/>
      <c r="AI47" s="69"/>
      <c r="AJ47" s="69"/>
      <c r="AK47" s="69"/>
      <c r="AL47" s="2"/>
    </row>
    <row r="48" spans="2:38" ht="18.75" customHeight="1">
      <c r="B48" s="22">
        <v>38</v>
      </c>
      <c r="C48" s="23" t="s">
        <v>518</v>
      </c>
      <c r="D48" s="24" t="s">
        <v>519</v>
      </c>
      <c r="E48" s="25" t="s">
        <v>73</v>
      </c>
      <c r="F48" s="26">
        <v>34533</v>
      </c>
      <c r="G48" s="23" t="s">
        <v>94</v>
      </c>
      <c r="H48" s="27">
        <v>9</v>
      </c>
      <c r="I48" s="27">
        <v>2</v>
      </c>
      <c r="J48" s="27" t="s">
        <v>27</v>
      </c>
      <c r="K48" s="27">
        <v>3</v>
      </c>
      <c r="L48" s="34"/>
      <c r="M48" s="34"/>
      <c r="N48" s="34"/>
      <c r="O48" s="34"/>
      <c r="P48" s="29">
        <v>2.5</v>
      </c>
      <c r="Q48" s="30">
        <f t="shared" si="0"/>
        <v>3.2</v>
      </c>
      <c r="R48" s="31" t="str">
        <f t="shared" si="3"/>
        <v>F</v>
      </c>
      <c r="S48" s="32" t="str">
        <f t="shared" si="1"/>
        <v>Kém</v>
      </c>
      <c r="T48" s="33" t="str">
        <f t="shared" si="4"/>
        <v/>
      </c>
      <c r="U48" s="3"/>
      <c r="V48" s="97" t="str">
        <f t="shared" si="2"/>
        <v>Học lại</v>
      </c>
      <c r="W48" s="81"/>
      <c r="X48" s="69"/>
      <c r="Y48" s="69"/>
      <c r="Z48" s="69"/>
      <c r="AA48" s="69"/>
      <c r="AB48" s="69"/>
      <c r="AC48" s="69"/>
      <c r="AD48" s="69"/>
      <c r="AE48" s="69"/>
      <c r="AF48" s="69"/>
      <c r="AG48" s="69"/>
      <c r="AH48" s="69"/>
      <c r="AI48" s="69"/>
      <c r="AJ48" s="69"/>
      <c r="AK48" s="69"/>
      <c r="AL48" s="2"/>
    </row>
    <row r="49" spans="2:38" ht="18.75" customHeight="1">
      <c r="B49" s="22">
        <v>39</v>
      </c>
      <c r="C49" s="23" t="s">
        <v>520</v>
      </c>
      <c r="D49" s="24" t="s">
        <v>521</v>
      </c>
      <c r="E49" s="25" t="s">
        <v>73</v>
      </c>
      <c r="F49" s="26">
        <v>34581</v>
      </c>
      <c r="G49" s="23" t="s">
        <v>106</v>
      </c>
      <c r="H49" s="27">
        <v>8</v>
      </c>
      <c r="I49" s="27">
        <v>4</v>
      </c>
      <c r="J49" s="27" t="s">
        <v>27</v>
      </c>
      <c r="K49" s="27">
        <v>4</v>
      </c>
      <c r="L49" s="34"/>
      <c r="M49" s="34"/>
      <c r="N49" s="34"/>
      <c r="O49" s="34"/>
      <c r="P49" s="29">
        <v>3.5</v>
      </c>
      <c r="Q49" s="30">
        <f t="shared" si="0"/>
        <v>4.2</v>
      </c>
      <c r="R49" s="31" t="str">
        <f t="shared" si="3"/>
        <v>D</v>
      </c>
      <c r="S49" s="32" t="str">
        <f t="shared" si="1"/>
        <v>Trung bình yếu</v>
      </c>
      <c r="T49" s="33" t="str">
        <f t="shared" si="4"/>
        <v/>
      </c>
      <c r="U49" s="3"/>
      <c r="V49" s="97" t="str">
        <f t="shared" si="2"/>
        <v>Đạt</v>
      </c>
      <c r="W49" s="81"/>
      <c r="X49" s="69"/>
      <c r="Y49" s="69"/>
      <c r="Z49" s="69"/>
      <c r="AA49" s="69"/>
      <c r="AB49" s="69"/>
      <c r="AC49" s="69"/>
      <c r="AD49" s="69"/>
      <c r="AE49" s="69"/>
      <c r="AF49" s="69"/>
      <c r="AG49" s="69"/>
      <c r="AH49" s="69"/>
      <c r="AI49" s="69"/>
      <c r="AJ49" s="69"/>
      <c r="AK49" s="69"/>
      <c r="AL49" s="2"/>
    </row>
    <row r="50" spans="2:38" ht="18.75" customHeight="1">
      <c r="B50" s="22">
        <v>40</v>
      </c>
      <c r="C50" s="23" t="s">
        <v>522</v>
      </c>
      <c r="D50" s="24" t="s">
        <v>523</v>
      </c>
      <c r="E50" s="25" t="s">
        <v>247</v>
      </c>
      <c r="F50" s="26">
        <v>34637</v>
      </c>
      <c r="G50" s="23" t="s">
        <v>128</v>
      </c>
      <c r="H50" s="27">
        <v>7</v>
      </c>
      <c r="I50" s="27">
        <v>4</v>
      </c>
      <c r="J50" s="27" t="s">
        <v>27</v>
      </c>
      <c r="K50" s="27">
        <v>4</v>
      </c>
      <c r="L50" s="34"/>
      <c r="M50" s="34"/>
      <c r="N50" s="34"/>
      <c r="O50" s="34"/>
      <c r="P50" s="29">
        <v>4</v>
      </c>
      <c r="Q50" s="30">
        <f t="shared" si="0"/>
        <v>4.3</v>
      </c>
      <c r="R50" s="31" t="str">
        <f t="shared" si="3"/>
        <v>D</v>
      </c>
      <c r="S50" s="32" t="str">
        <f t="shared" si="1"/>
        <v>Trung bình yếu</v>
      </c>
      <c r="T50" s="33" t="str">
        <f t="shared" si="4"/>
        <v/>
      </c>
      <c r="U50" s="3"/>
      <c r="V50" s="97" t="str">
        <f t="shared" si="2"/>
        <v>Đạt</v>
      </c>
      <c r="W50" s="81"/>
      <c r="X50" s="69"/>
      <c r="Y50" s="69"/>
      <c r="Z50" s="69"/>
      <c r="AA50" s="69"/>
      <c r="AB50" s="69"/>
      <c r="AC50" s="69"/>
      <c r="AD50" s="69"/>
      <c r="AE50" s="69"/>
      <c r="AF50" s="69"/>
      <c r="AG50" s="69"/>
      <c r="AH50" s="69"/>
      <c r="AI50" s="69"/>
      <c r="AJ50" s="69"/>
      <c r="AK50" s="69"/>
      <c r="AL50" s="2"/>
    </row>
    <row r="51" spans="2:38" ht="18.75" customHeight="1">
      <c r="B51" s="22">
        <v>41</v>
      </c>
      <c r="C51" s="23" t="s">
        <v>524</v>
      </c>
      <c r="D51" s="24" t="s">
        <v>321</v>
      </c>
      <c r="E51" s="25" t="s">
        <v>75</v>
      </c>
      <c r="F51" s="26">
        <v>34380</v>
      </c>
      <c r="G51" s="23" t="s">
        <v>110</v>
      </c>
      <c r="H51" s="27">
        <v>9</v>
      </c>
      <c r="I51" s="27">
        <v>6</v>
      </c>
      <c r="J51" s="27" t="s">
        <v>27</v>
      </c>
      <c r="K51" s="27">
        <v>5</v>
      </c>
      <c r="L51" s="34"/>
      <c r="M51" s="34"/>
      <c r="N51" s="34"/>
      <c r="O51" s="34"/>
      <c r="P51" s="29">
        <v>5.5</v>
      </c>
      <c r="Q51" s="30">
        <f t="shared" si="0"/>
        <v>5.9</v>
      </c>
      <c r="R51" s="31" t="str">
        <f t="shared" si="3"/>
        <v>C</v>
      </c>
      <c r="S51" s="32" t="str">
        <f t="shared" si="1"/>
        <v>Trung bình</v>
      </c>
      <c r="T51" s="33" t="str">
        <f t="shared" si="4"/>
        <v/>
      </c>
      <c r="U51" s="3"/>
      <c r="V51" s="97" t="str">
        <f t="shared" si="2"/>
        <v>Đạt</v>
      </c>
      <c r="W51" s="81"/>
      <c r="X51" s="69"/>
      <c r="Y51" s="69"/>
      <c r="Z51" s="69"/>
      <c r="AA51" s="69"/>
      <c r="AB51" s="69"/>
      <c r="AC51" s="69"/>
      <c r="AD51" s="69"/>
      <c r="AE51" s="69"/>
      <c r="AF51" s="69"/>
      <c r="AG51" s="69"/>
      <c r="AH51" s="69"/>
      <c r="AI51" s="69"/>
      <c r="AJ51" s="69"/>
      <c r="AK51" s="69"/>
      <c r="AL51" s="2"/>
    </row>
    <row r="52" spans="2:38" ht="18.75" customHeight="1">
      <c r="B52" s="22">
        <v>42</v>
      </c>
      <c r="C52" s="23" t="s">
        <v>525</v>
      </c>
      <c r="D52" s="24" t="s">
        <v>526</v>
      </c>
      <c r="E52" s="25" t="s">
        <v>339</v>
      </c>
      <c r="F52" s="26">
        <v>34672</v>
      </c>
      <c r="G52" s="23" t="s">
        <v>128</v>
      </c>
      <c r="H52" s="27">
        <v>7</v>
      </c>
      <c r="I52" s="27">
        <v>3</v>
      </c>
      <c r="J52" s="27" t="s">
        <v>27</v>
      </c>
      <c r="K52" s="27">
        <v>4</v>
      </c>
      <c r="L52" s="34"/>
      <c r="M52" s="34"/>
      <c r="N52" s="34"/>
      <c r="O52" s="34"/>
      <c r="P52" s="29">
        <v>2.5</v>
      </c>
      <c r="Q52" s="30">
        <f t="shared" si="0"/>
        <v>3.4</v>
      </c>
      <c r="R52" s="31" t="str">
        <f t="shared" si="3"/>
        <v>F</v>
      </c>
      <c r="S52" s="32" t="str">
        <f t="shared" si="1"/>
        <v>Kém</v>
      </c>
      <c r="T52" s="33" t="str">
        <f t="shared" si="4"/>
        <v/>
      </c>
      <c r="U52" s="3"/>
      <c r="V52" s="97" t="str">
        <f t="shared" si="2"/>
        <v>Học lại</v>
      </c>
      <c r="W52" s="81"/>
      <c r="X52" s="69"/>
      <c r="Y52" s="69"/>
      <c r="Z52" s="69"/>
      <c r="AA52" s="69"/>
      <c r="AB52" s="69"/>
      <c r="AC52" s="69"/>
      <c r="AD52" s="69"/>
      <c r="AE52" s="69"/>
      <c r="AF52" s="69"/>
      <c r="AG52" s="69"/>
      <c r="AH52" s="69"/>
      <c r="AI52" s="69"/>
      <c r="AJ52" s="69"/>
      <c r="AK52" s="69"/>
      <c r="AL52" s="2"/>
    </row>
    <row r="53" spans="2:38" ht="18.75" customHeight="1">
      <c r="B53" s="22">
        <v>43</v>
      </c>
      <c r="C53" s="23" t="s">
        <v>527</v>
      </c>
      <c r="D53" s="24" t="s">
        <v>209</v>
      </c>
      <c r="E53" s="25" t="s">
        <v>79</v>
      </c>
      <c r="F53" s="26">
        <v>34088</v>
      </c>
      <c r="G53" s="23" t="s">
        <v>106</v>
      </c>
      <c r="H53" s="27">
        <v>9</v>
      </c>
      <c r="I53" s="27">
        <v>2</v>
      </c>
      <c r="J53" s="27" t="s">
        <v>27</v>
      </c>
      <c r="K53" s="27">
        <v>3</v>
      </c>
      <c r="L53" s="34"/>
      <c r="M53" s="34"/>
      <c r="N53" s="34"/>
      <c r="O53" s="34"/>
      <c r="P53" s="29">
        <v>0</v>
      </c>
      <c r="Q53" s="30">
        <f t="shared" si="0"/>
        <v>1.9</v>
      </c>
      <c r="R53" s="31" t="str">
        <f t="shared" si="3"/>
        <v>F</v>
      </c>
      <c r="S53" s="32" t="str">
        <f t="shared" si="1"/>
        <v>Kém</v>
      </c>
      <c r="T53" s="33" t="s">
        <v>712</v>
      </c>
      <c r="U53" s="3"/>
      <c r="V53" s="97" t="str">
        <f t="shared" si="2"/>
        <v>Học lại</v>
      </c>
      <c r="W53" s="81"/>
      <c r="X53" s="69"/>
      <c r="Y53" s="69"/>
      <c r="Z53" s="69"/>
      <c r="AA53" s="69"/>
      <c r="AB53" s="69"/>
      <c r="AC53" s="69"/>
      <c r="AD53" s="69"/>
      <c r="AE53" s="69"/>
      <c r="AF53" s="69"/>
      <c r="AG53" s="69"/>
      <c r="AH53" s="69"/>
      <c r="AI53" s="69"/>
      <c r="AJ53" s="69"/>
      <c r="AK53" s="69"/>
      <c r="AL53" s="2"/>
    </row>
    <row r="54" spans="2:38" ht="18.75" customHeight="1">
      <c r="B54" s="22">
        <v>44</v>
      </c>
      <c r="C54" s="23" t="s">
        <v>528</v>
      </c>
      <c r="D54" s="24" t="s">
        <v>529</v>
      </c>
      <c r="E54" s="25" t="s">
        <v>402</v>
      </c>
      <c r="F54" s="26">
        <v>34597</v>
      </c>
      <c r="G54" s="23" t="s">
        <v>128</v>
      </c>
      <c r="H54" s="27">
        <v>8</v>
      </c>
      <c r="I54" s="27">
        <v>6</v>
      </c>
      <c r="J54" s="27" t="s">
        <v>27</v>
      </c>
      <c r="K54" s="27">
        <v>5</v>
      </c>
      <c r="L54" s="34"/>
      <c r="M54" s="34"/>
      <c r="N54" s="34"/>
      <c r="O54" s="34"/>
      <c r="P54" s="29">
        <v>4.5</v>
      </c>
      <c r="Q54" s="30">
        <f t="shared" si="0"/>
        <v>5.3</v>
      </c>
      <c r="R54" s="31" t="str">
        <f t="shared" si="3"/>
        <v>D+</v>
      </c>
      <c r="S54" s="32" t="str">
        <f t="shared" si="1"/>
        <v>Trung bình yếu</v>
      </c>
      <c r="T54" s="33" t="str">
        <f t="shared" si="4"/>
        <v/>
      </c>
      <c r="U54" s="3"/>
      <c r="V54" s="97" t="str">
        <f t="shared" si="2"/>
        <v>Đạt</v>
      </c>
      <c r="W54" s="81"/>
      <c r="X54" s="69"/>
      <c r="Y54" s="69"/>
      <c r="Z54" s="69"/>
      <c r="AA54" s="69"/>
      <c r="AB54" s="69"/>
      <c r="AC54" s="69"/>
      <c r="AD54" s="69"/>
      <c r="AE54" s="69"/>
      <c r="AF54" s="69"/>
      <c r="AG54" s="69"/>
      <c r="AH54" s="69"/>
      <c r="AI54" s="69"/>
      <c r="AJ54" s="69"/>
      <c r="AK54" s="69"/>
      <c r="AL54" s="2"/>
    </row>
    <row r="55" spans="2:38" ht="18.75" customHeight="1">
      <c r="B55" s="22">
        <v>45</v>
      </c>
      <c r="C55" s="23" t="s">
        <v>530</v>
      </c>
      <c r="D55" s="24" t="s">
        <v>531</v>
      </c>
      <c r="E55" s="25" t="s">
        <v>404</v>
      </c>
      <c r="F55" s="26">
        <v>34630</v>
      </c>
      <c r="G55" s="23" t="s">
        <v>128</v>
      </c>
      <c r="H55" s="27">
        <v>9</v>
      </c>
      <c r="I55" s="27">
        <v>7</v>
      </c>
      <c r="J55" s="27" t="s">
        <v>27</v>
      </c>
      <c r="K55" s="27">
        <v>7</v>
      </c>
      <c r="L55" s="34"/>
      <c r="M55" s="34"/>
      <c r="N55" s="34"/>
      <c r="O55" s="34"/>
      <c r="P55" s="29">
        <v>5</v>
      </c>
      <c r="Q55" s="30">
        <f t="shared" si="0"/>
        <v>6.2</v>
      </c>
      <c r="R55" s="31" t="str">
        <f t="shared" si="3"/>
        <v>C</v>
      </c>
      <c r="S55" s="32" t="str">
        <f t="shared" si="1"/>
        <v>Trung bình</v>
      </c>
      <c r="T55" s="33" t="str">
        <f t="shared" si="4"/>
        <v/>
      </c>
      <c r="U55" s="3"/>
      <c r="V55" s="97" t="str">
        <f t="shared" si="2"/>
        <v>Đạt</v>
      </c>
      <c r="W55" s="81"/>
      <c r="X55" s="69"/>
      <c r="Y55" s="69"/>
      <c r="Z55" s="69"/>
      <c r="AA55" s="69"/>
      <c r="AB55" s="69"/>
      <c r="AC55" s="69"/>
      <c r="AD55" s="69"/>
      <c r="AE55" s="69"/>
      <c r="AF55" s="69"/>
      <c r="AG55" s="69"/>
      <c r="AH55" s="69"/>
      <c r="AI55" s="69"/>
      <c r="AJ55" s="69"/>
      <c r="AK55" s="69"/>
      <c r="AL55" s="2"/>
    </row>
    <row r="56" spans="2:38" ht="18.75" customHeight="1">
      <c r="B56" s="22">
        <v>46</v>
      </c>
      <c r="C56" s="23" t="s">
        <v>532</v>
      </c>
      <c r="D56" s="24" t="s">
        <v>63</v>
      </c>
      <c r="E56" s="25" t="s">
        <v>256</v>
      </c>
      <c r="F56" s="26">
        <v>34640</v>
      </c>
      <c r="G56" s="23" t="s">
        <v>110</v>
      </c>
      <c r="H56" s="27">
        <v>9</v>
      </c>
      <c r="I56" s="27">
        <v>4</v>
      </c>
      <c r="J56" s="27" t="s">
        <v>27</v>
      </c>
      <c r="K56" s="27">
        <v>4</v>
      </c>
      <c r="L56" s="34"/>
      <c r="M56" s="34"/>
      <c r="N56" s="34"/>
      <c r="O56" s="34"/>
      <c r="P56" s="29">
        <v>4</v>
      </c>
      <c r="Q56" s="30">
        <f t="shared" si="0"/>
        <v>4.5</v>
      </c>
      <c r="R56" s="31" t="str">
        <f t="shared" si="3"/>
        <v>D</v>
      </c>
      <c r="S56" s="32" t="str">
        <f t="shared" si="1"/>
        <v>Trung bình yếu</v>
      </c>
      <c r="T56" s="33" t="str">
        <f t="shared" si="4"/>
        <v/>
      </c>
      <c r="U56" s="3"/>
      <c r="V56" s="97" t="str">
        <f t="shared" si="2"/>
        <v>Đạt</v>
      </c>
      <c r="W56" s="81"/>
      <c r="X56" s="69"/>
      <c r="Y56" s="69"/>
      <c r="Z56" s="69"/>
      <c r="AA56" s="69"/>
      <c r="AB56" s="69"/>
      <c r="AC56" s="69"/>
      <c r="AD56" s="69"/>
      <c r="AE56" s="69"/>
      <c r="AF56" s="69"/>
      <c r="AG56" s="69"/>
      <c r="AH56" s="69"/>
      <c r="AI56" s="69"/>
      <c r="AJ56" s="69"/>
      <c r="AK56" s="69"/>
      <c r="AL56" s="2"/>
    </row>
    <row r="57" spans="2:38" ht="18.75" customHeight="1">
      <c r="B57" s="22">
        <v>47</v>
      </c>
      <c r="C57" s="23" t="s">
        <v>533</v>
      </c>
      <c r="D57" s="24" t="s">
        <v>63</v>
      </c>
      <c r="E57" s="25" t="s">
        <v>256</v>
      </c>
      <c r="F57" s="26">
        <v>34654</v>
      </c>
      <c r="G57" s="23" t="s">
        <v>128</v>
      </c>
      <c r="H57" s="27">
        <v>8</v>
      </c>
      <c r="I57" s="27">
        <v>2</v>
      </c>
      <c r="J57" s="27" t="s">
        <v>27</v>
      </c>
      <c r="K57" s="27">
        <v>5</v>
      </c>
      <c r="L57" s="34"/>
      <c r="M57" s="34"/>
      <c r="N57" s="34"/>
      <c r="O57" s="34"/>
      <c r="P57" s="29">
        <v>5</v>
      </c>
      <c r="Q57" s="30">
        <f t="shared" si="0"/>
        <v>4.7</v>
      </c>
      <c r="R57" s="31" t="str">
        <f t="shared" si="3"/>
        <v>D</v>
      </c>
      <c r="S57" s="32" t="str">
        <f t="shared" si="1"/>
        <v>Trung bình yếu</v>
      </c>
      <c r="T57" s="33" t="str">
        <f t="shared" si="4"/>
        <v/>
      </c>
      <c r="U57" s="3"/>
      <c r="V57" s="97" t="str">
        <f t="shared" si="2"/>
        <v>Đạt</v>
      </c>
      <c r="W57" s="81"/>
      <c r="X57" s="69"/>
      <c r="Y57" s="69"/>
      <c r="Z57" s="69"/>
      <c r="AA57" s="69"/>
      <c r="AB57" s="69"/>
      <c r="AC57" s="69"/>
      <c r="AD57" s="69"/>
      <c r="AE57" s="69"/>
      <c r="AF57" s="69"/>
      <c r="AG57" s="69"/>
      <c r="AH57" s="69"/>
      <c r="AI57" s="69"/>
      <c r="AJ57" s="69"/>
      <c r="AK57" s="69"/>
      <c r="AL57" s="2"/>
    </row>
    <row r="58" spans="2:38" ht="18.75" customHeight="1">
      <c r="B58" s="22">
        <v>48</v>
      </c>
      <c r="C58" s="23" t="s">
        <v>534</v>
      </c>
      <c r="D58" s="24" t="s">
        <v>64</v>
      </c>
      <c r="E58" s="25" t="s">
        <v>535</v>
      </c>
      <c r="F58" s="26">
        <v>33082</v>
      </c>
      <c r="G58" s="23" t="s">
        <v>110</v>
      </c>
      <c r="H58" s="27">
        <v>9</v>
      </c>
      <c r="I58" s="27">
        <v>2</v>
      </c>
      <c r="J58" s="27" t="s">
        <v>27</v>
      </c>
      <c r="K58" s="27">
        <v>3</v>
      </c>
      <c r="L58" s="34"/>
      <c r="M58" s="34"/>
      <c r="N58" s="34"/>
      <c r="O58" s="34"/>
      <c r="P58" s="29">
        <v>0</v>
      </c>
      <c r="Q58" s="30">
        <f t="shared" si="0"/>
        <v>1.9</v>
      </c>
      <c r="R58" s="31" t="str">
        <f t="shared" si="3"/>
        <v>F</v>
      </c>
      <c r="S58" s="32" t="str">
        <f t="shared" si="1"/>
        <v>Kém</v>
      </c>
      <c r="T58" s="33" t="s">
        <v>712</v>
      </c>
      <c r="U58" s="3"/>
      <c r="V58" s="97" t="str">
        <f t="shared" si="2"/>
        <v>Học lại</v>
      </c>
      <c r="W58" s="81"/>
      <c r="X58" s="69"/>
      <c r="Y58" s="69"/>
      <c r="Z58" s="69"/>
      <c r="AA58" s="69"/>
      <c r="AB58" s="69"/>
      <c r="AC58" s="69"/>
      <c r="AD58" s="69"/>
      <c r="AE58" s="69"/>
      <c r="AF58" s="69"/>
      <c r="AG58" s="69"/>
      <c r="AH58" s="69"/>
      <c r="AI58" s="69"/>
      <c r="AJ58" s="69"/>
      <c r="AK58" s="69"/>
      <c r="AL58" s="2"/>
    </row>
    <row r="59" spans="2:38" ht="18.75" customHeight="1">
      <c r="B59" s="22">
        <v>49</v>
      </c>
      <c r="C59" s="23" t="s">
        <v>536</v>
      </c>
      <c r="D59" s="24" t="s">
        <v>220</v>
      </c>
      <c r="E59" s="25" t="s">
        <v>83</v>
      </c>
      <c r="F59" s="26">
        <v>34391</v>
      </c>
      <c r="G59" s="23" t="s">
        <v>101</v>
      </c>
      <c r="H59" s="27">
        <v>9</v>
      </c>
      <c r="I59" s="27">
        <v>3</v>
      </c>
      <c r="J59" s="27" t="s">
        <v>27</v>
      </c>
      <c r="K59" s="27">
        <v>2</v>
      </c>
      <c r="L59" s="34"/>
      <c r="M59" s="34"/>
      <c r="N59" s="34"/>
      <c r="O59" s="34"/>
      <c r="P59" s="29">
        <v>5</v>
      </c>
      <c r="Q59" s="30">
        <f t="shared" si="0"/>
        <v>4.4000000000000004</v>
      </c>
      <c r="R59" s="31" t="str">
        <f t="shared" si="3"/>
        <v>D</v>
      </c>
      <c r="S59" s="32" t="str">
        <f t="shared" si="1"/>
        <v>Trung bình yếu</v>
      </c>
      <c r="T59" s="33" t="str">
        <f t="shared" si="4"/>
        <v/>
      </c>
      <c r="U59" s="3"/>
      <c r="V59" s="97" t="str">
        <f t="shared" si="2"/>
        <v>Đạt</v>
      </c>
      <c r="W59" s="81"/>
      <c r="X59" s="69"/>
      <c r="Y59" s="69"/>
      <c r="Z59" s="69"/>
      <c r="AA59" s="69"/>
      <c r="AB59" s="69"/>
      <c r="AC59" s="69"/>
      <c r="AD59" s="69"/>
      <c r="AE59" s="69"/>
      <c r="AF59" s="69"/>
      <c r="AG59" s="69"/>
      <c r="AH59" s="69"/>
      <c r="AI59" s="69"/>
      <c r="AJ59" s="69"/>
      <c r="AK59" s="69"/>
      <c r="AL59" s="2"/>
    </row>
    <row r="60" spans="2:38" ht="18.75" customHeight="1">
      <c r="B60" s="22">
        <v>50</v>
      </c>
      <c r="C60" s="23" t="s">
        <v>537</v>
      </c>
      <c r="D60" s="24" t="s">
        <v>538</v>
      </c>
      <c r="E60" s="25" t="s">
        <v>267</v>
      </c>
      <c r="F60" s="26">
        <v>34513</v>
      </c>
      <c r="G60" s="23" t="s">
        <v>110</v>
      </c>
      <c r="H60" s="27">
        <v>7</v>
      </c>
      <c r="I60" s="27">
        <v>2</v>
      </c>
      <c r="J60" s="27" t="s">
        <v>27</v>
      </c>
      <c r="K60" s="27">
        <v>3</v>
      </c>
      <c r="L60" s="34"/>
      <c r="M60" s="34"/>
      <c r="N60" s="34"/>
      <c r="O60" s="34"/>
      <c r="P60" s="29">
        <v>2.5</v>
      </c>
      <c r="Q60" s="30">
        <f t="shared" si="0"/>
        <v>3</v>
      </c>
      <c r="R60" s="31" t="str">
        <f t="shared" si="3"/>
        <v>F</v>
      </c>
      <c r="S60" s="32" t="str">
        <f t="shared" si="1"/>
        <v>Kém</v>
      </c>
      <c r="T60" s="33" t="str">
        <f t="shared" si="4"/>
        <v/>
      </c>
      <c r="U60" s="3"/>
      <c r="V60" s="97" t="str">
        <f t="shared" si="2"/>
        <v>Học lại</v>
      </c>
      <c r="W60" s="81"/>
      <c r="X60" s="69"/>
      <c r="Y60" s="69"/>
      <c r="Z60" s="69"/>
      <c r="AA60" s="69"/>
      <c r="AB60" s="69"/>
      <c r="AC60" s="69"/>
      <c r="AD60" s="69"/>
      <c r="AE60" s="69"/>
      <c r="AF60" s="69"/>
      <c r="AG60" s="69"/>
      <c r="AH60" s="69"/>
      <c r="AI60" s="69"/>
      <c r="AJ60" s="69"/>
      <c r="AK60" s="69"/>
      <c r="AL60" s="2"/>
    </row>
    <row r="61" spans="2:38" ht="18.75" customHeight="1">
      <c r="B61" s="22">
        <v>51</v>
      </c>
      <c r="C61" s="23" t="s">
        <v>539</v>
      </c>
      <c r="D61" s="24" t="s">
        <v>540</v>
      </c>
      <c r="E61" s="25" t="s">
        <v>312</v>
      </c>
      <c r="F61" s="26">
        <v>34655</v>
      </c>
      <c r="G61" s="23" t="s">
        <v>101</v>
      </c>
      <c r="H61" s="27">
        <v>9</v>
      </c>
      <c r="I61" s="27">
        <v>2</v>
      </c>
      <c r="J61" s="27" t="s">
        <v>27</v>
      </c>
      <c r="K61" s="27">
        <v>2</v>
      </c>
      <c r="L61" s="34"/>
      <c r="M61" s="34"/>
      <c r="N61" s="34"/>
      <c r="O61" s="34"/>
      <c r="P61" s="29">
        <v>0</v>
      </c>
      <c r="Q61" s="30">
        <f t="shared" si="0"/>
        <v>1.7</v>
      </c>
      <c r="R61" s="31" t="str">
        <f t="shared" si="3"/>
        <v>F</v>
      </c>
      <c r="S61" s="32" t="str">
        <f t="shared" si="1"/>
        <v>Kém</v>
      </c>
      <c r="T61" s="33" t="s">
        <v>712</v>
      </c>
      <c r="U61" s="3"/>
      <c r="V61" s="97" t="str">
        <f t="shared" si="2"/>
        <v>Học lại</v>
      </c>
      <c r="W61" s="81"/>
      <c r="X61" s="69"/>
      <c r="Y61" s="69"/>
      <c r="Z61" s="69"/>
      <c r="AA61" s="69"/>
      <c r="AB61" s="69"/>
      <c r="AC61" s="69"/>
      <c r="AD61" s="69"/>
      <c r="AE61" s="69"/>
      <c r="AF61" s="69"/>
      <c r="AG61" s="69"/>
      <c r="AH61" s="69"/>
      <c r="AI61" s="69"/>
      <c r="AJ61" s="69"/>
      <c r="AK61" s="69"/>
      <c r="AL61" s="2"/>
    </row>
    <row r="62" spans="2:38" ht="18.75" customHeight="1">
      <c r="B62" s="22">
        <v>52</v>
      </c>
      <c r="C62" s="23" t="s">
        <v>541</v>
      </c>
      <c r="D62" s="24" t="s">
        <v>133</v>
      </c>
      <c r="E62" s="25" t="s">
        <v>270</v>
      </c>
      <c r="F62" s="26">
        <v>34507</v>
      </c>
      <c r="G62" s="23" t="s">
        <v>94</v>
      </c>
      <c r="H62" s="27">
        <v>9</v>
      </c>
      <c r="I62" s="27">
        <v>4</v>
      </c>
      <c r="J62" s="27" t="s">
        <v>27</v>
      </c>
      <c r="K62" s="27">
        <v>2</v>
      </c>
      <c r="L62" s="34"/>
      <c r="M62" s="34"/>
      <c r="N62" s="34"/>
      <c r="O62" s="34"/>
      <c r="P62" s="29">
        <v>4</v>
      </c>
      <c r="Q62" s="30">
        <f t="shared" si="0"/>
        <v>4.0999999999999996</v>
      </c>
      <c r="R62" s="31" t="str">
        <f t="shared" si="3"/>
        <v>D</v>
      </c>
      <c r="S62" s="32" t="str">
        <f t="shared" si="1"/>
        <v>Trung bình yếu</v>
      </c>
      <c r="T62" s="33" t="str">
        <f t="shared" si="4"/>
        <v/>
      </c>
      <c r="U62" s="3"/>
      <c r="V62" s="97" t="str">
        <f t="shared" si="2"/>
        <v>Đạt</v>
      </c>
      <c r="W62" s="81"/>
      <c r="X62" s="69"/>
      <c r="Y62" s="69"/>
      <c r="Z62" s="69"/>
      <c r="AA62" s="69"/>
      <c r="AB62" s="69"/>
      <c r="AC62" s="69"/>
      <c r="AD62" s="69"/>
      <c r="AE62" s="69"/>
      <c r="AF62" s="69"/>
      <c r="AG62" s="69"/>
      <c r="AH62" s="69"/>
      <c r="AI62" s="69"/>
      <c r="AJ62" s="69"/>
      <c r="AK62" s="69"/>
      <c r="AL62" s="2"/>
    </row>
    <row r="63" spans="2:38" ht="18.75" customHeight="1">
      <c r="B63" s="22">
        <v>53</v>
      </c>
      <c r="C63" s="23" t="s">
        <v>542</v>
      </c>
      <c r="D63" s="24" t="s">
        <v>543</v>
      </c>
      <c r="E63" s="25" t="s">
        <v>315</v>
      </c>
      <c r="F63" s="26">
        <v>34340</v>
      </c>
      <c r="G63" s="23" t="s">
        <v>101</v>
      </c>
      <c r="H63" s="27"/>
      <c r="I63" s="27"/>
      <c r="J63" s="27" t="s">
        <v>27</v>
      </c>
      <c r="K63" s="27"/>
      <c r="L63" s="34"/>
      <c r="M63" s="34"/>
      <c r="N63" s="34"/>
      <c r="O63" s="34"/>
      <c r="P63" s="29"/>
      <c r="Q63" s="30">
        <f t="shared" si="0"/>
        <v>0</v>
      </c>
      <c r="R63" s="31" t="str">
        <f t="shared" si="3"/>
        <v>F</v>
      </c>
      <c r="S63" s="32" t="str">
        <f t="shared" si="1"/>
        <v>Kém</v>
      </c>
      <c r="T63" s="33" t="str">
        <f t="shared" si="4"/>
        <v>Không đủ ĐKDT</v>
      </c>
      <c r="U63" s="3"/>
      <c r="V63" s="97" t="str">
        <f t="shared" si="2"/>
        <v>Học lại</v>
      </c>
      <c r="W63" s="81"/>
      <c r="X63" s="69"/>
      <c r="Y63" s="69"/>
      <c r="Z63" s="69"/>
      <c r="AA63" s="69"/>
      <c r="AB63" s="69"/>
      <c r="AC63" s="69"/>
      <c r="AD63" s="69"/>
      <c r="AE63" s="69"/>
      <c r="AF63" s="69"/>
      <c r="AG63" s="69"/>
      <c r="AH63" s="69"/>
      <c r="AI63" s="69"/>
      <c r="AJ63" s="69"/>
      <c r="AK63" s="69"/>
      <c r="AL63" s="2"/>
    </row>
    <row r="64" spans="2:38" ht="18.75" customHeight="1">
      <c r="B64" s="22">
        <v>54</v>
      </c>
      <c r="C64" s="23" t="s">
        <v>544</v>
      </c>
      <c r="D64" s="24" t="s">
        <v>545</v>
      </c>
      <c r="E64" s="25" t="s">
        <v>104</v>
      </c>
      <c r="F64" s="26">
        <v>34505</v>
      </c>
      <c r="G64" s="23" t="s">
        <v>128</v>
      </c>
      <c r="H64" s="27">
        <v>9</v>
      </c>
      <c r="I64" s="27">
        <v>3</v>
      </c>
      <c r="J64" s="27" t="s">
        <v>27</v>
      </c>
      <c r="K64" s="27">
        <v>5</v>
      </c>
      <c r="L64" s="34"/>
      <c r="M64" s="34"/>
      <c r="N64" s="34"/>
      <c r="O64" s="34"/>
      <c r="P64" s="29">
        <v>4.5</v>
      </c>
      <c r="Q64" s="30">
        <f t="shared" si="0"/>
        <v>4.8</v>
      </c>
      <c r="R64" s="31" t="str">
        <f t="shared" si="3"/>
        <v>D</v>
      </c>
      <c r="S64" s="32" t="str">
        <f t="shared" si="1"/>
        <v>Trung bình yếu</v>
      </c>
      <c r="T64" s="33" t="str">
        <f t="shared" si="4"/>
        <v/>
      </c>
      <c r="U64" s="3"/>
      <c r="V64" s="97" t="str">
        <f t="shared" si="2"/>
        <v>Đạt</v>
      </c>
      <c r="W64" s="81"/>
      <c r="X64" s="69"/>
      <c r="Y64" s="69"/>
      <c r="Z64" s="69"/>
      <c r="AA64" s="69"/>
      <c r="AB64" s="69"/>
      <c r="AC64" s="69"/>
      <c r="AD64" s="69"/>
      <c r="AE64" s="69"/>
      <c r="AF64" s="69"/>
      <c r="AG64" s="69"/>
      <c r="AH64" s="69"/>
      <c r="AI64" s="69"/>
      <c r="AJ64" s="69"/>
      <c r="AK64" s="69"/>
      <c r="AL64" s="2"/>
    </row>
    <row r="65" spans="1:38" ht="18.75" customHeight="1">
      <c r="B65" s="22">
        <v>55</v>
      </c>
      <c r="C65" s="23" t="s">
        <v>546</v>
      </c>
      <c r="D65" s="24" t="s">
        <v>547</v>
      </c>
      <c r="E65" s="25" t="s">
        <v>104</v>
      </c>
      <c r="F65" s="26">
        <v>34402</v>
      </c>
      <c r="G65" s="23" t="s">
        <v>101</v>
      </c>
      <c r="H65" s="27">
        <v>9</v>
      </c>
      <c r="I65" s="27">
        <v>6</v>
      </c>
      <c r="J65" s="27" t="s">
        <v>27</v>
      </c>
      <c r="K65" s="27">
        <v>4</v>
      </c>
      <c r="L65" s="34"/>
      <c r="M65" s="34"/>
      <c r="N65" s="34"/>
      <c r="O65" s="34"/>
      <c r="P65" s="29">
        <v>7</v>
      </c>
      <c r="Q65" s="30">
        <f t="shared" si="0"/>
        <v>6.4</v>
      </c>
      <c r="R65" s="31" t="str">
        <f t="shared" si="3"/>
        <v>C</v>
      </c>
      <c r="S65" s="32" t="str">
        <f t="shared" si="1"/>
        <v>Trung bình</v>
      </c>
      <c r="T65" s="33" t="str">
        <f t="shared" si="4"/>
        <v/>
      </c>
      <c r="U65" s="3"/>
      <c r="V65" s="97" t="str">
        <f t="shared" si="2"/>
        <v>Đạt</v>
      </c>
      <c r="W65" s="81"/>
      <c r="X65" s="69"/>
      <c r="Y65" s="69"/>
      <c r="Z65" s="69"/>
      <c r="AA65" s="69"/>
      <c r="AB65" s="69"/>
      <c r="AC65" s="69"/>
      <c r="AD65" s="69"/>
      <c r="AE65" s="69"/>
      <c r="AF65" s="69"/>
      <c r="AG65" s="69"/>
      <c r="AH65" s="69"/>
      <c r="AI65" s="69"/>
      <c r="AJ65" s="69"/>
      <c r="AK65" s="69"/>
      <c r="AL65" s="2"/>
    </row>
    <row r="66" spans="1:38" ht="18.75" customHeight="1">
      <c r="B66" s="22">
        <v>56</v>
      </c>
      <c r="C66" s="23" t="s">
        <v>548</v>
      </c>
      <c r="D66" s="24" t="s">
        <v>74</v>
      </c>
      <c r="E66" s="25" t="s">
        <v>549</v>
      </c>
      <c r="F66" s="26">
        <v>34020</v>
      </c>
      <c r="G66" s="23" t="s">
        <v>128</v>
      </c>
      <c r="H66" s="27">
        <v>9</v>
      </c>
      <c r="I66" s="27">
        <v>5</v>
      </c>
      <c r="J66" s="27" t="s">
        <v>27</v>
      </c>
      <c r="K66" s="27">
        <v>2</v>
      </c>
      <c r="L66" s="34"/>
      <c r="M66" s="34"/>
      <c r="N66" s="34"/>
      <c r="O66" s="34"/>
      <c r="P66" s="29">
        <v>3.5</v>
      </c>
      <c r="Q66" s="30">
        <f t="shared" si="0"/>
        <v>4.0999999999999996</v>
      </c>
      <c r="R66" s="31" t="str">
        <f t="shared" si="3"/>
        <v>D</v>
      </c>
      <c r="S66" s="32" t="str">
        <f t="shared" si="1"/>
        <v>Trung bình yếu</v>
      </c>
      <c r="T66" s="33" t="str">
        <f t="shared" si="4"/>
        <v/>
      </c>
      <c r="U66" s="3"/>
      <c r="V66" s="97" t="str">
        <f t="shared" si="2"/>
        <v>Đạt</v>
      </c>
      <c r="W66" s="81"/>
      <c r="X66" s="69"/>
      <c r="Y66" s="69"/>
      <c r="Z66" s="69"/>
      <c r="AA66" s="69"/>
      <c r="AB66" s="69"/>
      <c r="AC66" s="69"/>
      <c r="AD66" s="69"/>
      <c r="AE66" s="69"/>
      <c r="AF66" s="69"/>
      <c r="AG66" s="69"/>
      <c r="AH66" s="69"/>
      <c r="AI66" s="69"/>
      <c r="AJ66" s="69"/>
      <c r="AK66" s="69"/>
      <c r="AL66" s="2"/>
    </row>
    <row r="67" spans="1:38" ht="18.75" customHeight="1">
      <c r="B67" s="22">
        <v>57</v>
      </c>
      <c r="C67" s="23" t="s">
        <v>550</v>
      </c>
      <c r="D67" s="24" t="s">
        <v>314</v>
      </c>
      <c r="E67" s="25" t="s">
        <v>551</v>
      </c>
      <c r="F67" s="26">
        <v>34517</v>
      </c>
      <c r="G67" s="23" t="s">
        <v>94</v>
      </c>
      <c r="H67" s="27">
        <v>9</v>
      </c>
      <c r="I67" s="27">
        <v>2</v>
      </c>
      <c r="J67" s="27" t="s">
        <v>27</v>
      </c>
      <c r="K67" s="27">
        <v>2</v>
      </c>
      <c r="L67" s="34"/>
      <c r="M67" s="34"/>
      <c r="N67" s="34"/>
      <c r="O67" s="34"/>
      <c r="P67" s="29">
        <v>0</v>
      </c>
      <c r="Q67" s="30">
        <f t="shared" si="0"/>
        <v>1.7</v>
      </c>
      <c r="R67" s="31" t="str">
        <f t="shared" si="3"/>
        <v>F</v>
      </c>
      <c r="S67" s="32" t="str">
        <f t="shared" si="1"/>
        <v>Kém</v>
      </c>
      <c r="T67" s="33" t="s">
        <v>712</v>
      </c>
      <c r="U67" s="3"/>
      <c r="V67" s="97" t="str">
        <f t="shared" si="2"/>
        <v>Học lại</v>
      </c>
      <c r="W67" s="81"/>
      <c r="X67" s="69"/>
      <c r="Y67" s="69"/>
      <c r="Z67" s="69"/>
      <c r="AA67" s="69"/>
      <c r="AB67" s="69"/>
      <c r="AC67" s="69"/>
      <c r="AD67" s="69"/>
      <c r="AE67" s="69"/>
      <c r="AF67" s="69"/>
      <c r="AG67" s="69"/>
      <c r="AH67" s="69"/>
      <c r="AI67" s="69"/>
      <c r="AJ67" s="69"/>
      <c r="AK67" s="69"/>
      <c r="AL67" s="2"/>
    </row>
    <row r="68" spans="1:38" ht="18.75" customHeight="1">
      <c r="B68" s="22">
        <v>58</v>
      </c>
      <c r="C68" s="23" t="s">
        <v>552</v>
      </c>
      <c r="D68" s="24" t="s">
        <v>553</v>
      </c>
      <c r="E68" s="25" t="s">
        <v>175</v>
      </c>
      <c r="F68" s="26">
        <v>34097</v>
      </c>
      <c r="G68" s="23" t="s">
        <v>106</v>
      </c>
      <c r="H68" s="27">
        <v>7</v>
      </c>
      <c r="I68" s="27">
        <v>3</v>
      </c>
      <c r="J68" s="27" t="s">
        <v>27</v>
      </c>
      <c r="K68" s="27">
        <v>2</v>
      </c>
      <c r="L68" s="34"/>
      <c r="M68" s="34"/>
      <c r="N68" s="34"/>
      <c r="O68" s="34"/>
      <c r="P68" s="29">
        <v>3.5</v>
      </c>
      <c r="Q68" s="30">
        <f t="shared" si="0"/>
        <v>3.5</v>
      </c>
      <c r="R68" s="31" t="str">
        <f t="shared" si="3"/>
        <v>F</v>
      </c>
      <c r="S68" s="32" t="str">
        <f t="shared" si="1"/>
        <v>Kém</v>
      </c>
      <c r="T68" s="33" t="str">
        <f t="shared" si="4"/>
        <v/>
      </c>
      <c r="U68" s="3"/>
      <c r="V68" s="97" t="str">
        <f t="shared" si="2"/>
        <v>Học lại</v>
      </c>
      <c r="W68" s="81"/>
      <c r="X68" s="69"/>
      <c r="Y68" s="69"/>
      <c r="Z68" s="69"/>
      <c r="AA68" s="69"/>
      <c r="AB68" s="69"/>
      <c r="AC68" s="69"/>
      <c r="AD68" s="69"/>
      <c r="AE68" s="69"/>
      <c r="AF68" s="69"/>
      <c r="AG68" s="69"/>
      <c r="AH68" s="69"/>
      <c r="AI68" s="69"/>
      <c r="AJ68" s="69"/>
      <c r="AK68" s="69"/>
      <c r="AL68" s="2"/>
    </row>
    <row r="69" spans="1:38" ht="18.75" customHeight="1">
      <c r="B69" s="35">
        <v>59</v>
      </c>
      <c r="C69" s="36" t="s">
        <v>554</v>
      </c>
      <c r="D69" s="37" t="s">
        <v>153</v>
      </c>
      <c r="E69" s="38" t="s">
        <v>555</v>
      </c>
      <c r="F69" s="39"/>
      <c r="G69" s="36" t="s">
        <v>556</v>
      </c>
      <c r="H69" s="40">
        <v>8</v>
      </c>
      <c r="I69" s="40">
        <v>2</v>
      </c>
      <c r="J69" s="40" t="s">
        <v>27</v>
      </c>
      <c r="K69" s="40">
        <v>3</v>
      </c>
      <c r="L69" s="41"/>
      <c r="M69" s="41"/>
      <c r="N69" s="41"/>
      <c r="O69" s="41"/>
      <c r="P69" s="42">
        <v>4.5</v>
      </c>
      <c r="Q69" s="43">
        <f t="shared" si="0"/>
        <v>4.0999999999999996</v>
      </c>
      <c r="R69" s="44" t="str">
        <f t="shared" si="3"/>
        <v>D</v>
      </c>
      <c r="S69" s="45" t="str">
        <f t="shared" si="1"/>
        <v>Trung bình yếu</v>
      </c>
      <c r="T69" s="46" t="str">
        <f t="shared" si="4"/>
        <v/>
      </c>
      <c r="U69" s="3"/>
      <c r="V69" s="97" t="str">
        <f t="shared" si="2"/>
        <v>Đạt</v>
      </c>
      <c r="W69" s="81"/>
      <c r="X69" s="69"/>
      <c r="Y69" s="69"/>
      <c r="Z69" s="69"/>
      <c r="AA69" s="69"/>
      <c r="AB69" s="69"/>
      <c r="AC69" s="69"/>
      <c r="AD69" s="69"/>
      <c r="AE69" s="69"/>
      <c r="AF69" s="69"/>
      <c r="AG69" s="69"/>
      <c r="AH69" s="69"/>
      <c r="AI69" s="69"/>
      <c r="AJ69" s="69"/>
      <c r="AK69" s="69"/>
      <c r="AL69" s="2"/>
    </row>
    <row r="70" spans="1:38" ht="7.5" customHeight="1">
      <c r="A70" s="2"/>
      <c r="B70" s="47"/>
      <c r="C70" s="48"/>
      <c r="D70" s="48"/>
      <c r="E70" s="49"/>
      <c r="F70" s="49"/>
      <c r="G70" s="49"/>
      <c r="H70" s="50"/>
      <c r="I70" s="51"/>
      <c r="J70" s="51"/>
      <c r="K70" s="52"/>
      <c r="L70" s="52"/>
      <c r="M70" s="52"/>
      <c r="N70" s="52"/>
      <c r="O70" s="52"/>
      <c r="P70" s="52"/>
      <c r="Q70" s="52"/>
      <c r="R70" s="52"/>
      <c r="S70" s="52"/>
      <c r="T70" s="52"/>
      <c r="U70" s="3"/>
    </row>
    <row r="71" spans="1:38" ht="16.5">
      <c r="A71" s="2"/>
      <c r="B71" s="143" t="s">
        <v>28</v>
      </c>
      <c r="C71" s="143"/>
      <c r="D71" s="48"/>
      <c r="E71" s="49"/>
      <c r="F71" s="49"/>
      <c r="G71" s="49"/>
      <c r="H71" s="50"/>
      <c r="I71" s="51"/>
      <c r="J71" s="51"/>
      <c r="K71" s="52"/>
      <c r="L71" s="52"/>
      <c r="M71" s="52"/>
      <c r="N71" s="52"/>
      <c r="O71" s="52"/>
      <c r="P71" s="52"/>
      <c r="Q71" s="52"/>
      <c r="R71" s="52"/>
      <c r="S71" s="52"/>
      <c r="T71" s="52"/>
      <c r="U71" s="3"/>
    </row>
    <row r="72" spans="1:38" ht="16.5" customHeight="1">
      <c r="A72" s="2"/>
      <c r="B72" s="53" t="s">
        <v>29</v>
      </c>
      <c r="C72" s="53"/>
      <c r="D72" s="54">
        <f>+$Y$9</f>
        <v>59</v>
      </c>
      <c r="E72" s="55" t="s">
        <v>30</v>
      </c>
      <c r="F72" s="55"/>
      <c r="G72" s="150" t="s">
        <v>31</v>
      </c>
      <c r="H72" s="150"/>
      <c r="I72" s="150"/>
      <c r="J72" s="150"/>
      <c r="K72" s="150"/>
      <c r="L72" s="150"/>
      <c r="M72" s="150"/>
      <c r="N72" s="150"/>
      <c r="O72" s="150"/>
      <c r="P72" s="56">
        <f>$Y$9 -COUNTIF($T$10:$T$259,"Vắng") -COUNTIF($T$10:$T$259,"Vắng có phép") - COUNTIF($T$10:$T$259,"Đình chỉ thi") - COUNTIF($T$10:$T$259,"Không đủ ĐKDT")</f>
        <v>50</v>
      </c>
      <c r="Q72" s="56"/>
      <c r="R72" s="57"/>
      <c r="S72" s="58"/>
      <c r="T72" s="58" t="s">
        <v>30</v>
      </c>
      <c r="U72" s="3"/>
    </row>
    <row r="73" spans="1:38" ht="16.5" customHeight="1">
      <c r="A73" s="2"/>
      <c r="B73" s="53" t="s">
        <v>32</v>
      </c>
      <c r="C73" s="53"/>
      <c r="D73" s="54">
        <f>+$AJ$9</f>
        <v>38</v>
      </c>
      <c r="E73" s="55" t="s">
        <v>30</v>
      </c>
      <c r="F73" s="55"/>
      <c r="G73" s="150" t="s">
        <v>33</v>
      </c>
      <c r="H73" s="150"/>
      <c r="I73" s="150"/>
      <c r="J73" s="150"/>
      <c r="K73" s="150"/>
      <c r="L73" s="150"/>
      <c r="M73" s="150"/>
      <c r="N73" s="150"/>
      <c r="O73" s="150"/>
      <c r="P73" s="59">
        <f>COUNTIF($T$10:$T$135,"Vắng")</f>
        <v>5</v>
      </c>
      <c r="Q73" s="59"/>
      <c r="R73" s="60"/>
      <c r="S73" s="58"/>
      <c r="T73" s="58" t="s">
        <v>30</v>
      </c>
      <c r="U73" s="3"/>
    </row>
    <row r="74" spans="1:38" ht="16.5" customHeight="1">
      <c r="A74" s="2"/>
      <c r="B74" s="53" t="s">
        <v>52</v>
      </c>
      <c r="C74" s="53"/>
      <c r="D74" s="91">
        <f>COUNTIF(V11:V69,"Học lại")</f>
        <v>21</v>
      </c>
      <c r="E74" s="55" t="s">
        <v>30</v>
      </c>
      <c r="F74" s="55"/>
      <c r="G74" s="150" t="s">
        <v>53</v>
      </c>
      <c r="H74" s="150"/>
      <c r="I74" s="150"/>
      <c r="J74" s="150"/>
      <c r="K74" s="150"/>
      <c r="L74" s="150"/>
      <c r="M74" s="150"/>
      <c r="N74" s="150"/>
      <c r="O74" s="150"/>
      <c r="P74" s="56">
        <f>COUNTIF($T$10:$T$135,"Vắng có phép")</f>
        <v>0</v>
      </c>
      <c r="Q74" s="56"/>
      <c r="R74" s="57"/>
      <c r="S74" s="58"/>
      <c r="T74" s="58" t="s">
        <v>30</v>
      </c>
      <c r="U74" s="3"/>
    </row>
    <row r="75" spans="1:38" ht="3" customHeight="1">
      <c r="A75" s="2"/>
      <c r="B75" s="47"/>
      <c r="C75" s="48"/>
      <c r="D75" s="48"/>
      <c r="E75" s="49"/>
      <c r="F75" s="49"/>
      <c r="G75" s="49"/>
      <c r="H75" s="50"/>
      <c r="I75" s="51"/>
      <c r="J75" s="51"/>
      <c r="K75" s="52"/>
      <c r="L75" s="52"/>
      <c r="M75" s="52"/>
      <c r="N75" s="52"/>
      <c r="O75" s="52"/>
      <c r="P75" s="52"/>
      <c r="Q75" s="52"/>
      <c r="R75" s="52"/>
      <c r="S75" s="52"/>
      <c r="T75" s="52"/>
      <c r="U75" s="3"/>
    </row>
    <row r="76" spans="1:38">
      <c r="B76" s="92"/>
      <c r="C76" s="92"/>
      <c r="D76" s="93"/>
      <c r="E76" s="94"/>
      <c r="F76" s="3"/>
      <c r="G76" s="3"/>
      <c r="H76" s="3"/>
      <c r="I76" s="3"/>
      <c r="J76" s="149"/>
      <c r="K76" s="149"/>
      <c r="L76" s="149"/>
      <c r="M76" s="149"/>
      <c r="N76" s="149"/>
      <c r="O76" s="149"/>
      <c r="P76" s="149"/>
      <c r="Q76" s="149"/>
      <c r="R76" s="149"/>
      <c r="S76" s="149"/>
      <c r="T76" s="149"/>
      <c r="U76" s="3"/>
    </row>
    <row r="77" spans="1:38">
      <c r="B77" s="92"/>
      <c r="C77" s="92"/>
      <c r="D77" s="93"/>
      <c r="E77" s="94"/>
      <c r="F77" s="3"/>
      <c r="G77" s="3"/>
      <c r="H77" s="3"/>
      <c r="I77" s="3"/>
      <c r="J77" s="149" t="s">
        <v>714</v>
      </c>
      <c r="K77" s="149"/>
      <c r="L77" s="149"/>
      <c r="M77" s="149"/>
      <c r="N77" s="149"/>
      <c r="O77" s="149"/>
      <c r="P77" s="149"/>
      <c r="Q77" s="149"/>
      <c r="R77" s="149"/>
      <c r="S77" s="149"/>
      <c r="T77" s="149"/>
      <c r="U77" s="3"/>
    </row>
    <row r="78" spans="1:38">
      <c r="A78" s="61"/>
      <c r="B78" s="138" t="s">
        <v>34</v>
      </c>
      <c r="C78" s="138"/>
      <c r="D78" s="138"/>
      <c r="E78" s="138"/>
      <c r="F78" s="138"/>
      <c r="G78" s="138"/>
      <c r="H78" s="138"/>
      <c r="I78" s="62"/>
      <c r="J78" s="139" t="s">
        <v>35</v>
      </c>
      <c r="K78" s="139"/>
      <c r="L78" s="139"/>
      <c r="M78" s="139"/>
      <c r="N78" s="139"/>
      <c r="O78" s="139"/>
      <c r="P78" s="139"/>
      <c r="Q78" s="139"/>
      <c r="R78" s="139"/>
      <c r="S78" s="139"/>
      <c r="T78" s="139"/>
      <c r="U78" s="3"/>
    </row>
    <row r="79" spans="1:38" ht="4.5" customHeight="1">
      <c r="A79" s="2"/>
      <c r="B79" s="47"/>
      <c r="C79" s="63"/>
      <c r="D79" s="63"/>
      <c r="E79" s="64"/>
      <c r="F79" s="64"/>
      <c r="G79" s="64"/>
      <c r="H79" s="65"/>
      <c r="I79" s="66"/>
      <c r="J79" s="66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</row>
    <row r="80" spans="1:38" s="2" customFormat="1">
      <c r="B80" s="138" t="s">
        <v>36</v>
      </c>
      <c r="C80" s="138"/>
      <c r="D80" s="140" t="s">
        <v>37</v>
      </c>
      <c r="E80" s="140"/>
      <c r="F80" s="140"/>
      <c r="G80" s="140"/>
      <c r="H80" s="140"/>
      <c r="I80" s="66"/>
      <c r="J80" s="66"/>
      <c r="K80" s="52"/>
      <c r="L80" s="52"/>
      <c r="M80" s="52"/>
      <c r="N80" s="52"/>
      <c r="O80" s="52"/>
      <c r="P80" s="52"/>
      <c r="Q80" s="52"/>
      <c r="R80" s="52"/>
      <c r="S80" s="52"/>
      <c r="T80" s="52"/>
      <c r="U80" s="3"/>
      <c r="V80" s="69"/>
      <c r="W80" s="68"/>
      <c r="X80" s="68"/>
      <c r="Y80" s="68"/>
      <c r="Z80" s="68"/>
      <c r="AA80" s="68"/>
      <c r="AB80" s="68"/>
      <c r="AC80" s="68"/>
      <c r="AD80" s="68"/>
      <c r="AE80" s="68"/>
      <c r="AF80" s="68"/>
      <c r="AG80" s="68"/>
      <c r="AH80" s="68"/>
      <c r="AI80" s="68"/>
      <c r="AJ80" s="68"/>
      <c r="AK80" s="68"/>
      <c r="AL80" s="68"/>
    </row>
    <row r="81" spans="1:38" s="2" customFormat="1">
      <c r="A81" s="1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69"/>
      <c r="W81" s="68"/>
      <c r="X81" s="68"/>
      <c r="Y81" s="68"/>
      <c r="Z81" s="68"/>
      <c r="AA81" s="68"/>
      <c r="AB81" s="68"/>
      <c r="AC81" s="68"/>
      <c r="AD81" s="68"/>
      <c r="AE81" s="68"/>
      <c r="AF81" s="68"/>
      <c r="AG81" s="68"/>
      <c r="AH81" s="68"/>
      <c r="AI81" s="68"/>
      <c r="AJ81" s="68"/>
      <c r="AK81" s="68"/>
      <c r="AL81" s="68"/>
    </row>
    <row r="82" spans="1:38" s="2" customFormat="1">
      <c r="A82" s="1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69"/>
      <c r="W82" s="68"/>
      <c r="X82" s="68"/>
      <c r="Y82" s="68"/>
      <c r="Z82" s="68"/>
      <c r="AA82" s="68"/>
      <c r="AB82" s="68"/>
      <c r="AC82" s="68"/>
      <c r="AD82" s="68"/>
      <c r="AE82" s="68"/>
      <c r="AF82" s="68"/>
      <c r="AG82" s="68"/>
      <c r="AH82" s="68"/>
      <c r="AI82" s="68"/>
      <c r="AJ82" s="68"/>
      <c r="AK82" s="68"/>
      <c r="AL82" s="68"/>
    </row>
    <row r="83" spans="1:38" s="2" customFormat="1">
      <c r="A83" s="1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69"/>
      <c r="W83" s="68"/>
      <c r="X83" s="68"/>
      <c r="Y83" s="68"/>
      <c r="Z83" s="68"/>
      <c r="AA83" s="68"/>
      <c r="AB83" s="68"/>
      <c r="AC83" s="68"/>
      <c r="AD83" s="68"/>
      <c r="AE83" s="68"/>
      <c r="AF83" s="68"/>
      <c r="AG83" s="68"/>
      <c r="AH83" s="68"/>
      <c r="AI83" s="68"/>
      <c r="AJ83" s="68"/>
      <c r="AK83" s="68"/>
      <c r="AL83" s="68"/>
    </row>
    <row r="84" spans="1:38" s="2" customFormat="1" ht="9.75" customHeight="1">
      <c r="A84" s="1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69"/>
      <c r="W84" s="68"/>
      <c r="X84" s="68"/>
      <c r="Y84" s="68"/>
      <c r="Z84" s="68"/>
      <c r="AA84" s="68"/>
      <c r="AB84" s="68"/>
      <c r="AC84" s="68"/>
      <c r="AD84" s="68"/>
      <c r="AE84" s="68"/>
      <c r="AF84" s="68"/>
      <c r="AG84" s="68"/>
      <c r="AH84" s="68"/>
      <c r="AI84" s="68"/>
      <c r="AJ84" s="68"/>
      <c r="AK84" s="68"/>
      <c r="AL84" s="68"/>
    </row>
    <row r="85" spans="1:38" s="2" customFormat="1" ht="3.75" customHeight="1">
      <c r="A85" s="1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69"/>
      <c r="W85" s="68"/>
      <c r="X85" s="68"/>
      <c r="Y85" s="68"/>
      <c r="Z85" s="68"/>
      <c r="AA85" s="68"/>
      <c r="AB85" s="68"/>
      <c r="AC85" s="68"/>
      <c r="AD85" s="68"/>
      <c r="AE85" s="68"/>
      <c r="AF85" s="68"/>
      <c r="AG85" s="68"/>
      <c r="AH85" s="68"/>
      <c r="AI85" s="68"/>
      <c r="AJ85" s="68"/>
      <c r="AK85" s="68"/>
      <c r="AL85" s="68"/>
    </row>
    <row r="86" spans="1:38" s="2" customFormat="1" ht="18" customHeight="1">
      <c r="A86" s="119" t="s">
        <v>713</v>
      </c>
      <c r="B86" s="119"/>
      <c r="C86" s="119"/>
      <c r="D86" s="119" t="s">
        <v>38</v>
      </c>
      <c r="E86" s="119"/>
      <c r="F86" s="119"/>
      <c r="G86" s="119"/>
      <c r="H86" s="119"/>
      <c r="I86" s="113"/>
      <c r="J86" s="119" t="s">
        <v>39</v>
      </c>
      <c r="K86" s="119"/>
      <c r="L86" s="119"/>
      <c r="M86" s="119"/>
      <c r="N86" s="119"/>
      <c r="O86" s="119"/>
      <c r="P86" s="119"/>
      <c r="Q86" s="119"/>
      <c r="R86" s="119"/>
      <c r="S86" s="119"/>
      <c r="T86" s="119"/>
      <c r="U86" s="3"/>
      <c r="V86" s="69"/>
      <c r="W86" s="68"/>
      <c r="X86" s="68"/>
      <c r="Y86" s="68"/>
      <c r="Z86" s="68"/>
      <c r="AA86" s="68"/>
      <c r="AB86" s="68"/>
      <c r="AC86" s="68"/>
      <c r="AD86" s="68"/>
      <c r="AE86" s="68"/>
      <c r="AF86" s="68"/>
      <c r="AG86" s="68"/>
      <c r="AH86" s="68"/>
      <c r="AI86" s="68"/>
      <c r="AJ86" s="68"/>
      <c r="AK86" s="68"/>
      <c r="AL86" s="68"/>
    </row>
    <row r="87" spans="1:38" s="2" customFormat="1" ht="4.5" hidden="1" customHeight="1">
      <c r="A87" s="1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69"/>
      <c r="W87" s="68"/>
      <c r="X87" s="68"/>
      <c r="Y87" s="68"/>
      <c r="Z87" s="68"/>
      <c r="AA87" s="68"/>
      <c r="AB87" s="68"/>
      <c r="AC87" s="68"/>
      <c r="AD87" s="68"/>
      <c r="AE87" s="68"/>
      <c r="AF87" s="68"/>
      <c r="AG87" s="68"/>
      <c r="AH87" s="68"/>
      <c r="AI87" s="68"/>
      <c r="AJ87" s="68"/>
      <c r="AK87" s="68"/>
      <c r="AL87" s="68"/>
    </row>
    <row r="88" spans="1:38" s="2" customFormat="1" ht="36.75" hidden="1" customHeight="1">
      <c r="A88" s="1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69"/>
      <c r="W88" s="68"/>
      <c r="X88" s="68"/>
      <c r="Y88" s="68"/>
      <c r="Z88" s="68"/>
      <c r="AA88" s="68"/>
      <c r="AB88" s="68"/>
      <c r="AC88" s="68"/>
      <c r="AD88" s="68"/>
      <c r="AE88" s="68"/>
      <c r="AF88" s="68"/>
      <c r="AG88" s="68"/>
      <c r="AH88" s="68"/>
      <c r="AI88" s="68"/>
      <c r="AJ88" s="68"/>
      <c r="AK88" s="68"/>
      <c r="AL88" s="68"/>
    </row>
    <row r="89" spans="1:38" ht="38.25" hidden="1" customHeight="1">
      <c r="B89" s="147" t="s">
        <v>50</v>
      </c>
      <c r="C89" s="138"/>
      <c r="D89" s="138"/>
      <c r="E89" s="138"/>
      <c r="F89" s="138"/>
      <c r="G89" s="138"/>
      <c r="H89" s="147" t="s">
        <v>51</v>
      </c>
      <c r="I89" s="147"/>
      <c r="J89" s="147"/>
      <c r="K89" s="147"/>
      <c r="L89" s="147"/>
      <c r="M89" s="147"/>
      <c r="N89" s="148" t="s">
        <v>35</v>
      </c>
      <c r="O89" s="148"/>
      <c r="P89" s="148"/>
      <c r="Q89" s="148"/>
      <c r="R89" s="148"/>
      <c r="S89" s="148"/>
      <c r="T89" s="148"/>
    </row>
    <row r="90" spans="1:38" hidden="1">
      <c r="B90" s="47"/>
      <c r="C90" s="63"/>
      <c r="D90" s="63"/>
      <c r="E90" s="64"/>
      <c r="F90" s="64"/>
      <c r="G90" s="64"/>
      <c r="H90" s="65"/>
      <c r="I90" s="66"/>
      <c r="J90" s="66"/>
      <c r="K90" s="3"/>
      <c r="L90" s="3"/>
      <c r="M90" s="3"/>
      <c r="N90" s="3"/>
      <c r="O90" s="3"/>
      <c r="P90" s="3"/>
      <c r="Q90" s="3"/>
      <c r="R90" s="3"/>
      <c r="S90" s="3"/>
      <c r="T90" s="3"/>
    </row>
    <row r="91" spans="1:38" hidden="1">
      <c r="B91" s="138" t="s">
        <v>36</v>
      </c>
      <c r="C91" s="138"/>
      <c r="D91" s="140" t="s">
        <v>37</v>
      </c>
      <c r="E91" s="140"/>
      <c r="F91" s="140"/>
      <c r="G91" s="140"/>
      <c r="H91" s="140"/>
      <c r="I91" s="66"/>
      <c r="J91" s="66"/>
      <c r="K91" s="52"/>
      <c r="L91" s="52"/>
      <c r="M91" s="52"/>
      <c r="N91" s="52"/>
      <c r="O91" s="52"/>
      <c r="P91" s="52"/>
      <c r="Q91" s="52"/>
      <c r="R91" s="52"/>
      <c r="S91" s="52"/>
      <c r="T91" s="52"/>
    </row>
    <row r="92" spans="1:38" hidden="1"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</row>
    <row r="93" spans="1:38" hidden="1"/>
    <row r="94" spans="1:38" hidden="1"/>
    <row r="95" spans="1:38" hidden="1"/>
    <row r="96" spans="1:38" hidden="1"/>
    <row r="97" spans="2:20" hidden="1">
      <c r="B97" s="145"/>
      <c r="C97" s="145"/>
      <c r="D97" s="145"/>
      <c r="E97" s="145"/>
      <c r="F97" s="145"/>
      <c r="G97" s="145"/>
      <c r="H97" s="145"/>
      <c r="I97" s="145"/>
      <c r="J97" s="145"/>
      <c r="K97" s="145"/>
      <c r="L97" s="145"/>
      <c r="M97" s="145"/>
      <c r="N97" s="145" t="s">
        <v>39</v>
      </c>
      <c r="O97" s="145"/>
      <c r="P97" s="145"/>
      <c r="Q97" s="145"/>
      <c r="R97" s="145"/>
      <c r="S97" s="145"/>
      <c r="T97" s="145"/>
    </row>
  </sheetData>
  <sheetProtection formatCells="0" formatColumns="0" formatRows="0" insertColumns="0" insertRows="0" insertHyperlinks="0" deleteColumns="0" deleteRows="0" sort="0" autoFilter="0" pivotTables="0"/>
  <autoFilter ref="A9:AL69">
    <filterColumn colId="3" showButton="0"/>
    <filterColumn colId="12"/>
  </autoFilter>
  <mergeCells count="62">
    <mergeCell ref="B80:C80"/>
    <mergeCell ref="D80:H80"/>
    <mergeCell ref="N97:T97"/>
    <mergeCell ref="J86:T86"/>
    <mergeCell ref="B89:G89"/>
    <mergeCell ref="H89:M89"/>
    <mergeCell ref="N89:T89"/>
    <mergeCell ref="A86:C86"/>
    <mergeCell ref="D86:H86"/>
    <mergeCell ref="B91:C91"/>
    <mergeCell ref="D91:H91"/>
    <mergeCell ref="B97:D97"/>
    <mergeCell ref="E97:G97"/>
    <mergeCell ref="H97:M97"/>
    <mergeCell ref="R8:R9"/>
    <mergeCell ref="S8:S9"/>
    <mergeCell ref="J76:T76"/>
    <mergeCell ref="J77:T77"/>
    <mergeCell ref="B78:H78"/>
    <mergeCell ref="J78:T78"/>
    <mergeCell ref="G74:O74"/>
    <mergeCell ref="M9:M10"/>
    <mergeCell ref="N9:N10"/>
    <mergeCell ref="L8:L10"/>
    <mergeCell ref="O8:O10"/>
    <mergeCell ref="M8:N8"/>
    <mergeCell ref="G8:G9"/>
    <mergeCell ref="H8:H9"/>
    <mergeCell ref="I8:I9"/>
    <mergeCell ref="J8:J9"/>
    <mergeCell ref="K8:K9"/>
    <mergeCell ref="B10:G10"/>
    <mergeCell ref="B71:C71"/>
    <mergeCell ref="G72:O72"/>
    <mergeCell ref="G73:O73"/>
    <mergeCell ref="Z5:AC7"/>
    <mergeCell ref="AD5:AE7"/>
    <mergeCell ref="AF5:AG7"/>
    <mergeCell ref="AH5:AI7"/>
    <mergeCell ref="AJ5:AK7"/>
    <mergeCell ref="W5:W8"/>
    <mergeCell ref="X5:X8"/>
    <mergeCell ref="Y5:Y8"/>
    <mergeCell ref="B8:B9"/>
    <mergeCell ref="C8:C9"/>
    <mergeCell ref="D8:E9"/>
    <mergeCell ref="F8:F9"/>
    <mergeCell ref="B6:C6"/>
    <mergeCell ref="M6:O6"/>
    <mergeCell ref="P6:T6"/>
    <mergeCell ref="B5:C5"/>
    <mergeCell ref="M5:O5"/>
    <mergeCell ref="P5:T5"/>
    <mergeCell ref="T8:T10"/>
    <mergeCell ref="P8:P9"/>
    <mergeCell ref="Q8:Q10"/>
    <mergeCell ref="H1:K1"/>
    <mergeCell ref="L1:T1"/>
    <mergeCell ref="B2:G2"/>
    <mergeCell ref="H2:T2"/>
    <mergeCell ref="B3:G3"/>
    <mergeCell ref="H3:T3"/>
  </mergeCells>
  <conditionalFormatting sqref="H11:P69">
    <cfRule type="cellIs" dxfId="14" priority="2" operator="greaterThan">
      <formula>10</formula>
    </cfRule>
  </conditionalFormatting>
  <conditionalFormatting sqref="C1:C85 C87:C1048576">
    <cfRule type="duplicateValues" dxfId="13" priority="1"/>
  </conditionalFormatting>
  <dataValidations count="2">
    <dataValidation allowBlank="1" showInputMessage="1" showErrorMessage="1" errorTitle="Không xóa dữ liệu" error="Không xóa dữ liệu" prompt="Không xóa dữ liệu" sqref="D74 V11:W69 W5:AK9 X3:AK4 AL3:AL9"/>
    <dataValidation type="list" allowBlank="1" showInputMessage="1" showErrorMessage="1" sqref="D5">
      <formula1>Ten_mon</formula1>
    </dataValidation>
  </dataValidations>
  <pageMargins left="3.937007874015748E-2" right="3.937007874015748E-2" top="0.23622047244094491" bottom="0.35433070866141736" header="0.15748031496062992" footer="0.11811023622047245"/>
  <pageSetup paperSize="9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>
  <dimension ref="A1:AN97"/>
  <sheetViews>
    <sheetView workbookViewId="0">
      <pane ySplit="4" topLeftCell="A68" activePane="bottomLeft" state="frozen"/>
      <selection activeCell="T8" sqref="T8:T10"/>
      <selection pane="bottomLeft" activeCell="B76" sqref="B76:I77"/>
    </sheetView>
  </sheetViews>
  <sheetFormatPr defaultColWidth="9" defaultRowHeight="15.75"/>
  <cols>
    <col min="1" max="1" width="1.25" style="1" customWidth="1"/>
    <col min="2" max="2" width="4" style="1" customWidth="1"/>
    <col min="3" max="3" width="12.625" style="1" customWidth="1"/>
    <col min="4" max="4" width="13.375" style="1" customWidth="1"/>
    <col min="5" max="5" width="7.625" style="1" bestFit="1" customWidth="1"/>
    <col min="6" max="6" width="9.375" style="1" hidden="1" customWidth="1"/>
    <col min="7" max="7" width="12.625" style="1" customWidth="1"/>
    <col min="8" max="8" width="5" style="1" customWidth="1"/>
    <col min="9" max="9" width="4.625" style="1" customWidth="1"/>
    <col min="10" max="10" width="4.375" style="1" hidden="1" customWidth="1"/>
    <col min="11" max="11" width="4.75" style="1" customWidth="1"/>
    <col min="12" max="12" width="3.25" style="1" hidden="1" customWidth="1"/>
    <col min="13" max="13" width="4.875" style="1" hidden="1" customWidth="1"/>
    <col min="14" max="14" width="12.625" style="1" hidden="1" customWidth="1"/>
    <col min="15" max="15" width="9" style="1" hidden="1" customWidth="1"/>
    <col min="16" max="16" width="5.75" style="1" customWidth="1"/>
    <col min="17" max="17" width="6.5" style="1" customWidth="1"/>
    <col min="18" max="18" width="6.5" style="1" hidden="1" customWidth="1"/>
    <col min="19" max="19" width="11.875" style="1" hidden="1" customWidth="1"/>
    <col min="20" max="20" width="15.25" style="1" customWidth="1"/>
    <col min="21" max="21" width="6.5" style="1" customWidth="1"/>
    <col min="22" max="22" width="6.5" style="69" customWidth="1"/>
    <col min="23" max="38" width="9" style="68"/>
    <col min="39" max="39" width="9" style="1"/>
    <col min="40" max="40" width="23.625" style="1" bestFit="1" customWidth="1"/>
    <col min="41" max="16384" width="9" style="1"/>
  </cols>
  <sheetData>
    <row r="1" spans="2:40" ht="26.25" hidden="1">
      <c r="H1" s="120" t="s">
        <v>0</v>
      </c>
      <c r="I1" s="120"/>
      <c r="J1" s="120"/>
      <c r="K1" s="120"/>
      <c r="L1" s="121" t="s">
        <v>445</v>
      </c>
      <c r="M1" s="121"/>
      <c r="N1" s="121"/>
      <c r="O1" s="121"/>
      <c r="P1" s="121"/>
      <c r="Q1" s="121"/>
      <c r="R1" s="121"/>
      <c r="S1" s="121"/>
      <c r="T1" s="121"/>
    </row>
    <row r="2" spans="2:40" ht="27.75" customHeight="1">
      <c r="B2" s="122" t="s">
        <v>1</v>
      </c>
      <c r="C2" s="122"/>
      <c r="D2" s="122"/>
      <c r="E2" s="122"/>
      <c r="F2" s="122"/>
      <c r="G2" s="122"/>
      <c r="H2" s="123" t="s">
        <v>710</v>
      </c>
      <c r="I2" s="123"/>
      <c r="J2" s="123"/>
      <c r="K2" s="123"/>
      <c r="L2" s="123"/>
      <c r="M2" s="123"/>
      <c r="N2" s="123"/>
      <c r="O2" s="123"/>
      <c r="P2" s="123"/>
      <c r="Q2" s="123"/>
      <c r="R2" s="123"/>
      <c r="S2" s="123"/>
      <c r="T2" s="123"/>
      <c r="U2" s="3"/>
    </row>
    <row r="3" spans="2:40" ht="25.5" customHeight="1">
      <c r="B3" s="124" t="s">
        <v>2</v>
      </c>
      <c r="C3" s="124"/>
      <c r="D3" s="124"/>
      <c r="E3" s="124"/>
      <c r="F3" s="124"/>
      <c r="G3" s="124"/>
      <c r="H3" s="125" t="s">
        <v>711</v>
      </c>
      <c r="I3" s="125"/>
      <c r="J3" s="125"/>
      <c r="K3" s="125"/>
      <c r="L3" s="125"/>
      <c r="M3" s="125"/>
      <c r="N3" s="125"/>
      <c r="O3" s="125"/>
      <c r="P3" s="125"/>
      <c r="Q3" s="125"/>
      <c r="R3" s="125"/>
      <c r="S3" s="125"/>
      <c r="T3" s="125"/>
      <c r="U3" s="4"/>
      <c r="V3" s="95"/>
      <c r="AD3" s="69"/>
      <c r="AE3" s="70"/>
      <c r="AF3" s="69"/>
      <c r="AG3" s="69"/>
      <c r="AH3" s="69"/>
      <c r="AI3" s="70"/>
      <c r="AJ3" s="69"/>
    </row>
    <row r="4" spans="2:40" ht="4.5" customHeight="1">
      <c r="B4" s="5"/>
      <c r="C4" s="5"/>
      <c r="D4" s="5"/>
      <c r="E4" s="5"/>
      <c r="F4" s="5"/>
      <c r="G4" s="6"/>
      <c r="H4" s="6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4"/>
      <c r="V4" s="95"/>
      <c r="AE4" s="71"/>
      <c r="AI4" s="71"/>
    </row>
    <row r="5" spans="2:40" ht="23.25" customHeight="1">
      <c r="B5" s="114" t="s">
        <v>3</v>
      </c>
      <c r="C5" s="114"/>
      <c r="D5" s="100" t="s">
        <v>87</v>
      </c>
      <c r="E5" s="100"/>
      <c r="F5" s="100"/>
      <c r="G5" s="100"/>
      <c r="H5" s="100"/>
      <c r="I5" s="100"/>
      <c r="J5" s="100"/>
      <c r="K5" s="100"/>
      <c r="L5" s="100"/>
      <c r="M5" s="137"/>
      <c r="N5" s="137"/>
      <c r="O5" s="137"/>
      <c r="P5" s="152" t="s">
        <v>446</v>
      </c>
      <c r="Q5" s="152"/>
      <c r="R5" s="152"/>
      <c r="S5" s="152"/>
      <c r="T5" s="152"/>
      <c r="W5" s="126" t="s">
        <v>46</v>
      </c>
      <c r="X5" s="126" t="s">
        <v>9</v>
      </c>
      <c r="Y5" s="126" t="s">
        <v>45</v>
      </c>
      <c r="Z5" s="126" t="s">
        <v>44</v>
      </c>
      <c r="AA5" s="126"/>
      <c r="AB5" s="126"/>
      <c r="AC5" s="126"/>
      <c r="AD5" s="126" t="s">
        <v>43</v>
      </c>
      <c r="AE5" s="126"/>
      <c r="AF5" s="126" t="s">
        <v>41</v>
      </c>
      <c r="AG5" s="126"/>
      <c r="AH5" s="126" t="s">
        <v>42</v>
      </c>
      <c r="AI5" s="126"/>
      <c r="AJ5" s="126" t="s">
        <v>40</v>
      </c>
      <c r="AK5" s="126"/>
      <c r="AL5" s="89"/>
    </row>
    <row r="6" spans="2:40" ht="17.25" customHeight="1">
      <c r="B6" s="136" t="s">
        <v>4</v>
      </c>
      <c r="C6" s="136"/>
      <c r="D6" s="8"/>
      <c r="G6" s="107" t="s">
        <v>88</v>
      </c>
      <c r="H6" s="107"/>
      <c r="I6" s="107"/>
      <c r="J6" s="107"/>
      <c r="K6" s="107"/>
      <c r="L6" s="107"/>
      <c r="M6" s="114"/>
      <c r="N6" s="114"/>
      <c r="O6" s="114"/>
      <c r="P6" s="152" t="s">
        <v>243</v>
      </c>
      <c r="Q6" s="152"/>
      <c r="R6" s="152"/>
      <c r="S6" s="152"/>
      <c r="T6" s="152"/>
      <c r="W6" s="126"/>
      <c r="X6" s="126"/>
      <c r="Y6" s="126"/>
      <c r="Z6" s="126"/>
      <c r="AA6" s="126"/>
      <c r="AB6" s="126"/>
      <c r="AC6" s="126"/>
      <c r="AD6" s="126"/>
      <c r="AE6" s="126"/>
      <c r="AF6" s="126"/>
      <c r="AG6" s="126"/>
      <c r="AH6" s="126"/>
      <c r="AI6" s="126"/>
      <c r="AJ6" s="126"/>
      <c r="AK6" s="126"/>
      <c r="AL6" s="89"/>
    </row>
    <row r="7" spans="2:40" ht="5.25" customHeight="1"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67"/>
      <c r="Q7" s="3"/>
      <c r="R7" s="3"/>
      <c r="S7" s="3"/>
      <c r="T7" s="3"/>
      <c r="W7" s="126"/>
      <c r="X7" s="126"/>
      <c r="Y7" s="126"/>
      <c r="Z7" s="126"/>
      <c r="AA7" s="126"/>
      <c r="AB7" s="126"/>
      <c r="AC7" s="126"/>
      <c r="AD7" s="126"/>
      <c r="AE7" s="126"/>
      <c r="AF7" s="126"/>
      <c r="AG7" s="126"/>
      <c r="AH7" s="126"/>
      <c r="AI7" s="126"/>
      <c r="AJ7" s="126"/>
      <c r="AK7" s="126"/>
      <c r="AL7" s="89"/>
    </row>
    <row r="8" spans="2:40" ht="44.25" customHeight="1">
      <c r="B8" s="115" t="s">
        <v>5</v>
      </c>
      <c r="C8" s="127" t="s">
        <v>6</v>
      </c>
      <c r="D8" s="129" t="s">
        <v>7</v>
      </c>
      <c r="E8" s="130"/>
      <c r="F8" s="115" t="s">
        <v>8</v>
      </c>
      <c r="G8" s="115" t="s">
        <v>9</v>
      </c>
      <c r="H8" s="133" t="s">
        <v>10</v>
      </c>
      <c r="I8" s="133" t="s">
        <v>11</v>
      </c>
      <c r="J8" s="133" t="s">
        <v>12</v>
      </c>
      <c r="K8" s="133" t="s">
        <v>13</v>
      </c>
      <c r="L8" s="129" t="s">
        <v>14</v>
      </c>
      <c r="M8" s="134" t="s">
        <v>47</v>
      </c>
      <c r="N8" s="135"/>
      <c r="O8" s="115" t="s">
        <v>15</v>
      </c>
      <c r="P8" s="144" t="s">
        <v>16</v>
      </c>
      <c r="Q8" s="115" t="s">
        <v>17</v>
      </c>
      <c r="R8" s="144" t="s">
        <v>18</v>
      </c>
      <c r="S8" s="115" t="s">
        <v>19</v>
      </c>
      <c r="T8" s="115" t="s">
        <v>20</v>
      </c>
      <c r="W8" s="126"/>
      <c r="X8" s="126"/>
      <c r="Y8" s="126"/>
      <c r="Z8" s="72" t="s">
        <v>21</v>
      </c>
      <c r="AA8" s="72" t="s">
        <v>22</v>
      </c>
      <c r="AB8" s="72" t="s">
        <v>23</v>
      </c>
      <c r="AC8" s="72" t="s">
        <v>24</v>
      </c>
      <c r="AD8" s="72" t="s">
        <v>25</v>
      </c>
      <c r="AE8" s="72" t="s">
        <v>24</v>
      </c>
      <c r="AF8" s="72" t="s">
        <v>25</v>
      </c>
      <c r="AG8" s="72" t="s">
        <v>24</v>
      </c>
      <c r="AH8" s="72" t="s">
        <v>25</v>
      </c>
      <c r="AI8" s="72" t="s">
        <v>24</v>
      </c>
      <c r="AJ8" s="72" t="s">
        <v>25</v>
      </c>
      <c r="AK8" s="73" t="s">
        <v>24</v>
      </c>
      <c r="AL8" s="87"/>
    </row>
    <row r="9" spans="2:40" ht="44.25" customHeight="1">
      <c r="B9" s="116"/>
      <c r="C9" s="128"/>
      <c r="D9" s="131"/>
      <c r="E9" s="132"/>
      <c r="F9" s="116"/>
      <c r="G9" s="116"/>
      <c r="H9" s="133"/>
      <c r="I9" s="133"/>
      <c r="J9" s="133"/>
      <c r="K9" s="133"/>
      <c r="L9" s="151"/>
      <c r="M9" s="115" t="s">
        <v>48</v>
      </c>
      <c r="N9" s="117" t="s">
        <v>49</v>
      </c>
      <c r="O9" s="141"/>
      <c r="P9" s="144"/>
      <c r="Q9" s="141"/>
      <c r="R9" s="144"/>
      <c r="S9" s="116"/>
      <c r="T9" s="141"/>
      <c r="V9" s="96"/>
      <c r="W9" s="74" t="str">
        <f>+D5</f>
        <v>Phân tích thiết kế đảm bảo chất lượng phần mềm</v>
      </c>
      <c r="X9" s="75" t="str">
        <f>+P5</f>
        <v>Nhóm: 04</v>
      </c>
      <c r="Y9" s="76">
        <f>+$AH$9+$AJ$9+$AF$9</f>
        <v>58</v>
      </c>
      <c r="Z9" s="70">
        <f>COUNTIF($S$10:$S$128,"Khiển trách")</f>
        <v>0</v>
      </c>
      <c r="AA9" s="70">
        <f>COUNTIF($S$10:$S$128,"Cảnh cáo")</f>
        <v>0</v>
      </c>
      <c r="AB9" s="70">
        <f>COUNTIF($S$10:$S$128,"Đình chỉ thi")</f>
        <v>0</v>
      </c>
      <c r="AC9" s="77">
        <f>+($Z$9+$AA$9+$AB$9)/$Y$9*100%</f>
        <v>0</v>
      </c>
      <c r="AD9" s="70">
        <f>SUM(COUNTIF($S$10:$S$126,"Vắng"),COUNTIF($S$10:$S$126,"Vắng có phép"))</f>
        <v>0</v>
      </c>
      <c r="AE9" s="78">
        <f>+$AD$9/$Y$9</f>
        <v>0</v>
      </c>
      <c r="AF9" s="79">
        <f>COUNTIF($V$10:$V$126,"Thi lại")</f>
        <v>0</v>
      </c>
      <c r="AG9" s="78">
        <f>+$AF$9/$Y$9</f>
        <v>0</v>
      </c>
      <c r="AH9" s="79">
        <f>COUNTIF($V$10:$V$127,"Học lại")</f>
        <v>22</v>
      </c>
      <c r="AI9" s="78">
        <f>+$AH$9/$Y$9</f>
        <v>0.37931034482758619</v>
      </c>
      <c r="AJ9" s="70">
        <f>COUNTIF($V$11:$V$127,"Đạt")</f>
        <v>36</v>
      </c>
      <c r="AK9" s="77">
        <f>+$AJ$9/$Y$9</f>
        <v>0.62068965517241381</v>
      </c>
      <c r="AL9" s="88"/>
    </row>
    <row r="10" spans="2:40" ht="14.25" customHeight="1">
      <c r="B10" s="134" t="s">
        <v>26</v>
      </c>
      <c r="C10" s="135"/>
      <c r="D10" s="135"/>
      <c r="E10" s="135"/>
      <c r="F10" s="135"/>
      <c r="G10" s="142"/>
      <c r="H10" s="98">
        <v>10</v>
      </c>
      <c r="I10" s="98">
        <v>20</v>
      </c>
      <c r="J10" s="99"/>
      <c r="K10" s="98">
        <v>20</v>
      </c>
      <c r="L10" s="131"/>
      <c r="M10" s="116"/>
      <c r="N10" s="118"/>
      <c r="O10" s="116"/>
      <c r="P10" s="112">
        <f>100-(H10+I10+J10+K10)</f>
        <v>50</v>
      </c>
      <c r="Q10" s="116"/>
      <c r="R10" s="10"/>
      <c r="S10" s="10"/>
      <c r="T10" s="116"/>
      <c r="W10" s="69"/>
      <c r="X10" s="80"/>
      <c r="Y10" s="80"/>
      <c r="Z10" s="80"/>
      <c r="AA10" s="80"/>
      <c r="AB10" s="80"/>
      <c r="AC10" s="80"/>
      <c r="AD10" s="80"/>
      <c r="AE10" s="80"/>
      <c r="AF10" s="80"/>
      <c r="AG10" s="80"/>
      <c r="AH10" s="80"/>
      <c r="AI10" s="80"/>
      <c r="AJ10" s="80"/>
      <c r="AK10" s="80"/>
      <c r="AL10" s="89"/>
    </row>
    <row r="11" spans="2:40" ht="18.75" customHeight="1">
      <c r="B11" s="11">
        <v>1</v>
      </c>
      <c r="C11" s="12" t="s">
        <v>557</v>
      </c>
      <c r="D11" s="13" t="s">
        <v>558</v>
      </c>
      <c r="E11" s="14" t="s">
        <v>119</v>
      </c>
      <c r="F11" s="15">
        <v>34505</v>
      </c>
      <c r="G11" s="23" t="s">
        <v>114</v>
      </c>
      <c r="H11" s="16">
        <v>9</v>
      </c>
      <c r="I11" s="16">
        <v>2</v>
      </c>
      <c r="J11" s="16" t="s">
        <v>27</v>
      </c>
      <c r="K11" s="16">
        <v>4</v>
      </c>
      <c r="L11" s="17"/>
      <c r="M11" s="17"/>
      <c r="N11" s="17"/>
      <c r="O11" s="17"/>
      <c r="P11" s="18">
        <v>4.5</v>
      </c>
      <c r="Q11" s="19">
        <f t="shared" ref="Q11:Q68" si="0">ROUND(SUMPRODUCT(H11:P11,$H$10:$P$10)/100,1)</f>
        <v>4.4000000000000004</v>
      </c>
      <c r="R11" s="20" t="str">
        <f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D</v>
      </c>
      <c r="S11" s="20" t="str">
        <f t="shared" ref="S11:S68" si="1">IF($Q11&lt;4,"Kém",IF(AND($Q11&gt;=4,$Q11&lt;=5.4),"Trung bình yếu",IF(AND($Q11&gt;=5.5,$Q11&lt;=6.9),"Trung bình",IF(AND($Q11&gt;=7,$Q11&lt;=8.4),"Khá",IF(AND($Q11&gt;=8.5,$Q11&lt;=10),"Giỏi","")))))</f>
        <v>Trung bình yếu</v>
      </c>
      <c r="T11" s="21" t="str">
        <f>+IF(OR($H11=0,$I11=0,$J11=0,$K11=0),"Không đủ ĐKDT","")</f>
        <v/>
      </c>
      <c r="U11" s="3"/>
      <c r="V11" s="97" t="str">
        <f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Đạt</v>
      </c>
      <c r="W11" s="81"/>
      <c r="X11" s="80"/>
      <c r="Y11" s="80"/>
      <c r="Z11" s="80"/>
      <c r="AA11" s="80"/>
      <c r="AB11" s="80"/>
      <c r="AC11" s="80"/>
      <c r="AD11" s="80"/>
      <c r="AE11" s="80"/>
      <c r="AF11" s="80"/>
      <c r="AG11" s="80"/>
      <c r="AH11" s="80"/>
      <c r="AI11" s="80"/>
      <c r="AJ11" s="80"/>
      <c r="AK11" s="80"/>
      <c r="AL11" s="89"/>
      <c r="AN11" s="101" t="s">
        <v>54</v>
      </c>
    </row>
    <row r="12" spans="2:40" ht="18.75" customHeight="1">
      <c r="B12" s="22">
        <v>2</v>
      </c>
      <c r="C12" s="23" t="s">
        <v>559</v>
      </c>
      <c r="D12" s="24" t="s">
        <v>285</v>
      </c>
      <c r="E12" s="25" t="s">
        <v>180</v>
      </c>
      <c r="F12" s="26">
        <v>34554</v>
      </c>
      <c r="G12" s="23" t="s">
        <v>101</v>
      </c>
      <c r="H12" s="27">
        <v>9</v>
      </c>
      <c r="I12" s="27">
        <v>7</v>
      </c>
      <c r="J12" s="27" t="s">
        <v>27</v>
      </c>
      <c r="K12" s="27">
        <v>7</v>
      </c>
      <c r="L12" s="28"/>
      <c r="M12" s="28"/>
      <c r="N12" s="28"/>
      <c r="O12" s="28"/>
      <c r="P12" s="29">
        <v>5.5</v>
      </c>
      <c r="Q12" s="30">
        <f t="shared" si="0"/>
        <v>6.5</v>
      </c>
      <c r="R12" s="31" t="str">
        <f>IF(AND($Q12&gt;=9,$Q12&lt;=10),"A+","")&amp;IF(AND($Q12&gt;=8.5,$Q12&lt;=8.9),"A","")&amp;IF(AND($Q12&gt;=8,$Q12&lt;=8.4),"B+","")&amp;IF(AND($Q12&gt;=7,$Q12&lt;=7.9),"B","")&amp;IF(AND($Q12&gt;=6.5,$Q12&lt;=6.9),"C+","")&amp;IF(AND($Q12&gt;=5.5,$Q12&lt;=6.4),"C","")&amp;IF(AND($Q12&gt;=5,$Q12&lt;=5.4),"D+","")&amp;IF(AND($Q12&gt;=4,$Q12&lt;=4.9),"D","")&amp;IF(AND($Q12&lt;4),"F","")</f>
        <v>C+</v>
      </c>
      <c r="S12" s="32" t="str">
        <f t="shared" si="1"/>
        <v>Trung bình</v>
      </c>
      <c r="T12" s="33" t="str">
        <f>+IF(OR($H12=0,$I12=0,$J12=0,$K12=0),"Không đủ ĐKDT","")</f>
        <v/>
      </c>
      <c r="U12" s="3"/>
      <c r="V12" s="97" t="str">
        <f t="shared" ref="V12:V68" si="2">IF(T12="Không đủ ĐKDT","Học lại",IF(T12="Đình chỉ thi","Học lại",IF(AND(MID(G12,2,2)&gt;="12",T12="Vắng"),"Học lại",IF(T12="Vắng có phép", "Thi lại",IF(T12="Nợ học phí", "Thi lại",IF(AND((MID(G12,2,2)&lt;"12"),Q12&lt;4.5),"Thi lại",IF(Q12&lt;4,"Học lại","Đạt")))))))</f>
        <v>Đạt</v>
      </c>
      <c r="W12" s="81"/>
      <c r="X12" s="80"/>
      <c r="Y12" s="80"/>
      <c r="Z12" s="80"/>
      <c r="AA12" s="72"/>
      <c r="AB12" s="72"/>
      <c r="AC12" s="72"/>
      <c r="AD12" s="72"/>
      <c r="AE12" s="71"/>
      <c r="AF12" s="72"/>
      <c r="AG12" s="72"/>
      <c r="AH12" s="72"/>
      <c r="AI12" s="72"/>
      <c r="AJ12" s="72"/>
      <c r="AK12" s="72"/>
      <c r="AL12" s="87"/>
      <c r="AN12" s="102" t="s">
        <v>55</v>
      </c>
    </row>
    <row r="13" spans="2:40" ht="18.75" customHeight="1">
      <c r="B13" s="22">
        <v>3</v>
      </c>
      <c r="C13" s="23" t="s">
        <v>560</v>
      </c>
      <c r="D13" s="24" t="s">
        <v>561</v>
      </c>
      <c r="E13" s="25" t="s">
        <v>124</v>
      </c>
      <c r="F13" s="26">
        <v>34574</v>
      </c>
      <c r="G13" s="23" t="s">
        <v>110</v>
      </c>
      <c r="H13" s="27">
        <v>9</v>
      </c>
      <c r="I13" s="27">
        <v>2</v>
      </c>
      <c r="J13" s="27" t="s">
        <v>27</v>
      </c>
      <c r="K13" s="27">
        <v>3</v>
      </c>
      <c r="L13" s="34"/>
      <c r="M13" s="34"/>
      <c r="N13" s="34"/>
      <c r="O13" s="34"/>
      <c r="P13" s="29">
        <v>4.5</v>
      </c>
      <c r="Q13" s="30">
        <f t="shared" si="0"/>
        <v>4.2</v>
      </c>
      <c r="R13" s="31" t="str">
        <f t="shared" ref="R13:R68" si="3">IF(AND($Q13&gt;=9,$Q13&lt;=10),"A+","")&amp;IF(AND($Q13&gt;=8.5,$Q13&lt;=8.9),"A","")&amp;IF(AND($Q13&gt;=8,$Q13&lt;=8.4),"B+","")&amp;IF(AND($Q13&gt;=7,$Q13&lt;=7.9),"B","")&amp;IF(AND($Q13&gt;=6.5,$Q13&lt;=6.9),"C+","")&amp;IF(AND($Q13&gt;=5.5,$Q13&lt;=6.4),"C","")&amp;IF(AND($Q13&gt;=5,$Q13&lt;=5.4),"D+","")&amp;IF(AND($Q13&gt;=4,$Q13&lt;=4.9),"D","")&amp;IF(AND($Q13&lt;4),"F","")</f>
        <v>D</v>
      </c>
      <c r="S13" s="32" t="str">
        <f t="shared" si="1"/>
        <v>Trung bình yếu</v>
      </c>
      <c r="T13" s="33" t="str">
        <f t="shared" ref="T13:T68" si="4">+IF(OR($H13=0,$I13=0,$J13=0,$K13=0),"Không đủ ĐKDT","")</f>
        <v/>
      </c>
      <c r="U13" s="3"/>
      <c r="V13" s="97" t="str">
        <f t="shared" si="2"/>
        <v>Đạt</v>
      </c>
      <c r="W13" s="81"/>
      <c r="X13" s="82"/>
      <c r="Y13" s="82"/>
      <c r="Z13" s="108"/>
      <c r="AA13" s="71"/>
      <c r="AB13" s="71"/>
      <c r="AC13" s="71"/>
      <c r="AD13" s="83"/>
      <c r="AE13" s="71"/>
      <c r="AF13" s="84"/>
      <c r="AG13" s="85"/>
      <c r="AH13" s="84"/>
      <c r="AI13" s="85"/>
      <c r="AJ13" s="84"/>
      <c r="AK13" s="71"/>
      <c r="AL13" s="90"/>
      <c r="AN13" s="103" t="s">
        <v>87</v>
      </c>
    </row>
    <row r="14" spans="2:40" ht="18.75" customHeight="1">
      <c r="B14" s="22">
        <v>4</v>
      </c>
      <c r="C14" s="23" t="s">
        <v>562</v>
      </c>
      <c r="D14" s="24" t="s">
        <v>441</v>
      </c>
      <c r="E14" s="25" t="s">
        <v>563</v>
      </c>
      <c r="F14" s="26">
        <v>34645</v>
      </c>
      <c r="G14" s="23" t="s">
        <v>114</v>
      </c>
      <c r="H14" s="27">
        <v>9</v>
      </c>
      <c r="I14" s="27">
        <v>4</v>
      </c>
      <c r="J14" s="27" t="s">
        <v>27</v>
      </c>
      <c r="K14" s="27">
        <v>4</v>
      </c>
      <c r="L14" s="34"/>
      <c r="M14" s="34"/>
      <c r="N14" s="34"/>
      <c r="O14" s="34"/>
      <c r="P14" s="29">
        <v>3.5</v>
      </c>
      <c r="Q14" s="30">
        <f t="shared" si="0"/>
        <v>4.3</v>
      </c>
      <c r="R14" s="31" t="str">
        <f t="shared" si="3"/>
        <v>D</v>
      </c>
      <c r="S14" s="32" t="str">
        <f t="shared" si="1"/>
        <v>Trung bình yếu</v>
      </c>
      <c r="T14" s="33" t="str">
        <f t="shared" si="4"/>
        <v/>
      </c>
      <c r="U14" s="3"/>
      <c r="V14" s="97" t="str">
        <f t="shared" si="2"/>
        <v>Đạt</v>
      </c>
      <c r="W14" s="81"/>
      <c r="X14" s="69"/>
      <c r="Y14" s="69"/>
      <c r="Z14" s="69"/>
      <c r="AA14" s="69"/>
      <c r="AB14" s="69"/>
      <c r="AC14" s="69"/>
      <c r="AD14" s="69"/>
      <c r="AE14" s="69"/>
      <c r="AF14" s="69"/>
      <c r="AG14" s="69"/>
      <c r="AH14" s="69"/>
      <c r="AI14" s="69"/>
      <c r="AJ14" s="69"/>
      <c r="AK14" s="69"/>
      <c r="AL14" s="2"/>
      <c r="AN14" s="103" t="s">
        <v>56</v>
      </c>
    </row>
    <row r="15" spans="2:40" ht="18.75" customHeight="1">
      <c r="B15" s="22">
        <v>5</v>
      </c>
      <c r="C15" s="23" t="s">
        <v>564</v>
      </c>
      <c r="D15" s="24" t="s">
        <v>565</v>
      </c>
      <c r="E15" s="25" t="s">
        <v>473</v>
      </c>
      <c r="F15" s="26">
        <v>34698</v>
      </c>
      <c r="G15" s="23" t="s">
        <v>94</v>
      </c>
      <c r="H15" s="27">
        <v>9</v>
      </c>
      <c r="I15" s="27">
        <v>7</v>
      </c>
      <c r="J15" s="27" t="s">
        <v>27</v>
      </c>
      <c r="K15" s="27">
        <v>6</v>
      </c>
      <c r="L15" s="34"/>
      <c r="M15" s="34"/>
      <c r="N15" s="34"/>
      <c r="O15" s="34"/>
      <c r="P15" s="29">
        <v>4</v>
      </c>
      <c r="Q15" s="30">
        <f t="shared" si="0"/>
        <v>5.5</v>
      </c>
      <c r="R15" s="31" t="str">
        <f t="shared" si="3"/>
        <v>C</v>
      </c>
      <c r="S15" s="32" t="str">
        <f t="shared" si="1"/>
        <v>Trung bình</v>
      </c>
      <c r="T15" s="33" t="str">
        <f t="shared" si="4"/>
        <v/>
      </c>
      <c r="U15" s="3"/>
      <c r="V15" s="97" t="str">
        <f t="shared" si="2"/>
        <v>Đạt</v>
      </c>
      <c r="W15" s="81"/>
      <c r="X15" s="69"/>
      <c r="Y15" s="69"/>
      <c r="Z15" s="69"/>
      <c r="AA15" s="69"/>
      <c r="AB15" s="69"/>
      <c r="AC15" s="69"/>
      <c r="AD15" s="69"/>
      <c r="AE15" s="69"/>
      <c r="AF15" s="69"/>
      <c r="AG15" s="69"/>
      <c r="AH15" s="69"/>
      <c r="AI15" s="69"/>
      <c r="AJ15" s="69"/>
      <c r="AK15" s="69"/>
      <c r="AL15" s="2"/>
      <c r="AN15" s="102" t="s">
        <v>57</v>
      </c>
    </row>
    <row r="16" spans="2:40" ht="18.75" customHeight="1">
      <c r="B16" s="22">
        <v>6</v>
      </c>
      <c r="C16" s="23" t="s">
        <v>566</v>
      </c>
      <c r="D16" s="24" t="s">
        <v>567</v>
      </c>
      <c r="E16" s="25" t="s">
        <v>183</v>
      </c>
      <c r="F16" s="26">
        <v>34580</v>
      </c>
      <c r="G16" s="23" t="s">
        <v>101</v>
      </c>
      <c r="H16" s="27">
        <v>9</v>
      </c>
      <c r="I16" s="27">
        <v>4</v>
      </c>
      <c r="J16" s="27" t="s">
        <v>27</v>
      </c>
      <c r="K16" s="27">
        <v>3</v>
      </c>
      <c r="L16" s="34"/>
      <c r="M16" s="34"/>
      <c r="N16" s="34"/>
      <c r="O16" s="34"/>
      <c r="P16" s="29">
        <v>0</v>
      </c>
      <c r="Q16" s="30">
        <f t="shared" si="0"/>
        <v>2.2999999999999998</v>
      </c>
      <c r="R16" s="31" t="str">
        <f t="shared" si="3"/>
        <v>F</v>
      </c>
      <c r="S16" s="32" t="str">
        <f t="shared" si="1"/>
        <v>Kém</v>
      </c>
      <c r="T16" s="33" t="s">
        <v>712</v>
      </c>
      <c r="U16" s="3"/>
      <c r="V16" s="97" t="str">
        <f t="shared" si="2"/>
        <v>Học lại</v>
      </c>
      <c r="W16" s="81"/>
      <c r="X16" s="69"/>
      <c r="Y16" s="69"/>
      <c r="Z16" s="69"/>
      <c r="AA16" s="69"/>
      <c r="AB16" s="69"/>
      <c r="AC16" s="69"/>
      <c r="AD16" s="69"/>
      <c r="AE16" s="69"/>
      <c r="AF16" s="69"/>
      <c r="AG16" s="69"/>
      <c r="AH16" s="69"/>
      <c r="AI16" s="69"/>
      <c r="AJ16" s="69"/>
      <c r="AK16" s="69"/>
      <c r="AL16" s="2"/>
      <c r="AN16" s="102" t="s">
        <v>58</v>
      </c>
    </row>
    <row r="17" spans="2:40" ht="18.75" customHeight="1">
      <c r="B17" s="22">
        <v>7</v>
      </c>
      <c r="C17" s="23" t="s">
        <v>568</v>
      </c>
      <c r="D17" s="24" t="s">
        <v>63</v>
      </c>
      <c r="E17" s="25" t="s">
        <v>569</v>
      </c>
      <c r="F17" s="26">
        <v>34595</v>
      </c>
      <c r="G17" s="23" t="s">
        <v>101</v>
      </c>
      <c r="H17" s="27">
        <v>9</v>
      </c>
      <c r="I17" s="27">
        <v>6</v>
      </c>
      <c r="J17" s="27" t="s">
        <v>27</v>
      </c>
      <c r="K17" s="27">
        <v>6</v>
      </c>
      <c r="L17" s="34"/>
      <c r="M17" s="34"/>
      <c r="N17" s="34"/>
      <c r="O17" s="34"/>
      <c r="P17" s="29">
        <v>5.5</v>
      </c>
      <c r="Q17" s="30">
        <f t="shared" si="0"/>
        <v>6.1</v>
      </c>
      <c r="R17" s="31" t="str">
        <f t="shared" si="3"/>
        <v>C</v>
      </c>
      <c r="S17" s="32" t="str">
        <f t="shared" si="1"/>
        <v>Trung bình</v>
      </c>
      <c r="T17" s="33" t="str">
        <f t="shared" si="4"/>
        <v/>
      </c>
      <c r="U17" s="3"/>
      <c r="V17" s="97" t="str">
        <f t="shared" si="2"/>
        <v>Đạt</v>
      </c>
      <c r="W17" s="81"/>
      <c r="X17" s="69"/>
      <c r="Y17" s="69"/>
      <c r="Z17" s="69"/>
      <c r="AA17" s="69"/>
      <c r="AB17" s="69"/>
      <c r="AC17" s="69"/>
      <c r="AD17" s="69"/>
      <c r="AE17" s="69"/>
      <c r="AF17" s="69"/>
      <c r="AG17" s="69"/>
      <c r="AH17" s="69"/>
      <c r="AI17" s="69"/>
      <c r="AJ17" s="69"/>
      <c r="AK17" s="69"/>
      <c r="AL17" s="2"/>
      <c r="AN17" s="104" t="s">
        <v>59</v>
      </c>
    </row>
    <row r="18" spans="2:40" ht="18.75" customHeight="1">
      <c r="B18" s="22">
        <v>8</v>
      </c>
      <c r="C18" s="23" t="s">
        <v>570</v>
      </c>
      <c r="D18" s="24" t="s">
        <v>135</v>
      </c>
      <c r="E18" s="25" t="s">
        <v>476</v>
      </c>
      <c r="F18" s="26">
        <v>34315</v>
      </c>
      <c r="G18" s="23" t="s">
        <v>94</v>
      </c>
      <c r="H18" s="27">
        <v>8</v>
      </c>
      <c r="I18" s="27">
        <v>3</v>
      </c>
      <c r="J18" s="27" t="s">
        <v>27</v>
      </c>
      <c r="K18" s="27">
        <v>3</v>
      </c>
      <c r="L18" s="34"/>
      <c r="M18" s="34"/>
      <c r="N18" s="34"/>
      <c r="O18" s="34"/>
      <c r="P18" s="29">
        <v>2</v>
      </c>
      <c r="Q18" s="30">
        <f t="shared" si="0"/>
        <v>3</v>
      </c>
      <c r="R18" s="31" t="str">
        <f t="shared" si="3"/>
        <v>F</v>
      </c>
      <c r="S18" s="32" t="str">
        <f t="shared" si="1"/>
        <v>Kém</v>
      </c>
      <c r="T18" s="33" t="str">
        <f t="shared" si="4"/>
        <v/>
      </c>
      <c r="U18" s="3"/>
      <c r="V18" s="97" t="str">
        <f t="shared" si="2"/>
        <v>Học lại</v>
      </c>
      <c r="W18" s="81"/>
      <c r="X18" s="69"/>
      <c r="Y18" s="69"/>
      <c r="Z18" s="69"/>
      <c r="AA18" s="69"/>
      <c r="AB18" s="69"/>
      <c r="AC18" s="69"/>
      <c r="AD18" s="69"/>
      <c r="AE18" s="69"/>
      <c r="AF18" s="69"/>
      <c r="AG18" s="69"/>
      <c r="AH18" s="69"/>
      <c r="AI18" s="69"/>
      <c r="AJ18" s="69"/>
      <c r="AK18" s="69"/>
      <c r="AL18" s="2"/>
      <c r="AN18" s="105" t="s">
        <v>60</v>
      </c>
    </row>
    <row r="19" spans="2:40" ht="18.75" customHeight="1">
      <c r="B19" s="22">
        <v>9</v>
      </c>
      <c r="C19" s="23" t="s">
        <v>571</v>
      </c>
      <c r="D19" s="24" t="s">
        <v>572</v>
      </c>
      <c r="E19" s="25" t="s">
        <v>517</v>
      </c>
      <c r="F19" s="26">
        <v>34534</v>
      </c>
      <c r="G19" s="23" t="s">
        <v>101</v>
      </c>
      <c r="H19" s="27">
        <v>9</v>
      </c>
      <c r="I19" s="27">
        <v>4</v>
      </c>
      <c r="J19" s="27" t="s">
        <v>27</v>
      </c>
      <c r="K19" s="27">
        <v>5</v>
      </c>
      <c r="L19" s="34"/>
      <c r="M19" s="34"/>
      <c r="N19" s="34"/>
      <c r="O19" s="34"/>
      <c r="P19" s="29">
        <v>3.5</v>
      </c>
      <c r="Q19" s="30">
        <f t="shared" si="0"/>
        <v>4.5</v>
      </c>
      <c r="R19" s="31" t="str">
        <f t="shared" si="3"/>
        <v>D</v>
      </c>
      <c r="S19" s="32" t="str">
        <f t="shared" si="1"/>
        <v>Trung bình yếu</v>
      </c>
      <c r="T19" s="33" t="str">
        <f t="shared" si="4"/>
        <v/>
      </c>
      <c r="U19" s="3"/>
      <c r="V19" s="97" t="str">
        <f t="shared" si="2"/>
        <v>Đạt</v>
      </c>
      <c r="W19" s="81"/>
      <c r="X19" s="69"/>
      <c r="Y19" s="69"/>
      <c r="Z19" s="69"/>
      <c r="AA19" s="69"/>
      <c r="AB19" s="69"/>
      <c r="AC19" s="69"/>
      <c r="AD19" s="69"/>
      <c r="AE19" s="69"/>
      <c r="AF19" s="69"/>
      <c r="AG19" s="69"/>
      <c r="AH19" s="69"/>
      <c r="AI19" s="69"/>
      <c r="AJ19" s="69"/>
      <c r="AK19" s="69"/>
      <c r="AL19" s="2"/>
      <c r="AN19" s="102" t="s">
        <v>61</v>
      </c>
    </row>
    <row r="20" spans="2:40" ht="18.75" customHeight="1">
      <c r="B20" s="22">
        <v>10</v>
      </c>
      <c r="C20" s="23" t="s">
        <v>573</v>
      </c>
      <c r="D20" s="24" t="s">
        <v>574</v>
      </c>
      <c r="E20" s="25" t="s">
        <v>73</v>
      </c>
      <c r="F20" s="26">
        <v>34454</v>
      </c>
      <c r="G20" s="23" t="s">
        <v>110</v>
      </c>
      <c r="H20" s="27">
        <v>9</v>
      </c>
      <c r="I20" s="27">
        <v>3</v>
      </c>
      <c r="J20" s="27" t="s">
        <v>27</v>
      </c>
      <c r="K20" s="27">
        <v>4</v>
      </c>
      <c r="L20" s="34"/>
      <c r="M20" s="34"/>
      <c r="N20" s="34"/>
      <c r="O20" s="34"/>
      <c r="P20" s="29">
        <v>4.5</v>
      </c>
      <c r="Q20" s="30">
        <f t="shared" si="0"/>
        <v>4.5999999999999996</v>
      </c>
      <c r="R20" s="31" t="str">
        <f t="shared" si="3"/>
        <v>D</v>
      </c>
      <c r="S20" s="32" t="str">
        <f t="shared" si="1"/>
        <v>Trung bình yếu</v>
      </c>
      <c r="T20" s="33" t="str">
        <f t="shared" si="4"/>
        <v/>
      </c>
      <c r="U20" s="3"/>
      <c r="V20" s="97" t="str">
        <f t="shared" si="2"/>
        <v>Đạt</v>
      </c>
      <c r="W20" s="81"/>
      <c r="X20" s="69"/>
      <c r="Y20" s="69"/>
      <c r="Z20" s="69"/>
      <c r="AA20" s="69"/>
      <c r="AB20" s="69"/>
      <c r="AC20" s="69"/>
      <c r="AD20" s="69"/>
      <c r="AE20" s="69"/>
      <c r="AF20" s="69"/>
      <c r="AG20" s="69"/>
      <c r="AH20" s="69"/>
      <c r="AI20" s="69"/>
      <c r="AJ20" s="69"/>
      <c r="AK20" s="69"/>
      <c r="AL20" s="2"/>
      <c r="AN20" s="106" t="s">
        <v>62</v>
      </c>
    </row>
    <row r="21" spans="2:40" ht="18.75" customHeight="1">
      <c r="B21" s="22">
        <v>11</v>
      </c>
      <c r="C21" s="23" t="s">
        <v>575</v>
      </c>
      <c r="D21" s="24" t="s">
        <v>576</v>
      </c>
      <c r="E21" s="25" t="s">
        <v>577</v>
      </c>
      <c r="F21" s="26">
        <v>34418</v>
      </c>
      <c r="G21" s="23" t="s">
        <v>114</v>
      </c>
      <c r="H21" s="27">
        <v>9</v>
      </c>
      <c r="I21" s="27">
        <v>6</v>
      </c>
      <c r="J21" s="27" t="s">
        <v>27</v>
      </c>
      <c r="K21" s="27">
        <v>4</v>
      </c>
      <c r="L21" s="34"/>
      <c r="M21" s="34"/>
      <c r="N21" s="34"/>
      <c r="O21" s="34"/>
      <c r="P21" s="29">
        <v>4</v>
      </c>
      <c r="Q21" s="30">
        <f t="shared" si="0"/>
        <v>4.9000000000000004</v>
      </c>
      <c r="R21" s="31" t="str">
        <f t="shared" si="3"/>
        <v>D</v>
      </c>
      <c r="S21" s="32" t="str">
        <f t="shared" si="1"/>
        <v>Trung bình yếu</v>
      </c>
      <c r="T21" s="33" t="str">
        <f t="shared" si="4"/>
        <v/>
      </c>
      <c r="U21" s="3"/>
      <c r="V21" s="97" t="str">
        <f t="shared" si="2"/>
        <v>Đạt</v>
      </c>
      <c r="W21" s="81"/>
      <c r="X21" s="69"/>
      <c r="Y21" s="69"/>
      <c r="Z21" s="69"/>
      <c r="AA21" s="69"/>
      <c r="AB21" s="69"/>
      <c r="AC21" s="69"/>
      <c r="AD21" s="69"/>
      <c r="AE21" s="69"/>
      <c r="AF21" s="69"/>
      <c r="AG21" s="69"/>
      <c r="AH21" s="69"/>
      <c r="AI21" s="69"/>
      <c r="AJ21" s="69"/>
      <c r="AK21" s="69"/>
      <c r="AL21" s="2"/>
      <c r="AN21"/>
    </row>
    <row r="22" spans="2:40" ht="18.75" customHeight="1">
      <c r="B22" s="22">
        <v>12</v>
      </c>
      <c r="C22" s="23" t="s">
        <v>578</v>
      </c>
      <c r="D22" s="24" t="s">
        <v>579</v>
      </c>
      <c r="E22" s="25" t="s">
        <v>75</v>
      </c>
      <c r="F22" s="26">
        <v>34205</v>
      </c>
      <c r="G22" s="23" t="s">
        <v>128</v>
      </c>
      <c r="H22" s="27"/>
      <c r="I22" s="27"/>
      <c r="J22" s="27" t="s">
        <v>27</v>
      </c>
      <c r="K22" s="27"/>
      <c r="L22" s="34"/>
      <c r="M22" s="34"/>
      <c r="N22" s="34"/>
      <c r="O22" s="34"/>
      <c r="P22" s="29"/>
      <c r="Q22" s="30">
        <f t="shared" si="0"/>
        <v>0</v>
      </c>
      <c r="R22" s="31" t="str">
        <f t="shared" si="3"/>
        <v>F</v>
      </c>
      <c r="S22" s="32" t="str">
        <f t="shared" si="1"/>
        <v>Kém</v>
      </c>
      <c r="T22" s="33" t="str">
        <f t="shared" si="4"/>
        <v>Không đủ ĐKDT</v>
      </c>
      <c r="U22" s="3"/>
      <c r="V22" s="97" t="str">
        <f t="shared" si="2"/>
        <v>Học lại</v>
      </c>
      <c r="W22" s="81"/>
      <c r="X22" s="69"/>
      <c r="Y22" s="69"/>
      <c r="Z22" s="69"/>
      <c r="AA22" s="69"/>
      <c r="AB22" s="69"/>
      <c r="AC22" s="69"/>
      <c r="AD22" s="69"/>
      <c r="AE22" s="69"/>
      <c r="AF22" s="69"/>
      <c r="AG22" s="69"/>
      <c r="AH22" s="69"/>
      <c r="AI22" s="69"/>
      <c r="AJ22" s="69"/>
      <c r="AK22" s="69"/>
      <c r="AL22" s="2"/>
      <c r="AN22"/>
    </row>
    <row r="23" spans="2:40" ht="18.75" customHeight="1">
      <c r="B23" s="22">
        <v>13</v>
      </c>
      <c r="C23" s="23" t="s">
        <v>580</v>
      </c>
      <c r="D23" s="24" t="s">
        <v>581</v>
      </c>
      <c r="E23" s="25" t="s">
        <v>582</v>
      </c>
      <c r="F23" s="26">
        <v>34512</v>
      </c>
      <c r="G23" s="23" t="s">
        <v>101</v>
      </c>
      <c r="H23" s="27">
        <v>9</v>
      </c>
      <c r="I23" s="27">
        <v>4</v>
      </c>
      <c r="J23" s="27" t="s">
        <v>27</v>
      </c>
      <c r="K23" s="27">
        <v>4</v>
      </c>
      <c r="L23" s="34"/>
      <c r="M23" s="34"/>
      <c r="N23" s="34"/>
      <c r="O23" s="34"/>
      <c r="P23" s="29">
        <v>4.5</v>
      </c>
      <c r="Q23" s="30">
        <f t="shared" si="0"/>
        <v>4.8</v>
      </c>
      <c r="R23" s="31" t="str">
        <f t="shared" si="3"/>
        <v>D</v>
      </c>
      <c r="S23" s="32" t="str">
        <f t="shared" si="1"/>
        <v>Trung bình yếu</v>
      </c>
      <c r="T23" s="33" t="str">
        <f t="shared" si="4"/>
        <v/>
      </c>
      <c r="U23" s="3"/>
      <c r="V23" s="97" t="str">
        <f t="shared" si="2"/>
        <v>Đạt</v>
      </c>
      <c r="W23" s="81"/>
      <c r="X23" s="69"/>
      <c r="Y23" s="69"/>
      <c r="Z23" s="69"/>
      <c r="AA23" s="69"/>
      <c r="AB23" s="69"/>
      <c r="AC23" s="69"/>
      <c r="AD23" s="69"/>
      <c r="AE23" s="69"/>
      <c r="AF23" s="69"/>
      <c r="AG23" s="69"/>
      <c r="AH23" s="69"/>
      <c r="AI23" s="69"/>
      <c r="AJ23" s="69"/>
      <c r="AK23" s="69"/>
      <c r="AL23" s="2"/>
      <c r="AN23"/>
    </row>
    <row r="24" spans="2:40" ht="18.75" customHeight="1">
      <c r="B24" s="22">
        <v>14</v>
      </c>
      <c r="C24" s="23" t="s">
        <v>583</v>
      </c>
      <c r="D24" s="24" t="s">
        <v>584</v>
      </c>
      <c r="E24" s="25" t="s">
        <v>79</v>
      </c>
      <c r="F24" s="26">
        <v>34541</v>
      </c>
      <c r="G24" s="23" t="s">
        <v>110</v>
      </c>
      <c r="H24" s="27">
        <v>9</v>
      </c>
      <c r="I24" s="27">
        <v>7</v>
      </c>
      <c r="J24" s="27" t="s">
        <v>27</v>
      </c>
      <c r="K24" s="27">
        <v>6</v>
      </c>
      <c r="L24" s="34"/>
      <c r="M24" s="34"/>
      <c r="N24" s="34"/>
      <c r="O24" s="34"/>
      <c r="P24" s="29">
        <v>4</v>
      </c>
      <c r="Q24" s="30">
        <f t="shared" si="0"/>
        <v>5.5</v>
      </c>
      <c r="R24" s="31" t="str">
        <f t="shared" si="3"/>
        <v>C</v>
      </c>
      <c r="S24" s="32" t="str">
        <f t="shared" si="1"/>
        <v>Trung bình</v>
      </c>
      <c r="T24" s="33" t="str">
        <f t="shared" si="4"/>
        <v/>
      </c>
      <c r="U24" s="3"/>
      <c r="V24" s="97" t="str">
        <f t="shared" si="2"/>
        <v>Đạt</v>
      </c>
      <c r="W24" s="81"/>
      <c r="X24" s="69"/>
      <c r="Y24" s="69"/>
      <c r="Z24" s="69"/>
      <c r="AA24" s="69"/>
      <c r="AB24" s="69"/>
      <c r="AC24" s="69"/>
      <c r="AD24" s="69"/>
      <c r="AE24" s="69"/>
      <c r="AF24" s="69"/>
      <c r="AG24" s="69"/>
      <c r="AH24" s="69"/>
      <c r="AI24" s="69"/>
      <c r="AJ24" s="69"/>
      <c r="AK24" s="69"/>
      <c r="AL24" s="2"/>
    </row>
    <row r="25" spans="2:40" ht="18.75" customHeight="1">
      <c r="B25" s="22">
        <v>15</v>
      </c>
      <c r="C25" s="23" t="s">
        <v>585</v>
      </c>
      <c r="D25" s="24" t="s">
        <v>586</v>
      </c>
      <c r="E25" s="25" t="s">
        <v>195</v>
      </c>
      <c r="F25" s="26">
        <v>34035</v>
      </c>
      <c r="G25" s="23" t="s">
        <v>106</v>
      </c>
      <c r="H25" s="27">
        <v>9</v>
      </c>
      <c r="I25" s="27">
        <v>2</v>
      </c>
      <c r="J25" s="27" t="s">
        <v>27</v>
      </c>
      <c r="K25" s="27">
        <v>3</v>
      </c>
      <c r="L25" s="34"/>
      <c r="M25" s="34"/>
      <c r="N25" s="34"/>
      <c r="O25" s="34"/>
      <c r="P25" s="29">
        <v>4.5</v>
      </c>
      <c r="Q25" s="30">
        <f t="shared" si="0"/>
        <v>4.2</v>
      </c>
      <c r="R25" s="31" t="str">
        <f t="shared" si="3"/>
        <v>D</v>
      </c>
      <c r="S25" s="32" t="str">
        <f t="shared" si="1"/>
        <v>Trung bình yếu</v>
      </c>
      <c r="T25" s="33" t="str">
        <f t="shared" si="4"/>
        <v/>
      </c>
      <c r="U25" s="3"/>
      <c r="V25" s="97" t="str">
        <f t="shared" si="2"/>
        <v>Đạt</v>
      </c>
      <c r="W25" s="81"/>
      <c r="X25" s="69"/>
      <c r="Y25" s="69"/>
      <c r="Z25" s="69"/>
      <c r="AA25" s="69"/>
      <c r="AB25" s="69"/>
      <c r="AC25" s="69"/>
      <c r="AD25" s="69"/>
      <c r="AE25" s="69"/>
      <c r="AF25" s="69"/>
      <c r="AG25" s="69"/>
      <c r="AH25" s="69"/>
      <c r="AI25" s="69"/>
      <c r="AJ25" s="69"/>
      <c r="AK25" s="69"/>
      <c r="AL25" s="2"/>
    </row>
    <row r="26" spans="2:40" ht="18.75" customHeight="1">
      <c r="B26" s="22">
        <v>16</v>
      </c>
      <c r="C26" s="23" t="s">
        <v>587</v>
      </c>
      <c r="D26" s="24" t="s">
        <v>63</v>
      </c>
      <c r="E26" s="25" t="s">
        <v>588</v>
      </c>
      <c r="F26" s="26">
        <v>34636</v>
      </c>
      <c r="G26" s="23" t="s">
        <v>101</v>
      </c>
      <c r="H26" s="27">
        <v>8</v>
      </c>
      <c r="I26" s="27">
        <v>3</v>
      </c>
      <c r="J26" s="27" t="s">
        <v>27</v>
      </c>
      <c r="K26" s="27">
        <v>4</v>
      </c>
      <c r="L26" s="34"/>
      <c r="M26" s="34"/>
      <c r="N26" s="34"/>
      <c r="O26" s="34"/>
      <c r="P26" s="29">
        <v>6</v>
      </c>
      <c r="Q26" s="30">
        <f t="shared" si="0"/>
        <v>5.2</v>
      </c>
      <c r="R26" s="31" t="str">
        <f t="shared" si="3"/>
        <v>D+</v>
      </c>
      <c r="S26" s="32" t="str">
        <f t="shared" si="1"/>
        <v>Trung bình yếu</v>
      </c>
      <c r="T26" s="33" t="str">
        <f t="shared" si="4"/>
        <v/>
      </c>
      <c r="U26" s="3"/>
      <c r="V26" s="97" t="str">
        <f t="shared" si="2"/>
        <v>Đạt</v>
      </c>
      <c r="W26" s="81"/>
      <c r="X26" s="69"/>
      <c r="Y26" s="69"/>
      <c r="Z26" s="69"/>
      <c r="AA26" s="69"/>
      <c r="AB26" s="69"/>
      <c r="AC26" s="69"/>
      <c r="AD26" s="69"/>
      <c r="AE26" s="69"/>
      <c r="AF26" s="69"/>
      <c r="AG26" s="69"/>
      <c r="AH26" s="69"/>
      <c r="AI26" s="69"/>
      <c r="AJ26" s="69"/>
      <c r="AK26" s="69"/>
      <c r="AL26" s="2"/>
    </row>
    <row r="27" spans="2:40" ht="18.75" customHeight="1">
      <c r="B27" s="22">
        <v>17</v>
      </c>
      <c r="C27" s="23" t="s">
        <v>589</v>
      </c>
      <c r="D27" s="24" t="s">
        <v>590</v>
      </c>
      <c r="E27" s="25" t="s">
        <v>154</v>
      </c>
      <c r="F27" s="26">
        <v>34660</v>
      </c>
      <c r="G27" s="23" t="s">
        <v>114</v>
      </c>
      <c r="H27" s="27">
        <v>9</v>
      </c>
      <c r="I27" s="27">
        <v>4</v>
      </c>
      <c r="J27" s="27" t="s">
        <v>27</v>
      </c>
      <c r="K27" s="27">
        <v>5</v>
      </c>
      <c r="L27" s="34"/>
      <c r="M27" s="34"/>
      <c r="N27" s="34"/>
      <c r="O27" s="34"/>
      <c r="P27" s="29">
        <v>3.5</v>
      </c>
      <c r="Q27" s="30">
        <f t="shared" si="0"/>
        <v>4.5</v>
      </c>
      <c r="R27" s="31" t="str">
        <f t="shared" si="3"/>
        <v>D</v>
      </c>
      <c r="S27" s="32" t="str">
        <f t="shared" si="1"/>
        <v>Trung bình yếu</v>
      </c>
      <c r="T27" s="33" t="str">
        <f t="shared" si="4"/>
        <v/>
      </c>
      <c r="U27" s="3"/>
      <c r="V27" s="97" t="str">
        <f t="shared" si="2"/>
        <v>Đạt</v>
      </c>
      <c r="W27" s="81"/>
      <c r="X27" s="69"/>
      <c r="Y27" s="69"/>
      <c r="Z27" s="69"/>
      <c r="AA27" s="69"/>
      <c r="AB27" s="69"/>
      <c r="AC27" s="69"/>
      <c r="AD27" s="69"/>
      <c r="AE27" s="69"/>
      <c r="AF27" s="69"/>
      <c r="AG27" s="69"/>
      <c r="AH27" s="69"/>
      <c r="AI27" s="69"/>
      <c r="AJ27" s="69"/>
      <c r="AK27" s="69"/>
      <c r="AL27" s="2"/>
    </row>
    <row r="28" spans="2:40" ht="18.75" customHeight="1">
      <c r="B28" s="22">
        <v>18</v>
      </c>
      <c r="C28" s="23" t="s">
        <v>591</v>
      </c>
      <c r="D28" s="24" t="s">
        <v>67</v>
      </c>
      <c r="E28" s="25" t="s">
        <v>592</v>
      </c>
      <c r="F28" s="26">
        <v>34364</v>
      </c>
      <c r="G28" s="23" t="s">
        <v>106</v>
      </c>
      <c r="H28" s="27">
        <v>9</v>
      </c>
      <c r="I28" s="27">
        <v>4</v>
      </c>
      <c r="J28" s="27" t="s">
        <v>27</v>
      </c>
      <c r="K28" s="27">
        <v>4</v>
      </c>
      <c r="L28" s="34"/>
      <c r="M28" s="34"/>
      <c r="N28" s="34"/>
      <c r="O28" s="34"/>
      <c r="P28" s="29">
        <v>3</v>
      </c>
      <c r="Q28" s="30">
        <f t="shared" si="0"/>
        <v>4</v>
      </c>
      <c r="R28" s="31" t="str">
        <f t="shared" si="3"/>
        <v>D</v>
      </c>
      <c r="S28" s="32" t="str">
        <f t="shared" si="1"/>
        <v>Trung bình yếu</v>
      </c>
      <c r="T28" s="33" t="str">
        <f t="shared" si="4"/>
        <v/>
      </c>
      <c r="U28" s="3"/>
      <c r="V28" s="97" t="str">
        <f t="shared" si="2"/>
        <v>Đạt</v>
      </c>
      <c r="W28" s="81"/>
      <c r="X28" s="69"/>
      <c r="Y28" s="69"/>
      <c r="Z28" s="69"/>
      <c r="AA28" s="69"/>
      <c r="AB28" s="69"/>
      <c r="AC28" s="69"/>
      <c r="AD28" s="69"/>
      <c r="AE28" s="69"/>
      <c r="AF28" s="69"/>
      <c r="AG28" s="69"/>
      <c r="AH28" s="69"/>
      <c r="AI28" s="69"/>
      <c r="AJ28" s="69"/>
      <c r="AK28" s="69"/>
      <c r="AL28" s="2"/>
    </row>
    <row r="29" spans="2:40" ht="18.75" customHeight="1">
      <c r="B29" s="22">
        <v>19</v>
      </c>
      <c r="C29" s="23" t="s">
        <v>593</v>
      </c>
      <c r="D29" s="24" t="s">
        <v>65</v>
      </c>
      <c r="E29" s="25" t="s">
        <v>82</v>
      </c>
      <c r="F29" s="26">
        <v>34372</v>
      </c>
      <c r="G29" s="23" t="s">
        <v>114</v>
      </c>
      <c r="H29" s="27">
        <v>9</v>
      </c>
      <c r="I29" s="27">
        <v>5</v>
      </c>
      <c r="J29" s="27" t="s">
        <v>27</v>
      </c>
      <c r="K29" s="27">
        <v>3</v>
      </c>
      <c r="L29" s="34"/>
      <c r="M29" s="34"/>
      <c r="N29" s="34"/>
      <c r="O29" s="34"/>
      <c r="P29" s="29">
        <v>2</v>
      </c>
      <c r="Q29" s="30">
        <f t="shared" si="0"/>
        <v>3.5</v>
      </c>
      <c r="R29" s="31" t="str">
        <f t="shared" si="3"/>
        <v>F</v>
      </c>
      <c r="S29" s="32" t="str">
        <f t="shared" si="1"/>
        <v>Kém</v>
      </c>
      <c r="T29" s="33" t="str">
        <f t="shared" si="4"/>
        <v/>
      </c>
      <c r="U29" s="3"/>
      <c r="V29" s="97" t="str">
        <f t="shared" si="2"/>
        <v>Học lại</v>
      </c>
      <c r="W29" s="81"/>
      <c r="X29" s="69"/>
      <c r="Y29" s="69"/>
      <c r="Z29" s="69"/>
      <c r="AA29" s="69"/>
      <c r="AB29" s="69"/>
      <c r="AC29" s="69"/>
      <c r="AD29" s="69"/>
      <c r="AE29" s="69"/>
      <c r="AF29" s="69"/>
      <c r="AG29" s="69"/>
      <c r="AH29" s="69"/>
      <c r="AI29" s="69"/>
      <c r="AJ29" s="69"/>
      <c r="AK29" s="69"/>
      <c r="AL29" s="2"/>
    </row>
    <row r="30" spans="2:40" ht="18.75" customHeight="1">
      <c r="B30" s="22">
        <v>20</v>
      </c>
      <c r="C30" s="23" t="s">
        <v>594</v>
      </c>
      <c r="D30" s="24" t="s">
        <v>498</v>
      </c>
      <c r="E30" s="25" t="s">
        <v>595</v>
      </c>
      <c r="F30" s="26">
        <v>34085</v>
      </c>
      <c r="G30" s="23" t="s">
        <v>128</v>
      </c>
      <c r="H30" s="27">
        <v>8</v>
      </c>
      <c r="I30" s="27">
        <v>2</v>
      </c>
      <c r="J30" s="27" t="s">
        <v>27</v>
      </c>
      <c r="K30" s="27">
        <v>3</v>
      </c>
      <c r="L30" s="34"/>
      <c r="M30" s="34"/>
      <c r="N30" s="34"/>
      <c r="O30" s="34"/>
      <c r="P30" s="29">
        <v>0</v>
      </c>
      <c r="Q30" s="30">
        <f t="shared" si="0"/>
        <v>1.8</v>
      </c>
      <c r="R30" s="31" t="str">
        <f t="shared" si="3"/>
        <v>F</v>
      </c>
      <c r="S30" s="32" t="str">
        <f t="shared" si="1"/>
        <v>Kém</v>
      </c>
      <c r="T30" s="33" t="s">
        <v>712</v>
      </c>
      <c r="U30" s="3"/>
      <c r="V30" s="97" t="str">
        <f t="shared" si="2"/>
        <v>Học lại</v>
      </c>
      <c r="W30" s="81"/>
      <c r="X30" s="69"/>
      <c r="Y30" s="69"/>
      <c r="Z30" s="69"/>
      <c r="AA30" s="69"/>
      <c r="AB30" s="69"/>
      <c r="AC30" s="69"/>
      <c r="AD30" s="69"/>
      <c r="AE30" s="69"/>
      <c r="AF30" s="69"/>
      <c r="AG30" s="69"/>
      <c r="AH30" s="69"/>
      <c r="AI30" s="69"/>
      <c r="AJ30" s="69"/>
      <c r="AK30" s="69"/>
      <c r="AL30" s="2"/>
    </row>
    <row r="31" spans="2:40" ht="18.75" customHeight="1">
      <c r="B31" s="22">
        <v>21</v>
      </c>
      <c r="C31" s="23" t="s">
        <v>596</v>
      </c>
      <c r="D31" s="24" t="s">
        <v>597</v>
      </c>
      <c r="E31" s="25" t="s">
        <v>598</v>
      </c>
      <c r="F31" s="26">
        <v>34623</v>
      </c>
      <c r="G31" s="23" t="s">
        <v>114</v>
      </c>
      <c r="H31" s="27">
        <v>8</v>
      </c>
      <c r="I31" s="27">
        <v>2</v>
      </c>
      <c r="J31" s="27" t="s">
        <v>27</v>
      </c>
      <c r="K31" s="27">
        <v>3</v>
      </c>
      <c r="L31" s="34"/>
      <c r="M31" s="34"/>
      <c r="N31" s="34"/>
      <c r="O31" s="34"/>
      <c r="P31" s="29">
        <v>0</v>
      </c>
      <c r="Q31" s="30">
        <f t="shared" si="0"/>
        <v>1.8</v>
      </c>
      <c r="R31" s="31" t="str">
        <f t="shared" si="3"/>
        <v>F</v>
      </c>
      <c r="S31" s="32" t="str">
        <f t="shared" si="1"/>
        <v>Kém</v>
      </c>
      <c r="T31" s="33" t="s">
        <v>712</v>
      </c>
      <c r="U31" s="3"/>
      <c r="V31" s="97" t="str">
        <f t="shared" si="2"/>
        <v>Học lại</v>
      </c>
      <c r="W31" s="81"/>
      <c r="X31" s="69"/>
      <c r="Y31" s="69"/>
      <c r="Z31" s="69"/>
      <c r="AA31" s="69"/>
      <c r="AB31" s="69"/>
      <c r="AC31" s="69"/>
      <c r="AD31" s="69"/>
      <c r="AE31" s="69"/>
      <c r="AF31" s="69"/>
      <c r="AG31" s="69"/>
      <c r="AH31" s="69"/>
      <c r="AI31" s="69"/>
      <c r="AJ31" s="69"/>
      <c r="AK31" s="69"/>
      <c r="AL31" s="2"/>
    </row>
    <row r="32" spans="2:40" ht="18.75" customHeight="1">
      <c r="B32" s="22">
        <v>22</v>
      </c>
      <c r="C32" s="23" t="s">
        <v>599</v>
      </c>
      <c r="D32" s="24" t="s">
        <v>600</v>
      </c>
      <c r="E32" s="25" t="s">
        <v>312</v>
      </c>
      <c r="F32" s="26">
        <v>34606</v>
      </c>
      <c r="G32" s="23" t="s">
        <v>114</v>
      </c>
      <c r="H32" s="27">
        <v>7</v>
      </c>
      <c r="I32" s="27">
        <v>5</v>
      </c>
      <c r="J32" s="27" t="s">
        <v>27</v>
      </c>
      <c r="K32" s="27">
        <v>4</v>
      </c>
      <c r="L32" s="34"/>
      <c r="M32" s="34"/>
      <c r="N32" s="34"/>
      <c r="O32" s="34"/>
      <c r="P32" s="29">
        <v>4.5</v>
      </c>
      <c r="Q32" s="30">
        <f t="shared" si="0"/>
        <v>4.8</v>
      </c>
      <c r="R32" s="31" t="str">
        <f t="shared" si="3"/>
        <v>D</v>
      </c>
      <c r="S32" s="32" t="str">
        <f t="shared" si="1"/>
        <v>Trung bình yếu</v>
      </c>
      <c r="T32" s="33" t="str">
        <f t="shared" si="4"/>
        <v/>
      </c>
      <c r="U32" s="3"/>
      <c r="V32" s="97" t="str">
        <f t="shared" si="2"/>
        <v>Đạt</v>
      </c>
      <c r="W32" s="81"/>
      <c r="X32" s="69"/>
      <c r="Y32" s="69"/>
      <c r="Z32" s="69"/>
      <c r="AA32" s="69"/>
      <c r="AB32" s="69"/>
      <c r="AC32" s="69"/>
      <c r="AD32" s="69"/>
      <c r="AE32" s="69"/>
      <c r="AF32" s="69"/>
      <c r="AG32" s="69"/>
      <c r="AH32" s="69"/>
      <c r="AI32" s="69"/>
      <c r="AJ32" s="69"/>
      <c r="AK32" s="69"/>
      <c r="AL32" s="2"/>
    </row>
    <row r="33" spans="2:38" ht="18.75" customHeight="1">
      <c r="B33" s="22">
        <v>23</v>
      </c>
      <c r="C33" s="23" t="s">
        <v>601</v>
      </c>
      <c r="D33" s="24" t="s">
        <v>78</v>
      </c>
      <c r="E33" s="25" t="s">
        <v>312</v>
      </c>
      <c r="F33" s="26">
        <v>34460</v>
      </c>
      <c r="G33" s="23" t="s">
        <v>94</v>
      </c>
      <c r="H33" s="27">
        <v>9</v>
      </c>
      <c r="I33" s="27">
        <v>7</v>
      </c>
      <c r="J33" s="27" t="s">
        <v>27</v>
      </c>
      <c r="K33" s="27">
        <v>7</v>
      </c>
      <c r="L33" s="34"/>
      <c r="M33" s="34"/>
      <c r="N33" s="34"/>
      <c r="O33" s="34"/>
      <c r="P33" s="29">
        <v>6.5</v>
      </c>
      <c r="Q33" s="30">
        <f t="shared" si="0"/>
        <v>7</v>
      </c>
      <c r="R33" s="31" t="str">
        <f t="shared" si="3"/>
        <v>B</v>
      </c>
      <c r="S33" s="32" t="str">
        <f t="shared" si="1"/>
        <v>Khá</v>
      </c>
      <c r="T33" s="33" t="str">
        <f t="shared" si="4"/>
        <v/>
      </c>
      <c r="U33" s="3"/>
      <c r="V33" s="97" t="str">
        <f t="shared" si="2"/>
        <v>Đạt</v>
      </c>
      <c r="W33" s="81"/>
      <c r="X33" s="69"/>
      <c r="Y33" s="69"/>
      <c r="Z33" s="69"/>
      <c r="AA33" s="69"/>
      <c r="AB33" s="69"/>
      <c r="AC33" s="69"/>
      <c r="AD33" s="69"/>
      <c r="AE33" s="69"/>
      <c r="AF33" s="69"/>
      <c r="AG33" s="69"/>
      <c r="AH33" s="69"/>
      <c r="AI33" s="69"/>
      <c r="AJ33" s="69"/>
      <c r="AK33" s="69"/>
      <c r="AL33" s="2"/>
    </row>
    <row r="34" spans="2:38" ht="18.75" customHeight="1">
      <c r="B34" s="22">
        <v>24</v>
      </c>
      <c r="C34" s="23" t="s">
        <v>602</v>
      </c>
      <c r="D34" s="24" t="s">
        <v>603</v>
      </c>
      <c r="E34" s="25" t="s">
        <v>353</v>
      </c>
      <c r="F34" s="26">
        <v>34694</v>
      </c>
      <c r="G34" s="23" t="s">
        <v>101</v>
      </c>
      <c r="H34" s="27">
        <v>9</v>
      </c>
      <c r="I34" s="27">
        <v>4</v>
      </c>
      <c r="J34" s="27" t="s">
        <v>27</v>
      </c>
      <c r="K34" s="27">
        <v>4</v>
      </c>
      <c r="L34" s="34"/>
      <c r="M34" s="34"/>
      <c r="N34" s="34"/>
      <c r="O34" s="34"/>
      <c r="P34" s="29">
        <v>4</v>
      </c>
      <c r="Q34" s="30">
        <f t="shared" si="0"/>
        <v>4.5</v>
      </c>
      <c r="R34" s="31" t="str">
        <f t="shared" si="3"/>
        <v>D</v>
      </c>
      <c r="S34" s="32" t="str">
        <f t="shared" si="1"/>
        <v>Trung bình yếu</v>
      </c>
      <c r="T34" s="33" t="str">
        <f t="shared" si="4"/>
        <v/>
      </c>
      <c r="U34" s="3"/>
      <c r="V34" s="97" t="str">
        <f t="shared" si="2"/>
        <v>Đạt</v>
      </c>
      <c r="W34" s="81"/>
      <c r="X34" s="69"/>
      <c r="Y34" s="69"/>
      <c r="Z34" s="69"/>
      <c r="AA34" s="69"/>
      <c r="AB34" s="69"/>
      <c r="AC34" s="69"/>
      <c r="AD34" s="69"/>
      <c r="AE34" s="69"/>
      <c r="AF34" s="69"/>
      <c r="AG34" s="69"/>
      <c r="AH34" s="69"/>
      <c r="AI34" s="69"/>
      <c r="AJ34" s="69"/>
      <c r="AK34" s="69"/>
      <c r="AL34" s="2"/>
    </row>
    <row r="35" spans="2:38" ht="18.75" customHeight="1">
      <c r="B35" s="22">
        <v>25</v>
      </c>
      <c r="C35" s="23" t="s">
        <v>604</v>
      </c>
      <c r="D35" s="24" t="s">
        <v>605</v>
      </c>
      <c r="E35" s="25" t="s">
        <v>606</v>
      </c>
      <c r="F35" s="26">
        <v>34504</v>
      </c>
      <c r="G35" s="23" t="s">
        <v>94</v>
      </c>
      <c r="H35" s="27">
        <v>7</v>
      </c>
      <c r="I35" s="27">
        <v>5</v>
      </c>
      <c r="J35" s="27" t="s">
        <v>27</v>
      </c>
      <c r="K35" s="27">
        <v>3</v>
      </c>
      <c r="L35" s="34"/>
      <c r="M35" s="34"/>
      <c r="N35" s="34"/>
      <c r="O35" s="34"/>
      <c r="P35" s="29">
        <v>4.5</v>
      </c>
      <c r="Q35" s="30">
        <f t="shared" si="0"/>
        <v>4.5999999999999996</v>
      </c>
      <c r="R35" s="31" t="str">
        <f t="shared" si="3"/>
        <v>D</v>
      </c>
      <c r="S35" s="32" t="str">
        <f t="shared" si="1"/>
        <v>Trung bình yếu</v>
      </c>
      <c r="T35" s="33" t="str">
        <f t="shared" si="4"/>
        <v/>
      </c>
      <c r="U35" s="3"/>
      <c r="V35" s="97" t="str">
        <f t="shared" si="2"/>
        <v>Đạt</v>
      </c>
      <c r="W35" s="81"/>
      <c r="X35" s="69"/>
      <c r="Y35" s="69"/>
      <c r="Z35" s="69"/>
      <c r="AA35" s="69"/>
      <c r="AB35" s="69"/>
      <c r="AC35" s="69"/>
      <c r="AD35" s="69"/>
      <c r="AE35" s="69"/>
      <c r="AF35" s="69"/>
      <c r="AG35" s="69"/>
      <c r="AH35" s="69"/>
      <c r="AI35" s="69"/>
      <c r="AJ35" s="69"/>
      <c r="AK35" s="69"/>
      <c r="AL35" s="2"/>
    </row>
    <row r="36" spans="2:38" ht="18.75" customHeight="1">
      <c r="B36" s="22">
        <v>26</v>
      </c>
      <c r="C36" s="23" t="s">
        <v>607</v>
      </c>
      <c r="D36" s="24" t="s">
        <v>608</v>
      </c>
      <c r="E36" s="25" t="s">
        <v>609</v>
      </c>
      <c r="F36" s="26">
        <v>34696</v>
      </c>
      <c r="G36" s="23" t="s">
        <v>106</v>
      </c>
      <c r="H36" s="27">
        <v>7</v>
      </c>
      <c r="I36" s="27">
        <v>3</v>
      </c>
      <c r="J36" s="27" t="s">
        <v>27</v>
      </c>
      <c r="K36" s="27">
        <v>4</v>
      </c>
      <c r="L36" s="34"/>
      <c r="M36" s="34"/>
      <c r="N36" s="34"/>
      <c r="O36" s="34"/>
      <c r="P36" s="29">
        <v>2</v>
      </c>
      <c r="Q36" s="30">
        <f t="shared" si="0"/>
        <v>3.1</v>
      </c>
      <c r="R36" s="31" t="str">
        <f t="shared" si="3"/>
        <v>F</v>
      </c>
      <c r="S36" s="32" t="str">
        <f t="shared" si="1"/>
        <v>Kém</v>
      </c>
      <c r="T36" s="33" t="str">
        <f t="shared" si="4"/>
        <v/>
      </c>
      <c r="U36" s="3"/>
      <c r="V36" s="97" t="str">
        <f t="shared" si="2"/>
        <v>Học lại</v>
      </c>
      <c r="W36" s="81"/>
      <c r="X36" s="69"/>
      <c r="Y36" s="69"/>
      <c r="Z36" s="69"/>
      <c r="AA36" s="69"/>
      <c r="AB36" s="69"/>
      <c r="AC36" s="69"/>
      <c r="AD36" s="69"/>
      <c r="AE36" s="69"/>
      <c r="AF36" s="69"/>
      <c r="AG36" s="69"/>
      <c r="AH36" s="69"/>
      <c r="AI36" s="69"/>
      <c r="AJ36" s="69"/>
      <c r="AK36" s="69"/>
      <c r="AL36" s="2"/>
    </row>
    <row r="37" spans="2:38" ht="18.75" customHeight="1">
      <c r="B37" s="22">
        <v>27</v>
      </c>
      <c r="C37" s="23" t="s">
        <v>610</v>
      </c>
      <c r="D37" s="24" t="s">
        <v>123</v>
      </c>
      <c r="E37" s="25" t="s">
        <v>272</v>
      </c>
      <c r="F37" s="26">
        <v>34397</v>
      </c>
      <c r="G37" s="23" t="s">
        <v>128</v>
      </c>
      <c r="H37" s="27">
        <v>7</v>
      </c>
      <c r="I37" s="27">
        <v>2</v>
      </c>
      <c r="J37" s="27" t="s">
        <v>27</v>
      </c>
      <c r="K37" s="27">
        <v>2</v>
      </c>
      <c r="L37" s="34"/>
      <c r="M37" s="34"/>
      <c r="N37" s="34"/>
      <c r="O37" s="34"/>
      <c r="P37" s="29">
        <v>0</v>
      </c>
      <c r="Q37" s="30">
        <f t="shared" si="0"/>
        <v>1.5</v>
      </c>
      <c r="R37" s="31" t="str">
        <f t="shared" si="3"/>
        <v>F</v>
      </c>
      <c r="S37" s="32" t="str">
        <f t="shared" si="1"/>
        <v>Kém</v>
      </c>
      <c r="T37" s="33" t="s">
        <v>712</v>
      </c>
      <c r="U37" s="3"/>
      <c r="V37" s="97" t="str">
        <f t="shared" si="2"/>
        <v>Học lại</v>
      </c>
      <c r="W37" s="81"/>
      <c r="X37" s="69"/>
      <c r="Y37" s="69"/>
      <c r="Z37" s="69"/>
      <c r="AA37" s="69"/>
      <c r="AB37" s="69"/>
      <c r="AC37" s="69"/>
      <c r="AD37" s="69"/>
      <c r="AE37" s="69"/>
      <c r="AF37" s="69"/>
      <c r="AG37" s="69"/>
      <c r="AH37" s="69"/>
      <c r="AI37" s="69"/>
      <c r="AJ37" s="69"/>
      <c r="AK37" s="69"/>
      <c r="AL37" s="2"/>
    </row>
    <row r="38" spans="2:38" ht="18.75" customHeight="1">
      <c r="B38" s="22">
        <v>28</v>
      </c>
      <c r="C38" s="23" t="s">
        <v>611</v>
      </c>
      <c r="D38" s="24" t="s">
        <v>494</v>
      </c>
      <c r="E38" s="25" t="s">
        <v>85</v>
      </c>
      <c r="F38" s="26">
        <v>34585</v>
      </c>
      <c r="G38" s="23" t="s">
        <v>110</v>
      </c>
      <c r="H38" s="27">
        <v>8</v>
      </c>
      <c r="I38" s="27">
        <v>3</v>
      </c>
      <c r="J38" s="27" t="s">
        <v>27</v>
      </c>
      <c r="K38" s="27">
        <v>4</v>
      </c>
      <c r="L38" s="34"/>
      <c r="M38" s="34"/>
      <c r="N38" s="34"/>
      <c r="O38" s="34"/>
      <c r="P38" s="29">
        <v>4</v>
      </c>
      <c r="Q38" s="30">
        <f t="shared" si="0"/>
        <v>4.2</v>
      </c>
      <c r="R38" s="31" t="str">
        <f t="shared" si="3"/>
        <v>D</v>
      </c>
      <c r="S38" s="32" t="str">
        <f t="shared" si="1"/>
        <v>Trung bình yếu</v>
      </c>
      <c r="T38" s="33" t="str">
        <f t="shared" si="4"/>
        <v/>
      </c>
      <c r="U38" s="3"/>
      <c r="V38" s="97" t="str">
        <f t="shared" si="2"/>
        <v>Đạt</v>
      </c>
      <c r="W38" s="81"/>
      <c r="X38" s="69"/>
      <c r="Y38" s="69"/>
      <c r="Z38" s="69"/>
      <c r="AA38" s="69"/>
      <c r="AB38" s="69"/>
      <c r="AC38" s="69"/>
      <c r="AD38" s="69"/>
      <c r="AE38" s="69"/>
      <c r="AF38" s="69"/>
      <c r="AG38" s="69"/>
      <c r="AH38" s="69"/>
      <c r="AI38" s="69"/>
      <c r="AJ38" s="69"/>
      <c r="AK38" s="69"/>
      <c r="AL38" s="2"/>
    </row>
    <row r="39" spans="2:38" ht="18.75" customHeight="1">
      <c r="B39" s="22">
        <v>29</v>
      </c>
      <c r="C39" s="23" t="s">
        <v>612</v>
      </c>
      <c r="D39" s="24" t="s">
        <v>613</v>
      </c>
      <c r="E39" s="25" t="s">
        <v>85</v>
      </c>
      <c r="F39" s="26">
        <v>33986</v>
      </c>
      <c r="G39" s="23" t="s">
        <v>128</v>
      </c>
      <c r="H39" s="27">
        <v>9</v>
      </c>
      <c r="I39" s="27">
        <v>4</v>
      </c>
      <c r="J39" s="27" t="s">
        <v>27</v>
      </c>
      <c r="K39" s="27">
        <v>4</v>
      </c>
      <c r="L39" s="34"/>
      <c r="M39" s="34"/>
      <c r="N39" s="34"/>
      <c r="O39" s="34"/>
      <c r="P39" s="29">
        <v>2.5</v>
      </c>
      <c r="Q39" s="30">
        <f t="shared" si="0"/>
        <v>3.8</v>
      </c>
      <c r="R39" s="31" t="str">
        <f t="shared" si="3"/>
        <v>F</v>
      </c>
      <c r="S39" s="32" t="str">
        <f t="shared" si="1"/>
        <v>Kém</v>
      </c>
      <c r="T39" s="33" t="str">
        <f t="shared" si="4"/>
        <v/>
      </c>
      <c r="U39" s="3"/>
      <c r="V39" s="97" t="str">
        <f t="shared" si="2"/>
        <v>Học lại</v>
      </c>
      <c r="W39" s="81"/>
      <c r="X39" s="69"/>
      <c r="Y39" s="69"/>
      <c r="Z39" s="69"/>
      <c r="AA39" s="69"/>
      <c r="AB39" s="69"/>
      <c r="AC39" s="69"/>
      <c r="AD39" s="69"/>
      <c r="AE39" s="69"/>
      <c r="AF39" s="69"/>
      <c r="AG39" s="69"/>
      <c r="AH39" s="69"/>
      <c r="AI39" s="69"/>
      <c r="AJ39" s="69"/>
      <c r="AK39" s="69"/>
      <c r="AL39" s="2"/>
    </row>
    <row r="40" spans="2:38" ht="18.75" customHeight="1">
      <c r="B40" s="22">
        <v>30</v>
      </c>
      <c r="C40" s="23" t="s">
        <v>614</v>
      </c>
      <c r="D40" s="24" t="s">
        <v>72</v>
      </c>
      <c r="E40" s="25" t="s">
        <v>615</v>
      </c>
      <c r="F40" s="26">
        <v>34564</v>
      </c>
      <c r="G40" s="23" t="s">
        <v>128</v>
      </c>
      <c r="H40" s="27">
        <v>8</v>
      </c>
      <c r="I40" s="27">
        <v>4</v>
      </c>
      <c r="J40" s="27" t="s">
        <v>27</v>
      </c>
      <c r="K40" s="27">
        <v>3</v>
      </c>
      <c r="L40" s="34"/>
      <c r="M40" s="34"/>
      <c r="N40" s="34"/>
      <c r="O40" s="34"/>
      <c r="P40" s="29">
        <v>4</v>
      </c>
      <c r="Q40" s="30">
        <f t="shared" si="0"/>
        <v>4.2</v>
      </c>
      <c r="R40" s="31" t="str">
        <f t="shared" si="3"/>
        <v>D</v>
      </c>
      <c r="S40" s="32" t="str">
        <f t="shared" si="1"/>
        <v>Trung bình yếu</v>
      </c>
      <c r="T40" s="33" t="str">
        <f t="shared" si="4"/>
        <v/>
      </c>
      <c r="U40" s="3"/>
      <c r="V40" s="97" t="str">
        <f t="shared" si="2"/>
        <v>Đạt</v>
      </c>
      <c r="W40" s="81"/>
      <c r="X40" s="69"/>
      <c r="Y40" s="69"/>
      <c r="Z40" s="69"/>
      <c r="AA40" s="69"/>
      <c r="AB40" s="69"/>
      <c r="AC40" s="69"/>
      <c r="AD40" s="69"/>
      <c r="AE40" s="69"/>
      <c r="AF40" s="69"/>
      <c r="AG40" s="69"/>
      <c r="AH40" s="69"/>
      <c r="AI40" s="69"/>
      <c r="AJ40" s="69"/>
      <c r="AK40" s="69"/>
      <c r="AL40" s="2"/>
    </row>
    <row r="41" spans="2:38" ht="18.75" customHeight="1">
      <c r="B41" s="22">
        <v>31</v>
      </c>
      <c r="C41" s="23" t="s">
        <v>616</v>
      </c>
      <c r="D41" s="24" t="s">
        <v>617</v>
      </c>
      <c r="E41" s="25" t="s">
        <v>104</v>
      </c>
      <c r="F41" s="26">
        <v>34004</v>
      </c>
      <c r="G41" s="23" t="s">
        <v>114</v>
      </c>
      <c r="H41" s="27">
        <v>9</v>
      </c>
      <c r="I41" s="27">
        <v>1</v>
      </c>
      <c r="J41" s="27" t="s">
        <v>27</v>
      </c>
      <c r="K41" s="27">
        <v>3</v>
      </c>
      <c r="L41" s="34"/>
      <c r="M41" s="34"/>
      <c r="N41" s="34"/>
      <c r="O41" s="34"/>
      <c r="P41" s="29">
        <v>0</v>
      </c>
      <c r="Q41" s="30">
        <f t="shared" si="0"/>
        <v>1.7</v>
      </c>
      <c r="R41" s="31" t="str">
        <f t="shared" si="3"/>
        <v>F</v>
      </c>
      <c r="S41" s="32" t="str">
        <f t="shared" si="1"/>
        <v>Kém</v>
      </c>
      <c r="T41" s="33" t="str">
        <f t="shared" si="4"/>
        <v/>
      </c>
      <c r="U41" s="3"/>
      <c r="V41" s="97" t="str">
        <f t="shared" si="2"/>
        <v>Học lại</v>
      </c>
      <c r="W41" s="81"/>
      <c r="X41" s="69"/>
      <c r="Y41" s="69"/>
      <c r="Z41" s="69"/>
      <c r="AA41" s="69"/>
      <c r="AB41" s="69"/>
      <c r="AC41" s="69"/>
      <c r="AD41" s="69"/>
      <c r="AE41" s="69"/>
      <c r="AF41" s="69"/>
      <c r="AG41" s="69"/>
      <c r="AH41" s="69"/>
      <c r="AI41" s="69"/>
      <c r="AJ41" s="69"/>
      <c r="AK41" s="69"/>
      <c r="AL41" s="2"/>
    </row>
    <row r="42" spans="2:38" ht="18.75" customHeight="1">
      <c r="B42" s="22">
        <v>32</v>
      </c>
      <c r="C42" s="23" t="s">
        <v>618</v>
      </c>
      <c r="D42" s="24" t="s">
        <v>619</v>
      </c>
      <c r="E42" s="25" t="s">
        <v>620</v>
      </c>
      <c r="F42" s="26">
        <v>34670</v>
      </c>
      <c r="G42" s="23" t="s">
        <v>106</v>
      </c>
      <c r="H42" s="27">
        <v>7</v>
      </c>
      <c r="I42" s="27">
        <v>1</v>
      </c>
      <c r="J42" s="27" t="s">
        <v>27</v>
      </c>
      <c r="K42" s="27">
        <v>2</v>
      </c>
      <c r="L42" s="34"/>
      <c r="M42" s="34"/>
      <c r="N42" s="34"/>
      <c r="O42" s="34"/>
      <c r="P42" s="29">
        <v>0</v>
      </c>
      <c r="Q42" s="30">
        <f t="shared" si="0"/>
        <v>1.3</v>
      </c>
      <c r="R42" s="31" t="str">
        <f t="shared" si="3"/>
        <v>F</v>
      </c>
      <c r="S42" s="32" t="str">
        <f t="shared" si="1"/>
        <v>Kém</v>
      </c>
      <c r="T42" s="33" t="s">
        <v>712</v>
      </c>
      <c r="U42" s="3"/>
      <c r="V42" s="97" t="str">
        <f t="shared" si="2"/>
        <v>Học lại</v>
      </c>
      <c r="W42" s="81"/>
      <c r="X42" s="69"/>
      <c r="Y42" s="69"/>
      <c r="Z42" s="69"/>
      <c r="AA42" s="69"/>
      <c r="AB42" s="69"/>
      <c r="AC42" s="69"/>
      <c r="AD42" s="69"/>
      <c r="AE42" s="69"/>
      <c r="AF42" s="69"/>
      <c r="AG42" s="69"/>
      <c r="AH42" s="69"/>
      <c r="AI42" s="69"/>
      <c r="AJ42" s="69"/>
      <c r="AK42" s="69"/>
      <c r="AL42" s="2"/>
    </row>
    <row r="43" spans="2:38" ht="18.75" customHeight="1">
      <c r="B43" s="22">
        <v>33</v>
      </c>
      <c r="C43" s="23" t="s">
        <v>621</v>
      </c>
      <c r="D43" s="24" t="s">
        <v>622</v>
      </c>
      <c r="E43" s="25" t="s">
        <v>623</v>
      </c>
      <c r="F43" s="26">
        <v>34509</v>
      </c>
      <c r="G43" s="23" t="s">
        <v>94</v>
      </c>
      <c r="H43" s="27">
        <v>9</v>
      </c>
      <c r="I43" s="27">
        <v>3</v>
      </c>
      <c r="J43" s="27" t="s">
        <v>27</v>
      </c>
      <c r="K43" s="27">
        <v>3</v>
      </c>
      <c r="L43" s="34"/>
      <c r="M43" s="34"/>
      <c r="N43" s="34"/>
      <c r="O43" s="34"/>
      <c r="P43" s="29">
        <v>4</v>
      </c>
      <c r="Q43" s="30">
        <f t="shared" si="0"/>
        <v>4.0999999999999996</v>
      </c>
      <c r="R43" s="31" t="str">
        <f t="shared" si="3"/>
        <v>D</v>
      </c>
      <c r="S43" s="32" t="str">
        <f t="shared" si="1"/>
        <v>Trung bình yếu</v>
      </c>
      <c r="T43" s="33" t="str">
        <f t="shared" si="4"/>
        <v/>
      </c>
      <c r="U43" s="3"/>
      <c r="V43" s="97" t="str">
        <f t="shared" si="2"/>
        <v>Đạt</v>
      </c>
      <c r="W43" s="81"/>
      <c r="X43" s="69"/>
      <c r="Y43" s="69"/>
      <c r="Z43" s="69"/>
      <c r="AA43" s="69"/>
      <c r="AB43" s="69"/>
      <c r="AC43" s="69"/>
      <c r="AD43" s="69"/>
      <c r="AE43" s="69"/>
      <c r="AF43" s="69"/>
      <c r="AG43" s="69"/>
      <c r="AH43" s="69"/>
      <c r="AI43" s="69"/>
      <c r="AJ43" s="69"/>
      <c r="AK43" s="69"/>
      <c r="AL43" s="2"/>
    </row>
    <row r="44" spans="2:38" ht="18.75" customHeight="1">
      <c r="B44" s="22">
        <v>34</v>
      </c>
      <c r="C44" s="23" t="s">
        <v>624</v>
      </c>
      <c r="D44" s="24" t="s">
        <v>625</v>
      </c>
      <c r="E44" s="25" t="s">
        <v>626</v>
      </c>
      <c r="F44" s="26">
        <v>34349</v>
      </c>
      <c r="G44" s="23" t="s">
        <v>101</v>
      </c>
      <c r="H44" s="27">
        <v>9</v>
      </c>
      <c r="I44" s="27">
        <v>4</v>
      </c>
      <c r="J44" s="27" t="s">
        <v>27</v>
      </c>
      <c r="K44" s="27">
        <v>4</v>
      </c>
      <c r="L44" s="34"/>
      <c r="M44" s="34"/>
      <c r="N44" s="34"/>
      <c r="O44" s="34"/>
      <c r="P44" s="29">
        <v>3.5</v>
      </c>
      <c r="Q44" s="30">
        <f t="shared" si="0"/>
        <v>4.3</v>
      </c>
      <c r="R44" s="31" t="str">
        <f t="shared" si="3"/>
        <v>D</v>
      </c>
      <c r="S44" s="32" t="str">
        <f t="shared" si="1"/>
        <v>Trung bình yếu</v>
      </c>
      <c r="T44" s="33" t="str">
        <f t="shared" si="4"/>
        <v/>
      </c>
      <c r="U44" s="3"/>
      <c r="V44" s="97" t="str">
        <f t="shared" si="2"/>
        <v>Đạt</v>
      </c>
      <c r="W44" s="81"/>
      <c r="X44" s="69"/>
      <c r="Y44" s="69"/>
      <c r="Z44" s="69"/>
      <c r="AA44" s="69"/>
      <c r="AB44" s="69"/>
      <c r="AC44" s="69"/>
      <c r="AD44" s="69"/>
      <c r="AE44" s="69"/>
      <c r="AF44" s="69"/>
      <c r="AG44" s="69"/>
      <c r="AH44" s="69"/>
      <c r="AI44" s="69"/>
      <c r="AJ44" s="69"/>
      <c r="AK44" s="69"/>
      <c r="AL44" s="2"/>
    </row>
    <row r="45" spans="2:38" ht="18.75" customHeight="1">
      <c r="B45" s="22">
        <v>35</v>
      </c>
      <c r="C45" s="23" t="s">
        <v>627</v>
      </c>
      <c r="D45" s="24" t="s">
        <v>64</v>
      </c>
      <c r="E45" s="25" t="s">
        <v>119</v>
      </c>
      <c r="F45" s="26">
        <v>34393</v>
      </c>
      <c r="G45" s="23" t="s">
        <v>94</v>
      </c>
      <c r="H45" s="27">
        <v>9</v>
      </c>
      <c r="I45" s="27">
        <v>6</v>
      </c>
      <c r="J45" s="27" t="s">
        <v>27</v>
      </c>
      <c r="K45" s="27">
        <v>6</v>
      </c>
      <c r="L45" s="34"/>
      <c r="M45" s="34"/>
      <c r="N45" s="34"/>
      <c r="O45" s="34"/>
      <c r="P45" s="29">
        <v>4</v>
      </c>
      <c r="Q45" s="30">
        <f t="shared" si="0"/>
        <v>5.3</v>
      </c>
      <c r="R45" s="31" t="str">
        <f t="shared" si="3"/>
        <v>D+</v>
      </c>
      <c r="S45" s="32" t="str">
        <f t="shared" si="1"/>
        <v>Trung bình yếu</v>
      </c>
      <c r="T45" s="33" t="str">
        <f t="shared" si="4"/>
        <v/>
      </c>
      <c r="U45" s="3"/>
      <c r="V45" s="97" t="str">
        <f t="shared" si="2"/>
        <v>Đạt</v>
      </c>
      <c r="W45" s="81"/>
      <c r="X45" s="69"/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2"/>
    </row>
    <row r="46" spans="2:38" ht="18.75" customHeight="1">
      <c r="B46" s="22">
        <v>36</v>
      </c>
      <c r="C46" s="23" t="s">
        <v>628</v>
      </c>
      <c r="D46" s="24" t="s">
        <v>629</v>
      </c>
      <c r="E46" s="25" t="s">
        <v>183</v>
      </c>
      <c r="F46" s="26">
        <v>34514</v>
      </c>
      <c r="G46" s="23" t="s">
        <v>114</v>
      </c>
      <c r="H46" s="27">
        <v>9</v>
      </c>
      <c r="I46" s="27">
        <v>3</v>
      </c>
      <c r="J46" s="27" t="s">
        <v>27</v>
      </c>
      <c r="K46" s="27">
        <v>4</v>
      </c>
      <c r="L46" s="34"/>
      <c r="M46" s="34"/>
      <c r="N46" s="34"/>
      <c r="O46" s="34"/>
      <c r="P46" s="29">
        <v>3</v>
      </c>
      <c r="Q46" s="30">
        <f t="shared" si="0"/>
        <v>3.8</v>
      </c>
      <c r="R46" s="31" t="str">
        <f t="shared" si="3"/>
        <v>F</v>
      </c>
      <c r="S46" s="32" t="str">
        <f t="shared" si="1"/>
        <v>Kém</v>
      </c>
      <c r="T46" s="33" t="str">
        <f t="shared" si="4"/>
        <v/>
      </c>
      <c r="U46" s="3"/>
      <c r="V46" s="97" t="str">
        <f t="shared" si="2"/>
        <v>Học lại</v>
      </c>
      <c r="W46" s="81"/>
      <c r="X46" s="69"/>
      <c r="Y46" s="69"/>
      <c r="Z46" s="69"/>
      <c r="AA46" s="69"/>
      <c r="AB46" s="69"/>
      <c r="AC46" s="69"/>
      <c r="AD46" s="69"/>
      <c r="AE46" s="69"/>
      <c r="AF46" s="69"/>
      <c r="AG46" s="69"/>
      <c r="AH46" s="69"/>
      <c r="AI46" s="69"/>
      <c r="AJ46" s="69"/>
      <c r="AK46" s="69"/>
      <c r="AL46" s="2"/>
    </row>
    <row r="47" spans="2:38" ht="18.75" customHeight="1">
      <c r="B47" s="22">
        <v>37</v>
      </c>
      <c r="C47" s="23" t="s">
        <v>630</v>
      </c>
      <c r="D47" s="24" t="s">
        <v>631</v>
      </c>
      <c r="E47" s="25" t="s">
        <v>73</v>
      </c>
      <c r="F47" s="26">
        <v>34335</v>
      </c>
      <c r="G47" s="23" t="s">
        <v>128</v>
      </c>
      <c r="H47" s="27">
        <v>8</v>
      </c>
      <c r="I47" s="27">
        <v>1</v>
      </c>
      <c r="J47" s="27" t="s">
        <v>27</v>
      </c>
      <c r="K47" s="27">
        <v>2</v>
      </c>
      <c r="L47" s="34"/>
      <c r="M47" s="34"/>
      <c r="N47" s="34"/>
      <c r="O47" s="34"/>
      <c r="P47" s="29">
        <v>2</v>
      </c>
      <c r="Q47" s="30">
        <f t="shared" si="0"/>
        <v>2.4</v>
      </c>
      <c r="R47" s="31" t="str">
        <f t="shared" si="3"/>
        <v>F</v>
      </c>
      <c r="S47" s="32" t="str">
        <f t="shared" si="1"/>
        <v>Kém</v>
      </c>
      <c r="T47" s="33" t="str">
        <f t="shared" si="4"/>
        <v/>
      </c>
      <c r="U47" s="3"/>
      <c r="V47" s="97" t="str">
        <f t="shared" si="2"/>
        <v>Học lại</v>
      </c>
      <c r="W47" s="81"/>
      <c r="X47" s="69"/>
      <c r="Y47" s="69"/>
      <c r="Z47" s="69"/>
      <c r="AA47" s="69"/>
      <c r="AB47" s="69"/>
      <c r="AC47" s="69"/>
      <c r="AD47" s="69"/>
      <c r="AE47" s="69"/>
      <c r="AF47" s="69"/>
      <c r="AG47" s="69"/>
      <c r="AH47" s="69"/>
      <c r="AI47" s="69"/>
      <c r="AJ47" s="69"/>
      <c r="AK47" s="69"/>
      <c r="AL47" s="2"/>
    </row>
    <row r="48" spans="2:38" ht="18.75" customHeight="1">
      <c r="B48" s="22">
        <v>38</v>
      </c>
      <c r="C48" s="23" t="s">
        <v>632</v>
      </c>
      <c r="D48" s="24" t="s">
        <v>633</v>
      </c>
      <c r="E48" s="25" t="s">
        <v>634</v>
      </c>
      <c r="F48" s="26">
        <v>34435</v>
      </c>
      <c r="G48" s="23" t="s">
        <v>101</v>
      </c>
      <c r="H48" s="27">
        <v>9</v>
      </c>
      <c r="I48" s="27">
        <v>3</v>
      </c>
      <c r="J48" s="27" t="s">
        <v>27</v>
      </c>
      <c r="K48" s="27">
        <v>3</v>
      </c>
      <c r="L48" s="34"/>
      <c r="M48" s="34"/>
      <c r="N48" s="34"/>
      <c r="O48" s="34"/>
      <c r="P48" s="29">
        <v>4</v>
      </c>
      <c r="Q48" s="30">
        <f t="shared" si="0"/>
        <v>4.0999999999999996</v>
      </c>
      <c r="R48" s="31" t="str">
        <f t="shared" si="3"/>
        <v>D</v>
      </c>
      <c r="S48" s="32" t="str">
        <f t="shared" si="1"/>
        <v>Trung bình yếu</v>
      </c>
      <c r="T48" s="33" t="str">
        <f t="shared" si="4"/>
        <v/>
      </c>
      <c r="U48" s="3"/>
      <c r="V48" s="97" t="str">
        <f t="shared" si="2"/>
        <v>Đạt</v>
      </c>
      <c r="W48" s="81"/>
      <c r="X48" s="69"/>
      <c r="Y48" s="69"/>
      <c r="Z48" s="69"/>
      <c r="AA48" s="69"/>
      <c r="AB48" s="69"/>
      <c r="AC48" s="69"/>
      <c r="AD48" s="69"/>
      <c r="AE48" s="69"/>
      <c r="AF48" s="69"/>
      <c r="AG48" s="69"/>
      <c r="AH48" s="69"/>
      <c r="AI48" s="69"/>
      <c r="AJ48" s="69"/>
      <c r="AK48" s="69"/>
      <c r="AL48" s="2"/>
    </row>
    <row r="49" spans="2:38" ht="18.75" customHeight="1">
      <c r="B49" s="22">
        <v>39</v>
      </c>
      <c r="C49" s="23" t="s">
        <v>635</v>
      </c>
      <c r="D49" s="24" t="s">
        <v>332</v>
      </c>
      <c r="E49" s="25" t="s">
        <v>636</v>
      </c>
      <c r="F49" s="26">
        <v>34270</v>
      </c>
      <c r="G49" s="23" t="s">
        <v>94</v>
      </c>
      <c r="H49" s="27">
        <v>9</v>
      </c>
      <c r="I49" s="27">
        <v>1</v>
      </c>
      <c r="J49" s="27" t="s">
        <v>27</v>
      </c>
      <c r="K49" s="27">
        <v>2</v>
      </c>
      <c r="L49" s="34"/>
      <c r="M49" s="34"/>
      <c r="N49" s="34"/>
      <c r="O49" s="34"/>
      <c r="P49" s="29">
        <v>5</v>
      </c>
      <c r="Q49" s="30">
        <f t="shared" si="0"/>
        <v>4</v>
      </c>
      <c r="R49" s="31" t="str">
        <f t="shared" si="3"/>
        <v>D</v>
      </c>
      <c r="S49" s="32" t="str">
        <f t="shared" si="1"/>
        <v>Trung bình yếu</v>
      </c>
      <c r="T49" s="33" t="str">
        <f t="shared" si="4"/>
        <v/>
      </c>
      <c r="U49" s="3"/>
      <c r="V49" s="97" t="str">
        <f t="shared" si="2"/>
        <v>Đạt</v>
      </c>
      <c r="W49" s="81"/>
      <c r="X49" s="69"/>
      <c r="Y49" s="69"/>
      <c r="Z49" s="69"/>
      <c r="AA49" s="69"/>
      <c r="AB49" s="69"/>
      <c r="AC49" s="69"/>
      <c r="AD49" s="69"/>
      <c r="AE49" s="69"/>
      <c r="AF49" s="69"/>
      <c r="AG49" s="69"/>
      <c r="AH49" s="69"/>
      <c r="AI49" s="69"/>
      <c r="AJ49" s="69"/>
      <c r="AK49" s="69"/>
      <c r="AL49" s="2"/>
    </row>
    <row r="50" spans="2:38" ht="18.75" customHeight="1">
      <c r="B50" s="22">
        <v>40</v>
      </c>
      <c r="C50" s="23" t="s">
        <v>637</v>
      </c>
      <c r="D50" s="24" t="s">
        <v>638</v>
      </c>
      <c r="E50" s="25" t="s">
        <v>151</v>
      </c>
      <c r="F50" s="26">
        <v>34531</v>
      </c>
      <c r="G50" s="23" t="s">
        <v>106</v>
      </c>
      <c r="H50" s="27">
        <v>8</v>
      </c>
      <c r="I50" s="27">
        <v>4</v>
      </c>
      <c r="J50" s="27" t="s">
        <v>27</v>
      </c>
      <c r="K50" s="27">
        <v>3</v>
      </c>
      <c r="L50" s="34"/>
      <c r="M50" s="34"/>
      <c r="N50" s="34"/>
      <c r="O50" s="34"/>
      <c r="P50" s="29">
        <v>4</v>
      </c>
      <c r="Q50" s="30">
        <f t="shared" si="0"/>
        <v>4.2</v>
      </c>
      <c r="R50" s="31" t="str">
        <f t="shared" si="3"/>
        <v>D</v>
      </c>
      <c r="S50" s="32" t="str">
        <f t="shared" si="1"/>
        <v>Trung bình yếu</v>
      </c>
      <c r="T50" s="33" t="str">
        <f t="shared" si="4"/>
        <v/>
      </c>
      <c r="U50" s="3"/>
      <c r="V50" s="97" t="str">
        <f t="shared" si="2"/>
        <v>Đạt</v>
      </c>
      <c r="W50" s="81"/>
      <c r="X50" s="69"/>
      <c r="Y50" s="69"/>
      <c r="Z50" s="69"/>
      <c r="AA50" s="69"/>
      <c r="AB50" s="69"/>
      <c r="AC50" s="69"/>
      <c r="AD50" s="69"/>
      <c r="AE50" s="69"/>
      <c r="AF50" s="69"/>
      <c r="AG50" s="69"/>
      <c r="AH50" s="69"/>
      <c r="AI50" s="69"/>
      <c r="AJ50" s="69"/>
      <c r="AK50" s="69"/>
      <c r="AL50" s="2"/>
    </row>
    <row r="51" spans="2:38" ht="18.75" customHeight="1">
      <c r="B51" s="22">
        <v>41</v>
      </c>
      <c r="C51" s="23" t="s">
        <v>639</v>
      </c>
      <c r="D51" s="24" t="s">
        <v>76</v>
      </c>
      <c r="E51" s="25" t="s">
        <v>204</v>
      </c>
      <c r="F51" s="26">
        <v>34382</v>
      </c>
      <c r="G51" s="23" t="s">
        <v>101</v>
      </c>
      <c r="H51" s="27">
        <v>9</v>
      </c>
      <c r="I51" s="27">
        <v>2</v>
      </c>
      <c r="J51" s="27" t="s">
        <v>27</v>
      </c>
      <c r="K51" s="27">
        <v>5</v>
      </c>
      <c r="L51" s="34"/>
      <c r="M51" s="34"/>
      <c r="N51" s="34"/>
      <c r="O51" s="34"/>
      <c r="P51" s="29">
        <v>0</v>
      </c>
      <c r="Q51" s="30">
        <f t="shared" si="0"/>
        <v>2.2999999999999998</v>
      </c>
      <c r="R51" s="31" t="str">
        <f t="shared" si="3"/>
        <v>F</v>
      </c>
      <c r="S51" s="32" t="str">
        <f t="shared" si="1"/>
        <v>Kém</v>
      </c>
      <c r="T51" s="33" t="s">
        <v>712</v>
      </c>
      <c r="U51" s="3"/>
      <c r="V51" s="97" t="str">
        <f t="shared" si="2"/>
        <v>Học lại</v>
      </c>
      <c r="W51" s="81"/>
      <c r="X51" s="69"/>
      <c r="Y51" s="69"/>
      <c r="Z51" s="69"/>
      <c r="AA51" s="69"/>
      <c r="AB51" s="69"/>
      <c r="AC51" s="69"/>
      <c r="AD51" s="69"/>
      <c r="AE51" s="69"/>
      <c r="AF51" s="69"/>
      <c r="AG51" s="69"/>
      <c r="AH51" s="69"/>
      <c r="AI51" s="69"/>
      <c r="AJ51" s="69"/>
      <c r="AK51" s="69"/>
      <c r="AL51" s="2"/>
    </row>
    <row r="52" spans="2:38" ht="18.75" customHeight="1">
      <c r="B52" s="22">
        <v>42</v>
      </c>
      <c r="C52" s="23" t="s">
        <v>640</v>
      </c>
      <c r="D52" s="24" t="s">
        <v>502</v>
      </c>
      <c r="E52" s="25" t="s">
        <v>154</v>
      </c>
      <c r="F52" s="26">
        <v>34382</v>
      </c>
      <c r="G52" s="23" t="s">
        <v>94</v>
      </c>
      <c r="H52" s="27">
        <v>9</v>
      </c>
      <c r="I52" s="27">
        <v>1</v>
      </c>
      <c r="J52" s="27" t="s">
        <v>27</v>
      </c>
      <c r="K52" s="27">
        <v>3</v>
      </c>
      <c r="L52" s="34"/>
      <c r="M52" s="34"/>
      <c r="N52" s="34"/>
      <c r="O52" s="34"/>
      <c r="P52" s="29">
        <v>5</v>
      </c>
      <c r="Q52" s="30">
        <f t="shared" si="0"/>
        <v>4.2</v>
      </c>
      <c r="R52" s="31" t="str">
        <f t="shared" si="3"/>
        <v>D</v>
      </c>
      <c r="S52" s="32" t="str">
        <f t="shared" si="1"/>
        <v>Trung bình yếu</v>
      </c>
      <c r="T52" s="33" t="str">
        <f t="shared" si="4"/>
        <v/>
      </c>
      <c r="U52" s="3"/>
      <c r="V52" s="97" t="str">
        <f t="shared" si="2"/>
        <v>Đạt</v>
      </c>
      <c r="W52" s="81"/>
      <c r="X52" s="69"/>
      <c r="Y52" s="69"/>
      <c r="Z52" s="69"/>
      <c r="AA52" s="69"/>
      <c r="AB52" s="69"/>
      <c r="AC52" s="69"/>
      <c r="AD52" s="69"/>
      <c r="AE52" s="69"/>
      <c r="AF52" s="69"/>
      <c r="AG52" s="69"/>
      <c r="AH52" s="69"/>
      <c r="AI52" s="69"/>
      <c r="AJ52" s="69"/>
      <c r="AK52" s="69"/>
      <c r="AL52" s="2"/>
    </row>
    <row r="53" spans="2:38" ht="18.75" customHeight="1">
      <c r="B53" s="22">
        <v>43</v>
      </c>
      <c r="C53" s="23" t="s">
        <v>641</v>
      </c>
      <c r="D53" s="24" t="s">
        <v>642</v>
      </c>
      <c r="E53" s="25" t="s">
        <v>260</v>
      </c>
      <c r="F53" s="26">
        <v>34551</v>
      </c>
      <c r="G53" s="23" t="s">
        <v>101</v>
      </c>
      <c r="H53" s="27">
        <v>10</v>
      </c>
      <c r="I53" s="27">
        <v>4</v>
      </c>
      <c r="J53" s="27" t="s">
        <v>27</v>
      </c>
      <c r="K53" s="27">
        <v>6</v>
      </c>
      <c r="L53" s="34"/>
      <c r="M53" s="34"/>
      <c r="N53" s="34"/>
      <c r="O53" s="34"/>
      <c r="P53" s="29">
        <v>7</v>
      </c>
      <c r="Q53" s="30">
        <f t="shared" si="0"/>
        <v>6.5</v>
      </c>
      <c r="R53" s="31" t="str">
        <f t="shared" si="3"/>
        <v>C+</v>
      </c>
      <c r="S53" s="32" t="str">
        <f t="shared" si="1"/>
        <v>Trung bình</v>
      </c>
      <c r="T53" s="33" t="str">
        <f t="shared" si="4"/>
        <v/>
      </c>
      <c r="U53" s="3"/>
      <c r="V53" s="97" t="str">
        <f t="shared" si="2"/>
        <v>Đạt</v>
      </c>
      <c r="W53" s="81"/>
      <c r="X53" s="69"/>
      <c r="Y53" s="69"/>
      <c r="Z53" s="69"/>
      <c r="AA53" s="69"/>
      <c r="AB53" s="69"/>
      <c r="AC53" s="69"/>
      <c r="AD53" s="69"/>
      <c r="AE53" s="69"/>
      <c r="AF53" s="69"/>
      <c r="AG53" s="69"/>
      <c r="AH53" s="69"/>
      <c r="AI53" s="69"/>
      <c r="AJ53" s="69"/>
      <c r="AK53" s="69"/>
      <c r="AL53" s="2"/>
    </row>
    <row r="54" spans="2:38" ht="18.75" customHeight="1">
      <c r="B54" s="22">
        <v>44</v>
      </c>
      <c r="C54" s="23" t="s">
        <v>643</v>
      </c>
      <c r="D54" s="24" t="s">
        <v>644</v>
      </c>
      <c r="E54" s="25" t="s">
        <v>409</v>
      </c>
      <c r="F54" s="26">
        <v>34389</v>
      </c>
      <c r="G54" s="23" t="s">
        <v>94</v>
      </c>
      <c r="H54" s="27">
        <v>9</v>
      </c>
      <c r="I54" s="27">
        <v>6</v>
      </c>
      <c r="J54" s="27" t="s">
        <v>27</v>
      </c>
      <c r="K54" s="27">
        <v>6</v>
      </c>
      <c r="L54" s="34"/>
      <c r="M54" s="34"/>
      <c r="N54" s="34"/>
      <c r="O54" s="34"/>
      <c r="P54" s="29">
        <v>3.5</v>
      </c>
      <c r="Q54" s="30">
        <f t="shared" si="0"/>
        <v>5.0999999999999996</v>
      </c>
      <c r="R54" s="31" t="str">
        <f t="shared" si="3"/>
        <v>D+</v>
      </c>
      <c r="S54" s="32" t="str">
        <f t="shared" si="1"/>
        <v>Trung bình yếu</v>
      </c>
      <c r="T54" s="33" t="str">
        <f t="shared" si="4"/>
        <v/>
      </c>
      <c r="U54" s="3"/>
      <c r="V54" s="97" t="str">
        <f t="shared" si="2"/>
        <v>Đạt</v>
      </c>
      <c r="W54" s="81"/>
      <c r="X54" s="69"/>
      <c r="Y54" s="69"/>
      <c r="Z54" s="69"/>
      <c r="AA54" s="69"/>
      <c r="AB54" s="69"/>
      <c r="AC54" s="69"/>
      <c r="AD54" s="69"/>
      <c r="AE54" s="69"/>
      <c r="AF54" s="69"/>
      <c r="AG54" s="69"/>
      <c r="AH54" s="69"/>
      <c r="AI54" s="69"/>
      <c r="AJ54" s="69"/>
      <c r="AK54" s="69"/>
      <c r="AL54" s="2"/>
    </row>
    <row r="55" spans="2:38" ht="18.75" customHeight="1">
      <c r="B55" s="22">
        <v>45</v>
      </c>
      <c r="C55" s="23" t="s">
        <v>645</v>
      </c>
      <c r="D55" s="24" t="s">
        <v>625</v>
      </c>
      <c r="E55" s="25" t="s">
        <v>263</v>
      </c>
      <c r="F55" s="26">
        <v>34416</v>
      </c>
      <c r="G55" s="23" t="s">
        <v>114</v>
      </c>
      <c r="H55" s="27">
        <v>9</v>
      </c>
      <c r="I55" s="27">
        <v>2</v>
      </c>
      <c r="J55" s="27" t="s">
        <v>27</v>
      </c>
      <c r="K55" s="27">
        <v>3</v>
      </c>
      <c r="L55" s="34"/>
      <c r="M55" s="34"/>
      <c r="N55" s="34"/>
      <c r="O55" s="34"/>
      <c r="P55" s="29">
        <v>2</v>
      </c>
      <c r="Q55" s="30">
        <f t="shared" si="0"/>
        <v>2.9</v>
      </c>
      <c r="R55" s="31" t="str">
        <f t="shared" si="3"/>
        <v>F</v>
      </c>
      <c r="S55" s="32" t="str">
        <f t="shared" si="1"/>
        <v>Kém</v>
      </c>
      <c r="T55" s="33" t="str">
        <f t="shared" si="4"/>
        <v/>
      </c>
      <c r="U55" s="3"/>
      <c r="V55" s="97" t="str">
        <f t="shared" si="2"/>
        <v>Học lại</v>
      </c>
      <c r="W55" s="81"/>
      <c r="X55" s="69"/>
      <c r="Y55" s="69"/>
      <c r="Z55" s="69"/>
      <c r="AA55" s="69"/>
      <c r="AB55" s="69"/>
      <c r="AC55" s="69"/>
      <c r="AD55" s="69"/>
      <c r="AE55" s="69"/>
      <c r="AF55" s="69"/>
      <c r="AG55" s="69"/>
      <c r="AH55" s="69"/>
      <c r="AI55" s="69"/>
      <c r="AJ55" s="69"/>
      <c r="AK55" s="69"/>
      <c r="AL55" s="2"/>
    </row>
    <row r="56" spans="2:38" ht="18.75" customHeight="1">
      <c r="B56" s="22">
        <v>46</v>
      </c>
      <c r="C56" s="23" t="s">
        <v>646</v>
      </c>
      <c r="D56" s="24" t="s">
        <v>64</v>
      </c>
      <c r="E56" s="25" t="s">
        <v>647</v>
      </c>
      <c r="F56" s="26">
        <v>34393</v>
      </c>
      <c r="G56" s="23" t="s">
        <v>128</v>
      </c>
      <c r="H56" s="27">
        <v>7</v>
      </c>
      <c r="I56" s="27">
        <v>4</v>
      </c>
      <c r="J56" s="27" t="s">
        <v>27</v>
      </c>
      <c r="K56" s="27">
        <v>4</v>
      </c>
      <c r="L56" s="34"/>
      <c r="M56" s="34"/>
      <c r="N56" s="34"/>
      <c r="O56" s="34"/>
      <c r="P56" s="29">
        <v>3.5</v>
      </c>
      <c r="Q56" s="30">
        <f t="shared" si="0"/>
        <v>4.0999999999999996</v>
      </c>
      <c r="R56" s="31" t="str">
        <f t="shared" si="3"/>
        <v>D</v>
      </c>
      <c r="S56" s="32" t="str">
        <f t="shared" si="1"/>
        <v>Trung bình yếu</v>
      </c>
      <c r="T56" s="33" t="str">
        <f t="shared" si="4"/>
        <v/>
      </c>
      <c r="U56" s="3"/>
      <c r="V56" s="97" t="str">
        <f t="shared" si="2"/>
        <v>Đạt</v>
      </c>
      <c r="W56" s="81"/>
      <c r="X56" s="69"/>
      <c r="Y56" s="69"/>
      <c r="Z56" s="69"/>
      <c r="AA56" s="69"/>
      <c r="AB56" s="69"/>
      <c r="AC56" s="69"/>
      <c r="AD56" s="69"/>
      <c r="AE56" s="69"/>
      <c r="AF56" s="69"/>
      <c r="AG56" s="69"/>
      <c r="AH56" s="69"/>
      <c r="AI56" s="69"/>
      <c r="AJ56" s="69"/>
      <c r="AK56" s="69"/>
      <c r="AL56" s="2"/>
    </row>
    <row r="57" spans="2:38" ht="18.75" customHeight="1">
      <c r="B57" s="22">
        <v>47</v>
      </c>
      <c r="C57" s="23" t="s">
        <v>648</v>
      </c>
      <c r="D57" s="24" t="s">
        <v>649</v>
      </c>
      <c r="E57" s="25" t="s">
        <v>82</v>
      </c>
      <c r="F57" s="26">
        <v>34560</v>
      </c>
      <c r="G57" s="23" t="s">
        <v>94</v>
      </c>
      <c r="H57" s="27">
        <v>6</v>
      </c>
      <c r="I57" s="27">
        <v>1</v>
      </c>
      <c r="J57" s="27" t="s">
        <v>27</v>
      </c>
      <c r="K57" s="27">
        <v>3</v>
      </c>
      <c r="L57" s="34"/>
      <c r="M57" s="34"/>
      <c r="N57" s="34"/>
      <c r="O57" s="34"/>
      <c r="P57" s="29">
        <v>3</v>
      </c>
      <c r="Q57" s="30">
        <f t="shared" si="0"/>
        <v>2.9</v>
      </c>
      <c r="R57" s="31" t="str">
        <f t="shared" si="3"/>
        <v>F</v>
      </c>
      <c r="S57" s="32" t="str">
        <f t="shared" si="1"/>
        <v>Kém</v>
      </c>
      <c r="T57" s="33" t="str">
        <f t="shared" si="4"/>
        <v/>
      </c>
      <c r="U57" s="3"/>
      <c r="V57" s="97" t="str">
        <f t="shared" si="2"/>
        <v>Học lại</v>
      </c>
      <c r="W57" s="81"/>
      <c r="X57" s="69"/>
      <c r="Y57" s="69"/>
      <c r="Z57" s="69"/>
      <c r="AA57" s="69"/>
      <c r="AB57" s="69"/>
      <c r="AC57" s="69"/>
      <c r="AD57" s="69"/>
      <c r="AE57" s="69"/>
      <c r="AF57" s="69"/>
      <c r="AG57" s="69"/>
      <c r="AH57" s="69"/>
      <c r="AI57" s="69"/>
      <c r="AJ57" s="69"/>
      <c r="AK57" s="69"/>
      <c r="AL57" s="2"/>
    </row>
    <row r="58" spans="2:38" ht="18.75" customHeight="1">
      <c r="B58" s="22">
        <v>48</v>
      </c>
      <c r="C58" s="23" t="s">
        <v>650</v>
      </c>
      <c r="D58" s="24" t="s">
        <v>651</v>
      </c>
      <c r="E58" s="25" t="s">
        <v>82</v>
      </c>
      <c r="F58" s="26">
        <v>34360</v>
      </c>
      <c r="G58" s="23" t="s">
        <v>106</v>
      </c>
      <c r="H58" s="27">
        <v>9</v>
      </c>
      <c r="I58" s="27">
        <v>4</v>
      </c>
      <c r="J58" s="27" t="s">
        <v>27</v>
      </c>
      <c r="K58" s="27">
        <v>4</v>
      </c>
      <c r="L58" s="34"/>
      <c r="M58" s="34"/>
      <c r="N58" s="34"/>
      <c r="O58" s="34"/>
      <c r="P58" s="29">
        <v>3.5</v>
      </c>
      <c r="Q58" s="30">
        <f t="shared" si="0"/>
        <v>4.3</v>
      </c>
      <c r="R58" s="31" t="str">
        <f t="shared" si="3"/>
        <v>D</v>
      </c>
      <c r="S58" s="32" t="str">
        <f t="shared" si="1"/>
        <v>Trung bình yếu</v>
      </c>
      <c r="T58" s="33" t="str">
        <f t="shared" si="4"/>
        <v/>
      </c>
      <c r="U58" s="3"/>
      <c r="V58" s="97" t="str">
        <f t="shared" si="2"/>
        <v>Đạt</v>
      </c>
      <c r="W58" s="81"/>
      <c r="X58" s="69"/>
      <c r="Y58" s="69"/>
      <c r="Z58" s="69"/>
      <c r="AA58" s="69"/>
      <c r="AB58" s="69"/>
      <c r="AC58" s="69"/>
      <c r="AD58" s="69"/>
      <c r="AE58" s="69"/>
      <c r="AF58" s="69"/>
      <c r="AG58" s="69"/>
      <c r="AH58" s="69"/>
      <c r="AI58" s="69"/>
      <c r="AJ58" s="69"/>
      <c r="AK58" s="69"/>
      <c r="AL58" s="2"/>
    </row>
    <row r="59" spans="2:38" ht="18.75" customHeight="1">
      <c r="B59" s="22">
        <v>49</v>
      </c>
      <c r="C59" s="23" t="s">
        <v>652</v>
      </c>
      <c r="D59" s="24" t="s">
        <v>653</v>
      </c>
      <c r="E59" s="25" t="s">
        <v>82</v>
      </c>
      <c r="F59" s="26">
        <v>34607</v>
      </c>
      <c r="G59" s="23" t="s">
        <v>110</v>
      </c>
      <c r="H59" s="27">
        <v>8</v>
      </c>
      <c r="I59" s="27">
        <v>2</v>
      </c>
      <c r="J59" s="27" t="s">
        <v>27</v>
      </c>
      <c r="K59" s="27">
        <v>6</v>
      </c>
      <c r="L59" s="34"/>
      <c r="M59" s="34"/>
      <c r="N59" s="34"/>
      <c r="O59" s="34"/>
      <c r="P59" s="29">
        <v>3.5</v>
      </c>
      <c r="Q59" s="30">
        <f t="shared" si="0"/>
        <v>4.2</v>
      </c>
      <c r="R59" s="31" t="str">
        <f t="shared" si="3"/>
        <v>D</v>
      </c>
      <c r="S59" s="32" t="str">
        <f t="shared" si="1"/>
        <v>Trung bình yếu</v>
      </c>
      <c r="T59" s="33" t="str">
        <f t="shared" si="4"/>
        <v/>
      </c>
      <c r="U59" s="3"/>
      <c r="V59" s="97" t="str">
        <f t="shared" si="2"/>
        <v>Đạt</v>
      </c>
      <c r="W59" s="81"/>
      <c r="X59" s="69"/>
      <c r="Y59" s="69"/>
      <c r="Z59" s="69"/>
      <c r="AA59" s="69"/>
      <c r="AB59" s="69"/>
      <c r="AC59" s="69"/>
      <c r="AD59" s="69"/>
      <c r="AE59" s="69"/>
      <c r="AF59" s="69"/>
      <c r="AG59" s="69"/>
      <c r="AH59" s="69"/>
      <c r="AI59" s="69"/>
      <c r="AJ59" s="69"/>
      <c r="AK59" s="69"/>
      <c r="AL59" s="2"/>
    </row>
    <row r="60" spans="2:38" ht="18.75" customHeight="1">
      <c r="B60" s="22">
        <v>50</v>
      </c>
      <c r="C60" s="23" t="s">
        <v>654</v>
      </c>
      <c r="D60" s="24" t="s">
        <v>655</v>
      </c>
      <c r="E60" s="25" t="s">
        <v>351</v>
      </c>
      <c r="F60" s="26">
        <v>34510</v>
      </c>
      <c r="G60" s="23" t="s">
        <v>114</v>
      </c>
      <c r="H60" s="27"/>
      <c r="I60" s="27"/>
      <c r="J60" s="27" t="s">
        <v>27</v>
      </c>
      <c r="K60" s="27"/>
      <c r="L60" s="34"/>
      <c r="M60" s="34"/>
      <c r="N60" s="34"/>
      <c r="O60" s="34"/>
      <c r="P60" s="29"/>
      <c r="Q60" s="30">
        <f t="shared" si="0"/>
        <v>0</v>
      </c>
      <c r="R60" s="31" t="str">
        <f t="shared" si="3"/>
        <v>F</v>
      </c>
      <c r="S60" s="32" t="str">
        <f t="shared" si="1"/>
        <v>Kém</v>
      </c>
      <c r="T60" s="33" t="str">
        <f t="shared" si="4"/>
        <v>Không đủ ĐKDT</v>
      </c>
      <c r="U60" s="3"/>
      <c r="V60" s="97" t="str">
        <f t="shared" si="2"/>
        <v>Học lại</v>
      </c>
      <c r="W60" s="81"/>
      <c r="X60" s="69"/>
      <c r="Y60" s="69"/>
      <c r="Z60" s="69"/>
      <c r="AA60" s="69"/>
      <c r="AB60" s="69"/>
      <c r="AC60" s="69"/>
      <c r="AD60" s="69"/>
      <c r="AE60" s="69"/>
      <c r="AF60" s="69"/>
      <c r="AG60" s="69"/>
      <c r="AH60" s="69"/>
      <c r="AI60" s="69"/>
      <c r="AJ60" s="69"/>
      <c r="AK60" s="69"/>
      <c r="AL60" s="2"/>
    </row>
    <row r="61" spans="2:38" ht="18.75" customHeight="1">
      <c r="B61" s="22">
        <v>51</v>
      </c>
      <c r="C61" s="23" t="s">
        <v>656</v>
      </c>
      <c r="D61" s="24" t="s">
        <v>657</v>
      </c>
      <c r="E61" s="25" t="s">
        <v>80</v>
      </c>
      <c r="F61" s="26">
        <v>34213</v>
      </c>
      <c r="G61" s="23" t="s">
        <v>128</v>
      </c>
      <c r="H61" s="27">
        <v>7</v>
      </c>
      <c r="I61" s="27">
        <v>4</v>
      </c>
      <c r="J61" s="27" t="s">
        <v>27</v>
      </c>
      <c r="K61" s="27">
        <v>4</v>
      </c>
      <c r="L61" s="34"/>
      <c r="M61" s="34"/>
      <c r="N61" s="34"/>
      <c r="O61" s="34"/>
      <c r="P61" s="29">
        <v>0</v>
      </c>
      <c r="Q61" s="30">
        <f t="shared" si="0"/>
        <v>2.2999999999999998</v>
      </c>
      <c r="R61" s="31" t="str">
        <f t="shared" si="3"/>
        <v>F</v>
      </c>
      <c r="S61" s="32" t="str">
        <f t="shared" si="1"/>
        <v>Kém</v>
      </c>
      <c r="T61" s="33" t="s">
        <v>712</v>
      </c>
      <c r="U61" s="3"/>
      <c r="V61" s="97" t="str">
        <f t="shared" si="2"/>
        <v>Học lại</v>
      </c>
      <c r="W61" s="81"/>
      <c r="X61" s="69"/>
      <c r="Y61" s="69"/>
      <c r="Z61" s="69"/>
      <c r="AA61" s="69"/>
      <c r="AB61" s="69"/>
      <c r="AC61" s="69"/>
      <c r="AD61" s="69"/>
      <c r="AE61" s="69"/>
      <c r="AF61" s="69"/>
      <c r="AG61" s="69"/>
      <c r="AH61" s="69"/>
      <c r="AI61" s="69"/>
      <c r="AJ61" s="69"/>
      <c r="AK61" s="69"/>
      <c r="AL61" s="2"/>
    </row>
    <row r="62" spans="2:38" ht="18.75" customHeight="1">
      <c r="B62" s="22">
        <v>52</v>
      </c>
      <c r="C62" s="23" t="s">
        <v>658</v>
      </c>
      <c r="D62" s="24" t="s">
        <v>659</v>
      </c>
      <c r="E62" s="25" t="s">
        <v>660</v>
      </c>
      <c r="F62" s="26">
        <v>33918</v>
      </c>
      <c r="G62" s="23" t="s">
        <v>128</v>
      </c>
      <c r="H62" s="27">
        <v>7</v>
      </c>
      <c r="I62" s="27">
        <v>3</v>
      </c>
      <c r="J62" s="27" t="s">
        <v>27</v>
      </c>
      <c r="K62" s="27">
        <v>5</v>
      </c>
      <c r="L62" s="34"/>
      <c r="M62" s="34"/>
      <c r="N62" s="34"/>
      <c r="O62" s="34"/>
      <c r="P62" s="29">
        <v>0</v>
      </c>
      <c r="Q62" s="30">
        <f t="shared" si="0"/>
        <v>2.2999999999999998</v>
      </c>
      <c r="R62" s="31" t="str">
        <f t="shared" si="3"/>
        <v>F</v>
      </c>
      <c r="S62" s="32" t="str">
        <f t="shared" si="1"/>
        <v>Kém</v>
      </c>
      <c r="T62" s="33" t="s">
        <v>712</v>
      </c>
      <c r="U62" s="3"/>
      <c r="V62" s="97" t="str">
        <f t="shared" si="2"/>
        <v>Học lại</v>
      </c>
      <c r="W62" s="81"/>
      <c r="X62" s="69"/>
      <c r="Y62" s="69"/>
      <c r="Z62" s="69"/>
      <c r="AA62" s="69"/>
      <c r="AB62" s="69"/>
      <c r="AC62" s="69"/>
      <c r="AD62" s="69"/>
      <c r="AE62" s="69"/>
      <c r="AF62" s="69"/>
      <c r="AG62" s="69"/>
      <c r="AH62" s="69"/>
      <c r="AI62" s="69"/>
      <c r="AJ62" s="69"/>
      <c r="AK62" s="69"/>
      <c r="AL62" s="2"/>
    </row>
    <row r="63" spans="2:38" ht="18.75" customHeight="1">
      <c r="B63" s="22">
        <v>53</v>
      </c>
      <c r="C63" s="23" t="s">
        <v>661</v>
      </c>
      <c r="D63" s="24" t="s">
        <v>64</v>
      </c>
      <c r="E63" s="25" t="s">
        <v>660</v>
      </c>
      <c r="F63" s="26">
        <v>34339</v>
      </c>
      <c r="G63" s="23" t="s">
        <v>101</v>
      </c>
      <c r="H63" s="27"/>
      <c r="I63" s="27"/>
      <c r="J63" s="27" t="s">
        <v>27</v>
      </c>
      <c r="K63" s="27"/>
      <c r="L63" s="34"/>
      <c r="M63" s="34"/>
      <c r="N63" s="34"/>
      <c r="O63" s="34"/>
      <c r="P63" s="29"/>
      <c r="Q63" s="30">
        <f t="shared" si="0"/>
        <v>0</v>
      </c>
      <c r="R63" s="31" t="str">
        <f t="shared" si="3"/>
        <v>F</v>
      </c>
      <c r="S63" s="32" t="str">
        <f t="shared" si="1"/>
        <v>Kém</v>
      </c>
      <c r="T63" s="33" t="str">
        <f t="shared" si="4"/>
        <v>Không đủ ĐKDT</v>
      </c>
      <c r="U63" s="3"/>
      <c r="V63" s="97" t="str">
        <f t="shared" si="2"/>
        <v>Học lại</v>
      </c>
      <c r="W63" s="81"/>
      <c r="X63" s="69"/>
      <c r="Y63" s="69"/>
      <c r="Z63" s="69"/>
      <c r="AA63" s="69"/>
      <c r="AB63" s="69"/>
      <c r="AC63" s="69"/>
      <c r="AD63" s="69"/>
      <c r="AE63" s="69"/>
      <c r="AF63" s="69"/>
      <c r="AG63" s="69"/>
      <c r="AH63" s="69"/>
      <c r="AI63" s="69"/>
      <c r="AJ63" s="69"/>
      <c r="AK63" s="69"/>
      <c r="AL63" s="2"/>
    </row>
    <row r="64" spans="2:38" ht="18.75" customHeight="1">
      <c r="B64" s="22">
        <v>54</v>
      </c>
      <c r="C64" s="23" t="s">
        <v>662</v>
      </c>
      <c r="D64" s="24" t="s">
        <v>663</v>
      </c>
      <c r="E64" s="25" t="s">
        <v>312</v>
      </c>
      <c r="F64" s="26">
        <v>34658</v>
      </c>
      <c r="G64" s="23" t="s">
        <v>106</v>
      </c>
      <c r="H64" s="27">
        <v>9</v>
      </c>
      <c r="I64" s="27">
        <v>4</v>
      </c>
      <c r="J64" s="27" t="s">
        <v>27</v>
      </c>
      <c r="K64" s="27">
        <v>5</v>
      </c>
      <c r="L64" s="34"/>
      <c r="M64" s="34"/>
      <c r="N64" s="34"/>
      <c r="O64" s="34"/>
      <c r="P64" s="29">
        <v>5.5</v>
      </c>
      <c r="Q64" s="30">
        <f t="shared" si="0"/>
        <v>5.5</v>
      </c>
      <c r="R64" s="31" t="str">
        <f t="shared" si="3"/>
        <v>C</v>
      </c>
      <c r="S64" s="32" t="str">
        <f t="shared" si="1"/>
        <v>Trung bình</v>
      </c>
      <c r="T64" s="33" t="str">
        <f t="shared" si="4"/>
        <v/>
      </c>
      <c r="U64" s="3"/>
      <c r="V64" s="97" t="str">
        <f t="shared" si="2"/>
        <v>Đạt</v>
      </c>
      <c r="W64" s="81"/>
      <c r="X64" s="69"/>
      <c r="Y64" s="69"/>
      <c r="Z64" s="69"/>
      <c r="AA64" s="69"/>
      <c r="AB64" s="69"/>
      <c r="AC64" s="69"/>
      <c r="AD64" s="69"/>
      <c r="AE64" s="69"/>
      <c r="AF64" s="69"/>
      <c r="AG64" s="69"/>
      <c r="AH64" s="69"/>
      <c r="AI64" s="69"/>
      <c r="AJ64" s="69"/>
      <c r="AK64" s="69"/>
      <c r="AL64" s="2"/>
    </row>
    <row r="65" spans="1:38" ht="18.75" customHeight="1">
      <c r="B65" s="22">
        <v>55</v>
      </c>
      <c r="C65" s="23" t="s">
        <v>664</v>
      </c>
      <c r="D65" s="24" t="s">
        <v>665</v>
      </c>
      <c r="E65" s="25" t="s">
        <v>666</v>
      </c>
      <c r="F65" s="26">
        <v>34618</v>
      </c>
      <c r="G65" s="23" t="s">
        <v>106</v>
      </c>
      <c r="H65" s="27">
        <v>7</v>
      </c>
      <c r="I65" s="27">
        <v>3</v>
      </c>
      <c r="J65" s="27" t="s">
        <v>27</v>
      </c>
      <c r="K65" s="27">
        <v>4</v>
      </c>
      <c r="L65" s="34"/>
      <c r="M65" s="34"/>
      <c r="N65" s="34"/>
      <c r="O65" s="34"/>
      <c r="P65" s="29">
        <v>2.5</v>
      </c>
      <c r="Q65" s="30">
        <f t="shared" si="0"/>
        <v>3.4</v>
      </c>
      <c r="R65" s="31" t="str">
        <f t="shared" si="3"/>
        <v>F</v>
      </c>
      <c r="S65" s="32" t="str">
        <f t="shared" si="1"/>
        <v>Kém</v>
      </c>
      <c r="T65" s="33" t="str">
        <f t="shared" si="4"/>
        <v/>
      </c>
      <c r="U65" s="3"/>
      <c r="V65" s="97" t="str">
        <f t="shared" si="2"/>
        <v>Học lại</v>
      </c>
      <c r="W65" s="81"/>
      <c r="X65" s="69"/>
      <c r="Y65" s="69"/>
      <c r="Z65" s="69"/>
      <c r="AA65" s="69"/>
      <c r="AB65" s="69"/>
      <c r="AC65" s="69"/>
      <c r="AD65" s="69"/>
      <c r="AE65" s="69"/>
      <c r="AF65" s="69"/>
      <c r="AG65" s="69"/>
      <c r="AH65" s="69"/>
      <c r="AI65" s="69"/>
      <c r="AJ65" s="69"/>
      <c r="AK65" s="69"/>
      <c r="AL65" s="2"/>
    </row>
    <row r="66" spans="1:38" ht="18.75" customHeight="1">
      <c r="B66" s="22">
        <v>56</v>
      </c>
      <c r="C66" s="23" t="s">
        <v>667</v>
      </c>
      <c r="D66" s="24" t="s">
        <v>249</v>
      </c>
      <c r="E66" s="25" t="s">
        <v>85</v>
      </c>
      <c r="F66" s="26">
        <v>34692</v>
      </c>
      <c r="G66" s="23" t="s">
        <v>101</v>
      </c>
      <c r="H66" s="27">
        <v>7</v>
      </c>
      <c r="I66" s="27">
        <v>4</v>
      </c>
      <c r="J66" s="27" t="s">
        <v>27</v>
      </c>
      <c r="K66" s="27">
        <v>4</v>
      </c>
      <c r="L66" s="34"/>
      <c r="M66" s="34"/>
      <c r="N66" s="34"/>
      <c r="O66" s="34"/>
      <c r="P66" s="29">
        <v>4</v>
      </c>
      <c r="Q66" s="30">
        <f t="shared" si="0"/>
        <v>4.3</v>
      </c>
      <c r="R66" s="31" t="str">
        <f t="shared" si="3"/>
        <v>D</v>
      </c>
      <c r="S66" s="32" t="str">
        <f t="shared" si="1"/>
        <v>Trung bình yếu</v>
      </c>
      <c r="T66" s="33" t="str">
        <f t="shared" si="4"/>
        <v/>
      </c>
      <c r="U66" s="3"/>
      <c r="V66" s="97" t="str">
        <f t="shared" si="2"/>
        <v>Đạt</v>
      </c>
      <c r="W66" s="81"/>
      <c r="X66" s="69"/>
      <c r="Y66" s="69"/>
      <c r="Z66" s="69"/>
      <c r="AA66" s="69"/>
      <c r="AB66" s="69"/>
      <c r="AC66" s="69"/>
      <c r="AD66" s="69"/>
      <c r="AE66" s="69"/>
      <c r="AF66" s="69"/>
      <c r="AG66" s="69"/>
      <c r="AH66" s="69"/>
      <c r="AI66" s="69"/>
      <c r="AJ66" s="69"/>
      <c r="AK66" s="69"/>
      <c r="AL66" s="2"/>
    </row>
    <row r="67" spans="1:38" ht="18.75" customHeight="1">
      <c r="B67" s="22">
        <v>57</v>
      </c>
      <c r="C67" s="23" t="s">
        <v>668</v>
      </c>
      <c r="D67" s="24" t="s">
        <v>669</v>
      </c>
      <c r="E67" s="25" t="s">
        <v>670</v>
      </c>
      <c r="F67" s="26">
        <v>32718</v>
      </c>
      <c r="G67" s="23" t="s">
        <v>110</v>
      </c>
      <c r="H67" s="27"/>
      <c r="I67" s="27"/>
      <c r="J67" s="27" t="s">
        <v>27</v>
      </c>
      <c r="K67" s="27"/>
      <c r="L67" s="34"/>
      <c r="M67" s="34"/>
      <c r="N67" s="34"/>
      <c r="O67" s="34"/>
      <c r="P67" s="29"/>
      <c r="Q67" s="30">
        <f t="shared" si="0"/>
        <v>0</v>
      </c>
      <c r="R67" s="31" t="str">
        <f t="shared" si="3"/>
        <v>F</v>
      </c>
      <c r="S67" s="32" t="str">
        <f t="shared" si="1"/>
        <v>Kém</v>
      </c>
      <c r="T67" s="33" t="str">
        <f t="shared" si="4"/>
        <v>Không đủ ĐKDT</v>
      </c>
      <c r="U67" s="3"/>
      <c r="V67" s="97" t="str">
        <f t="shared" si="2"/>
        <v>Học lại</v>
      </c>
      <c r="W67" s="81"/>
      <c r="X67" s="69"/>
      <c r="Y67" s="69"/>
      <c r="Z67" s="69"/>
      <c r="AA67" s="69"/>
      <c r="AB67" s="69"/>
      <c r="AC67" s="69"/>
      <c r="AD67" s="69"/>
      <c r="AE67" s="69"/>
      <c r="AF67" s="69"/>
      <c r="AG67" s="69"/>
      <c r="AH67" s="69"/>
      <c r="AI67" s="69"/>
      <c r="AJ67" s="69"/>
      <c r="AK67" s="69"/>
      <c r="AL67" s="2"/>
    </row>
    <row r="68" spans="1:38" ht="18.75" customHeight="1">
      <c r="B68" s="35">
        <v>58</v>
      </c>
      <c r="C68" s="36" t="s">
        <v>671</v>
      </c>
      <c r="D68" s="37" t="s">
        <v>76</v>
      </c>
      <c r="E68" s="38" t="s">
        <v>104</v>
      </c>
      <c r="F68" s="39">
        <v>34606</v>
      </c>
      <c r="G68" s="36" t="s">
        <v>110</v>
      </c>
      <c r="H68" s="40">
        <v>9</v>
      </c>
      <c r="I68" s="40">
        <v>3</v>
      </c>
      <c r="J68" s="40" t="s">
        <v>27</v>
      </c>
      <c r="K68" s="40">
        <v>3</v>
      </c>
      <c r="L68" s="41"/>
      <c r="M68" s="41"/>
      <c r="N68" s="41"/>
      <c r="O68" s="41"/>
      <c r="P68" s="42">
        <v>4</v>
      </c>
      <c r="Q68" s="43">
        <f t="shared" si="0"/>
        <v>4.0999999999999996</v>
      </c>
      <c r="R68" s="44" t="str">
        <f t="shared" si="3"/>
        <v>D</v>
      </c>
      <c r="S68" s="45" t="str">
        <f t="shared" si="1"/>
        <v>Trung bình yếu</v>
      </c>
      <c r="T68" s="46" t="str">
        <f t="shared" si="4"/>
        <v/>
      </c>
      <c r="U68" s="3"/>
      <c r="V68" s="97" t="str">
        <f t="shared" si="2"/>
        <v>Đạt</v>
      </c>
      <c r="W68" s="81"/>
      <c r="X68" s="69"/>
      <c r="Y68" s="69"/>
      <c r="Z68" s="69"/>
      <c r="AA68" s="69"/>
      <c r="AB68" s="69"/>
      <c r="AC68" s="69"/>
      <c r="AD68" s="69"/>
      <c r="AE68" s="69"/>
      <c r="AF68" s="69"/>
      <c r="AG68" s="69"/>
      <c r="AH68" s="69"/>
      <c r="AI68" s="69"/>
      <c r="AJ68" s="69"/>
      <c r="AK68" s="69"/>
      <c r="AL68" s="2"/>
    </row>
    <row r="69" spans="1:38" ht="7.5" customHeight="1">
      <c r="A69" s="2"/>
      <c r="B69" s="47"/>
      <c r="C69" s="48"/>
      <c r="D69" s="48"/>
      <c r="E69" s="49"/>
      <c r="F69" s="49"/>
      <c r="G69" s="49"/>
      <c r="H69" s="50"/>
      <c r="I69" s="51"/>
      <c r="J69" s="51"/>
      <c r="K69" s="52"/>
      <c r="L69" s="52"/>
      <c r="M69" s="52"/>
      <c r="N69" s="52"/>
      <c r="O69" s="52"/>
      <c r="P69" s="52"/>
      <c r="Q69" s="52"/>
      <c r="R69" s="52"/>
      <c r="S69" s="52"/>
      <c r="T69" s="52"/>
      <c r="U69" s="3"/>
    </row>
    <row r="70" spans="1:38" ht="16.5">
      <c r="A70" s="2"/>
      <c r="B70" s="143" t="s">
        <v>28</v>
      </c>
      <c r="C70" s="143"/>
      <c r="D70" s="48"/>
      <c r="E70" s="49"/>
      <c r="F70" s="49"/>
      <c r="G70" s="49"/>
      <c r="H70" s="50"/>
      <c r="I70" s="51"/>
      <c r="J70" s="51"/>
      <c r="K70" s="52"/>
      <c r="L70" s="52"/>
      <c r="M70" s="52"/>
      <c r="N70" s="52"/>
      <c r="O70" s="52"/>
      <c r="P70" s="52"/>
      <c r="Q70" s="52"/>
      <c r="R70" s="52"/>
      <c r="S70" s="52"/>
      <c r="T70" s="52"/>
      <c r="U70" s="3"/>
    </row>
    <row r="71" spans="1:38" ht="16.5" customHeight="1">
      <c r="A71" s="2"/>
      <c r="B71" s="53" t="s">
        <v>29</v>
      </c>
      <c r="C71" s="53"/>
      <c r="D71" s="54">
        <f>+$Y$9</f>
        <v>58</v>
      </c>
      <c r="E71" s="55" t="s">
        <v>30</v>
      </c>
      <c r="F71" s="55"/>
      <c r="G71" s="150" t="s">
        <v>31</v>
      </c>
      <c r="H71" s="150"/>
      <c r="I71" s="150"/>
      <c r="J71" s="150"/>
      <c r="K71" s="150"/>
      <c r="L71" s="150"/>
      <c r="M71" s="150"/>
      <c r="N71" s="150"/>
      <c r="O71" s="150"/>
      <c r="P71" s="56">
        <f>$Y$9 -COUNTIF($T$10:$T$258,"Vắng") -COUNTIF($T$10:$T$258,"Vắng có phép") - COUNTIF($T$10:$T$258,"Đình chỉ thi") - COUNTIF($T$10:$T$258,"Không đủ ĐKDT")</f>
        <v>46</v>
      </c>
      <c r="Q71" s="56"/>
      <c r="R71" s="57"/>
      <c r="S71" s="58"/>
      <c r="T71" s="58" t="s">
        <v>30</v>
      </c>
      <c r="U71" s="3"/>
    </row>
    <row r="72" spans="1:38" ht="16.5" customHeight="1">
      <c r="A72" s="2"/>
      <c r="B72" s="53" t="s">
        <v>32</v>
      </c>
      <c r="C72" s="53"/>
      <c r="D72" s="54">
        <f>+$AJ$9</f>
        <v>36</v>
      </c>
      <c r="E72" s="55" t="s">
        <v>30</v>
      </c>
      <c r="F72" s="55"/>
      <c r="G72" s="150" t="s">
        <v>33</v>
      </c>
      <c r="H72" s="150"/>
      <c r="I72" s="150"/>
      <c r="J72" s="150"/>
      <c r="K72" s="150"/>
      <c r="L72" s="150"/>
      <c r="M72" s="150"/>
      <c r="N72" s="150"/>
      <c r="O72" s="150"/>
      <c r="P72" s="59">
        <f>COUNTIF($T$10:$T$134,"Vắng")</f>
        <v>8</v>
      </c>
      <c r="Q72" s="59"/>
      <c r="R72" s="60"/>
      <c r="S72" s="58"/>
      <c r="T72" s="58" t="s">
        <v>30</v>
      </c>
      <c r="U72" s="3"/>
    </row>
    <row r="73" spans="1:38" ht="16.5" customHeight="1">
      <c r="A73" s="2"/>
      <c r="B73" s="53" t="s">
        <v>52</v>
      </c>
      <c r="C73" s="53"/>
      <c r="D73" s="91">
        <f>COUNTIF(V11:V68,"Học lại")</f>
        <v>22</v>
      </c>
      <c r="E73" s="55" t="s">
        <v>30</v>
      </c>
      <c r="F73" s="55"/>
      <c r="G73" s="150" t="s">
        <v>53</v>
      </c>
      <c r="H73" s="150"/>
      <c r="I73" s="150"/>
      <c r="J73" s="150"/>
      <c r="K73" s="150"/>
      <c r="L73" s="150"/>
      <c r="M73" s="150"/>
      <c r="N73" s="150"/>
      <c r="O73" s="150"/>
      <c r="P73" s="56">
        <f>COUNTIF($T$10:$T$134,"Vắng có phép")</f>
        <v>0</v>
      </c>
      <c r="Q73" s="56"/>
      <c r="R73" s="57"/>
      <c r="S73" s="58"/>
      <c r="T73" s="58" t="s">
        <v>30</v>
      </c>
      <c r="U73" s="3"/>
    </row>
    <row r="74" spans="1:38" ht="3" customHeight="1">
      <c r="A74" s="2"/>
      <c r="B74" s="47"/>
      <c r="C74" s="48"/>
      <c r="D74" s="48"/>
      <c r="E74" s="49"/>
      <c r="F74" s="49"/>
      <c r="G74" s="49"/>
      <c r="H74" s="50"/>
      <c r="I74" s="51"/>
      <c r="J74" s="51"/>
      <c r="K74" s="52"/>
      <c r="L74" s="52"/>
      <c r="M74" s="52"/>
      <c r="N74" s="52"/>
      <c r="O74" s="52"/>
      <c r="P74" s="52"/>
      <c r="Q74" s="52"/>
      <c r="R74" s="52"/>
      <c r="S74" s="52"/>
      <c r="T74" s="52"/>
      <c r="U74" s="3"/>
    </row>
    <row r="75" spans="1:38">
      <c r="B75" s="92"/>
      <c r="C75" s="92"/>
      <c r="D75" s="93"/>
      <c r="E75" s="94"/>
      <c r="F75" s="3"/>
      <c r="G75" s="3"/>
      <c r="H75" s="3"/>
      <c r="I75" s="3"/>
      <c r="J75" s="149"/>
      <c r="K75" s="149"/>
      <c r="L75" s="149"/>
      <c r="M75" s="149"/>
      <c r="N75" s="149"/>
      <c r="O75" s="149"/>
      <c r="P75" s="149"/>
      <c r="Q75" s="149"/>
      <c r="R75" s="149"/>
      <c r="S75" s="149"/>
      <c r="T75" s="149"/>
      <c r="U75" s="3"/>
    </row>
    <row r="76" spans="1:38">
      <c r="B76" s="92"/>
      <c r="C76" s="92"/>
      <c r="D76" s="93"/>
      <c r="E76" s="94"/>
      <c r="F76" s="3"/>
      <c r="G76" s="3"/>
      <c r="H76" s="3"/>
      <c r="I76" s="3"/>
      <c r="J76" s="149" t="s">
        <v>714</v>
      </c>
      <c r="K76" s="149"/>
      <c r="L76" s="149"/>
      <c r="M76" s="149"/>
      <c r="N76" s="149"/>
      <c r="O76" s="149"/>
      <c r="P76" s="149"/>
      <c r="Q76" s="149"/>
      <c r="R76" s="149"/>
      <c r="S76" s="149"/>
      <c r="T76" s="149"/>
      <c r="U76" s="3"/>
    </row>
    <row r="77" spans="1:38">
      <c r="A77" s="61"/>
      <c r="B77" s="138" t="s">
        <v>34</v>
      </c>
      <c r="C77" s="138"/>
      <c r="D77" s="138"/>
      <c r="E77" s="138"/>
      <c r="F77" s="138"/>
      <c r="G77" s="138"/>
      <c r="H77" s="138"/>
      <c r="I77" s="62"/>
      <c r="J77" s="139" t="s">
        <v>35</v>
      </c>
      <c r="K77" s="139"/>
      <c r="L77" s="139"/>
      <c r="M77" s="139"/>
      <c r="N77" s="139"/>
      <c r="O77" s="139"/>
      <c r="P77" s="139"/>
      <c r="Q77" s="139"/>
      <c r="R77" s="139"/>
      <c r="S77" s="139"/>
      <c r="T77" s="139"/>
      <c r="U77" s="3"/>
    </row>
    <row r="78" spans="1:38" ht="4.5" customHeight="1">
      <c r="A78" s="2"/>
      <c r="B78" s="47"/>
      <c r="C78" s="63"/>
      <c r="D78" s="63"/>
      <c r="E78" s="64"/>
      <c r="F78" s="64"/>
      <c r="G78" s="64"/>
      <c r="H78" s="65"/>
      <c r="I78" s="66"/>
      <c r="J78" s="66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</row>
    <row r="79" spans="1:38" s="2" customFormat="1">
      <c r="B79" s="138" t="s">
        <v>36</v>
      </c>
      <c r="C79" s="138"/>
      <c r="D79" s="140" t="s">
        <v>37</v>
      </c>
      <c r="E79" s="140"/>
      <c r="F79" s="140"/>
      <c r="G79" s="140"/>
      <c r="H79" s="140"/>
      <c r="I79" s="66"/>
      <c r="J79" s="66"/>
      <c r="K79" s="52"/>
      <c r="L79" s="52"/>
      <c r="M79" s="52"/>
      <c r="N79" s="52"/>
      <c r="O79" s="52"/>
      <c r="P79" s="52"/>
      <c r="Q79" s="52"/>
      <c r="R79" s="52"/>
      <c r="S79" s="52"/>
      <c r="T79" s="52"/>
      <c r="U79" s="3"/>
      <c r="V79" s="69"/>
      <c r="W79" s="68"/>
      <c r="X79" s="68"/>
      <c r="Y79" s="68"/>
      <c r="Z79" s="68"/>
      <c r="AA79" s="68"/>
      <c r="AB79" s="68"/>
      <c r="AC79" s="68"/>
      <c r="AD79" s="68"/>
      <c r="AE79" s="68"/>
      <c r="AF79" s="68"/>
      <c r="AG79" s="68"/>
      <c r="AH79" s="68"/>
      <c r="AI79" s="68"/>
      <c r="AJ79" s="68"/>
      <c r="AK79" s="68"/>
      <c r="AL79" s="68"/>
    </row>
    <row r="80" spans="1:38" s="2" customFormat="1">
      <c r="A80" s="1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69"/>
      <c r="W80" s="68"/>
      <c r="X80" s="68"/>
      <c r="Y80" s="68"/>
      <c r="Z80" s="68"/>
      <c r="AA80" s="68"/>
      <c r="AB80" s="68"/>
      <c r="AC80" s="68"/>
      <c r="AD80" s="68"/>
      <c r="AE80" s="68"/>
      <c r="AF80" s="68"/>
      <c r="AG80" s="68"/>
      <c r="AH80" s="68"/>
      <c r="AI80" s="68"/>
      <c r="AJ80" s="68"/>
      <c r="AK80" s="68"/>
      <c r="AL80" s="68"/>
    </row>
    <row r="81" spans="1:38" s="2" customFormat="1">
      <c r="A81" s="1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69"/>
      <c r="W81" s="68"/>
      <c r="X81" s="68"/>
      <c r="Y81" s="68"/>
      <c r="Z81" s="68"/>
      <c r="AA81" s="68"/>
      <c r="AB81" s="68"/>
      <c r="AC81" s="68"/>
      <c r="AD81" s="68"/>
      <c r="AE81" s="68"/>
      <c r="AF81" s="68"/>
      <c r="AG81" s="68"/>
      <c r="AH81" s="68"/>
      <c r="AI81" s="68"/>
      <c r="AJ81" s="68"/>
      <c r="AK81" s="68"/>
      <c r="AL81" s="68"/>
    </row>
    <row r="82" spans="1:38" s="2" customFormat="1">
      <c r="A82" s="1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69"/>
      <c r="W82" s="68"/>
      <c r="X82" s="68"/>
      <c r="Y82" s="68"/>
      <c r="Z82" s="68"/>
      <c r="AA82" s="68"/>
      <c r="AB82" s="68"/>
      <c r="AC82" s="68"/>
      <c r="AD82" s="68"/>
      <c r="AE82" s="68"/>
      <c r="AF82" s="68"/>
      <c r="AG82" s="68"/>
      <c r="AH82" s="68"/>
      <c r="AI82" s="68"/>
      <c r="AJ82" s="68"/>
      <c r="AK82" s="68"/>
      <c r="AL82" s="68"/>
    </row>
    <row r="83" spans="1:38" s="2" customFormat="1" ht="9.75" customHeight="1">
      <c r="A83" s="1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69"/>
      <c r="W83" s="68"/>
      <c r="X83" s="68"/>
      <c r="Y83" s="68"/>
      <c r="Z83" s="68"/>
      <c r="AA83" s="68"/>
      <c r="AB83" s="68"/>
      <c r="AC83" s="68"/>
      <c r="AD83" s="68"/>
      <c r="AE83" s="68"/>
      <c r="AF83" s="68"/>
      <c r="AG83" s="68"/>
      <c r="AH83" s="68"/>
      <c r="AI83" s="68"/>
      <c r="AJ83" s="68"/>
      <c r="AK83" s="68"/>
      <c r="AL83" s="68"/>
    </row>
    <row r="84" spans="1:38" s="2" customFormat="1" ht="3.75" customHeight="1">
      <c r="A84" s="1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69"/>
      <c r="W84" s="68"/>
      <c r="X84" s="68"/>
      <c r="Y84" s="68"/>
      <c r="Z84" s="68"/>
      <c r="AA84" s="68"/>
      <c r="AB84" s="68"/>
      <c r="AC84" s="68"/>
      <c r="AD84" s="68"/>
      <c r="AE84" s="68"/>
      <c r="AF84" s="68"/>
      <c r="AG84" s="68"/>
      <c r="AH84" s="68"/>
      <c r="AI84" s="68"/>
      <c r="AJ84" s="68"/>
      <c r="AK84" s="68"/>
      <c r="AL84" s="68"/>
    </row>
    <row r="85" spans="1:38" s="2" customFormat="1" ht="18" customHeight="1">
      <c r="A85" s="119" t="s">
        <v>713</v>
      </c>
      <c r="B85" s="119"/>
      <c r="C85" s="119"/>
      <c r="D85" s="119" t="s">
        <v>38</v>
      </c>
      <c r="E85" s="119"/>
      <c r="F85" s="119"/>
      <c r="G85" s="119"/>
      <c r="H85" s="119"/>
      <c r="I85" s="113"/>
      <c r="J85" s="119" t="s">
        <v>39</v>
      </c>
      <c r="K85" s="119"/>
      <c r="L85" s="119"/>
      <c r="M85" s="119"/>
      <c r="N85" s="119"/>
      <c r="O85" s="119"/>
      <c r="P85" s="119"/>
      <c r="Q85" s="119"/>
      <c r="R85" s="119"/>
      <c r="S85" s="119"/>
      <c r="T85" s="119"/>
      <c r="U85" s="3"/>
      <c r="V85" s="69"/>
      <c r="W85" s="68"/>
      <c r="X85" s="68"/>
      <c r="Y85" s="68"/>
      <c r="Z85" s="68"/>
      <c r="AA85" s="68"/>
      <c r="AB85" s="68"/>
      <c r="AC85" s="68"/>
      <c r="AD85" s="68"/>
      <c r="AE85" s="68"/>
      <c r="AF85" s="68"/>
      <c r="AG85" s="68"/>
      <c r="AH85" s="68"/>
      <c r="AI85" s="68"/>
      <c r="AJ85" s="68"/>
      <c r="AK85" s="68"/>
      <c r="AL85" s="68"/>
    </row>
    <row r="86" spans="1:38" s="2" customFormat="1" ht="4.5" customHeight="1">
      <c r="A86" s="1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69"/>
      <c r="W86" s="68"/>
      <c r="X86" s="68"/>
      <c r="Y86" s="68"/>
      <c r="Z86" s="68"/>
      <c r="AA86" s="68"/>
      <c r="AB86" s="68"/>
      <c r="AC86" s="68"/>
      <c r="AD86" s="68"/>
      <c r="AE86" s="68"/>
      <c r="AF86" s="68"/>
      <c r="AG86" s="68"/>
      <c r="AH86" s="68"/>
      <c r="AI86" s="68"/>
      <c r="AJ86" s="68"/>
      <c r="AK86" s="68"/>
      <c r="AL86" s="68"/>
    </row>
    <row r="87" spans="1:38" s="2" customFormat="1" ht="36.75" hidden="1" customHeight="1">
      <c r="A87" s="1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69"/>
      <c r="W87" s="68"/>
      <c r="X87" s="68"/>
      <c r="Y87" s="68"/>
      <c r="Z87" s="68"/>
      <c r="AA87" s="68"/>
      <c r="AB87" s="68"/>
      <c r="AC87" s="68"/>
      <c r="AD87" s="68"/>
      <c r="AE87" s="68"/>
      <c r="AF87" s="68"/>
      <c r="AG87" s="68"/>
      <c r="AH87" s="68"/>
      <c r="AI87" s="68"/>
      <c r="AJ87" s="68"/>
      <c r="AK87" s="68"/>
      <c r="AL87" s="68"/>
    </row>
    <row r="88" spans="1:38" ht="38.25" hidden="1" customHeight="1">
      <c r="B88" s="147" t="s">
        <v>50</v>
      </c>
      <c r="C88" s="138"/>
      <c r="D88" s="138"/>
      <c r="E88" s="138"/>
      <c r="F88" s="138"/>
      <c r="G88" s="138"/>
      <c r="H88" s="147" t="s">
        <v>51</v>
      </c>
      <c r="I88" s="147"/>
      <c r="J88" s="147"/>
      <c r="K88" s="147"/>
      <c r="L88" s="147"/>
      <c r="M88" s="147"/>
      <c r="N88" s="148" t="s">
        <v>35</v>
      </c>
      <c r="O88" s="148"/>
      <c r="P88" s="148"/>
      <c r="Q88" s="148"/>
      <c r="R88" s="148"/>
      <c r="S88" s="148"/>
      <c r="T88" s="148"/>
    </row>
    <row r="89" spans="1:38" hidden="1">
      <c r="B89" s="47"/>
      <c r="C89" s="63"/>
      <c r="D89" s="63"/>
      <c r="E89" s="64"/>
      <c r="F89" s="64"/>
      <c r="G89" s="64"/>
      <c r="H89" s="65"/>
      <c r="I89" s="66"/>
      <c r="J89" s="66"/>
      <c r="K89" s="3"/>
      <c r="L89" s="3"/>
      <c r="M89" s="3"/>
      <c r="N89" s="3"/>
      <c r="O89" s="3"/>
      <c r="P89" s="3"/>
      <c r="Q89" s="3"/>
      <c r="R89" s="3"/>
      <c r="S89" s="3"/>
      <c r="T89" s="3"/>
    </row>
    <row r="90" spans="1:38" hidden="1">
      <c r="B90" s="138" t="s">
        <v>36</v>
      </c>
      <c r="C90" s="138"/>
      <c r="D90" s="140" t="s">
        <v>37</v>
      </c>
      <c r="E90" s="140"/>
      <c r="F90" s="140"/>
      <c r="G90" s="140"/>
      <c r="H90" s="140"/>
      <c r="I90" s="66"/>
      <c r="J90" s="66"/>
      <c r="K90" s="52"/>
      <c r="L90" s="52"/>
      <c r="M90" s="52"/>
      <c r="N90" s="52"/>
      <c r="O90" s="52"/>
      <c r="P90" s="52"/>
      <c r="Q90" s="52"/>
      <c r="R90" s="52"/>
      <c r="S90" s="52"/>
      <c r="T90" s="52"/>
    </row>
    <row r="91" spans="1:38" hidden="1"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</row>
    <row r="92" spans="1:38" hidden="1"/>
    <row r="93" spans="1:38" hidden="1"/>
    <row r="94" spans="1:38" hidden="1"/>
    <row r="95" spans="1:38" hidden="1"/>
    <row r="96" spans="1:38" hidden="1">
      <c r="B96" s="145"/>
      <c r="C96" s="145"/>
      <c r="D96" s="145"/>
      <c r="E96" s="145"/>
      <c r="F96" s="145"/>
      <c r="G96" s="145"/>
      <c r="H96" s="145"/>
      <c r="I96" s="145"/>
      <c r="J96" s="145"/>
      <c r="K96" s="145"/>
      <c r="L96" s="145"/>
      <c r="M96" s="145"/>
      <c r="N96" s="145" t="s">
        <v>39</v>
      </c>
      <c r="O96" s="145"/>
      <c r="P96" s="145"/>
      <c r="Q96" s="145"/>
      <c r="R96" s="145"/>
      <c r="S96" s="145"/>
      <c r="T96" s="145"/>
    </row>
    <row r="97" hidden="1"/>
  </sheetData>
  <sheetProtection formatCells="0" formatColumns="0" formatRows="0" insertColumns="0" insertRows="0" insertHyperlinks="0" deleteColumns="0" deleteRows="0" sort="0" autoFilter="0" pivotTables="0"/>
  <autoFilter ref="A9:AL68">
    <filterColumn colId="3" showButton="0"/>
    <filterColumn colId="12"/>
  </autoFilter>
  <mergeCells count="62">
    <mergeCell ref="B79:C79"/>
    <mergeCell ref="D79:H79"/>
    <mergeCell ref="N96:T96"/>
    <mergeCell ref="J85:T85"/>
    <mergeCell ref="B88:G88"/>
    <mergeCell ref="H88:M88"/>
    <mergeCell ref="N88:T88"/>
    <mergeCell ref="A85:C85"/>
    <mergeCell ref="D85:H85"/>
    <mergeCell ref="B90:C90"/>
    <mergeCell ref="D90:H90"/>
    <mergeCell ref="B96:D96"/>
    <mergeCell ref="E96:G96"/>
    <mergeCell ref="H96:M96"/>
    <mergeCell ref="R8:R9"/>
    <mergeCell ref="S8:S9"/>
    <mergeCell ref="J75:T75"/>
    <mergeCell ref="J76:T76"/>
    <mergeCell ref="B77:H77"/>
    <mergeCell ref="J77:T77"/>
    <mergeCell ref="G73:O73"/>
    <mergeCell ref="M9:M10"/>
    <mergeCell ref="N9:N10"/>
    <mergeCell ref="L8:L10"/>
    <mergeCell ref="O8:O10"/>
    <mergeCell ref="M8:N8"/>
    <mergeCell ref="G8:G9"/>
    <mergeCell ref="H8:H9"/>
    <mergeCell ref="I8:I9"/>
    <mergeCell ref="J8:J9"/>
    <mergeCell ref="K8:K9"/>
    <mergeCell ref="B10:G10"/>
    <mergeCell ref="B70:C70"/>
    <mergeCell ref="G71:O71"/>
    <mergeCell ref="G72:O72"/>
    <mergeCell ref="Z5:AC7"/>
    <mergeCell ref="AD5:AE7"/>
    <mergeCell ref="AF5:AG7"/>
    <mergeCell ref="AH5:AI7"/>
    <mergeCell ref="AJ5:AK7"/>
    <mergeCell ref="W5:W8"/>
    <mergeCell ref="X5:X8"/>
    <mergeCell ref="Y5:Y8"/>
    <mergeCell ref="B8:B9"/>
    <mergeCell ref="C8:C9"/>
    <mergeCell ref="D8:E9"/>
    <mergeCell ref="F8:F9"/>
    <mergeCell ref="B6:C6"/>
    <mergeCell ref="M6:O6"/>
    <mergeCell ref="P6:T6"/>
    <mergeCell ref="B5:C5"/>
    <mergeCell ref="M5:O5"/>
    <mergeCell ref="P5:T5"/>
    <mergeCell ref="T8:T10"/>
    <mergeCell ref="P8:P9"/>
    <mergeCell ref="Q8:Q10"/>
    <mergeCell ref="H1:K1"/>
    <mergeCell ref="L1:T1"/>
    <mergeCell ref="B2:G2"/>
    <mergeCell ref="H2:T2"/>
    <mergeCell ref="B3:G3"/>
    <mergeCell ref="H3:T3"/>
  </mergeCells>
  <conditionalFormatting sqref="H11:P68">
    <cfRule type="cellIs" dxfId="12" priority="2" operator="greaterThan">
      <formula>10</formula>
    </cfRule>
  </conditionalFormatting>
  <conditionalFormatting sqref="C1:C84 C86:C1048576">
    <cfRule type="duplicateValues" dxfId="11" priority="1"/>
  </conditionalFormatting>
  <dataValidations count="2">
    <dataValidation allowBlank="1" showInputMessage="1" showErrorMessage="1" errorTitle="Không xóa dữ liệu" error="Không xóa dữ liệu" prompt="Không xóa dữ liệu" sqref="D73 V11:W68 W5:AK9 X3:AK4 AL3:AL9"/>
    <dataValidation type="list" allowBlank="1" showInputMessage="1" showErrorMessage="1" sqref="D5">
      <formula1>Ten_mon</formula1>
    </dataValidation>
  </dataValidations>
  <pageMargins left="3.937007874015748E-2" right="3.937007874015748E-2" top="0.23622047244094491" bottom="0.35433070866141736" header="0.15748031496062992" footer="0.11811023622047245"/>
  <pageSetup paperSize="9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>
  <dimension ref="A1:AN79"/>
  <sheetViews>
    <sheetView workbookViewId="0">
      <pane ySplit="4" topLeftCell="A47" activePane="bottomLeft" state="frozen"/>
      <selection activeCell="T8" sqref="T8:T10"/>
      <selection pane="bottomLeft" activeCell="G64" sqref="G64"/>
    </sheetView>
  </sheetViews>
  <sheetFormatPr defaultColWidth="9" defaultRowHeight="15.75"/>
  <cols>
    <col min="1" max="1" width="1.25" style="1" customWidth="1"/>
    <col min="2" max="2" width="4" style="1" customWidth="1"/>
    <col min="3" max="3" width="12.625" style="1" customWidth="1"/>
    <col min="4" max="4" width="13.375" style="1" customWidth="1"/>
    <col min="5" max="5" width="7.25" style="1" customWidth="1"/>
    <col min="6" max="6" width="9.375" style="1" hidden="1" customWidth="1"/>
    <col min="7" max="7" width="12.625" style="1" customWidth="1"/>
    <col min="8" max="8" width="5" style="1" customWidth="1"/>
    <col min="9" max="9" width="4.625" style="1" customWidth="1"/>
    <col min="10" max="10" width="4.375" style="1" hidden="1" customWidth="1"/>
    <col min="11" max="11" width="4.75" style="1" customWidth="1"/>
    <col min="12" max="12" width="3.25" style="1" hidden="1" customWidth="1"/>
    <col min="13" max="13" width="4.875" style="1" hidden="1" customWidth="1"/>
    <col min="14" max="14" width="12.625" style="1" hidden="1" customWidth="1"/>
    <col min="15" max="15" width="9" style="1" hidden="1" customWidth="1"/>
    <col min="16" max="16" width="5.75" style="1" customWidth="1"/>
    <col min="17" max="17" width="6.5" style="1" customWidth="1"/>
    <col min="18" max="18" width="6.5" style="1" hidden="1" customWidth="1"/>
    <col min="19" max="19" width="11.875" style="1" hidden="1" customWidth="1"/>
    <col min="20" max="20" width="15.25" style="1" customWidth="1"/>
    <col min="21" max="21" width="6.5" style="1" customWidth="1"/>
    <col min="22" max="22" width="6.5" style="69" customWidth="1"/>
    <col min="23" max="38" width="9" style="68"/>
    <col min="39" max="39" width="9" style="1"/>
    <col min="40" max="40" width="23.625" style="1" bestFit="1" customWidth="1"/>
    <col min="41" max="16384" width="9" style="1"/>
  </cols>
  <sheetData>
    <row r="1" spans="2:40" ht="26.25" hidden="1">
      <c r="H1" s="120" t="s">
        <v>0</v>
      </c>
      <c r="I1" s="120"/>
      <c r="J1" s="120"/>
      <c r="K1" s="120"/>
      <c r="L1" s="121" t="s">
        <v>90</v>
      </c>
      <c r="M1" s="121"/>
      <c r="N1" s="121"/>
      <c r="O1" s="121"/>
      <c r="P1" s="121"/>
      <c r="Q1" s="121"/>
      <c r="R1" s="121"/>
      <c r="S1" s="121"/>
      <c r="T1" s="121"/>
    </row>
    <row r="2" spans="2:40" ht="27.75" customHeight="1">
      <c r="B2" s="122" t="s">
        <v>1</v>
      </c>
      <c r="C2" s="122"/>
      <c r="D2" s="122"/>
      <c r="E2" s="122"/>
      <c r="F2" s="122"/>
      <c r="G2" s="122"/>
      <c r="H2" s="123" t="s">
        <v>710</v>
      </c>
      <c r="I2" s="123"/>
      <c r="J2" s="123"/>
      <c r="K2" s="123"/>
      <c r="L2" s="123"/>
      <c r="M2" s="123"/>
      <c r="N2" s="123"/>
      <c r="O2" s="123"/>
      <c r="P2" s="123"/>
      <c r="Q2" s="123"/>
      <c r="R2" s="123"/>
      <c r="S2" s="123"/>
      <c r="T2" s="123"/>
      <c r="U2" s="3"/>
    </row>
    <row r="3" spans="2:40" ht="25.5" customHeight="1">
      <c r="B3" s="124" t="s">
        <v>2</v>
      </c>
      <c r="C3" s="124"/>
      <c r="D3" s="124"/>
      <c r="E3" s="124"/>
      <c r="F3" s="124"/>
      <c r="G3" s="124"/>
      <c r="H3" s="125" t="s">
        <v>711</v>
      </c>
      <c r="I3" s="125"/>
      <c r="J3" s="125"/>
      <c r="K3" s="125"/>
      <c r="L3" s="125"/>
      <c r="M3" s="125"/>
      <c r="N3" s="125"/>
      <c r="O3" s="125"/>
      <c r="P3" s="125"/>
      <c r="Q3" s="125"/>
      <c r="R3" s="125"/>
      <c r="S3" s="125"/>
      <c r="T3" s="125"/>
      <c r="U3" s="4"/>
      <c r="V3" s="95"/>
      <c r="AD3" s="69"/>
      <c r="AE3" s="70"/>
      <c r="AF3" s="69"/>
      <c r="AG3" s="69"/>
      <c r="AH3" s="69"/>
      <c r="AI3" s="70"/>
      <c r="AJ3" s="69"/>
    </row>
    <row r="4" spans="2:40" ht="4.5" customHeight="1">
      <c r="B4" s="5"/>
      <c r="C4" s="5"/>
      <c r="D4" s="5"/>
      <c r="E4" s="5"/>
      <c r="F4" s="5"/>
      <c r="G4" s="6"/>
      <c r="H4" s="6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4"/>
      <c r="V4" s="95"/>
      <c r="AE4" s="71"/>
      <c r="AI4" s="71"/>
    </row>
    <row r="5" spans="2:40" ht="23.25" customHeight="1">
      <c r="B5" s="114" t="s">
        <v>3</v>
      </c>
      <c r="C5" s="114"/>
      <c r="D5" s="100" t="s">
        <v>87</v>
      </c>
      <c r="E5" s="100"/>
      <c r="F5" s="100"/>
      <c r="G5" s="100"/>
      <c r="H5" s="100"/>
      <c r="I5" s="100"/>
      <c r="J5" s="100"/>
      <c r="K5" s="100"/>
      <c r="L5" s="100"/>
      <c r="M5" s="137"/>
      <c r="N5" s="137"/>
      <c r="O5" s="137"/>
      <c r="P5" s="152" t="s">
        <v>361</v>
      </c>
      <c r="Q5" s="152"/>
      <c r="R5" s="152"/>
      <c r="S5" s="152"/>
      <c r="T5" s="152"/>
      <c r="W5" s="126" t="s">
        <v>46</v>
      </c>
      <c r="X5" s="126" t="s">
        <v>9</v>
      </c>
      <c r="Y5" s="126" t="s">
        <v>45</v>
      </c>
      <c r="Z5" s="126" t="s">
        <v>44</v>
      </c>
      <c r="AA5" s="126"/>
      <c r="AB5" s="126"/>
      <c r="AC5" s="126"/>
      <c r="AD5" s="126" t="s">
        <v>43</v>
      </c>
      <c r="AE5" s="126"/>
      <c r="AF5" s="126" t="s">
        <v>41</v>
      </c>
      <c r="AG5" s="126"/>
      <c r="AH5" s="126" t="s">
        <v>42</v>
      </c>
      <c r="AI5" s="126"/>
      <c r="AJ5" s="126" t="s">
        <v>40</v>
      </c>
      <c r="AK5" s="126"/>
      <c r="AL5" s="89"/>
    </row>
    <row r="6" spans="2:40" ht="17.25" customHeight="1">
      <c r="B6" s="136" t="s">
        <v>4</v>
      </c>
      <c r="C6" s="136"/>
      <c r="D6" s="8"/>
      <c r="G6" s="107" t="s">
        <v>362</v>
      </c>
      <c r="H6" s="107"/>
      <c r="I6" s="107"/>
      <c r="J6" s="107"/>
      <c r="K6" s="107"/>
      <c r="L6" s="107"/>
      <c r="M6" s="114"/>
      <c r="N6" s="114"/>
      <c r="O6" s="114"/>
      <c r="P6" s="152" t="s">
        <v>89</v>
      </c>
      <c r="Q6" s="152"/>
      <c r="R6" s="152"/>
      <c r="S6" s="152"/>
      <c r="T6" s="152"/>
      <c r="W6" s="126"/>
      <c r="X6" s="126"/>
      <c r="Y6" s="126"/>
      <c r="Z6" s="126"/>
      <c r="AA6" s="126"/>
      <c r="AB6" s="126"/>
      <c r="AC6" s="126"/>
      <c r="AD6" s="126"/>
      <c r="AE6" s="126"/>
      <c r="AF6" s="126"/>
      <c r="AG6" s="126"/>
      <c r="AH6" s="126"/>
      <c r="AI6" s="126"/>
      <c r="AJ6" s="126"/>
      <c r="AK6" s="126"/>
      <c r="AL6" s="89"/>
    </row>
    <row r="7" spans="2:40" ht="5.25" customHeight="1"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67"/>
      <c r="Q7" s="3"/>
      <c r="R7" s="3"/>
      <c r="S7" s="3"/>
      <c r="T7" s="3"/>
      <c r="W7" s="126"/>
      <c r="X7" s="126"/>
      <c r="Y7" s="126"/>
      <c r="Z7" s="126"/>
      <c r="AA7" s="126"/>
      <c r="AB7" s="126"/>
      <c r="AC7" s="126"/>
      <c r="AD7" s="126"/>
      <c r="AE7" s="126"/>
      <c r="AF7" s="126"/>
      <c r="AG7" s="126"/>
      <c r="AH7" s="126"/>
      <c r="AI7" s="126"/>
      <c r="AJ7" s="126"/>
      <c r="AK7" s="126"/>
      <c r="AL7" s="89"/>
    </row>
    <row r="8" spans="2:40" ht="44.25" customHeight="1">
      <c r="B8" s="115" t="s">
        <v>5</v>
      </c>
      <c r="C8" s="127" t="s">
        <v>6</v>
      </c>
      <c r="D8" s="129" t="s">
        <v>7</v>
      </c>
      <c r="E8" s="130"/>
      <c r="F8" s="115" t="s">
        <v>8</v>
      </c>
      <c r="G8" s="115" t="s">
        <v>9</v>
      </c>
      <c r="H8" s="133" t="s">
        <v>10</v>
      </c>
      <c r="I8" s="133" t="s">
        <v>11</v>
      </c>
      <c r="J8" s="133" t="s">
        <v>12</v>
      </c>
      <c r="K8" s="133" t="s">
        <v>13</v>
      </c>
      <c r="L8" s="129" t="s">
        <v>14</v>
      </c>
      <c r="M8" s="134" t="s">
        <v>47</v>
      </c>
      <c r="N8" s="135"/>
      <c r="O8" s="115" t="s">
        <v>15</v>
      </c>
      <c r="P8" s="144" t="s">
        <v>16</v>
      </c>
      <c r="Q8" s="115" t="s">
        <v>17</v>
      </c>
      <c r="R8" s="144" t="s">
        <v>18</v>
      </c>
      <c r="S8" s="115" t="s">
        <v>19</v>
      </c>
      <c r="T8" s="115" t="s">
        <v>20</v>
      </c>
      <c r="W8" s="126"/>
      <c r="X8" s="126"/>
      <c r="Y8" s="126"/>
      <c r="Z8" s="72" t="s">
        <v>21</v>
      </c>
      <c r="AA8" s="72" t="s">
        <v>22</v>
      </c>
      <c r="AB8" s="72" t="s">
        <v>23</v>
      </c>
      <c r="AC8" s="72" t="s">
        <v>24</v>
      </c>
      <c r="AD8" s="72" t="s">
        <v>25</v>
      </c>
      <c r="AE8" s="72" t="s">
        <v>24</v>
      </c>
      <c r="AF8" s="72" t="s">
        <v>25</v>
      </c>
      <c r="AG8" s="72" t="s">
        <v>24</v>
      </c>
      <c r="AH8" s="72" t="s">
        <v>25</v>
      </c>
      <c r="AI8" s="72" t="s">
        <v>24</v>
      </c>
      <c r="AJ8" s="72" t="s">
        <v>25</v>
      </c>
      <c r="AK8" s="73" t="s">
        <v>24</v>
      </c>
      <c r="AL8" s="87"/>
    </row>
    <row r="9" spans="2:40" ht="44.25" customHeight="1">
      <c r="B9" s="116"/>
      <c r="C9" s="128"/>
      <c r="D9" s="131"/>
      <c r="E9" s="132"/>
      <c r="F9" s="116"/>
      <c r="G9" s="116"/>
      <c r="H9" s="133"/>
      <c r="I9" s="133"/>
      <c r="J9" s="133"/>
      <c r="K9" s="133"/>
      <c r="L9" s="151"/>
      <c r="M9" s="115" t="s">
        <v>48</v>
      </c>
      <c r="N9" s="117" t="s">
        <v>49</v>
      </c>
      <c r="O9" s="141"/>
      <c r="P9" s="144"/>
      <c r="Q9" s="141"/>
      <c r="R9" s="144"/>
      <c r="S9" s="116"/>
      <c r="T9" s="141"/>
      <c r="V9" s="96"/>
      <c r="W9" s="74" t="str">
        <f>+D5</f>
        <v>Phân tích thiết kế đảm bảo chất lượng phần mềm</v>
      </c>
      <c r="X9" s="75" t="str">
        <f>+P5</f>
        <v>Nhóm: 05</v>
      </c>
      <c r="Y9" s="76">
        <f>+$AH$9+$AJ$9+$AF$9</f>
        <v>41</v>
      </c>
      <c r="Z9" s="70">
        <f>COUNTIF($S$10:$S$111,"Khiển trách")</f>
        <v>0</v>
      </c>
      <c r="AA9" s="70">
        <f>COUNTIF($S$10:$S$111,"Cảnh cáo")</f>
        <v>0</v>
      </c>
      <c r="AB9" s="70">
        <f>COUNTIF($S$10:$S$111,"Đình chỉ thi")</f>
        <v>0</v>
      </c>
      <c r="AC9" s="77">
        <f>+($Z$9+$AA$9+$AB$9)/$Y$9*100%</f>
        <v>0</v>
      </c>
      <c r="AD9" s="70">
        <f>SUM(COUNTIF($S$10:$S$109,"Vắng"),COUNTIF($S$10:$S$109,"Vắng có phép"))</f>
        <v>0</v>
      </c>
      <c r="AE9" s="78">
        <f>+$AD$9/$Y$9</f>
        <v>0</v>
      </c>
      <c r="AF9" s="79">
        <f>COUNTIF($V$10:$V$109,"Thi lại")</f>
        <v>0</v>
      </c>
      <c r="AG9" s="78">
        <f>+$AF$9/$Y$9</f>
        <v>0</v>
      </c>
      <c r="AH9" s="79">
        <f>COUNTIF($V$10:$V$110,"Học lại")</f>
        <v>24</v>
      </c>
      <c r="AI9" s="78">
        <f>+$AH$9/$Y$9</f>
        <v>0.58536585365853655</v>
      </c>
      <c r="AJ9" s="70">
        <f>COUNTIF($V$11:$V$110,"Đạt")</f>
        <v>17</v>
      </c>
      <c r="AK9" s="77">
        <f>+$AJ$9/$Y$9</f>
        <v>0.41463414634146339</v>
      </c>
      <c r="AL9" s="88"/>
    </row>
    <row r="10" spans="2:40" ht="14.25" customHeight="1">
      <c r="B10" s="134" t="s">
        <v>26</v>
      </c>
      <c r="C10" s="135"/>
      <c r="D10" s="135"/>
      <c r="E10" s="135"/>
      <c r="F10" s="135"/>
      <c r="G10" s="142"/>
      <c r="H10" s="98">
        <v>10</v>
      </c>
      <c r="I10" s="98">
        <v>20</v>
      </c>
      <c r="J10" s="99"/>
      <c r="K10" s="98">
        <v>20</v>
      </c>
      <c r="L10" s="131"/>
      <c r="M10" s="116"/>
      <c r="N10" s="118"/>
      <c r="O10" s="116"/>
      <c r="P10" s="112">
        <f>100-(H10+I10+J10+K10)</f>
        <v>50</v>
      </c>
      <c r="Q10" s="116"/>
      <c r="R10" s="10"/>
      <c r="S10" s="10"/>
      <c r="T10" s="116"/>
      <c r="W10" s="69"/>
      <c r="X10" s="80"/>
      <c r="Y10" s="80"/>
      <c r="Z10" s="80"/>
      <c r="AA10" s="80"/>
      <c r="AB10" s="80"/>
      <c r="AC10" s="80"/>
      <c r="AD10" s="80"/>
      <c r="AE10" s="80"/>
      <c r="AF10" s="80"/>
      <c r="AG10" s="80"/>
      <c r="AH10" s="80"/>
      <c r="AI10" s="80"/>
      <c r="AJ10" s="80"/>
      <c r="AK10" s="80"/>
      <c r="AL10" s="89"/>
    </row>
    <row r="11" spans="2:40" ht="18.75" customHeight="1">
      <c r="B11" s="11">
        <v>1</v>
      </c>
      <c r="C11" s="12" t="s">
        <v>363</v>
      </c>
      <c r="D11" s="13" t="s">
        <v>364</v>
      </c>
      <c r="E11" s="14" t="s">
        <v>104</v>
      </c>
      <c r="F11" s="15">
        <v>33666</v>
      </c>
      <c r="G11" s="23" t="s">
        <v>365</v>
      </c>
      <c r="H11" s="16">
        <v>10</v>
      </c>
      <c r="I11" s="16">
        <v>4</v>
      </c>
      <c r="J11" s="16" t="s">
        <v>27</v>
      </c>
      <c r="K11" s="16">
        <v>4</v>
      </c>
      <c r="L11" s="17"/>
      <c r="M11" s="17"/>
      <c r="N11" s="17"/>
      <c r="O11" s="17"/>
      <c r="P11" s="18">
        <v>3</v>
      </c>
      <c r="Q11" s="19">
        <f t="shared" ref="Q11:Q51" si="0">ROUND(SUMPRODUCT(H11:P11,$H$10:$P$10)/100,1)</f>
        <v>4.0999999999999996</v>
      </c>
      <c r="R11" s="20" t="str">
        <f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D</v>
      </c>
      <c r="S11" s="20" t="str">
        <f t="shared" ref="S11:S51" si="1">IF($Q11&lt;4,"Kém",IF(AND($Q11&gt;=4,$Q11&lt;=5.4),"Trung bình yếu",IF(AND($Q11&gt;=5.5,$Q11&lt;=6.9),"Trung bình",IF(AND($Q11&gt;=7,$Q11&lt;=8.4),"Khá",IF(AND($Q11&gt;=8.5,$Q11&lt;=10),"Giỏi","")))))</f>
        <v>Trung bình yếu</v>
      </c>
      <c r="T11" s="21" t="str">
        <f>+IF(OR($H11=0,$I11=0,$J11=0,$K11=0),"Không đủ ĐKDT","")</f>
        <v/>
      </c>
      <c r="U11" s="3"/>
      <c r="V11" s="97" t="str">
        <f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Đạt</v>
      </c>
      <c r="W11" s="81"/>
      <c r="X11" s="80"/>
      <c r="Y11" s="80"/>
      <c r="Z11" s="80"/>
      <c r="AA11" s="80"/>
      <c r="AB11" s="80"/>
      <c r="AC11" s="80"/>
      <c r="AD11" s="80"/>
      <c r="AE11" s="80"/>
      <c r="AF11" s="80"/>
      <c r="AG11" s="80"/>
      <c r="AH11" s="80"/>
      <c r="AI11" s="80"/>
      <c r="AJ11" s="80"/>
      <c r="AK11" s="80"/>
      <c r="AL11" s="89"/>
      <c r="AN11" s="101" t="s">
        <v>54</v>
      </c>
    </row>
    <row r="12" spans="2:40" ht="18.75" customHeight="1">
      <c r="B12" s="22">
        <v>2</v>
      </c>
      <c r="C12" s="23" t="s">
        <v>366</v>
      </c>
      <c r="D12" s="24" t="s">
        <v>92</v>
      </c>
      <c r="E12" s="25" t="s">
        <v>367</v>
      </c>
      <c r="F12" s="26">
        <v>33460</v>
      </c>
      <c r="G12" s="23" t="s">
        <v>365</v>
      </c>
      <c r="H12" s="27">
        <v>7</v>
      </c>
      <c r="I12" s="27">
        <v>1</v>
      </c>
      <c r="J12" s="16" t="s">
        <v>27</v>
      </c>
      <c r="K12" s="27">
        <v>1</v>
      </c>
      <c r="L12" s="28"/>
      <c r="M12" s="28"/>
      <c r="N12" s="28"/>
      <c r="O12" s="28"/>
      <c r="P12" s="29">
        <v>0</v>
      </c>
      <c r="Q12" s="30">
        <f t="shared" si="0"/>
        <v>1.1000000000000001</v>
      </c>
      <c r="R12" s="31" t="str">
        <f>IF(AND($Q12&gt;=9,$Q12&lt;=10),"A+","")&amp;IF(AND($Q12&gt;=8.5,$Q12&lt;=8.9),"A","")&amp;IF(AND($Q12&gt;=8,$Q12&lt;=8.4),"B+","")&amp;IF(AND($Q12&gt;=7,$Q12&lt;=7.9),"B","")&amp;IF(AND($Q12&gt;=6.5,$Q12&lt;=6.9),"C+","")&amp;IF(AND($Q12&gt;=5.5,$Q12&lt;=6.4),"C","")&amp;IF(AND($Q12&gt;=5,$Q12&lt;=5.4),"D+","")&amp;IF(AND($Q12&gt;=4,$Q12&lt;=4.9),"D","")&amp;IF(AND($Q12&lt;4),"F","")</f>
        <v>F</v>
      </c>
      <c r="S12" s="32" t="str">
        <f t="shared" si="1"/>
        <v>Kém</v>
      </c>
      <c r="T12" s="33" t="s">
        <v>712</v>
      </c>
      <c r="U12" s="3"/>
      <c r="V12" s="97" t="str">
        <f t="shared" ref="V12:V51" si="2">IF(T12="Không đủ ĐKDT","Học lại",IF(T12="Đình chỉ thi","Học lại",IF(AND(MID(G12,2,2)&gt;="12",T12="Vắng"),"Học lại",IF(T12="Vắng có phép", "Thi lại",IF(T12="Nợ học phí", "Thi lại",IF(AND((MID(G12,2,2)&lt;"12"),Q12&lt;4.5),"Thi lại",IF(Q12&lt;4,"Học lại","Đạt")))))))</f>
        <v>Học lại</v>
      </c>
      <c r="W12" s="81"/>
      <c r="X12" s="80"/>
      <c r="Y12" s="80"/>
      <c r="Z12" s="80"/>
      <c r="AA12" s="72"/>
      <c r="AB12" s="72"/>
      <c r="AC12" s="72"/>
      <c r="AD12" s="72"/>
      <c r="AE12" s="71"/>
      <c r="AF12" s="72"/>
      <c r="AG12" s="72"/>
      <c r="AH12" s="72"/>
      <c r="AI12" s="72"/>
      <c r="AJ12" s="72"/>
      <c r="AK12" s="72"/>
      <c r="AL12" s="87"/>
      <c r="AN12" s="102" t="s">
        <v>55</v>
      </c>
    </row>
    <row r="13" spans="2:40" ht="18.75" customHeight="1">
      <c r="B13" s="22">
        <v>3</v>
      </c>
      <c r="C13" s="23" t="s">
        <v>368</v>
      </c>
      <c r="D13" s="24" t="s">
        <v>311</v>
      </c>
      <c r="E13" s="25" t="s">
        <v>369</v>
      </c>
      <c r="F13" s="26">
        <v>33460</v>
      </c>
      <c r="G13" s="23" t="s">
        <v>365</v>
      </c>
      <c r="H13" s="27">
        <v>0</v>
      </c>
      <c r="I13" s="27">
        <v>0</v>
      </c>
      <c r="J13" s="16" t="s">
        <v>27</v>
      </c>
      <c r="K13" s="27">
        <v>0</v>
      </c>
      <c r="L13" s="34"/>
      <c r="M13" s="34"/>
      <c r="N13" s="34"/>
      <c r="O13" s="34"/>
      <c r="P13" s="29"/>
      <c r="Q13" s="30">
        <f t="shared" si="0"/>
        <v>0</v>
      </c>
      <c r="R13" s="31" t="str">
        <f t="shared" ref="R13:R51" si="3">IF(AND($Q13&gt;=9,$Q13&lt;=10),"A+","")&amp;IF(AND($Q13&gt;=8.5,$Q13&lt;=8.9),"A","")&amp;IF(AND($Q13&gt;=8,$Q13&lt;=8.4),"B+","")&amp;IF(AND($Q13&gt;=7,$Q13&lt;=7.9),"B","")&amp;IF(AND($Q13&gt;=6.5,$Q13&lt;=6.9),"C+","")&amp;IF(AND($Q13&gt;=5.5,$Q13&lt;=6.4),"C","")&amp;IF(AND($Q13&gt;=5,$Q13&lt;=5.4),"D+","")&amp;IF(AND($Q13&gt;=4,$Q13&lt;=4.9),"D","")&amp;IF(AND($Q13&lt;4),"F","")</f>
        <v>F</v>
      </c>
      <c r="S13" s="32" t="str">
        <f t="shared" si="1"/>
        <v>Kém</v>
      </c>
      <c r="T13" s="33" t="str">
        <f t="shared" ref="T13:T51" si="4">+IF(OR($H13=0,$I13=0,$J13=0,$K13=0),"Không đủ ĐKDT","")</f>
        <v>Không đủ ĐKDT</v>
      </c>
      <c r="U13" s="3"/>
      <c r="V13" s="97" t="str">
        <f t="shared" si="2"/>
        <v>Học lại</v>
      </c>
      <c r="W13" s="81"/>
      <c r="X13" s="82"/>
      <c r="Y13" s="82"/>
      <c r="Z13" s="108"/>
      <c r="AA13" s="71"/>
      <c r="AB13" s="71"/>
      <c r="AC13" s="71"/>
      <c r="AD13" s="83"/>
      <c r="AE13" s="71"/>
      <c r="AF13" s="84"/>
      <c r="AG13" s="85"/>
      <c r="AH13" s="84"/>
      <c r="AI13" s="85"/>
      <c r="AJ13" s="84"/>
      <c r="AK13" s="71"/>
      <c r="AL13" s="90"/>
      <c r="AN13" s="103" t="s">
        <v>87</v>
      </c>
    </row>
    <row r="14" spans="2:40" ht="18.75" customHeight="1">
      <c r="B14" s="22">
        <v>4</v>
      </c>
      <c r="C14" s="23" t="s">
        <v>370</v>
      </c>
      <c r="D14" s="24" t="s">
        <v>162</v>
      </c>
      <c r="E14" s="25" t="s">
        <v>371</v>
      </c>
      <c r="F14" s="26">
        <v>33986</v>
      </c>
      <c r="G14" s="23" t="s">
        <v>365</v>
      </c>
      <c r="H14" s="27">
        <v>10</v>
      </c>
      <c r="I14" s="27">
        <v>1</v>
      </c>
      <c r="J14" s="16" t="s">
        <v>27</v>
      </c>
      <c r="K14" s="27">
        <v>2</v>
      </c>
      <c r="L14" s="34"/>
      <c r="M14" s="34"/>
      <c r="N14" s="34"/>
      <c r="O14" s="34"/>
      <c r="P14" s="29">
        <v>5</v>
      </c>
      <c r="Q14" s="30">
        <f t="shared" si="0"/>
        <v>4.0999999999999996</v>
      </c>
      <c r="R14" s="31" t="str">
        <f t="shared" si="3"/>
        <v>D</v>
      </c>
      <c r="S14" s="32" t="str">
        <f t="shared" si="1"/>
        <v>Trung bình yếu</v>
      </c>
      <c r="T14" s="33" t="str">
        <f t="shared" si="4"/>
        <v/>
      </c>
      <c r="U14" s="3"/>
      <c r="V14" s="97" t="str">
        <f t="shared" si="2"/>
        <v>Đạt</v>
      </c>
      <c r="W14" s="81"/>
      <c r="X14" s="69"/>
      <c r="Y14" s="69"/>
      <c r="Z14" s="69"/>
      <c r="AA14" s="69"/>
      <c r="AB14" s="69"/>
      <c r="AC14" s="69"/>
      <c r="AD14" s="69"/>
      <c r="AE14" s="69"/>
      <c r="AF14" s="69"/>
      <c r="AG14" s="69"/>
      <c r="AH14" s="69"/>
      <c r="AI14" s="69"/>
      <c r="AJ14" s="69"/>
      <c r="AK14" s="69"/>
      <c r="AL14" s="2"/>
      <c r="AN14" s="103" t="s">
        <v>56</v>
      </c>
    </row>
    <row r="15" spans="2:40" ht="18.75" customHeight="1">
      <c r="B15" s="22">
        <v>5</v>
      </c>
      <c r="C15" s="23" t="s">
        <v>372</v>
      </c>
      <c r="D15" s="24" t="s">
        <v>373</v>
      </c>
      <c r="E15" s="25" t="s">
        <v>119</v>
      </c>
      <c r="F15" s="26">
        <v>33853</v>
      </c>
      <c r="G15" s="23" t="s">
        <v>365</v>
      </c>
      <c r="H15" s="27">
        <v>9</v>
      </c>
      <c r="I15" s="27">
        <v>4</v>
      </c>
      <c r="J15" s="16" t="s">
        <v>27</v>
      </c>
      <c r="K15" s="27">
        <v>4</v>
      </c>
      <c r="L15" s="34"/>
      <c r="M15" s="34"/>
      <c r="N15" s="34"/>
      <c r="O15" s="34"/>
      <c r="P15" s="29">
        <v>5.5</v>
      </c>
      <c r="Q15" s="30">
        <f t="shared" si="0"/>
        <v>5.3</v>
      </c>
      <c r="R15" s="31" t="str">
        <f t="shared" si="3"/>
        <v>D+</v>
      </c>
      <c r="S15" s="32" t="str">
        <f t="shared" si="1"/>
        <v>Trung bình yếu</v>
      </c>
      <c r="T15" s="33" t="str">
        <f t="shared" si="4"/>
        <v/>
      </c>
      <c r="U15" s="3"/>
      <c r="V15" s="97" t="str">
        <f t="shared" si="2"/>
        <v>Đạt</v>
      </c>
      <c r="W15" s="81"/>
      <c r="X15" s="69"/>
      <c r="Y15" s="69"/>
      <c r="Z15" s="69"/>
      <c r="AA15" s="69"/>
      <c r="AB15" s="69"/>
      <c r="AC15" s="69"/>
      <c r="AD15" s="69"/>
      <c r="AE15" s="69"/>
      <c r="AF15" s="69"/>
      <c r="AG15" s="69"/>
      <c r="AH15" s="69"/>
      <c r="AI15" s="69"/>
      <c r="AJ15" s="69"/>
      <c r="AK15" s="69"/>
      <c r="AL15" s="2"/>
      <c r="AN15" s="102" t="s">
        <v>57</v>
      </c>
    </row>
    <row r="16" spans="2:40" ht="18.75" customHeight="1">
      <c r="B16" s="22">
        <v>6</v>
      </c>
      <c r="C16" s="23" t="s">
        <v>374</v>
      </c>
      <c r="D16" s="24" t="s">
        <v>375</v>
      </c>
      <c r="E16" s="25" t="s">
        <v>124</v>
      </c>
      <c r="F16" s="26">
        <v>33786</v>
      </c>
      <c r="G16" s="23" t="s">
        <v>365</v>
      </c>
      <c r="H16" s="27">
        <v>8</v>
      </c>
      <c r="I16" s="27">
        <v>3</v>
      </c>
      <c r="J16" s="16" t="s">
        <v>27</v>
      </c>
      <c r="K16" s="27">
        <v>2</v>
      </c>
      <c r="L16" s="34"/>
      <c r="M16" s="34"/>
      <c r="N16" s="34"/>
      <c r="O16" s="34"/>
      <c r="P16" s="29">
        <v>1</v>
      </c>
      <c r="Q16" s="30">
        <f t="shared" si="0"/>
        <v>2.2999999999999998</v>
      </c>
      <c r="R16" s="31" t="str">
        <f t="shared" si="3"/>
        <v>F</v>
      </c>
      <c r="S16" s="32" t="str">
        <f t="shared" si="1"/>
        <v>Kém</v>
      </c>
      <c r="T16" s="33" t="str">
        <f t="shared" si="4"/>
        <v/>
      </c>
      <c r="U16" s="3"/>
      <c r="V16" s="97" t="str">
        <f t="shared" si="2"/>
        <v>Học lại</v>
      </c>
      <c r="W16" s="81"/>
      <c r="X16" s="69"/>
      <c r="Y16" s="69"/>
      <c r="Z16" s="69"/>
      <c r="AA16" s="69"/>
      <c r="AB16" s="69"/>
      <c r="AC16" s="69"/>
      <c r="AD16" s="69"/>
      <c r="AE16" s="69"/>
      <c r="AF16" s="69"/>
      <c r="AG16" s="69"/>
      <c r="AH16" s="69"/>
      <c r="AI16" s="69"/>
      <c r="AJ16" s="69"/>
      <c r="AK16" s="69"/>
      <c r="AL16" s="2"/>
      <c r="AN16" s="102" t="s">
        <v>58</v>
      </c>
    </row>
    <row r="17" spans="2:40" ht="18.75" customHeight="1">
      <c r="B17" s="22">
        <v>7</v>
      </c>
      <c r="C17" s="23" t="s">
        <v>376</v>
      </c>
      <c r="D17" s="24" t="s">
        <v>220</v>
      </c>
      <c r="E17" s="25" t="s">
        <v>180</v>
      </c>
      <c r="F17" s="26">
        <v>33730</v>
      </c>
      <c r="G17" s="23" t="s">
        <v>365</v>
      </c>
      <c r="H17" s="27">
        <v>10</v>
      </c>
      <c r="I17" s="27">
        <v>2</v>
      </c>
      <c r="J17" s="16" t="s">
        <v>27</v>
      </c>
      <c r="K17" s="27">
        <v>1</v>
      </c>
      <c r="L17" s="34"/>
      <c r="M17" s="34"/>
      <c r="N17" s="34"/>
      <c r="O17" s="34"/>
      <c r="P17" s="29">
        <v>0</v>
      </c>
      <c r="Q17" s="30">
        <f t="shared" si="0"/>
        <v>1.6</v>
      </c>
      <c r="R17" s="31" t="str">
        <f t="shared" si="3"/>
        <v>F</v>
      </c>
      <c r="S17" s="32" t="str">
        <f t="shared" si="1"/>
        <v>Kém</v>
      </c>
      <c r="T17" s="33" t="s">
        <v>712</v>
      </c>
      <c r="U17" s="3"/>
      <c r="V17" s="97" t="str">
        <f t="shared" si="2"/>
        <v>Học lại</v>
      </c>
      <c r="W17" s="81"/>
      <c r="X17" s="69"/>
      <c r="Y17" s="69"/>
      <c r="Z17" s="69"/>
      <c r="AA17" s="69"/>
      <c r="AB17" s="69"/>
      <c r="AC17" s="69"/>
      <c r="AD17" s="69"/>
      <c r="AE17" s="69"/>
      <c r="AF17" s="69"/>
      <c r="AG17" s="69"/>
      <c r="AH17" s="69"/>
      <c r="AI17" s="69"/>
      <c r="AJ17" s="69"/>
      <c r="AK17" s="69"/>
      <c r="AL17" s="2"/>
      <c r="AN17" s="104" t="s">
        <v>59</v>
      </c>
    </row>
    <row r="18" spans="2:40" ht="18.75" customHeight="1">
      <c r="B18" s="22">
        <v>8</v>
      </c>
      <c r="C18" s="23" t="s">
        <v>377</v>
      </c>
      <c r="D18" s="24" t="s">
        <v>378</v>
      </c>
      <c r="E18" s="25" t="s">
        <v>330</v>
      </c>
      <c r="F18" s="26">
        <v>32735</v>
      </c>
      <c r="G18" s="23" t="s">
        <v>365</v>
      </c>
      <c r="H18" s="27">
        <v>7</v>
      </c>
      <c r="I18" s="27">
        <v>1</v>
      </c>
      <c r="J18" s="16" t="s">
        <v>27</v>
      </c>
      <c r="K18" s="27">
        <v>1</v>
      </c>
      <c r="L18" s="34"/>
      <c r="M18" s="34"/>
      <c r="N18" s="34"/>
      <c r="O18" s="34"/>
      <c r="P18" s="29">
        <v>0</v>
      </c>
      <c r="Q18" s="30">
        <f t="shared" si="0"/>
        <v>1.1000000000000001</v>
      </c>
      <c r="R18" s="31" t="str">
        <f t="shared" si="3"/>
        <v>F</v>
      </c>
      <c r="S18" s="32" t="str">
        <f t="shared" si="1"/>
        <v>Kém</v>
      </c>
      <c r="T18" s="33" t="s">
        <v>712</v>
      </c>
      <c r="U18" s="3"/>
      <c r="V18" s="97" t="str">
        <f t="shared" si="2"/>
        <v>Học lại</v>
      </c>
      <c r="W18" s="81"/>
      <c r="X18" s="69"/>
      <c r="Y18" s="69"/>
      <c r="Z18" s="69"/>
      <c r="AA18" s="69"/>
      <c r="AB18" s="69"/>
      <c r="AC18" s="69"/>
      <c r="AD18" s="69"/>
      <c r="AE18" s="69"/>
      <c r="AF18" s="69"/>
      <c r="AG18" s="69"/>
      <c r="AH18" s="69"/>
      <c r="AI18" s="69"/>
      <c r="AJ18" s="69"/>
      <c r="AK18" s="69"/>
      <c r="AL18" s="2"/>
      <c r="AN18" s="105" t="s">
        <v>60</v>
      </c>
    </row>
    <row r="19" spans="2:40" ht="18.75" customHeight="1">
      <c r="B19" s="22">
        <v>9</v>
      </c>
      <c r="C19" s="23" t="s">
        <v>379</v>
      </c>
      <c r="D19" s="24" t="s">
        <v>185</v>
      </c>
      <c r="E19" s="25" t="s">
        <v>380</v>
      </c>
      <c r="F19" s="26">
        <v>34179</v>
      </c>
      <c r="G19" s="23" t="s">
        <v>365</v>
      </c>
      <c r="H19" s="27">
        <v>9</v>
      </c>
      <c r="I19" s="27">
        <v>2</v>
      </c>
      <c r="J19" s="16" t="s">
        <v>27</v>
      </c>
      <c r="K19" s="27">
        <v>1</v>
      </c>
      <c r="L19" s="34"/>
      <c r="M19" s="34"/>
      <c r="N19" s="34"/>
      <c r="O19" s="34"/>
      <c r="P19" s="29">
        <v>0</v>
      </c>
      <c r="Q19" s="30">
        <f t="shared" si="0"/>
        <v>1.5</v>
      </c>
      <c r="R19" s="31" t="str">
        <f t="shared" si="3"/>
        <v>F</v>
      </c>
      <c r="S19" s="32" t="str">
        <f t="shared" si="1"/>
        <v>Kém</v>
      </c>
      <c r="T19" s="33" t="s">
        <v>712</v>
      </c>
      <c r="U19" s="3"/>
      <c r="V19" s="97" t="str">
        <f t="shared" si="2"/>
        <v>Học lại</v>
      </c>
      <c r="W19" s="81"/>
      <c r="X19" s="69"/>
      <c r="Y19" s="69"/>
      <c r="Z19" s="69"/>
      <c r="AA19" s="69"/>
      <c r="AB19" s="69"/>
      <c r="AC19" s="69"/>
      <c r="AD19" s="69"/>
      <c r="AE19" s="69"/>
      <c r="AF19" s="69"/>
      <c r="AG19" s="69"/>
      <c r="AH19" s="69"/>
      <c r="AI19" s="69"/>
      <c r="AJ19" s="69"/>
      <c r="AK19" s="69"/>
      <c r="AL19" s="2"/>
      <c r="AN19" s="102" t="s">
        <v>61</v>
      </c>
    </row>
    <row r="20" spans="2:40" ht="18.75" customHeight="1">
      <c r="B20" s="22">
        <v>10</v>
      </c>
      <c r="C20" s="23" t="s">
        <v>381</v>
      </c>
      <c r="D20" s="24" t="s">
        <v>314</v>
      </c>
      <c r="E20" s="25" t="s">
        <v>234</v>
      </c>
      <c r="F20" s="26">
        <v>34286</v>
      </c>
      <c r="G20" s="23" t="s">
        <v>365</v>
      </c>
      <c r="H20" s="27">
        <v>7</v>
      </c>
      <c r="I20" s="27">
        <v>1</v>
      </c>
      <c r="J20" s="16" t="s">
        <v>27</v>
      </c>
      <c r="K20" s="27">
        <v>0</v>
      </c>
      <c r="L20" s="34"/>
      <c r="M20" s="34"/>
      <c r="N20" s="34"/>
      <c r="O20" s="34"/>
      <c r="P20" s="29"/>
      <c r="Q20" s="30">
        <f t="shared" si="0"/>
        <v>0.9</v>
      </c>
      <c r="R20" s="31" t="str">
        <f t="shared" si="3"/>
        <v>F</v>
      </c>
      <c r="S20" s="32" t="str">
        <f t="shared" si="1"/>
        <v>Kém</v>
      </c>
      <c r="T20" s="33" t="str">
        <f t="shared" si="4"/>
        <v>Không đủ ĐKDT</v>
      </c>
      <c r="U20" s="3"/>
      <c r="V20" s="97" t="str">
        <f t="shared" si="2"/>
        <v>Học lại</v>
      </c>
      <c r="W20" s="81"/>
      <c r="X20" s="69"/>
      <c r="Y20" s="69"/>
      <c r="Z20" s="69"/>
      <c r="AA20" s="69"/>
      <c r="AB20" s="69"/>
      <c r="AC20" s="69"/>
      <c r="AD20" s="69"/>
      <c r="AE20" s="69"/>
      <c r="AF20" s="69"/>
      <c r="AG20" s="69"/>
      <c r="AH20" s="69"/>
      <c r="AI20" s="69"/>
      <c r="AJ20" s="69"/>
      <c r="AK20" s="69"/>
      <c r="AL20" s="2"/>
      <c r="AN20" s="106" t="s">
        <v>62</v>
      </c>
    </row>
    <row r="21" spans="2:40" ht="18.75" customHeight="1">
      <c r="B21" s="22">
        <v>11</v>
      </c>
      <c r="C21" s="23" t="s">
        <v>382</v>
      </c>
      <c r="D21" s="24" t="s">
        <v>78</v>
      </c>
      <c r="E21" s="25" t="s">
        <v>292</v>
      </c>
      <c r="F21" s="26">
        <v>33916</v>
      </c>
      <c r="G21" s="23" t="s">
        <v>365</v>
      </c>
      <c r="H21" s="27">
        <v>10</v>
      </c>
      <c r="I21" s="27">
        <v>4</v>
      </c>
      <c r="J21" s="16" t="s">
        <v>27</v>
      </c>
      <c r="K21" s="27">
        <v>3</v>
      </c>
      <c r="L21" s="34"/>
      <c r="M21" s="34"/>
      <c r="N21" s="34"/>
      <c r="O21" s="34"/>
      <c r="P21" s="29">
        <v>3.5</v>
      </c>
      <c r="Q21" s="30">
        <f t="shared" si="0"/>
        <v>4.2</v>
      </c>
      <c r="R21" s="31" t="str">
        <f t="shared" si="3"/>
        <v>D</v>
      </c>
      <c r="S21" s="32" t="str">
        <f t="shared" si="1"/>
        <v>Trung bình yếu</v>
      </c>
      <c r="T21" s="33" t="str">
        <f t="shared" si="4"/>
        <v/>
      </c>
      <c r="U21" s="3"/>
      <c r="V21" s="97" t="str">
        <f t="shared" si="2"/>
        <v>Đạt</v>
      </c>
      <c r="W21" s="81"/>
      <c r="X21" s="69"/>
      <c r="Y21" s="69"/>
      <c r="Z21" s="69"/>
      <c r="AA21" s="69"/>
      <c r="AB21" s="69"/>
      <c r="AC21" s="69"/>
      <c r="AD21" s="69"/>
      <c r="AE21" s="69"/>
      <c r="AF21" s="69"/>
      <c r="AG21" s="69"/>
      <c r="AH21" s="69"/>
      <c r="AI21" s="69"/>
      <c r="AJ21" s="69"/>
      <c r="AK21" s="69"/>
      <c r="AL21" s="2"/>
      <c r="AN21"/>
    </row>
    <row r="22" spans="2:40" ht="18.75" customHeight="1">
      <c r="B22" s="22">
        <v>12</v>
      </c>
      <c r="C22" s="23" t="s">
        <v>383</v>
      </c>
      <c r="D22" s="24" t="s">
        <v>314</v>
      </c>
      <c r="E22" s="25" t="s">
        <v>68</v>
      </c>
      <c r="F22" s="26">
        <v>33743</v>
      </c>
      <c r="G22" s="23" t="s">
        <v>365</v>
      </c>
      <c r="H22" s="27">
        <v>10</v>
      </c>
      <c r="I22" s="27">
        <v>4.5</v>
      </c>
      <c r="J22" s="16" t="s">
        <v>27</v>
      </c>
      <c r="K22" s="27">
        <v>3</v>
      </c>
      <c r="L22" s="34"/>
      <c r="M22" s="34"/>
      <c r="N22" s="34"/>
      <c r="O22" s="34"/>
      <c r="P22" s="29">
        <v>3</v>
      </c>
      <c r="Q22" s="30">
        <f t="shared" si="0"/>
        <v>4</v>
      </c>
      <c r="R22" s="31" t="str">
        <f t="shared" si="3"/>
        <v>D</v>
      </c>
      <c r="S22" s="32" t="str">
        <f t="shared" si="1"/>
        <v>Trung bình yếu</v>
      </c>
      <c r="T22" s="33" t="str">
        <f t="shared" si="4"/>
        <v/>
      </c>
      <c r="U22" s="3"/>
      <c r="V22" s="97" t="str">
        <f t="shared" si="2"/>
        <v>Đạt</v>
      </c>
      <c r="W22" s="81"/>
      <c r="X22" s="69"/>
      <c r="Y22" s="69"/>
      <c r="Z22" s="69"/>
      <c r="AA22" s="69"/>
      <c r="AB22" s="69"/>
      <c r="AC22" s="69"/>
      <c r="AD22" s="69"/>
      <c r="AE22" s="69"/>
      <c r="AF22" s="69"/>
      <c r="AG22" s="69"/>
      <c r="AH22" s="69"/>
      <c r="AI22" s="69"/>
      <c r="AJ22" s="69"/>
      <c r="AK22" s="69"/>
      <c r="AL22" s="2"/>
      <c r="AN22"/>
    </row>
    <row r="23" spans="2:40" ht="18.75" customHeight="1">
      <c r="B23" s="22">
        <v>13</v>
      </c>
      <c r="C23" s="23" t="s">
        <v>384</v>
      </c>
      <c r="D23" s="24" t="s">
        <v>385</v>
      </c>
      <c r="E23" s="25" t="s">
        <v>70</v>
      </c>
      <c r="F23" s="26">
        <v>33891</v>
      </c>
      <c r="G23" s="23" t="s">
        <v>365</v>
      </c>
      <c r="H23" s="27">
        <v>0</v>
      </c>
      <c r="I23" s="27">
        <v>0</v>
      </c>
      <c r="J23" s="16" t="s">
        <v>27</v>
      </c>
      <c r="K23" s="27">
        <v>0</v>
      </c>
      <c r="L23" s="34"/>
      <c r="M23" s="34"/>
      <c r="N23" s="34"/>
      <c r="O23" s="34"/>
      <c r="P23" s="29"/>
      <c r="Q23" s="30">
        <f t="shared" si="0"/>
        <v>0</v>
      </c>
      <c r="R23" s="31" t="str">
        <f t="shared" si="3"/>
        <v>F</v>
      </c>
      <c r="S23" s="32" t="str">
        <f t="shared" si="1"/>
        <v>Kém</v>
      </c>
      <c r="T23" s="33" t="str">
        <f t="shared" si="4"/>
        <v>Không đủ ĐKDT</v>
      </c>
      <c r="U23" s="3"/>
      <c r="V23" s="97" t="str">
        <f t="shared" si="2"/>
        <v>Học lại</v>
      </c>
      <c r="W23" s="81"/>
      <c r="X23" s="69"/>
      <c r="Y23" s="69"/>
      <c r="Z23" s="69"/>
      <c r="AA23" s="69"/>
      <c r="AB23" s="69"/>
      <c r="AC23" s="69"/>
      <c r="AD23" s="69"/>
      <c r="AE23" s="69"/>
      <c r="AF23" s="69"/>
      <c r="AG23" s="69"/>
      <c r="AH23" s="69"/>
      <c r="AI23" s="69"/>
      <c r="AJ23" s="69"/>
      <c r="AK23" s="69"/>
      <c r="AL23" s="2"/>
      <c r="AN23"/>
    </row>
    <row r="24" spans="2:40" ht="18.75" customHeight="1">
      <c r="B24" s="22">
        <v>14</v>
      </c>
      <c r="C24" s="23" t="s">
        <v>386</v>
      </c>
      <c r="D24" s="24" t="s">
        <v>387</v>
      </c>
      <c r="E24" s="25" t="s">
        <v>70</v>
      </c>
      <c r="F24" s="26">
        <v>34052</v>
      </c>
      <c r="G24" s="23" t="s">
        <v>365</v>
      </c>
      <c r="H24" s="27">
        <v>8.5</v>
      </c>
      <c r="I24" s="27">
        <v>2</v>
      </c>
      <c r="J24" s="16" t="s">
        <v>27</v>
      </c>
      <c r="K24" s="27">
        <v>2</v>
      </c>
      <c r="L24" s="34"/>
      <c r="M24" s="34"/>
      <c r="N24" s="34"/>
      <c r="O24" s="34"/>
      <c r="P24" s="29">
        <v>5</v>
      </c>
      <c r="Q24" s="30">
        <f t="shared" si="0"/>
        <v>4.2</v>
      </c>
      <c r="R24" s="31" t="str">
        <f t="shared" si="3"/>
        <v>D</v>
      </c>
      <c r="S24" s="32" t="str">
        <f t="shared" si="1"/>
        <v>Trung bình yếu</v>
      </c>
      <c r="T24" s="33" t="str">
        <f t="shared" si="4"/>
        <v/>
      </c>
      <c r="U24" s="3"/>
      <c r="V24" s="97" t="str">
        <f t="shared" si="2"/>
        <v>Đạt</v>
      </c>
      <c r="W24" s="81"/>
      <c r="X24" s="69"/>
      <c r="Y24" s="69"/>
      <c r="Z24" s="69"/>
      <c r="AA24" s="69"/>
      <c r="AB24" s="69"/>
      <c r="AC24" s="69"/>
      <c r="AD24" s="69"/>
      <c r="AE24" s="69"/>
      <c r="AF24" s="69"/>
      <c r="AG24" s="69"/>
      <c r="AH24" s="69"/>
      <c r="AI24" s="69"/>
      <c r="AJ24" s="69"/>
      <c r="AK24" s="69"/>
      <c r="AL24" s="2"/>
    </row>
    <row r="25" spans="2:40" ht="18.75" customHeight="1">
      <c r="B25" s="22">
        <v>15</v>
      </c>
      <c r="C25" s="23" t="s">
        <v>388</v>
      </c>
      <c r="D25" s="24" t="s">
        <v>389</v>
      </c>
      <c r="E25" s="25" t="s">
        <v>70</v>
      </c>
      <c r="F25" s="26">
        <v>32406</v>
      </c>
      <c r="G25" s="23" t="s">
        <v>365</v>
      </c>
      <c r="H25" s="27">
        <v>6</v>
      </c>
      <c r="I25" s="27">
        <v>0</v>
      </c>
      <c r="J25" s="16" t="s">
        <v>27</v>
      </c>
      <c r="K25" s="27">
        <v>1</v>
      </c>
      <c r="L25" s="34"/>
      <c r="M25" s="34"/>
      <c r="N25" s="34"/>
      <c r="O25" s="34"/>
      <c r="P25" s="29"/>
      <c r="Q25" s="30">
        <f t="shared" si="0"/>
        <v>0.8</v>
      </c>
      <c r="R25" s="31" t="str">
        <f t="shared" si="3"/>
        <v>F</v>
      </c>
      <c r="S25" s="32" t="str">
        <f t="shared" si="1"/>
        <v>Kém</v>
      </c>
      <c r="T25" s="33" t="str">
        <f t="shared" si="4"/>
        <v>Không đủ ĐKDT</v>
      </c>
      <c r="U25" s="3"/>
      <c r="V25" s="97" t="str">
        <f t="shared" si="2"/>
        <v>Học lại</v>
      </c>
      <c r="W25" s="81"/>
      <c r="X25" s="69"/>
      <c r="Y25" s="69"/>
      <c r="Z25" s="69"/>
      <c r="AA25" s="69"/>
      <c r="AB25" s="69"/>
      <c r="AC25" s="69"/>
      <c r="AD25" s="69"/>
      <c r="AE25" s="69"/>
      <c r="AF25" s="69"/>
      <c r="AG25" s="69"/>
      <c r="AH25" s="69"/>
      <c r="AI25" s="69"/>
      <c r="AJ25" s="69"/>
      <c r="AK25" s="69"/>
      <c r="AL25" s="2"/>
    </row>
    <row r="26" spans="2:40" ht="18.75" customHeight="1">
      <c r="B26" s="22">
        <v>16</v>
      </c>
      <c r="C26" s="23" t="s">
        <v>390</v>
      </c>
      <c r="D26" s="24" t="s">
        <v>64</v>
      </c>
      <c r="E26" s="25" t="s">
        <v>70</v>
      </c>
      <c r="F26" s="26">
        <v>34061</v>
      </c>
      <c r="G26" s="23" t="s">
        <v>365</v>
      </c>
      <c r="H26" s="27">
        <v>10</v>
      </c>
      <c r="I26" s="27">
        <v>3</v>
      </c>
      <c r="J26" s="16" t="s">
        <v>27</v>
      </c>
      <c r="K26" s="27">
        <v>1</v>
      </c>
      <c r="L26" s="34"/>
      <c r="M26" s="34"/>
      <c r="N26" s="34"/>
      <c r="O26" s="34"/>
      <c r="P26" s="29">
        <v>4.5</v>
      </c>
      <c r="Q26" s="30">
        <f t="shared" si="0"/>
        <v>4.0999999999999996</v>
      </c>
      <c r="R26" s="31" t="str">
        <f t="shared" si="3"/>
        <v>D</v>
      </c>
      <c r="S26" s="32" t="str">
        <f t="shared" si="1"/>
        <v>Trung bình yếu</v>
      </c>
      <c r="T26" s="33" t="str">
        <f t="shared" si="4"/>
        <v/>
      </c>
      <c r="U26" s="3"/>
      <c r="V26" s="97" t="str">
        <f t="shared" si="2"/>
        <v>Đạt</v>
      </c>
      <c r="W26" s="81"/>
      <c r="X26" s="69"/>
      <c r="Y26" s="69"/>
      <c r="Z26" s="69"/>
      <c r="AA26" s="69"/>
      <c r="AB26" s="69"/>
      <c r="AC26" s="69"/>
      <c r="AD26" s="69"/>
      <c r="AE26" s="69"/>
      <c r="AF26" s="69"/>
      <c r="AG26" s="69"/>
      <c r="AH26" s="69"/>
      <c r="AI26" s="69"/>
      <c r="AJ26" s="69"/>
      <c r="AK26" s="69"/>
      <c r="AL26" s="2"/>
    </row>
    <row r="27" spans="2:40" ht="18.75" customHeight="1">
      <c r="B27" s="22">
        <v>17</v>
      </c>
      <c r="C27" s="23" t="s">
        <v>391</v>
      </c>
      <c r="D27" s="24" t="s">
        <v>392</v>
      </c>
      <c r="E27" s="25" t="s">
        <v>393</v>
      </c>
      <c r="F27" s="26">
        <v>33430</v>
      </c>
      <c r="G27" s="23" t="s">
        <v>365</v>
      </c>
      <c r="H27" s="27">
        <v>9</v>
      </c>
      <c r="I27" s="27">
        <v>1</v>
      </c>
      <c r="J27" s="16" t="s">
        <v>27</v>
      </c>
      <c r="K27" s="27">
        <v>1</v>
      </c>
      <c r="L27" s="34"/>
      <c r="M27" s="34"/>
      <c r="N27" s="34"/>
      <c r="O27" s="34"/>
      <c r="P27" s="29">
        <v>1</v>
      </c>
      <c r="Q27" s="30">
        <f t="shared" si="0"/>
        <v>1.8</v>
      </c>
      <c r="R27" s="31" t="str">
        <f t="shared" si="3"/>
        <v>F</v>
      </c>
      <c r="S27" s="32" t="str">
        <f t="shared" si="1"/>
        <v>Kém</v>
      </c>
      <c r="T27" s="33" t="str">
        <f t="shared" si="4"/>
        <v/>
      </c>
      <c r="U27" s="3"/>
      <c r="V27" s="97" t="str">
        <f t="shared" si="2"/>
        <v>Học lại</v>
      </c>
      <c r="W27" s="81"/>
      <c r="X27" s="69"/>
      <c r="Y27" s="69"/>
      <c r="Z27" s="69"/>
      <c r="AA27" s="69"/>
      <c r="AB27" s="69"/>
      <c r="AC27" s="69"/>
      <c r="AD27" s="69"/>
      <c r="AE27" s="69"/>
      <c r="AF27" s="69"/>
      <c r="AG27" s="69"/>
      <c r="AH27" s="69"/>
      <c r="AI27" s="69"/>
      <c r="AJ27" s="69"/>
      <c r="AK27" s="69"/>
      <c r="AL27" s="2"/>
    </row>
    <row r="28" spans="2:40" ht="18.75" customHeight="1">
      <c r="B28" s="22">
        <v>18</v>
      </c>
      <c r="C28" s="23" t="s">
        <v>394</v>
      </c>
      <c r="D28" s="24" t="s">
        <v>81</v>
      </c>
      <c r="E28" s="25" t="s">
        <v>339</v>
      </c>
      <c r="F28" s="26">
        <v>34312</v>
      </c>
      <c r="G28" s="23" t="s">
        <v>365</v>
      </c>
      <c r="H28" s="27">
        <v>8</v>
      </c>
      <c r="I28" s="27">
        <v>1.5</v>
      </c>
      <c r="J28" s="16" t="s">
        <v>27</v>
      </c>
      <c r="K28" s="27">
        <v>1</v>
      </c>
      <c r="L28" s="34"/>
      <c r="M28" s="34"/>
      <c r="N28" s="34"/>
      <c r="O28" s="34"/>
      <c r="P28" s="29">
        <v>0.5</v>
      </c>
      <c r="Q28" s="30">
        <f t="shared" si="0"/>
        <v>1.6</v>
      </c>
      <c r="R28" s="31" t="str">
        <f t="shared" si="3"/>
        <v>F</v>
      </c>
      <c r="S28" s="32" t="str">
        <f t="shared" si="1"/>
        <v>Kém</v>
      </c>
      <c r="T28" s="33" t="str">
        <f t="shared" si="4"/>
        <v/>
      </c>
      <c r="U28" s="3"/>
      <c r="V28" s="97" t="str">
        <f t="shared" si="2"/>
        <v>Học lại</v>
      </c>
      <c r="W28" s="81"/>
      <c r="X28" s="69"/>
      <c r="Y28" s="69"/>
      <c r="Z28" s="69"/>
      <c r="AA28" s="69"/>
      <c r="AB28" s="69"/>
      <c r="AC28" s="69"/>
      <c r="AD28" s="69"/>
      <c r="AE28" s="69"/>
      <c r="AF28" s="69"/>
      <c r="AG28" s="69"/>
      <c r="AH28" s="69"/>
      <c r="AI28" s="69"/>
      <c r="AJ28" s="69"/>
      <c r="AK28" s="69"/>
      <c r="AL28" s="2"/>
    </row>
    <row r="29" spans="2:40" ht="18.75" customHeight="1">
      <c r="B29" s="22">
        <v>19</v>
      </c>
      <c r="C29" s="23" t="s">
        <v>395</v>
      </c>
      <c r="D29" s="24" t="s">
        <v>396</v>
      </c>
      <c r="E29" s="25" t="s">
        <v>253</v>
      </c>
      <c r="F29" s="26">
        <v>33744</v>
      </c>
      <c r="G29" s="23" t="s">
        <v>365</v>
      </c>
      <c r="H29" s="27">
        <v>9</v>
      </c>
      <c r="I29" s="27">
        <v>2.5</v>
      </c>
      <c r="J29" s="16" t="s">
        <v>27</v>
      </c>
      <c r="K29" s="27">
        <v>2</v>
      </c>
      <c r="L29" s="34"/>
      <c r="M29" s="34"/>
      <c r="N29" s="34"/>
      <c r="O29" s="34"/>
      <c r="P29" s="29">
        <v>4.5</v>
      </c>
      <c r="Q29" s="30">
        <f t="shared" si="0"/>
        <v>4.0999999999999996</v>
      </c>
      <c r="R29" s="31" t="str">
        <f t="shared" si="3"/>
        <v>D</v>
      </c>
      <c r="S29" s="32" t="str">
        <f t="shared" si="1"/>
        <v>Trung bình yếu</v>
      </c>
      <c r="T29" s="33" t="str">
        <f t="shared" si="4"/>
        <v/>
      </c>
      <c r="U29" s="3"/>
      <c r="V29" s="97" t="str">
        <f t="shared" si="2"/>
        <v>Đạt</v>
      </c>
      <c r="W29" s="81"/>
      <c r="X29" s="69"/>
      <c r="Y29" s="69"/>
      <c r="Z29" s="69"/>
      <c r="AA29" s="69"/>
      <c r="AB29" s="69"/>
      <c r="AC29" s="69"/>
      <c r="AD29" s="69"/>
      <c r="AE29" s="69"/>
      <c r="AF29" s="69"/>
      <c r="AG29" s="69"/>
      <c r="AH29" s="69"/>
      <c r="AI29" s="69"/>
      <c r="AJ29" s="69"/>
      <c r="AK29" s="69"/>
      <c r="AL29" s="2"/>
    </row>
    <row r="30" spans="2:40" ht="18.75" customHeight="1">
      <c r="B30" s="22">
        <v>20</v>
      </c>
      <c r="C30" s="23" t="s">
        <v>397</v>
      </c>
      <c r="D30" s="24" t="s">
        <v>398</v>
      </c>
      <c r="E30" s="25" t="s">
        <v>195</v>
      </c>
      <c r="F30" s="26">
        <v>33213</v>
      </c>
      <c r="G30" s="23" t="s">
        <v>365</v>
      </c>
      <c r="H30" s="27">
        <v>10</v>
      </c>
      <c r="I30" s="27">
        <v>1</v>
      </c>
      <c r="J30" s="16" t="s">
        <v>27</v>
      </c>
      <c r="K30" s="27">
        <v>1</v>
      </c>
      <c r="L30" s="34"/>
      <c r="M30" s="34"/>
      <c r="N30" s="34"/>
      <c r="O30" s="34"/>
      <c r="P30" s="29">
        <v>0</v>
      </c>
      <c r="Q30" s="30">
        <f t="shared" si="0"/>
        <v>1.4</v>
      </c>
      <c r="R30" s="31" t="str">
        <f t="shared" si="3"/>
        <v>F</v>
      </c>
      <c r="S30" s="32" t="str">
        <f t="shared" si="1"/>
        <v>Kém</v>
      </c>
      <c r="T30" s="33" t="s">
        <v>712</v>
      </c>
      <c r="U30" s="3"/>
      <c r="V30" s="97" t="str">
        <f t="shared" si="2"/>
        <v>Học lại</v>
      </c>
      <c r="W30" s="81"/>
      <c r="X30" s="69"/>
      <c r="Y30" s="69"/>
      <c r="Z30" s="69"/>
      <c r="AA30" s="69"/>
      <c r="AB30" s="69"/>
      <c r="AC30" s="69"/>
      <c r="AD30" s="69"/>
      <c r="AE30" s="69"/>
      <c r="AF30" s="69"/>
      <c r="AG30" s="69"/>
      <c r="AH30" s="69"/>
      <c r="AI30" s="69"/>
      <c r="AJ30" s="69"/>
      <c r="AK30" s="69"/>
      <c r="AL30" s="2"/>
    </row>
    <row r="31" spans="2:40" ht="18.75" customHeight="1">
      <c r="B31" s="22">
        <v>21</v>
      </c>
      <c r="C31" s="23" t="s">
        <v>399</v>
      </c>
      <c r="D31" s="24" t="s">
        <v>72</v>
      </c>
      <c r="E31" s="25" t="s">
        <v>195</v>
      </c>
      <c r="F31" s="26">
        <v>33862</v>
      </c>
      <c r="G31" s="23" t="s">
        <v>365</v>
      </c>
      <c r="H31" s="27">
        <v>0</v>
      </c>
      <c r="I31" s="27">
        <v>0</v>
      </c>
      <c r="J31" s="16" t="s">
        <v>27</v>
      </c>
      <c r="K31" s="27">
        <v>0</v>
      </c>
      <c r="L31" s="34"/>
      <c r="M31" s="34"/>
      <c r="N31" s="34"/>
      <c r="O31" s="34"/>
      <c r="P31" s="29"/>
      <c r="Q31" s="30">
        <f t="shared" si="0"/>
        <v>0</v>
      </c>
      <c r="R31" s="31" t="str">
        <f t="shared" si="3"/>
        <v>F</v>
      </c>
      <c r="S31" s="32" t="str">
        <f t="shared" si="1"/>
        <v>Kém</v>
      </c>
      <c r="T31" s="33" t="str">
        <f t="shared" si="4"/>
        <v>Không đủ ĐKDT</v>
      </c>
      <c r="U31" s="3"/>
      <c r="V31" s="97" t="str">
        <f t="shared" si="2"/>
        <v>Học lại</v>
      </c>
      <c r="W31" s="81"/>
      <c r="X31" s="69"/>
      <c r="Y31" s="69"/>
      <c r="Z31" s="69"/>
      <c r="AA31" s="69"/>
      <c r="AB31" s="69"/>
      <c r="AC31" s="69"/>
      <c r="AD31" s="69"/>
      <c r="AE31" s="69"/>
      <c r="AF31" s="69"/>
      <c r="AG31" s="69"/>
      <c r="AH31" s="69"/>
      <c r="AI31" s="69"/>
      <c r="AJ31" s="69"/>
      <c r="AK31" s="69"/>
      <c r="AL31" s="2"/>
    </row>
    <row r="32" spans="2:40" ht="18.75" customHeight="1">
      <c r="B32" s="22">
        <v>22</v>
      </c>
      <c r="C32" s="23" t="s">
        <v>400</v>
      </c>
      <c r="D32" s="24" t="s">
        <v>401</v>
      </c>
      <c r="E32" s="25" t="s">
        <v>402</v>
      </c>
      <c r="F32" s="26">
        <v>33759</v>
      </c>
      <c r="G32" s="23" t="s">
        <v>365</v>
      </c>
      <c r="H32" s="27">
        <v>9</v>
      </c>
      <c r="I32" s="27">
        <v>1</v>
      </c>
      <c r="J32" s="16" t="s">
        <v>27</v>
      </c>
      <c r="K32" s="27">
        <v>1</v>
      </c>
      <c r="L32" s="34"/>
      <c r="M32" s="34"/>
      <c r="N32" s="34"/>
      <c r="O32" s="34"/>
      <c r="P32" s="29">
        <v>1</v>
      </c>
      <c r="Q32" s="30">
        <f t="shared" si="0"/>
        <v>1.8</v>
      </c>
      <c r="R32" s="31" t="str">
        <f t="shared" si="3"/>
        <v>F</v>
      </c>
      <c r="S32" s="32" t="str">
        <f t="shared" si="1"/>
        <v>Kém</v>
      </c>
      <c r="T32" s="33" t="str">
        <f t="shared" si="4"/>
        <v/>
      </c>
      <c r="U32" s="3"/>
      <c r="V32" s="97" t="str">
        <f t="shared" si="2"/>
        <v>Học lại</v>
      </c>
      <c r="W32" s="81"/>
      <c r="X32" s="69"/>
      <c r="Y32" s="69"/>
      <c r="Z32" s="69"/>
      <c r="AA32" s="69"/>
      <c r="AB32" s="69"/>
      <c r="AC32" s="69"/>
      <c r="AD32" s="69"/>
      <c r="AE32" s="69"/>
      <c r="AF32" s="69"/>
      <c r="AG32" s="69"/>
      <c r="AH32" s="69"/>
      <c r="AI32" s="69"/>
      <c r="AJ32" s="69"/>
      <c r="AK32" s="69"/>
      <c r="AL32" s="2"/>
    </row>
    <row r="33" spans="2:38" ht="18.75" customHeight="1">
      <c r="B33" s="22">
        <v>23</v>
      </c>
      <c r="C33" s="23" t="s">
        <v>403</v>
      </c>
      <c r="D33" s="24" t="s">
        <v>64</v>
      </c>
      <c r="E33" s="25" t="s">
        <v>404</v>
      </c>
      <c r="F33" s="26">
        <v>33429</v>
      </c>
      <c r="G33" s="23" t="s">
        <v>365</v>
      </c>
      <c r="H33" s="27">
        <v>10</v>
      </c>
      <c r="I33" s="27">
        <v>1</v>
      </c>
      <c r="J33" s="16" t="s">
        <v>27</v>
      </c>
      <c r="K33" s="27">
        <v>1</v>
      </c>
      <c r="L33" s="34"/>
      <c r="M33" s="34"/>
      <c r="N33" s="34"/>
      <c r="O33" s="34"/>
      <c r="P33" s="29">
        <v>0</v>
      </c>
      <c r="Q33" s="30">
        <f t="shared" si="0"/>
        <v>1.4</v>
      </c>
      <c r="R33" s="31" t="str">
        <f t="shared" si="3"/>
        <v>F</v>
      </c>
      <c r="S33" s="32" t="str">
        <f t="shared" si="1"/>
        <v>Kém</v>
      </c>
      <c r="T33" s="33" t="s">
        <v>712</v>
      </c>
      <c r="U33" s="3"/>
      <c r="V33" s="97" t="str">
        <f t="shared" si="2"/>
        <v>Học lại</v>
      </c>
      <c r="W33" s="81"/>
      <c r="X33" s="69"/>
      <c r="Y33" s="69"/>
      <c r="Z33" s="69"/>
      <c r="AA33" s="69"/>
      <c r="AB33" s="69"/>
      <c r="AC33" s="69"/>
      <c r="AD33" s="69"/>
      <c r="AE33" s="69"/>
      <c r="AF33" s="69"/>
      <c r="AG33" s="69"/>
      <c r="AH33" s="69"/>
      <c r="AI33" s="69"/>
      <c r="AJ33" s="69"/>
      <c r="AK33" s="69"/>
      <c r="AL33" s="2"/>
    </row>
    <row r="34" spans="2:38" ht="18.75" customHeight="1">
      <c r="B34" s="22">
        <v>24</v>
      </c>
      <c r="C34" s="23" t="s">
        <v>405</v>
      </c>
      <c r="D34" s="24" t="s">
        <v>406</v>
      </c>
      <c r="E34" s="25" t="s">
        <v>151</v>
      </c>
      <c r="F34" s="26">
        <v>33005</v>
      </c>
      <c r="G34" s="23" t="s">
        <v>365</v>
      </c>
      <c r="H34" s="27">
        <v>10</v>
      </c>
      <c r="I34" s="27">
        <v>3</v>
      </c>
      <c r="J34" s="16" t="s">
        <v>27</v>
      </c>
      <c r="K34" s="27">
        <v>3</v>
      </c>
      <c r="L34" s="34"/>
      <c r="M34" s="34"/>
      <c r="N34" s="34"/>
      <c r="O34" s="34"/>
      <c r="P34" s="29">
        <v>4</v>
      </c>
      <c r="Q34" s="30">
        <f t="shared" si="0"/>
        <v>4.2</v>
      </c>
      <c r="R34" s="31" t="str">
        <f t="shared" si="3"/>
        <v>D</v>
      </c>
      <c r="S34" s="32" t="str">
        <f t="shared" si="1"/>
        <v>Trung bình yếu</v>
      </c>
      <c r="T34" s="33" t="str">
        <f t="shared" si="4"/>
        <v/>
      </c>
      <c r="U34" s="3"/>
      <c r="V34" s="97" t="str">
        <f t="shared" si="2"/>
        <v>Đạt</v>
      </c>
      <c r="W34" s="81"/>
      <c r="X34" s="69"/>
      <c r="Y34" s="69"/>
      <c r="Z34" s="69"/>
      <c r="AA34" s="69"/>
      <c r="AB34" s="69"/>
      <c r="AC34" s="69"/>
      <c r="AD34" s="69"/>
      <c r="AE34" s="69"/>
      <c r="AF34" s="69"/>
      <c r="AG34" s="69"/>
      <c r="AH34" s="69"/>
      <c r="AI34" s="69"/>
      <c r="AJ34" s="69"/>
      <c r="AK34" s="69"/>
      <c r="AL34" s="2"/>
    </row>
    <row r="35" spans="2:38" ht="18.75" customHeight="1">
      <c r="B35" s="22">
        <v>25</v>
      </c>
      <c r="C35" s="23" t="s">
        <v>407</v>
      </c>
      <c r="D35" s="24" t="s">
        <v>408</v>
      </c>
      <c r="E35" s="25" t="s">
        <v>409</v>
      </c>
      <c r="F35" s="26">
        <v>33187</v>
      </c>
      <c r="G35" s="23" t="s">
        <v>365</v>
      </c>
      <c r="H35" s="27">
        <v>10</v>
      </c>
      <c r="I35" s="27">
        <v>3</v>
      </c>
      <c r="J35" s="16" t="s">
        <v>27</v>
      </c>
      <c r="K35" s="27">
        <v>2</v>
      </c>
      <c r="L35" s="34"/>
      <c r="M35" s="34"/>
      <c r="N35" s="34"/>
      <c r="O35" s="34"/>
      <c r="P35" s="29">
        <v>4</v>
      </c>
      <c r="Q35" s="30">
        <f t="shared" si="0"/>
        <v>4</v>
      </c>
      <c r="R35" s="31" t="str">
        <f t="shared" si="3"/>
        <v>D</v>
      </c>
      <c r="S35" s="32" t="str">
        <f t="shared" si="1"/>
        <v>Trung bình yếu</v>
      </c>
      <c r="T35" s="33" t="str">
        <f t="shared" si="4"/>
        <v/>
      </c>
      <c r="U35" s="3"/>
      <c r="V35" s="97" t="str">
        <f t="shared" si="2"/>
        <v>Đạt</v>
      </c>
      <c r="W35" s="81"/>
      <c r="X35" s="69"/>
      <c r="Y35" s="69"/>
      <c r="Z35" s="69"/>
      <c r="AA35" s="69"/>
      <c r="AB35" s="69"/>
      <c r="AC35" s="69"/>
      <c r="AD35" s="69"/>
      <c r="AE35" s="69"/>
      <c r="AF35" s="69"/>
      <c r="AG35" s="69"/>
      <c r="AH35" s="69"/>
      <c r="AI35" s="69"/>
      <c r="AJ35" s="69"/>
      <c r="AK35" s="69"/>
      <c r="AL35" s="2"/>
    </row>
    <row r="36" spans="2:38" ht="18.75" customHeight="1">
      <c r="B36" s="22">
        <v>26</v>
      </c>
      <c r="C36" s="23" t="s">
        <v>410</v>
      </c>
      <c r="D36" s="24" t="s">
        <v>92</v>
      </c>
      <c r="E36" s="25" t="s">
        <v>411</v>
      </c>
      <c r="F36" s="26">
        <v>34183</v>
      </c>
      <c r="G36" s="23" t="s">
        <v>365</v>
      </c>
      <c r="H36" s="27">
        <v>9</v>
      </c>
      <c r="I36" s="27">
        <v>1</v>
      </c>
      <c r="J36" s="16" t="s">
        <v>27</v>
      </c>
      <c r="K36" s="27">
        <v>2</v>
      </c>
      <c r="L36" s="34"/>
      <c r="M36" s="34"/>
      <c r="N36" s="34"/>
      <c r="O36" s="34"/>
      <c r="P36" s="29">
        <v>2</v>
      </c>
      <c r="Q36" s="30">
        <f t="shared" si="0"/>
        <v>2.5</v>
      </c>
      <c r="R36" s="31" t="str">
        <f t="shared" si="3"/>
        <v>F</v>
      </c>
      <c r="S36" s="32" t="str">
        <f t="shared" si="1"/>
        <v>Kém</v>
      </c>
      <c r="T36" s="33" t="str">
        <f t="shared" si="4"/>
        <v/>
      </c>
      <c r="U36" s="3"/>
      <c r="V36" s="97" t="str">
        <f t="shared" si="2"/>
        <v>Học lại</v>
      </c>
      <c r="W36" s="81"/>
      <c r="X36" s="69"/>
      <c r="Y36" s="69"/>
      <c r="Z36" s="69"/>
      <c r="AA36" s="69"/>
      <c r="AB36" s="69"/>
      <c r="AC36" s="69"/>
      <c r="AD36" s="69"/>
      <c r="AE36" s="69"/>
      <c r="AF36" s="69"/>
      <c r="AG36" s="69"/>
      <c r="AH36" s="69"/>
      <c r="AI36" s="69"/>
      <c r="AJ36" s="69"/>
      <c r="AK36" s="69"/>
      <c r="AL36" s="2"/>
    </row>
    <row r="37" spans="2:38" ht="18.75" customHeight="1">
      <c r="B37" s="22">
        <v>27</v>
      </c>
      <c r="C37" s="23" t="s">
        <v>412</v>
      </c>
      <c r="D37" s="24" t="s">
        <v>413</v>
      </c>
      <c r="E37" s="25" t="s">
        <v>414</v>
      </c>
      <c r="F37" s="26">
        <v>34283</v>
      </c>
      <c r="G37" s="23" t="s">
        <v>365</v>
      </c>
      <c r="H37" s="27">
        <v>9</v>
      </c>
      <c r="I37" s="27">
        <v>2</v>
      </c>
      <c r="J37" s="16" t="s">
        <v>27</v>
      </c>
      <c r="K37" s="27">
        <v>1.5</v>
      </c>
      <c r="L37" s="34"/>
      <c r="M37" s="34"/>
      <c r="N37" s="34"/>
      <c r="O37" s="34"/>
      <c r="P37" s="29">
        <v>1.5</v>
      </c>
      <c r="Q37" s="30">
        <f t="shared" si="0"/>
        <v>2.4</v>
      </c>
      <c r="R37" s="31" t="str">
        <f t="shared" si="3"/>
        <v>F</v>
      </c>
      <c r="S37" s="32" t="str">
        <f t="shared" si="1"/>
        <v>Kém</v>
      </c>
      <c r="T37" s="33" t="str">
        <f t="shared" si="4"/>
        <v/>
      </c>
      <c r="U37" s="3"/>
      <c r="V37" s="97" t="str">
        <f t="shared" si="2"/>
        <v>Học lại</v>
      </c>
      <c r="W37" s="81"/>
      <c r="X37" s="69"/>
      <c r="Y37" s="69"/>
      <c r="Z37" s="69"/>
      <c r="AA37" s="69"/>
      <c r="AB37" s="69"/>
      <c r="AC37" s="69"/>
      <c r="AD37" s="69"/>
      <c r="AE37" s="69"/>
      <c r="AF37" s="69"/>
      <c r="AG37" s="69"/>
      <c r="AH37" s="69"/>
      <c r="AI37" s="69"/>
      <c r="AJ37" s="69"/>
      <c r="AK37" s="69"/>
      <c r="AL37" s="2"/>
    </row>
    <row r="38" spans="2:38" ht="18.75" customHeight="1">
      <c r="B38" s="22">
        <v>28</v>
      </c>
      <c r="C38" s="23" t="s">
        <v>415</v>
      </c>
      <c r="D38" s="24" t="s">
        <v>416</v>
      </c>
      <c r="E38" s="25" t="s">
        <v>417</v>
      </c>
      <c r="F38" s="26">
        <v>34137</v>
      </c>
      <c r="G38" s="23" t="s">
        <v>365</v>
      </c>
      <c r="H38" s="27">
        <v>8</v>
      </c>
      <c r="I38" s="27">
        <v>1</v>
      </c>
      <c r="J38" s="16" t="s">
        <v>27</v>
      </c>
      <c r="K38" s="27">
        <v>1</v>
      </c>
      <c r="L38" s="34"/>
      <c r="M38" s="34"/>
      <c r="N38" s="34"/>
      <c r="O38" s="34"/>
      <c r="P38" s="29">
        <v>1</v>
      </c>
      <c r="Q38" s="30">
        <f t="shared" si="0"/>
        <v>1.7</v>
      </c>
      <c r="R38" s="31" t="str">
        <f t="shared" si="3"/>
        <v>F</v>
      </c>
      <c r="S38" s="32" t="str">
        <f t="shared" si="1"/>
        <v>Kém</v>
      </c>
      <c r="T38" s="33" t="str">
        <f t="shared" si="4"/>
        <v/>
      </c>
      <c r="U38" s="3"/>
      <c r="V38" s="97" t="str">
        <f t="shared" si="2"/>
        <v>Học lại</v>
      </c>
      <c r="W38" s="81"/>
      <c r="X38" s="69"/>
      <c r="Y38" s="69"/>
      <c r="Z38" s="69"/>
      <c r="AA38" s="69"/>
      <c r="AB38" s="69"/>
      <c r="AC38" s="69"/>
      <c r="AD38" s="69"/>
      <c r="AE38" s="69"/>
      <c r="AF38" s="69"/>
      <c r="AG38" s="69"/>
      <c r="AH38" s="69"/>
      <c r="AI38" s="69"/>
      <c r="AJ38" s="69"/>
      <c r="AK38" s="69"/>
      <c r="AL38" s="2"/>
    </row>
    <row r="39" spans="2:38" ht="18.75" customHeight="1">
      <c r="B39" s="22">
        <v>29</v>
      </c>
      <c r="C39" s="23" t="s">
        <v>418</v>
      </c>
      <c r="D39" s="24" t="s">
        <v>64</v>
      </c>
      <c r="E39" s="25" t="s">
        <v>312</v>
      </c>
      <c r="F39" s="26">
        <v>33239</v>
      </c>
      <c r="G39" s="23" t="s">
        <v>365</v>
      </c>
      <c r="H39" s="27">
        <v>9</v>
      </c>
      <c r="I39" s="27">
        <v>3.5</v>
      </c>
      <c r="J39" s="16" t="s">
        <v>27</v>
      </c>
      <c r="K39" s="27">
        <v>3</v>
      </c>
      <c r="L39" s="34"/>
      <c r="M39" s="34"/>
      <c r="N39" s="34"/>
      <c r="O39" s="34"/>
      <c r="P39" s="29">
        <v>1</v>
      </c>
      <c r="Q39" s="30">
        <f t="shared" si="0"/>
        <v>2.7</v>
      </c>
      <c r="R39" s="31" t="str">
        <f t="shared" si="3"/>
        <v>F</v>
      </c>
      <c r="S39" s="32" t="str">
        <f t="shared" si="1"/>
        <v>Kém</v>
      </c>
      <c r="T39" s="33" t="str">
        <f t="shared" si="4"/>
        <v/>
      </c>
      <c r="U39" s="3"/>
      <c r="V39" s="97" t="str">
        <f t="shared" si="2"/>
        <v>Học lại</v>
      </c>
      <c r="W39" s="81"/>
      <c r="X39" s="69"/>
      <c r="Y39" s="69"/>
      <c r="Z39" s="69"/>
      <c r="AA39" s="69"/>
      <c r="AB39" s="69"/>
      <c r="AC39" s="69"/>
      <c r="AD39" s="69"/>
      <c r="AE39" s="69"/>
      <c r="AF39" s="69"/>
      <c r="AG39" s="69"/>
      <c r="AH39" s="69"/>
      <c r="AI39" s="69"/>
      <c r="AJ39" s="69"/>
      <c r="AK39" s="69"/>
      <c r="AL39" s="2"/>
    </row>
    <row r="40" spans="2:38" ht="18.75" customHeight="1">
      <c r="B40" s="22">
        <v>30</v>
      </c>
      <c r="C40" s="23" t="s">
        <v>419</v>
      </c>
      <c r="D40" s="24" t="s">
        <v>420</v>
      </c>
      <c r="E40" s="25" t="s">
        <v>270</v>
      </c>
      <c r="F40" s="26">
        <v>34254</v>
      </c>
      <c r="G40" s="23" t="s">
        <v>365</v>
      </c>
      <c r="H40" s="27">
        <v>9</v>
      </c>
      <c r="I40" s="27">
        <v>3</v>
      </c>
      <c r="J40" s="16" t="s">
        <v>27</v>
      </c>
      <c r="K40" s="27">
        <v>3</v>
      </c>
      <c r="L40" s="34"/>
      <c r="M40" s="34"/>
      <c r="N40" s="34"/>
      <c r="O40" s="34"/>
      <c r="P40" s="29">
        <v>4</v>
      </c>
      <c r="Q40" s="30">
        <f t="shared" si="0"/>
        <v>4.0999999999999996</v>
      </c>
      <c r="R40" s="31" t="str">
        <f t="shared" si="3"/>
        <v>D</v>
      </c>
      <c r="S40" s="32" t="str">
        <f t="shared" si="1"/>
        <v>Trung bình yếu</v>
      </c>
      <c r="T40" s="33" t="str">
        <f t="shared" si="4"/>
        <v/>
      </c>
      <c r="U40" s="3"/>
      <c r="V40" s="97" t="str">
        <f t="shared" si="2"/>
        <v>Đạt</v>
      </c>
      <c r="W40" s="81"/>
      <c r="X40" s="69"/>
      <c r="Y40" s="69"/>
      <c r="Z40" s="69"/>
      <c r="AA40" s="69"/>
      <c r="AB40" s="69"/>
      <c r="AC40" s="69"/>
      <c r="AD40" s="69"/>
      <c r="AE40" s="69"/>
      <c r="AF40" s="69"/>
      <c r="AG40" s="69"/>
      <c r="AH40" s="69"/>
      <c r="AI40" s="69"/>
      <c r="AJ40" s="69"/>
      <c r="AK40" s="69"/>
      <c r="AL40" s="2"/>
    </row>
    <row r="41" spans="2:38" ht="18.75" customHeight="1">
      <c r="B41" s="22">
        <v>31</v>
      </c>
      <c r="C41" s="23" t="s">
        <v>421</v>
      </c>
      <c r="D41" s="24" t="s">
        <v>422</v>
      </c>
      <c r="E41" s="25" t="s">
        <v>423</v>
      </c>
      <c r="F41" s="26">
        <v>33400</v>
      </c>
      <c r="G41" s="23" t="s">
        <v>365</v>
      </c>
      <c r="H41" s="27">
        <v>7</v>
      </c>
      <c r="I41" s="27">
        <v>1</v>
      </c>
      <c r="J41" s="16" t="s">
        <v>27</v>
      </c>
      <c r="K41" s="27">
        <v>1</v>
      </c>
      <c r="L41" s="34"/>
      <c r="M41" s="34"/>
      <c r="N41" s="34"/>
      <c r="O41" s="34"/>
      <c r="P41" s="29">
        <v>0</v>
      </c>
      <c r="Q41" s="30">
        <f t="shared" si="0"/>
        <v>1.1000000000000001</v>
      </c>
      <c r="R41" s="31" t="str">
        <f t="shared" si="3"/>
        <v>F</v>
      </c>
      <c r="S41" s="32" t="str">
        <f t="shared" si="1"/>
        <v>Kém</v>
      </c>
      <c r="T41" s="33" t="s">
        <v>712</v>
      </c>
      <c r="U41" s="3"/>
      <c r="V41" s="97" t="str">
        <f t="shared" si="2"/>
        <v>Học lại</v>
      </c>
      <c r="W41" s="81"/>
      <c r="X41" s="69"/>
      <c r="Y41" s="69"/>
      <c r="Z41" s="69"/>
      <c r="AA41" s="69"/>
      <c r="AB41" s="69"/>
      <c r="AC41" s="69"/>
      <c r="AD41" s="69"/>
      <c r="AE41" s="69"/>
      <c r="AF41" s="69"/>
      <c r="AG41" s="69"/>
      <c r="AH41" s="69"/>
      <c r="AI41" s="69"/>
      <c r="AJ41" s="69"/>
      <c r="AK41" s="69"/>
      <c r="AL41" s="2"/>
    </row>
    <row r="42" spans="2:38" ht="18.75" customHeight="1">
      <c r="B42" s="22">
        <v>32</v>
      </c>
      <c r="C42" s="23" t="s">
        <v>424</v>
      </c>
      <c r="D42" s="24" t="s">
        <v>283</v>
      </c>
      <c r="E42" s="25" t="s">
        <v>272</v>
      </c>
      <c r="F42" s="26">
        <v>34035</v>
      </c>
      <c r="G42" s="23" t="s">
        <v>365</v>
      </c>
      <c r="H42" s="27">
        <v>8</v>
      </c>
      <c r="I42" s="27">
        <v>2</v>
      </c>
      <c r="J42" s="16" t="s">
        <v>27</v>
      </c>
      <c r="K42" s="27">
        <v>2</v>
      </c>
      <c r="L42" s="34"/>
      <c r="M42" s="34"/>
      <c r="N42" s="34"/>
      <c r="O42" s="34"/>
      <c r="P42" s="29">
        <v>1</v>
      </c>
      <c r="Q42" s="30">
        <f t="shared" si="0"/>
        <v>2.1</v>
      </c>
      <c r="R42" s="31" t="str">
        <f t="shared" si="3"/>
        <v>F</v>
      </c>
      <c r="S42" s="32" t="str">
        <f t="shared" si="1"/>
        <v>Kém</v>
      </c>
      <c r="T42" s="33" t="str">
        <f t="shared" si="4"/>
        <v/>
      </c>
      <c r="U42" s="3"/>
      <c r="V42" s="97" t="str">
        <f t="shared" si="2"/>
        <v>Học lại</v>
      </c>
      <c r="W42" s="81"/>
      <c r="X42" s="69"/>
      <c r="Y42" s="69"/>
      <c r="Z42" s="69"/>
      <c r="AA42" s="69"/>
      <c r="AB42" s="69"/>
      <c r="AC42" s="69"/>
      <c r="AD42" s="69"/>
      <c r="AE42" s="69"/>
      <c r="AF42" s="69"/>
      <c r="AG42" s="69"/>
      <c r="AH42" s="69"/>
      <c r="AI42" s="69"/>
      <c r="AJ42" s="69"/>
      <c r="AK42" s="69"/>
      <c r="AL42" s="2"/>
    </row>
    <row r="43" spans="2:38" ht="18.75" customHeight="1">
      <c r="B43" s="22">
        <v>33</v>
      </c>
      <c r="C43" s="23" t="s">
        <v>425</v>
      </c>
      <c r="D43" s="24" t="s">
        <v>426</v>
      </c>
      <c r="E43" s="25" t="s">
        <v>427</v>
      </c>
      <c r="F43" s="26">
        <v>33670</v>
      </c>
      <c r="G43" s="23" t="s">
        <v>365</v>
      </c>
      <c r="H43" s="27">
        <v>8</v>
      </c>
      <c r="I43" s="27">
        <v>1</v>
      </c>
      <c r="J43" s="16" t="s">
        <v>27</v>
      </c>
      <c r="K43" s="27">
        <v>1</v>
      </c>
      <c r="L43" s="34"/>
      <c r="M43" s="34"/>
      <c r="N43" s="34"/>
      <c r="O43" s="34"/>
      <c r="P43" s="29">
        <v>0</v>
      </c>
      <c r="Q43" s="30">
        <f t="shared" si="0"/>
        <v>1.2</v>
      </c>
      <c r="R43" s="31" t="str">
        <f t="shared" si="3"/>
        <v>F</v>
      </c>
      <c r="S43" s="32" t="str">
        <f t="shared" si="1"/>
        <v>Kém</v>
      </c>
      <c r="T43" s="33" t="s">
        <v>712</v>
      </c>
      <c r="U43" s="3"/>
      <c r="V43" s="97" t="str">
        <f t="shared" si="2"/>
        <v>Học lại</v>
      </c>
      <c r="W43" s="81"/>
      <c r="X43" s="69"/>
      <c r="Y43" s="69"/>
      <c r="Z43" s="69"/>
      <c r="AA43" s="69"/>
      <c r="AB43" s="69"/>
      <c r="AC43" s="69"/>
      <c r="AD43" s="69"/>
      <c r="AE43" s="69"/>
      <c r="AF43" s="69"/>
      <c r="AG43" s="69"/>
      <c r="AH43" s="69"/>
      <c r="AI43" s="69"/>
      <c r="AJ43" s="69"/>
      <c r="AK43" s="69"/>
      <c r="AL43" s="2"/>
    </row>
    <row r="44" spans="2:38" ht="18.75" customHeight="1">
      <c r="B44" s="22">
        <v>34</v>
      </c>
      <c r="C44" s="23" t="s">
        <v>428</v>
      </c>
      <c r="D44" s="24" t="s">
        <v>321</v>
      </c>
      <c r="E44" s="25" t="s">
        <v>221</v>
      </c>
      <c r="F44" s="26">
        <v>33030</v>
      </c>
      <c r="G44" s="23" t="s">
        <v>365</v>
      </c>
      <c r="H44" s="27">
        <v>4.5</v>
      </c>
      <c r="I44" s="27">
        <v>0</v>
      </c>
      <c r="J44" s="16" t="s">
        <v>27</v>
      </c>
      <c r="K44" s="27">
        <v>0</v>
      </c>
      <c r="L44" s="34"/>
      <c r="M44" s="34"/>
      <c r="N44" s="34"/>
      <c r="O44" s="34"/>
      <c r="P44" s="29"/>
      <c r="Q44" s="30">
        <f t="shared" si="0"/>
        <v>0.5</v>
      </c>
      <c r="R44" s="31" t="str">
        <f t="shared" si="3"/>
        <v>F</v>
      </c>
      <c r="S44" s="32" t="str">
        <f t="shared" si="1"/>
        <v>Kém</v>
      </c>
      <c r="T44" s="33" t="str">
        <f t="shared" si="4"/>
        <v>Không đủ ĐKDT</v>
      </c>
      <c r="U44" s="3"/>
      <c r="V44" s="97" t="str">
        <f t="shared" si="2"/>
        <v>Học lại</v>
      </c>
      <c r="W44" s="81"/>
      <c r="X44" s="69"/>
      <c r="Y44" s="69"/>
      <c r="Z44" s="69"/>
      <c r="AA44" s="69"/>
      <c r="AB44" s="69"/>
      <c r="AC44" s="69"/>
      <c r="AD44" s="69"/>
      <c r="AE44" s="69"/>
      <c r="AF44" s="69"/>
      <c r="AG44" s="69"/>
      <c r="AH44" s="69"/>
      <c r="AI44" s="69"/>
      <c r="AJ44" s="69"/>
      <c r="AK44" s="69"/>
      <c r="AL44" s="2"/>
    </row>
    <row r="45" spans="2:38" ht="18.75" customHeight="1">
      <c r="B45" s="22">
        <v>35</v>
      </c>
      <c r="C45" s="23" t="s">
        <v>429</v>
      </c>
      <c r="D45" s="24" t="s">
        <v>430</v>
      </c>
      <c r="E45" s="25" t="s">
        <v>104</v>
      </c>
      <c r="F45" s="26">
        <v>33437</v>
      </c>
      <c r="G45" s="23" t="s">
        <v>365</v>
      </c>
      <c r="H45" s="27">
        <v>10</v>
      </c>
      <c r="I45" s="27">
        <v>3</v>
      </c>
      <c r="J45" s="16" t="s">
        <v>27</v>
      </c>
      <c r="K45" s="27">
        <v>2</v>
      </c>
      <c r="L45" s="34"/>
      <c r="M45" s="34"/>
      <c r="N45" s="34"/>
      <c r="O45" s="34"/>
      <c r="P45" s="29">
        <v>4</v>
      </c>
      <c r="Q45" s="30">
        <f t="shared" si="0"/>
        <v>4</v>
      </c>
      <c r="R45" s="31" t="str">
        <f t="shared" si="3"/>
        <v>D</v>
      </c>
      <c r="S45" s="32" t="str">
        <f t="shared" si="1"/>
        <v>Trung bình yếu</v>
      </c>
      <c r="T45" s="33" t="str">
        <f t="shared" si="4"/>
        <v/>
      </c>
      <c r="U45" s="3"/>
      <c r="V45" s="97" t="str">
        <f t="shared" si="2"/>
        <v>Đạt</v>
      </c>
      <c r="W45" s="81"/>
      <c r="X45" s="69"/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2"/>
    </row>
    <row r="46" spans="2:38" ht="18.75" customHeight="1">
      <c r="B46" s="22">
        <v>36</v>
      </c>
      <c r="C46" s="23" t="s">
        <v>431</v>
      </c>
      <c r="D46" s="24" t="s">
        <v>63</v>
      </c>
      <c r="E46" s="25" t="s">
        <v>432</v>
      </c>
      <c r="F46" s="26">
        <v>33834</v>
      </c>
      <c r="G46" s="23" t="s">
        <v>365</v>
      </c>
      <c r="H46" s="27">
        <v>10</v>
      </c>
      <c r="I46" s="27">
        <v>3</v>
      </c>
      <c r="J46" s="16" t="s">
        <v>27</v>
      </c>
      <c r="K46" s="27">
        <v>2</v>
      </c>
      <c r="L46" s="34"/>
      <c r="M46" s="34"/>
      <c r="N46" s="34"/>
      <c r="O46" s="34"/>
      <c r="P46" s="29">
        <v>4</v>
      </c>
      <c r="Q46" s="30">
        <f t="shared" si="0"/>
        <v>4</v>
      </c>
      <c r="R46" s="31" t="str">
        <f t="shared" si="3"/>
        <v>D</v>
      </c>
      <c r="S46" s="32" t="str">
        <f t="shared" si="1"/>
        <v>Trung bình yếu</v>
      </c>
      <c r="T46" s="33" t="str">
        <f t="shared" si="4"/>
        <v/>
      </c>
      <c r="U46" s="3"/>
      <c r="V46" s="97" t="str">
        <f t="shared" si="2"/>
        <v>Đạt</v>
      </c>
      <c r="W46" s="81"/>
      <c r="X46" s="69"/>
      <c r="Y46" s="69"/>
      <c r="Z46" s="69"/>
      <c r="AA46" s="69"/>
      <c r="AB46" s="69"/>
      <c r="AC46" s="69"/>
      <c r="AD46" s="69"/>
      <c r="AE46" s="69"/>
      <c r="AF46" s="69"/>
      <c r="AG46" s="69"/>
      <c r="AH46" s="69"/>
      <c r="AI46" s="69"/>
      <c r="AJ46" s="69"/>
      <c r="AK46" s="69"/>
      <c r="AL46" s="2"/>
    </row>
    <row r="47" spans="2:38" ht="18.75" customHeight="1">
      <c r="B47" s="22">
        <v>37</v>
      </c>
      <c r="C47" s="23" t="s">
        <v>433</v>
      </c>
      <c r="D47" s="24" t="s">
        <v>434</v>
      </c>
      <c r="E47" s="25" t="s">
        <v>435</v>
      </c>
      <c r="F47" s="26">
        <v>33965</v>
      </c>
      <c r="G47" s="23" t="s">
        <v>365</v>
      </c>
      <c r="H47" s="27">
        <v>10</v>
      </c>
      <c r="I47" s="27">
        <v>4.5</v>
      </c>
      <c r="J47" s="16" t="s">
        <v>27</v>
      </c>
      <c r="K47" s="27">
        <v>4</v>
      </c>
      <c r="L47" s="34"/>
      <c r="M47" s="34"/>
      <c r="N47" s="34"/>
      <c r="O47" s="34"/>
      <c r="P47" s="29">
        <v>4</v>
      </c>
      <c r="Q47" s="30">
        <f t="shared" si="0"/>
        <v>4.7</v>
      </c>
      <c r="R47" s="31" t="str">
        <f t="shared" si="3"/>
        <v>D</v>
      </c>
      <c r="S47" s="32" t="str">
        <f t="shared" si="1"/>
        <v>Trung bình yếu</v>
      </c>
      <c r="T47" s="33" t="str">
        <f t="shared" si="4"/>
        <v/>
      </c>
      <c r="U47" s="3"/>
      <c r="V47" s="97" t="str">
        <f t="shared" si="2"/>
        <v>Đạt</v>
      </c>
      <c r="W47" s="81"/>
      <c r="X47" s="69"/>
      <c r="Y47" s="69"/>
      <c r="Z47" s="69"/>
      <c r="AA47" s="69"/>
      <c r="AB47" s="69"/>
      <c r="AC47" s="69"/>
      <c r="AD47" s="69"/>
      <c r="AE47" s="69"/>
      <c r="AF47" s="69"/>
      <c r="AG47" s="69"/>
      <c r="AH47" s="69"/>
      <c r="AI47" s="69"/>
      <c r="AJ47" s="69"/>
      <c r="AK47" s="69"/>
      <c r="AL47" s="2"/>
    </row>
    <row r="48" spans="2:38" ht="18.75" customHeight="1">
      <c r="B48" s="22">
        <v>38</v>
      </c>
      <c r="C48" s="23" t="s">
        <v>436</v>
      </c>
      <c r="D48" s="24" t="s">
        <v>437</v>
      </c>
      <c r="E48" s="25" t="s">
        <v>73</v>
      </c>
      <c r="F48" s="26">
        <v>33659</v>
      </c>
      <c r="G48" s="23" t="s">
        <v>365</v>
      </c>
      <c r="H48" s="27">
        <v>10</v>
      </c>
      <c r="I48" s="27">
        <v>8</v>
      </c>
      <c r="J48" s="16" t="s">
        <v>27</v>
      </c>
      <c r="K48" s="27">
        <v>6</v>
      </c>
      <c r="L48" s="34"/>
      <c r="M48" s="34"/>
      <c r="N48" s="34"/>
      <c r="O48" s="34"/>
      <c r="P48" s="29">
        <v>3</v>
      </c>
      <c r="Q48" s="30">
        <f t="shared" si="0"/>
        <v>5.3</v>
      </c>
      <c r="R48" s="31" t="str">
        <f t="shared" si="3"/>
        <v>D+</v>
      </c>
      <c r="S48" s="32" t="str">
        <f t="shared" si="1"/>
        <v>Trung bình yếu</v>
      </c>
      <c r="T48" s="33" t="str">
        <f t="shared" si="4"/>
        <v/>
      </c>
      <c r="U48" s="3"/>
      <c r="V48" s="97" t="str">
        <f t="shared" si="2"/>
        <v>Đạt</v>
      </c>
      <c r="W48" s="81"/>
      <c r="X48" s="69"/>
      <c r="Y48" s="69"/>
      <c r="Z48" s="69"/>
      <c r="AA48" s="69"/>
      <c r="AB48" s="69"/>
      <c r="AC48" s="69"/>
      <c r="AD48" s="69"/>
      <c r="AE48" s="69"/>
      <c r="AF48" s="69"/>
      <c r="AG48" s="69"/>
      <c r="AH48" s="69"/>
      <c r="AI48" s="69"/>
      <c r="AJ48" s="69"/>
      <c r="AK48" s="69"/>
      <c r="AL48" s="2"/>
    </row>
    <row r="49" spans="1:38" ht="18.75" customHeight="1">
      <c r="B49" s="22">
        <v>39</v>
      </c>
      <c r="C49" s="23" t="s">
        <v>438</v>
      </c>
      <c r="D49" s="24" t="s">
        <v>190</v>
      </c>
      <c r="E49" s="25" t="s">
        <v>439</v>
      </c>
      <c r="F49" s="26">
        <v>33881</v>
      </c>
      <c r="G49" s="23" t="s">
        <v>365</v>
      </c>
      <c r="H49" s="27">
        <v>10</v>
      </c>
      <c r="I49" s="27">
        <v>4.5</v>
      </c>
      <c r="J49" s="16" t="s">
        <v>27</v>
      </c>
      <c r="K49" s="27">
        <v>3</v>
      </c>
      <c r="L49" s="34"/>
      <c r="M49" s="34"/>
      <c r="N49" s="34"/>
      <c r="O49" s="34"/>
      <c r="P49" s="29">
        <v>3</v>
      </c>
      <c r="Q49" s="30">
        <f t="shared" si="0"/>
        <v>4</v>
      </c>
      <c r="R49" s="31" t="str">
        <f t="shared" si="3"/>
        <v>D</v>
      </c>
      <c r="S49" s="32" t="str">
        <f t="shared" si="1"/>
        <v>Trung bình yếu</v>
      </c>
      <c r="T49" s="33" t="str">
        <f t="shared" si="4"/>
        <v/>
      </c>
      <c r="U49" s="3"/>
      <c r="V49" s="97" t="str">
        <f t="shared" si="2"/>
        <v>Đạt</v>
      </c>
      <c r="W49" s="81"/>
      <c r="X49" s="69"/>
      <c r="Y49" s="69"/>
      <c r="Z49" s="69"/>
      <c r="AA49" s="69"/>
      <c r="AB49" s="69"/>
      <c r="AC49" s="69"/>
      <c r="AD49" s="69"/>
      <c r="AE49" s="69"/>
      <c r="AF49" s="69"/>
      <c r="AG49" s="69"/>
      <c r="AH49" s="69"/>
      <c r="AI49" s="69"/>
      <c r="AJ49" s="69"/>
      <c r="AK49" s="69"/>
      <c r="AL49" s="2"/>
    </row>
    <row r="50" spans="1:38" ht="18.75" customHeight="1">
      <c r="B50" s="22">
        <v>40</v>
      </c>
      <c r="C50" s="23" t="s">
        <v>440</v>
      </c>
      <c r="D50" s="24" t="s">
        <v>441</v>
      </c>
      <c r="E50" s="25" t="s">
        <v>442</v>
      </c>
      <c r="F50" s="26">
        <v>34254</v>
      </c>
      <c r="G50" s="23" t="s">
        <v>365</v>
      </c>
      <c r="H50" s="27">
        <v>10</v>
      </c>
      <c r="I50" s="27">
        <v>4</v>
      </c>
      <c r="J50" s="16" t="s">
        <v>27</v>
      </c>
      <c r="K50" s="27">
        <v>3</v>
      </c>
      <c r="L50" s="34"/>
      <c r="M50" s="34"/>
      <c r="N50" s="34"/>
      <c r="O50" s="34"/>
      <c r="P50" s="29">
        <v>3.5</v>
      </c>
      <c r="Q50" s="30">
        <f t="shared" si="0"/>
        <v>4.2</v>
      </c>
      <c r="R50" s="31" t="str">
        <f t="shared" si="3"/>
        <v>D</v>
      </c>
      <c r="S50" s="32" t="str">
        <f t="shared" si="1"/>
        <v>Trung bình yếu</v>
      </c>
      <c r="T50" s="33" t="str">
        <f t="shared" si="4"/>
        <v/>
      </c>
      <c r="U50" s="3"/>
      <c r="V50" s="97" t="str">
        <f t="shared" si="2"/>
        <v>Đạt</v>
      </c>
      <c r="W50" s="81"/>
      <c r="X50" s="69"/>
      <c r="Y50" s="69"/>
      <c r="Z50" s="69"/>
      <c r="AA50" s="69"/>
      <c r="AB50" s="69"/>
      <c r="AC50" s="69"/>
      <c r="AD50" s="69"/>
      <c r="AE50" s="69"/>
      <c r="AF50" s="69"/>
      <c r="AG50" s="69"/>
      <c r="AH50" s="69"/>
      <c r="AI50" s="69"/>
      <c r="AJ50" s="69"/>
      <c r="AK50" s="69"/>
      <c r="AL50" s="2"/>
    </row>
    <row r="51" spans="1:38" ht="18.75" customHeight="1">
      <c r="B51" s="35">
        <v>41</v>
      </c>
      <c r="C51" s="36" t="s">
        <v>443</v>
      </c>
      <c r="D51" s="37" t="s">
        <v>444</v>
      </c>
      <c r="E51" s="38" t="s">
        <v>351</v>
      </c>
      <c r="F51" s="39">
        <v>34542</v>
      </c>
      <c r="G51" s="36" t="s">
        <v>101</v>
      </c>
      <c r="H51" s="40">
        <v>0</v>
      </c>
      <c r="I51" s="40">
        <v>0</v>
      </c>
      <c r="J51" s="109" t="s">
        <v>27</v>
      </c>
      <c r="K51" s="40">
        <v>0</v>
      </c>
      <c r="L51" s="41"/>
      <c r="M51" s="41"/>
      <c r="N51" s="41"/>
      <c r="O51" s="41"/>
      <c r="P51" s="42"/>
      <c r="Q51" s="43">
        <f t="shared" si="0"/>
        <v>0</v>
      </c>
      <c r="R51" s="44" t="str">
        <f t="shared" si="3"/>
        <v>F</v>
      </c>
      <c r="S51" s="45" t="str">
        <f t="shared" si="1"/>
        <v>Kém</v>
      </c>
      <c r="T51" s="46" t="str">
        <f t="shared" si="4"/>
        <v>Không đủ ĐKDT</v>
      </c>
      <c r="U51" s="3"/>
      <c r="V51" s="97" t="str">
        <f t="shared" si="2"/>
        <v>Học lại</v>
      </c>
      <c r="W51" s="81"/>
      <c r="X51" s="69"/>
      <c r="Y51" s="69"/>
      <c r="Z51" s="69"/>
      <c r="AA51" s="69"/>
      <c r="AB51" s="69"/>
      <c r="AC51" s="69"/>
      <c r="AD51" s="69"/>
      <c r="AE51" s="69"/>
      <c r="AF51" s="69"/>
      <c r="AG51" s="69"/>
      <c r="AH51" s="69"/>
      <c r="AI51" s="69"/>
      <c r="AJ51" s="69"/>
      <c r="AK51" s="69"/>
      <c r="AL51" s="2"/>
    </row>
    <row r="52" spans="1:38" ht="7.5" customHeight="1">
      <c r="A52" s="2"/>
      <c r="B52" s="47"/>
      <c r="C52" s="48"/>
      <c r="D52" s="48"/>
      <c r="E52" s="49"/>
      <c r="F52" s="49"/>
      <c r="G52" s="49"/>
      <c r="H52" s="50"/>
      <c r="I52" s="51"/>
      <c r="J52" s="51"/>
      <c r="K52" s="52"/>
      <c r="L52" s="52"/>
      <c r="M52" s="52"/>
      <c r="N52" s="52"/>
      <c r="O52" s="52"/>
      <c r="P52" s="52"/>
      <c r="Q52" s="52"/>
      <c r="R52" s="52"/>
      <c r="S52" s="52"/>
      <c r="T52" s="52"/>
      <c r="U52" s="3"/>
    </row>
    <row r="53" spans="1:38" ht="16.5">
      <c r="A53" s="2"/>
      <c r="B53" s="143" t="s">
        <v>28</v>
      </c>
      <c r="C53" s="143"/>
      <c r="D53" s="48"/>
      <c r="E53" s="49"/>
      <c r="F53" s="49"/>
      <c r="G53" s="49"/>
      <c r="H53" s="50"/>
      <c r="I53" s="51"/>
      <c r="J53" s="51"/>
      <c r="K53" s="52"/>
      <c r="L53" s="52"/>
      <c r="M53" s="52"/>
      <c r="N53" s="52"/>
      <c r="O53" s="52"/>
      <c r="P53" s="52"/>
      <c r="Q53" s="52"/>
      <c r="R53" s="52"/>
      <c r="S53" s="52"/>
      <c r="T53" s="52"/>
      <c r="U53" s="3"/>
    </row>
    <row r="54" spans="1:38" ht="16.5" customHeight="1">
      <c r="A54" s="2"/>
      <c r="B54" s="53" t="s">
        <v>29</v>
      </c>
      <c r="C54" s="53"/>
      <c r="D54" s="54">
        <f>+$Y$9</f>
        <v>41</v>
      </c>
      <c r="E54" s="55" t="s">
        <v>30</v>
      </c>
      <c r="F54" s="55"/>
      <c r="G54" s="150" t="s">
        <v>31</v>
      </c>
      <c r="H54" s="150"/>
      <c r="I54" s="150"/>
      <c r="J54" s="150"/>
      <c r="K54" s="150"/>
      <c r="L54" s="150"/>
      <c r="M54" s="150"/>
      <c r="N54" s="150"/>
      <c r="O54" s="150"/>
      <c r="P54" s="56">
        <f>$Y$9 -COUNTIF($T$10:$T$241,"Vắng") -COUNTIF($T$10:$T$241,"Vắng có phép") - COUNTIF($T$10:$T$241,"Đình chỉ thi") - COUNTIF($T$10:$T$241,"Không đủ ĐKDT")</f>
        <v>26</v>
      </c>
      <c r="Q54" s="56"/>
      <c r="R54" s="57"/>
      <c r="S54" s="58"/>
      <c r="T54" s="58" t="s">
        <v>30</v>
      </c>
      <c r="U54" s="3"/>
    </row>
    <row r="55" spans="1:38" ht="16.5" customHeight="1">
      <c r="A55" s="2"/>
      <c r="B55" s="53" t="s">
        <v>32</v>
      </c>
      <c r="C55" s="53"/>
      <c r="D55" s="54">
        <f>+$AJ$9</f>
        <v>17</v>
      </c>
      <c r="E55" s="55" t="s">
        <v>30</v>
      </c>
      <c r="F55" s="55"/>
      <c r="G55" s="150" t="s">
        <v>33</v>
      </c>
      <c r="H55" s="150"/>
      <c r="I55" s="150"/>
      <c r="J55" s="150"/>
      <c r="K55" s="150"/>
      <c r="L55" s="150"/>
      <c r="M55" s="150"/>
      <c r="N55" s="150"/>
      <c r="O55" s="150"/>
      <c r="P55" s="59">
        <f>COUNTIF($T$10:$T$117,"Vắng")</f>
        <v>8</v>
      </c>
      <c r="Q55" s="59"/>
      <c r="R55" s="60"/>
      <c r="S55" s="58"/>
      <c r="T55" s="58" t="s">
        <v>30</v>
      </c>
      <c r="U55" s="3"/>
    </row>
    <row r="56" spans="1:38" ht="16.5" customHeight="1">
      <c r="A56" s="2"/>
      <c r="B56" s="53" t="s">
        <v>52</v>
      </c>
      <c r="C56" s="53"/>
      <c r="D56" s="91">
        <f>COUNTIF(V11:V51,"Học lại")</f>
        <v>24</v>
      </c>
      <c r="E56" s="55" t="s">
        <v>30</v>
      </c>
      <c r="F56" s="55"/>
      <c r="G56" s="150" t="s">
        <v>53</v>
      </c>
      <c r="H56" s="150"/>
      <c r="I56" s="150"/>
      <c r="J56" s="150"/>
      <c r="K56" s="150"/>
      <c r="L56" s="150"/>
      <c r="M56" s="150"/>
      <c r="N56" s="150"/>
      <c r="O56" s="150"/>
      <c r="P56" s="56">
        <f>COUNTIF($T$10:$T$117,"Vắng có phép")</f>
        <v>0</v>
      </c>
      <c r="Q56" s="56"/>
      <c r="R56" s="57"/>
      <c r="S56" s="58"/>
      <c r="T56" s="58" t="s">
        <v>30</v>
      </c>
      <c r="U56" s="3"/>
    </row>
    <row r="57" spans="1:38" ht="3" customHeight="1">
      <c r="A57" s="2"/>
      <c r="B57" s="47"/>
      <c r="C57" s="48"/>
      <c r="D57" s="48"/>
      <c r="E57" s="49"/>
      <c r="F57" s="49"/>
      <c r="G57" s="49"/>
      <c r="H57" s="50"/>
      <c r="I57" s="51"/>
      <c r="J57" s="51"/>
      <c r="K57" s="52"/>
      <c r="L57" s="52"/>
      <c r="M57" s="52"/>
      <c r="N57" s="52"/>
      <c r="O57" s="52"/>
      <c r="P57" s="52"/>
      <c r="Q57" s="52"/>
      <c r="R57" s="52"/>
      <c r="S57" s="52"/>
      <c r="T57" s="52"/>
      <c r="U57" s="3"/>
    </row>
    <row r="58" spans="1:38">
      <c r="B58" s="92"/>
      <c r="C58" s="92"/>
      <c r="D58" s="93"/>
      <c r="E58" s="94"/>
      <c r="F58" s="3"/>
      <c r="G58" s="3"/>
      <c r="H58" s="3"/>
      <c r="I58" s="3"/>
      <c r="J58" s="149"/>
      <c r="K58" s="149"/>
      <c r="L58" s="149"/>
      <c r="M58" s="149"/>
      <c r="N58" s="149"/>
      <c r="O58" s="149"/>
      <c r="P58" s="149"/>
      <c r="Q58" s="149"/>
      <c r="R58" s="149"/>
      <c r="S58" s="149"/>
      <c r="T58" s="149"/>
      <c r="U58" s="3"/>
    </row>
    <row r="59" spans="1:38">
      <c r="B59" s="92"/>
      <c r="C59" s="92"/>
      <c r="D59" s="93"/>
      <c r="E59" s="94"/>
      <c r="F59" s="3"/>
      <c r="G59" s="3"/>
      <c r="H59" s="3"/>
      <c r="I59" s="3"/>
      <c r="J59" s="149" t="s">
        <v>714</v>
      </c>
      <c r="K59" s="149"/>
      <c r="L59" s="149"/>
      <c r="M59" s="149"/>
      <c r="N59" s="149"/>
      <c r="O59" s="149"/>
      <c r="P59" s="149"/>
      <c r="Q59" s="149"/>
      <c r="R59" s="149"/>
      <c r="S59" s="149"/>
      <c r="T59" s="149"/>
      <c r="U59" s="3"/>
    </row>
    <row r="60" spans="1:38">
      <c r="A60" s="61"/>
      <c r="B60" s="138" t="s">
        <v>34</v>
      </c>
      <c r="C60" s="138"/>
      <c r="D60" s="138"/>
      <c r="E60" s="138"/>
      <c r="F60" s="138"/>
      <c r="G60" s="138"/>
      <c r="H60" s="138"/>
      <c r="I60" s="62"/>
      <c r="J60" s="139" t="s">
        <v>35</v>
      </c>
      <c r="K60" s="139"/>
      <c r="L60" s="139"/>
      <c r="M60" s="139"/>
      <c r="N60" s="139"/>
      <c r="O60" s="139"/>
      <c r="P60" s="139"/>
      <c r="Q60" s="139"/>
      <c r="R60" s="139"/>
      <c r="S60" s="139"/>
      <c r="T60" s="139"/>
      <c r="U60" s="3"/>
    </row>
    <row r="61" spans="1:38" ht="4.5" customHeight="1">
      <c r="A61" s="2"/>
      <c r="B61" s="47"/>
      <c r="C61" s="63"/>
      <c r="D61" s="63"/>
      <c r="E61" s="64"/>
      <c r="F61" s="64"/>
      <c r="G61" s="64"/>
      <c r="H61" s="65"/>
      <c r="I61" s="66"/>
      <c r="J61" s="66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</row>
    <row r="62" spans="1:38" s="2" customFormat="1">
      <c r="B62" s="138" t="s">
        <v>36</v>
      </c>
      <c r="C62" s="138"/>
      <c r="D62" s="140" t="s">
        <v>37</v>
      </c>
      <c r="E62" s="140"/>
      <c r="F62" s="140"/>
      <c r="G62" s="140"/>
      <c r="H62" s="140"/>
      <c r="I62" s="66"/>
      <c r="J62" s="66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3"/>
      <c r="V62" s="69"/>
      <c r="W62" s="68"/>
      <c r="X62" s="68"/>
      <c r="Y62" s="68"/>
      <c r="Z62" s="68"/>
      <c r="AA62" s="68"/>
      <c r="AB62" s="68"/>
      <c r="AC62" s="68"/>
      <c r="AD62" s="68"/>
      <c r="AE62" s="68"/>
      <c r="AF62" s="68"/>
      <c r="AG62" s="68"/>
      <c r="AH62" s="68"/>
      <c r="AI62" s="68"/>
      <c r="AJ62" s="68"/>
      <c r="AK62" s="68"/>
      <c r="AL62" s="68"/>
    </row>
    <row r="63" spans="1:38" s="2" customFormat="1">
      <c r="A63" s="1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69"/>
      <c r="W63" s="68"/>
      <c r="X63" s="68"/>
      <c r="Y63" s="68"/>
      <c r="Z63" s="68"/>
      <c r="AA63" s="68"/>
      <c r="AB63" s="68"/>
      <c r="AC63" s="68"/>
      <c r="AD63" s="68"/>
      <c r="AE63" s="68"/>
      <c r="AF63" s="68"/>
      <c r="AG63" s="68"/>
      <c r="AH63" s="68"/>
      <c r="AI63" s="68"/>
      <c r="AJ63" s="68"/>
      <c r="AK63" s="68"/>
      <c r="AL63" s="68"/>
    </row>
    <row r="64" spans="1:38" s="2" customFormat="1">
      <c r="A64" s="1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69"/>
      <c r="W64" s="68"/>
      <c r="X64" s="68"/>
      <c r="Y64" s="68"/>
      <c r="Z64" s="68"/>
      <c r="AA64" s="68"/>
      <c r="AB64" s="68"/>
      <c r="AC64" s="68"/>
      <c r="AD64" s="68"/>
      <c r="AE64" s="68"/>
      <c r="AF64" s="68"/>
      <c r="AG64" s="68"/>
      <c r="AH64" s="68"/>
      <c r="AI64" s="68"/>
      <c r="AJ64" s="68"/>
      <c r="AK64" s="68"/>
      <c r="AL64" s="68"/>
    </row>
    <row r="65" spans="1:38" s="2" customFormat="1">
      <c r="A65" s="1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69"/>
      <c r="W65" s="68"/>
      <c r="X65" s="68"/>
      <c r="Y65" s="68"/>
      <c r="Z65" s="68"/>
      <c r="AA65" s="68"/>
      <c r="AB65" s="68"/>
      <c r="AC65" s="68"/>
      <c r="AD65" s="68"/>
      <c r="AE65" s="68"/>
      <c r="AF65" s="68"/>
      <c r="AG65" s="68"/>
      <c r="AH65" s="68"/>
      <c r="AI65" s="68"/>
      <c r="AJ65" s="68"/>
      <c r="AK65" s="68"/>
      <c r="AL65" s="68"/>
    </row>
    <row r="66" spans="1:38" s="2" customFormat="1" ht="9.75" customHeight="1">
      <c r="A66" s="1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69"/>
      <c r="W66" s="68"/>
      <c r="X66" s="68"/>
      <c r="Y66" s="68"/>
      <c r="Z66" s="68"/>
      <c r="AA66" s="68"/>
      <c r="AB66" s="68"/>
      <c r="AC66" s="68"/>
      <c r="AD66" s="68"/>
      <c r="AE66" s="68"/>
      <c r="AF66" s="68"/>
      <c r="AG66" s="68"/>
      <c r="AH66" s="68"/>
      <c r="AI66" s="68"/>
      <c r="AJ66" s="68"/>
      <c r="AK66" s="68"/>
      <c r="AL66" s="68"/>
    </row>
    <row r="67" spans="1:38" s="2" customFormat="1" ht="3.75" customHeight="1">
      <c r="A67" s="1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69"/>
      <c r="W67" s="68"/>
      <c r="X67" s="68"/>
      <c r="Y67" s="68"/>
      <c r="Z67" s="68"/>
      <c r="AA67" s="68"/>
      <c r="AB67" s="68"/>
      <c r="AC67" s="68"/>
      <c r="AD67" s="68"/>
      <c r="AE67" s="68"/>
      <c r="AF67" s="68"/>
      <c r="AG67" s="68"/>
      <c r="AH67" s="68"/>
      <c r="AI67" s="68"/>
      <c r="AJ67" s="68"/>
      <c r="AK67" s="68"/>
      <c r="AL67" s="68"/>
    </row>
    <row r="68" spans="1:38" s="2" customFormat="1" ht="18" customHeight="1">
      <c r="A68" s="119" t="s">
        <v>713</v>
      </c>
      <c r="B68" s="119"/>
      <c r="C68" s="119"/>
      <c r="D68" s="119" t="s">
        <v>38</v>
      </c>
      <c r="E68" s="119"/>
      <c r="F68" s="119"/>
      <c r="G68" s="119"/>
      <c r="H68" s="119"/>
      <c r="I68" s="113"/>
      <c r="J68" s="119" t="s">
        <v>39</v>
      </c>
      <c r="K68" s="119"/>
      <c r="L68" s="119"/>
      <c r="M68" s="119"/>
      <c r="N68" s="119"/>
      <c r="O68" s="119"/>
      <c r="P68" s="119"/>
      <c r="Q68" s="119"/>
      <c r="R68" s="119"/>
      <c r="S68" s="119"/>
      <c r="T68" s="119"/>
      <c r="U68" s="3"/>
      <c r="V68" s="69"/>
      <c r="W68" s="68"/>
      <c r="X68" s="68"/>
      <c r="Y68" s="68"/>
      <c r="Z68" s="68"/>
      <c r="AA68" s="68"/>
      <c r="AB68" s="68"/>
      <c r="AC68" s="68"/>
      <c r="AD68" s="68"/>
      <c r="AE68" s="68"/>
      <c r="AF68" s="68"/>
      <c r="AG68" s="68"/>
      <c r="AH68" s="68"/>
      <c r="AI68" s="68"/>
      <c r="AJ68" s="68"/>
      <c r="AK68" s="68"/>
      <c r="AL68" s="68"/>
    </row>
    <row r="69" spans="1:38" s="2" customFormat="1" ht="4.5" customHeight="1">
      <c r="A69" s="1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69"/>
      <c r="W69" s="68"/>
      <c r="X69" s="68"/>
      <c r="Y69" s="68"/>
      <c r="Z69" s="68"/>
      <c r="AA69" s="68"/>
      <c r="AB69" s="68"/>
      <c r="AC69" s="68"/>
      <c r="AD69" s="68"/>
      <c r="AE69" s="68"/>
      <c r="AF69" s="68"/>
      <c r="AG69" s="68"/>
      <c r="AH69" s="68"/>
      <c r="AI69" s="68"/>
      <c r="AJ69" s="68"/>
      <c r="AK69" s="68"/>
      <c r="AL69" s="68"/>
    </row>
    <row r="70" spans="1:38" s="2" customFormat="1" ht="36.75" hidden="1" customHeight="1">
      <c r="A70" s="1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69"/>
      <c r="W70" s="68"/>
      <c r="X70" s="68"/>
      <c r="Y70" s="68"/>
      <c r="Z70" s="68"/>
      <c r="AA70" s="68"/>
      <c r="AB70" s="68"/>
      <c r="AC70" s="68"/>
      <c r="AD70" s="68"/>
      <c r="AE70" s="68"/>
      <c r="AF70" s="68"/>
      <c r="AG70" s="68"/>
      <c r="AH70" s="68"/>
      <c r="AI70" s="68"/>
      <c r="AJ70" s="68"/>
      <c r="AK70" s="68"/>
      <c r="AL70" s="68"/>
    </row>
    <row r="71" spans="1:38" ht="38.25" hidden="1" customHeight="1">
      <c r="B71" s="147" t="s">
        <v>50</v>
      </c>
      <c r="C71" s="138"/>
      <c r="D71" s="138"/>
      <c r="E71" s="138"/>
      <c r="F71" s="138"/>
      <c r="G71" s="138"/>
      <c r="H71" s="147" t="s">
        <v>51</v>
      </c>
      <c r="I71" s="147"/>
      <c r="J71" s="147"/>
      <c r="K71" s="147"/>
      <c r="L71" s="147"/>
      <c r="M71" s="147"/>
      <c r="N71" s="148" t="s">
        <v>35</v>
      </c>
      <c r="O71" s="148"/>
      <c r="P71" s="148"/>
      <c r="Q71" s="148"/>
      <c r="R71" s="148"/>
      <c r="S71" s="148"/>
      <c r="T71" s="148"/>
    </row>
    <row r="72" spans="1:38" hidden="1">
      <c r="B72" s="47"/>
      <c r="C72" s="63"/>
      <c r="D72" s="63"/>
      <c r="E72" s="64"/>
      <c r="F72" s="64"/>
      <c r="G72" s="64"/>
      <c r="H72" s="65"/>
      <c r="I72" s="66"/>
      <c r="J72" s="66"/>
      <c r="K72" s="3"/>
      <c r="L72" s="3"/>
      <c r="M72" s="3"/>
      <c r="N72" s="3"/>
      <c r="O72" s="3"/>
      <c r="P72" s="3"/>
      <c r="Q72" s="3"/>
      <c r="R72" s="3"/>
      <c r="S72" s="3"/>
      <c r="T72" s="3"/>
    </row>
    <row r="73" spans="1:38" hidden="1">
      <c r="B73" s="138" t="s">
        <v>36</v>
      </c>
      <c r="C73" s="138"/>
      <c r="D73" s="140" t="s">
        <v>37</v>
      </c>
      <c r="E73" s="140"/>
      <c r="F73" s="140"/>
      <c r="G73" s="140"/>
      <c r="H73" s="140"/>
      <c r="I73" s="66"/>
      <c r="J73" s="66"/>
      <c r="K73" s="52"/>
      <c r="L73" s="52"/>
      <c r="M73" s="52"/>
      <c r="N73" s="52"/>
      <c r="O73" s="52"/>
      <c r="P73" s="52"/>
      <c r="Q73" s="52"/>
      <c r="R73" s="52"/>
      <c r="S73" s="52"/>
      <c r="T73" s="52"/>
    </row>
    <row r="74" spans="1:38" hidden="1"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</row>
    <row r="75" spans="1:38" hidden="1"/>
    <row r="76" spans="1:38" hidden="1"/>
    <row r="77" spans="1:38" hidden="1"/>
    <row r="78" spans="1:38" hidden="1"/>
    <row r="79" spans="1:38" hidden="1">
      <c r="B79" s="145"/>
      <c r="C79" s="145"/>
      <c r="D79" s="145"/>
      <c r="E79" s="145"/>
      <c r="F79" s="145"/>
      <c r="G79" s="145"/>
      <c r="H79" s="145"/>
      <c r="I79" s="145"/>
      <c r="J79" s="145"/>
      <c r="K79" s="145"/>
      <c r="L79" s="145"/>
      <c r="M79" s="145"/>
      <c r="N79" s="145" t="s">
        <v>39</v>
      </c>
      <c r="O79" s="145"/>
      <c r="P79" s="145"/>
      <c r="Q79" s="145"/>
      <c r="R79" s="145"/>
      <c r="S79" s="145"/>
      <c r="T79" s="145"/>
    </row>
  </sheetData>
  <sheetProtection formatCells="0" formatColumns="0" formatRows="0" insertColumns="0" insertRows="0" insertHyperlinks="0" deleteColumns="0" deleteRows="0" sort="0" autoFilter="0" pivotTables="0"/>
  <autoFilter ref="A9:AL51">
    <filterColumn colId="3" showButton="0"/>
    <filterColumn colId="12"/>
  </autoFilter>
  <mergeCells count="62">
    <mergeCell ref="B62:C62"/>
    <mergeCell ref="D62:H62"/>
    <mergeCell ref="N79:T79"/>
    <mergeCell ref="J68:T68"/>
    <mergeCell ref="B71:G71"/>
    <mergeCell ref="H71:M71"/>
    <mergeCell ref="N71:T71"/>
    <mergeCell ref="A68:C68"/>
    <mergeCell ref="D68:H68"/>
    <mergeCell ref="B73:C73"/>
    <mergeCell ref="D73:H73"/>
    <mergeCell ref="B79:D79"/>
    <mergeCell ref="E79:G79"/>
    <mergeCell ref="H79:M79"/>
    <mergeCell ref="R8:R9"/>
    <mergeCell ref="S8:S9"/>
    <mergeCell ref="J58:T58"/>
    <mergeCell ref="J59:T59"/>
    <mergeCell ref="B60:H60"/>
    <mergeCell ref="J60:T60"/>
    <mergeCell ref="G56:O56"/>
    <mergeCell ref="M9:M10"/>
    <mergeCell ref="N9:N10"/>
    <mergeCell ref="L8:L10"/>
    <mergeCell ref="O8:O10"/>
    <mergeCell ref="M8:N8"/>
    <mergeCell ref="G8:G9"/>
    <mergeCell ref="H8:H9"/>
    <mergeCell ref="I8:I9"/>
    <mergeCell ref="J8:J9"/>
    <mergeCell ref="K8:K9"/>
    <mergeCell ref="B10:G10"/>
    <mergeCell ref="B53:C53"/>
    <mergeCell ref="G54:O54"/>
    <mergeCell ref="G55:O55"/>
    <mergeCell ref="Z5:AC7"/>
    <mergeCell ref="AD5:AE7"/>
    <mergeCell ref="AF5:AG7"/>
    <mergeCell ref="AH5:AI7"/>
    <mergeCell ref="AJ5:AK7"/>
    <mergeCell ref="W5:W8"/>
    <mergeCell ref="X5:X8"/>
    <mergeCell ref="Y5:Y8"/>
    <mergeCell ref="B8:B9"/>
    <mergeCell ref="C8:C9"/>
    <mergeCell ref="D8:E9"/>
    <mergeCell ref="F8:F9"/>
    <mergeCell ref="B6:C6"/>
    <mergeCell ref="M6:O6"/>
    <mergeCell ref="P6:T6"/>
    <mergeCell ref="B5:C5"/>
    <mergeCell ref="M5:O5"/>
    <mergeCell ref="P5:T5"/>
    <mergeCell ref="T8:T10"/>
    <mergeCell ref="P8:P9"/>
    <mergeCell ref="Q8:Q10"/>
    <mergeCell ref="H1:K1"/>
    <mergeCell ref="L1:T1"/>
    <mergeCell ref="B2:G2"/>
    <mergeCell ref="H2:T2"/>
    <mergeCell ref="B3:G3"/>
    <mergeCell ref="H3:T3"/>
  </mergeCells>
  <conditionalFormatting sqref="H11:P51">
    <cfRule type="cellIs" dxfId="10" priority="3" operator="greaterThan">
      <formula>10</formula>
    </cfRule>
  </conditionalFormatting>
  <conditionalFormatting sqref="C1:C1048576">
    <cfRule type="duplicateValues" dxfId="9" priority="2"/>
  </conditionalFormatting>
  <conditionalFormatting sqref="C59:C67">
    <cfRule type="duplicateValues" dxfId="8" priority="1"/>
  </conditionalFormatting>
  <dataValidations count="2">
    <dataValidation allowBlank="1" showInputMessage="1" showErrorMessage="1" errorTitle="Không xóa dữ liệu" error="Không xóa dữ liệu" prompt="Không xóa dữ liệu" sqref="D56 V11:W51 W5:AK9 X3:AK4 AL3:AL9"/>
    <dataValidation type="list" allowBlank="1" showInputMessage="1" showErrorMessage="1" sqref="D5">
      <formula1>Ten_mon</formula1>
    </dataValidation>
  </dataValidations>
  <pageMargins left="3.937007874015748E-2" right="3.937007874015748E-2" top="0.23622047244094491" bottom="0.35433070866141736" header="0.15748031496062992" footer="0.11811023622047245"/>
  <pageSetup paperSize="9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>
  <dimension ref="A1:AN59"/>
  <sheetViews>
    <sheetView workbookViewId="0">
      <pane ySplit="4" topLeftCell="A5" activePane="bottomLeft" state="frozen"/>
      <selection activeCell="R4" sqref="R1:S1048576"/>
      <selection pane="bottomLeft" activeCell="P30" sqref="P30"/>
    </sheetView>
  </sheetViews>
  <sheetFormatPr defaultColWidth="9" defaultRowHeight="15.75"/>
  <cols>
    <col min="1" max="1" width="1.25" style="1" customWidth="1"/>
    <col min="2" max="2" width="4" style="1" customWidth="1"/>
    <col min="3" max="3" width="11.875" style="1" customWidth="1"/>
    <col min="4" max="4" width="13.375" style="1" customWidth="1"/>
    <col min="5" max="5" width="7.25" style="1" customWidth="1"/>
    <col min="6" max="6" width="9.375" style="1" hidden="1" customWidth="1"/>
    <col min="7" max="7" width="13" style="1" customWidth="1"/>
    <col min="8" max="9" width="4.625" style="1" customWidth="1"/>
    <col min="10" max="10" width="4.625" style="1" hidden="1" customWidth="1"/>
    <col min="11" max="11" width="4.625" style="1" customWidth="1"/>
    <col min="12" max="12" width="3.25" style="1" hidden="1" customWidth="1"/>
    <col min="13" max="13" width="4.875" style="1" hidden="1" customWidth="1"/>
    <col min="14" max="14" width="12.625" style="1" hidden="1" customWidth="1"/>
    <col min="15" max="15" width="9" style="1" hidden="1" customWidth="1"/>
    <col min="16" max="16" width="5.75" style="1" customWidth="1"/>
    <col min="17" max="17" width="6.5" style="1" customWidth="1"/>
    <col min="18" max="18" width="6.5" style="1" hidden="1" customWidth="1"/>
    <col min="19" max="19" width="11.875" style="1" hidden="1" customWidth="1"/>
    <col min="20" max="20" width="16" style="1" customWidth="1"/>
    <col min="21" max="21" width="6.5" style="1" customWidth="1"/>
    <col min="22" max="22" width="6.5" style="69" customWidth="1"/>
    <col min="23" max="38" width="9" style="68"/>
    <col min="39" max="39" width="9" style="1"/>
    <col min="40" max="40" width="23.625" style="1" bestFit="1" customWidth="1"/>
    <col min="41" max="16384" width="9" style="1"/>
  </cols>
  <sheetData>
    <row r="1" spans="2:40" ht="26.25" hidden="1">
      <c r="H1" s="120" t="s">
        <v>0</v>
      </c>
      <c r="I1" s="120"/>
      <c r="J1" s="120"/>
      <c r="K1" s="120"/>
      <c r="L1" s="153"/>
      <c r="M1" s="153"/>
      <c r="N1" s="153"/>
      <c r="O1" s="153"/>
      <c r="P1" s="153"/>
      <c r="Q1" s="153"/>
      <c r="R1" s="153"/>
      <c r="S1" s="153"/>
      <c r="T1" s="153"/>
    </row>
    <row r="2" spans="2:40" ht="27.75" customHeight="1">
      <c r="B2" s="122" t="s">
        <v>1</v>
      </c>
      <c r="C2" s="122"/>
      <c r="D2" s="122"/>
      <c r="E2" s="122"/>
      <c r="F2" s="122"/>
      <c r="G2" s="122"/>
      <c r="H2" s="123" t="s">
        <v>710</v>
      </c>
      <c r="I2" s="123"/>
      <c r="J2" s="123"/>
      <c r="K2" s="123"/>
      <c r="L2" s="123"/>
      <c r="M2" s="123"/>
      <c r="N2" s="123"/>
      <c r="O2" s="123"/>
      <c r="P2" s="123"/>
      <c r="Q2" s="123"/>
      <c r="R2" s="123"/>
      <c r="S2" s="123"/>
      <c r="T2" s="123"/>
      <c r="U2" s="3"/>
    </row>
    <row r="3" spans="2:40" ht="25.5" customHeight="1">
      <c r="B3" s="124" t="s">
        <v>2</v>
      </c>
      <c r="C3" s="124"/>
      <c r="D3" s="124"/>
      <c r="E3" s="124"/>
      <c r="F3" s="124"/>
      <c r="G3" s="124"/>
      <c r="H3" s="125" t="s">
        <v>711</v>
      </c>
      <c r="I3" s="125"/>
      <c r="J3" s="125"/>
      <c r="K3" s="125"/>
      <c r="L3" s="125"/>
      <c r="M3" s="125"/>
      <c r="N3" s="125"/>
      <c r="O3" s="125"/>
      <c r="P3" s="125"/>
      <c r="Q3" s="125"/>
      <c r="R3" s="125"/>
      <c r="S3" s="125"/>
      <c r="T3" s="125"/>
      <c r="U3" s="4"/>
      <c r="V3" s="95"/>
      <c r="AD3" s="69"/>
      <c r="AE3" s="70"/>
      <c r="AF3" s="69"/>
      <c r="AG3" s="69"/>
      <c r="AH3" s="69"/>
      <c r="AI3" s="70"/>
      <c r="AJ3" s="69"/>
    </row>
    <row r="4" spans="2:40" ht="4.5" customHeight="1">
      <c r="B4" s="5"/>
      <c r="C4" s="5"/>
      <c r="D4" s="5"/>
      <c r="E4" s="5"/>
      <c r="F4" s="5"/>
      <c r="G4" s="6"/>
      <c r="H4" s="6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4"/>
      <c r="V4" s="95"/>
      <c r="AE4" s="71"/>
      <c r="AI4" s="71"/>
    </row>
    <row r="5" spans="2:40" ht="23.25" customHeight="1">
      <c r="B5" s="114" t="s">
        <v>3</v>
      </c>
      <c r="C5" s="114"/>
      <c r="D5" s="100" t="s">
        <v>87</v>
      </c>
      <c r="E5" s="100"/>
      <c r="F5" s="100"/>
      <c r="G5" s="100"/>
      <c r="H5" s="100"/>
      <c r="I5" s="100"/>
      <c r="J5" s="100"/>
      <c r="K5" s="100"/>
      <c r="L5" s="100"/>
      <c r="M5" s="137"/>
      <c r="N5" s="137"/>
      <c r="O5" s="137"/>
      <c r="P5" s="146" t="s">
        <v>448</v>
      </c>
      <c r="Q5" s="146"/>
      <c r="R5" s="146"/>
      <c r="S5" s="146"/>
      <c r="T5" s="146"/>
      <c r="W5" s="126" t="s">
        <v>46</v>
      </c>
      <c r="X5" s="126" t="s">
        <v>9</v>
      </c>
      <c r="Y5" s="126" t="s">
        <v>45</v>
      </c>
      <c r="Z5" s="126" t="s">
        <v>44</v>
      </c>
      <c r="AA5" s="126"/>
      <c r="AB5" s="126"/>
      <c r="AC5" s="126"/>
      <c r="AD5" s="126" t="s">
        <v>43</v>
      </c>
      <c r="AE5" s="126"/>
      <c r="AF5" s="126" t="s">
        <v>41</v>
      </c>
      <c r="AG5" s="126"/>
      <c r="AH5" s="126" t="s">
        <v>42</v>
      </c>
      <c r="AI5" s="126"/>
      <c r="AJ5" s="126" t="s">
        <v>40</v>
      </c>
      <c r="AK5" s="126"/>
      <c r="AL5" s="89"/>
    </row>
    <row r="6" spans="2:40" ht="17.25" customHeight="1">
      <c r="B6" s="136" t="s">
        <v>4</v>
      </c>
      <c r="C6" s="136"/>
      <c r="D6" s="8"/>
      <c r="G6" s="107" t="s">
        <v>362</v>
      </c>
      <c r="H6" s="107"/>
      <c r="I6" s="107"/>
      <c r="J6" s="107"/>
      <c r="K6" s="107"/>
      <c r="L6" s="107"/>
      <c r="M6" s="114"/>
      <c r="N6" s="114"/>
      <c r="O6" s="114"/>
      <c r="P6" s="146" t="s">
        <v>89</v>
      </c>
      <c r="Q6" s="146"/>
      <c r="R6" s="146"/>
      <c r="S6" s="146"/>
      <c r="T6" s="146"/>
      <c r="W6" s="126"/>
      <c r="X6" s="126"/>
      <c r="Y6" s="126"/>
      <c r="Z6" s="126"/>
      <c r="AA6" s="126"/>
      <c r="AB6" s="126"/>
      <c r="AC6" s="126"/>
      <c r="AD6" s="126"/>
      <c r="AE6" s="126"/>
      <c r="AF6" s="126"/>
      <c r="AG6" s="126"/>
      <c r="AH6" s="126"/>
      <c r="AI6" s="126"/>
      <c r="AJ6" s="126"/>
      <c r="AK6" s="126"/>
      <c r="AL6" s="89"/>
    </row>
    <row r="7" spans="2:40" ht="5.25" customHeight="1"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67"/>
      <c r="Q7" s="3"/>
      <c r="R7" s="3"/>
      <c r="S7" s="3"/>
      <c r="T7" s="3"/>
      <c r="W7" s="126"/>
      <c r="X7" s="126"/>
      <c r="Y7" s="126"/>
      <c r="Z7" s="126"/>
      <c r="AA7" s="126"/>
      <c r="AB7" s="126"/>
      <c r="AC7" s="126"/>
      <c r="AD7" s="126"/>
      <c r="AE7" s="126"/>
      <c r="AF7" s="126"/>
      <c r="AG7" s="126"/>
      <c r="AH7" s="126"/>
      <c r="AI7" s="126"/>
      <c r="AJ7" s="126"/>
      <c r="AK7" s="126"/>
      <c r="AL7" s="89"/>
    </row>
    <row r="8" spans="2:40" ht="44.25" customHeight="1">
      <c r="B8" s="115" t="s">
        <v>5</v>
      </c>
      <c r="C8" s="127" t="s">
        <v>6</v>
      </c>
      <c r="D8" s="129" t="s">
        <v>7</v>
      </c>
      <c r="E8" s="130"/>
      <c r="F8" s="115" t="s">
        <v>8</v>
      </c>
      <c r="G8" s="115" t="s">
        <v>9</v>
      </c>
      <c r="H8" s="133" t="s">
        <v>10</v>
      </c>
      <c r="I8" s="133" t="s">
        <v>11</v>
      </c>
      <c r="J8" s="133" t="s">
        <v>12</v>
      </c>
      <c r="K8" s="133" t="s">
        <v>13</v>
      </c>
      <c r="L8" s="129" t="s">
        <v>14</v>
      </c>
      <c r="M8" s="134" t="s">
        <v>47</v>
      </c>
      <c r="N8" s="135"/>
      <c r="O8" s="115" t="s">
        <v>15</v>
      </c>
      <c r="P8" s="144" t="s">
        <v>16</v>
      </c>
      <c r="Q8" s="115" t="s">
        <v>17</v>
      </c>
      <c r="R8" s="144" t="s">
        <v>18</v>
      </c>
      <c r="S8" s="115" t="s">
        <v>19</v>
      </c>
      <c r="T8" s="115" t="s">
        <v>20</v>
      </c>
      <c r="W8" s="126"/>
      <c r="X8" s="126"/>
      <c r="Y8" s="126"/>
      <c r="Z8" s="72" t="s">
        <v>21</v>
      </c>
      <c r="AA8" s="72" t="s">
        <v>22</v>
      </c>
      <c r="AB8" s="72" t="s">
        <v>23</v>
      </c>
      <c r="AC8" s="72" t="s">
        <v>24</v>
      </c>
      <c r="AD8" s="72" t="s">
        <v>25</v>
      </c>
      <c r="AE8" s="72" t="s">
        <v>24</v>
      </c>
      <c r="AF8" s="72" t="s">
        <v>25</v>
      </c>
      <c r="AG8" s="72" t="s">
        <v>24</v>
      </c>
      <c r="AH8" s="72" t="s">
        <v>25</v>
      </c>
      <c r="AI8" s="72" t="s">
        <v>24</v>
      </c>
      <c r="AJ8" s="72" t="s">
        <v>25</v>
      </c>
      <c r="AK8" s="73" t="s">
        <v>24</v>
      </c>
      <c r="AL8" s="87"/>
    </row>
    <row r="9" spans="2:40" ht="44.25" customHeight="1">
      <c r="B9" s="116"/>
      <c r="C9" s="128"/>
      <c r="D9" s="131"/>
      <c r="E9" s="132"/>
      <c r="F9" s="116"/>
      <c r="G9" s="116"/>
      <c r="H9" s="133"/>
      <c r="I9" s="133"/>
      <c r="J9" s="133"/>
      <c r="K9" s="133"/>
      <c r="L9" s="151"/>
      <c r="M9" s="115" t="s">
        <v>48</v>
      </c>
      <c r="N9" s="117" t="s">
        <v>49</v>
      </c>
      <c r="O9" s="141"/>
      <c r="P9" s="144"/>
      <c r="Q9" s="141"/>
      <c r="R9" s="144"/>
      <c r="S9" s="116"/>
      <c r="T9" s="141"/>
      <c r="V9" s="96"/>
      <c r="W9" s="74" t="str">
        <f>+D5</f>
        <v>Phân tích thiết kế đảm bảo chất lượng phần mềm</v>
      </c>
      <c r="X9" s="75" t="str">
        <f>+P5</f>
        <v>Nhóm: 06</v>
      </c>
      <c r="Y9" s="76">
        <f>+$AH$9+$AJ$9+$AF$9</f>
        <v>21</v>
      </c>
      <c r="Z9" s="70">
        <f>COUNTIF($S$10:$S$91,"Khiển trách")</f>
        <v>0</v>
      </c>
      <c r="AA9" s="70">
        <f>COUNTIF($S$10:$S$91,"Cảnh cáo")</f>
        <v>0</v>
      </c>
      <c r="AB9" s="70">
        <f>COUNTIF($S$10:$S$91,"Đình chỉ thi")</f>
        <v>0</v>
      </c>
      <c r="AC9" s="77">
        <f>+($Z$9+$AA$9+$AB$9)/$Y$9*100%</f>
        <v>0</v>
      </c>
      <c r="AD9" s="70">
        <f>SUM(COUNTIF($S$10:$S$89,"Vắng"),COUNTIF($S$10:$S$89,"Vắng có phép"))</f>
        <v>0</v>
      </c>
      <c r="AE9" s="78">
        <f>+$AD$9/$Y$9</f>
        <v>0</v>
      </c>
      <c r="AF9" s="79">
        <f>COUNTIF($V$10:$V$89,"Thi lại")</f>
        <v>0</v>
      </c>
      <c r="AG9" s="78">
        <f>+$AF$9/$Y$9</f>
        <v>0</v>
      </c>
      <c r="AH9" s="79">
        <f>COUNTIF($V$10:$V$90,"Học lại")</f>
        <v>12</v>
      </c>
      <c r="AI9" s="78">
        <f>+$AH$9/$Y$9</f>
        <v>0.5714285714285714</v>
      </c>
      <c r="AJ9" s="70">
        <f>COUNTIF($V$11:$V$90,"Đạt")</f>
        <v>9</v>
      </c>
      <c r="AK9" s="77">
        <f>+$AJ$9/$Y$9</f>
        <v>0.42857142857142855</v>
      </c>
      <c r="AL9" s="88"/>
    </row>
    <row r="10" spans="2:40" ht="14.25" customHeight="1">
      <c r="B10" s="134" t="s">
        <v>26</v>
      </c>
      <c r="C10" s="135"/>
      <c r="D10" s="135"/>
      <c r="E10" s="135"/>
      <c r="F10" s="135"/>
      <c r="G10" s="142"/>
      <c r="H10" s="98">
        <v>10</v>
      </c>
      <c r="I10" s="98">
        <v>20</v>
      </c>
      <c r="J10" s="99"/>
      <c r="K10" s="98">
        <v>20</v>
      </c>
      <c r="L10" s="131"/>
      <c r="M10" s="116"/>
      <c r="N10" s="118"/>
      <c r="O10" s="116"/>
      <c r="P10" s="112">
        <f>100-(H10+I10+J10+K10)</f>
        <v>50</v>
      </c>
      <c r="Q10" s="116"/>
      <c r="R10" s="10"/>
      <c r="S10" s="10"/>
      <c r="T10" s="116"/>
      <c r="W10" s="69"/>
      <c r="X10" s="80"/>
      <c r="Y10" s="80"/>
      <c r="Z10" s="80"/>
      <c r="AA10" s="80"/>
      <c r="AB10" s="80"/>
      <c r="AC10" s="80"/>
      <c r="AD10" s="80"/>
      <c r="AE10" s="80"/>
      <c r="AF10" s="80"/>
      <c r="AG10" s="80"/>
      <c r="AH10" s="80"/>
      <c r="AI10" s="80"/>
      <c r="AJ10" s="80"/>
      <c r="AK10" s="80"/>
      <c r="AL10" s="89"/>
    </row>
    <row r="11" spans="2:40" ht="18.75" customHeight="1">
      <c r="B11" s="11">
        <v>1</v>
      </c>
      <c r="C11" s="12" t="s">
        <v>672</v>
      </c>
      <c r="D11" s="13" t="s">
        <v>673</v>
      </c>
      <c r="E11" s="14" t="s">
        <v>104</v>
      </c>
      <c r="F11" s="15">
        <v>34413</v>
      </c>
      <c r="G11" s="23" t="s">
        <v>674</v>
      </c>
      <c r="H11" s="16">
        <v>8</v>
      </c>
      <c r="I11" s="16">
        <v>3</v>
      </c>
      <c r="J11" s="16" t="s">
        <v>27</v>
      </c>
      <c r="K11" s="16">
        <v>2</v>
      </c>
      <c r="L11" s="17"/>
      <c r="M11" s="17"/>
      <c r="N11" s="17"/>
      <c r="O11" s="17"/>
      <c r="P11" s="18">
        <v>3</v>
      </c>
      <c r="Q11" s="19">
        <f t="shared" ref="Q11:Q31" si="0">ROUND(SUMPRODUCT(H11:P11,$H$10:$P$10)/100,1)</f>
        <v>3.3</v>
      </c>
      <c r="R11" s="20" t="str">
        <f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F</v>
      </c>
      <c r="S11" s="20" t="str">
        <f t="shared" ref="S11:S31" si="1">IF($Q11&lt;4,"Kém",IF(AND($Q11&gt;=4,$Q11&lt;=5.4),"Trung bình yếu",IF(AND($Q11&gt;=5.5,$Q11&lt;=6.9),"Trung bình",IF(AND($Q11&gt;=7,$Q11&lt;=8.4),"Khá",IF(AND($Q11&gt;=8.5,$Q11&lt;=10),"Giỏi","")))))</f>
        <v>Kém</v>
      </c>
      <c r="T11" s="21" t="str">
        <f>+IF(OR($H11=0,$I11=0,$J11=0,$K11=0),"Không đủ ĐKDT","")</f>
        <v/>
      </c>
      <c r="U11" s="3"/>
      <c r="V11" s="97" t="str">
        <f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Học lại</v>
      </c>
      <c r="W11" s="81"/>
      <c r="X11" s="80"/>
      <c r="Y11" s="80"/>
      <c r="Z11" s="80"/>
      <c r="AA11" s="80"/>
      <c r="AB11" s="80"/>
      <c r="AC11" s="80"/>
      <c r="AD11" s="80"/>
      <c r="AE11" s="80"/>
      <c r="AF11" s="80"/>
      <c r="AG11" s="80"/>
      <c r="AH11" s="80"/>
      <c r="AI11" s="80"/>
      <c r="AJ11" s="80"/>
      <c r="AK11" s="80"/>
      <c r="AL11" s="89"/>
      <c r="AN11" s="101" t="s">
        <v>54</v>
      </c>
    </row>
    <row r="12" spans="2:40" ht="18.75" customHeight="1">
      <c r="B12" s="22">
        <v>2</v>
      </c>
      <c r="C12" s="23" t="s">
        <v>675</v>
      </c>
      <c r="D12" s="24" t="s">
        <v>676</v>
      </c>
      <c r="E12" s="25" t="s">
        <v>104</v>
      </c>
      <c r="F12" s="26">
        <v>34137</v>
      </c>
      <c r="G12" s="23" t="s">
        <v>674</v>
      </c>
      <c r="H12" s="27">
        <v>9</v>
      </c>
      <c r="I12" s="27">
        <v>4</v>
      </c>
      <c r="J12" s="27" t="s">
        <v>27</v>
      </c>
      <c r="K12" s="27">
        <v>4</v>
      </c>
      <c r="L12" s="28"/>
      <c r="M12" s="28"/>
      <c r="N12" s="28"/>
      <c r="O12" s="28"/>
      <c r="P12" s="29">
        <v>4</v>
      </c>
      <c r="Q12" s="30">
        <f t="shared" si="0"/>
        <v>4.5</v>
      </c>
      <c r="R12" s="31" t="str">
        <f>IF(AND($Q12&gt;=9,$Q12&lt;=10),"A+","")&amp;IF(AND($Q12&gt;=8.5,$Q12&lt;=8.9),"A","")&amp;IF(AND($Q12&gt;=8,$Q12&lt;=8.4),"B+","")&amp;IF(AND($Q12&gt;=7,$Q12&lt;=7.9),"B","")&amp;IF(AND($Q12&gt;=6.5,$Q12&lt;=6.9),"C+","")&amp;IF(AND($Q12&gt;=5.5,$Q12&lt;=6.4),"C","")&amp;IF(AND($Q12&gt;=5,$Q12&lt;=5.4),"D+","")&amp;IF(AND($Q12&gt;=4,$Q12&lt;=4.9),"D","")&amp;IF(AND($Q12&lt;4),"F","")</f>
        <v>D</v>
      </c>
      <c r="S12" s="32" t="str">
        <f t="shared" si="1"/>
        <v>Trung bình yếu</v>
      </c>
      <c r="T12" s="33" t="str">
        <f>+IF(OR($H12=0,$I12=0,$J12=0,$K12=0),"Không đủ ĐKDT","")</f>
        <v/>
      </c>
      <c r="U12" s="3"/>
      <c r="V12" s="97" t="str">
        <f t="shared" ref="V12:V31" si="2">IF(T12="Không đủ ĐKDT","Học lại",IF(T12="Đình chỉ thi","Học lại",IF(AND(MID(G12,2,2)&gt;="12",T12="Vắng"),"Học lại",IF(T12="Vắng có phép", "Thi lại",IF(T12="Nợ học phí", "Thi lại",IF(AND((MID(G12,2,2)&lt;"12"),Q12&lt;4.5),"Thi lại",IF(Q12&lt;4,"Học lại","Đạt")))))))</f>
        <v>Đạt</v>
      </c>
      <c r="W12" s="81"/>
      <c r="X12" s="80"/>
      <c r="Y12" s="80"/>
      <c r="Z12" s="80"/>
      <c r="AA12" s="72"/>
      <c r="AB12" s="72"/>
      <c r="AC12" s="72"/>
      <c r="AD12" s="72"/>
      <c r="AE12" s="71"/>
      <c r="AF12" s="72"/>
      <c r="AG12" s="72"/>
      <c r="AH12" s="72"/>
      <c r="AI12" s="72"/>
      <c r="AJ12" s="72"/>
      <c r="AK12" s="72"/>
      <c r="AL12" s="87"/>
      <c r="AN12" s="102" t="s">
        <v>55</v>
      </c>
    </row>
    <row r="13" spans="2:40" ht="18.75" customHeight="1">
      <c r="B13" s="22">
        <v>3</v>
      </c>
      <c r="C13" s="23" t="s">
        <v>677</v>
      </c>
      <c r="D13" s="24" t="s">
        <v>678</v>
      </c>
      <c r="E13" s="25" t="s">
        <v>104</v>
      </c>
      <c r="F13" s="26">
        <v>34688</v>
      </c>
      <c r="G13" s="23" t="s">
        <v>674</v>
      </c>
      <c r="H13" s="27">
        <v>9</v>
      </c>
      <c r="I13" s="27">
        <v>4</v>
      </c>
      <c r="J13" s="27" t="s">
        <v>27</v>
      </c>
      <c r="K13" s="27">
        <v>3</v>
      </c>
      <c r="L13" s="34"/>
      <c r="M13" s="34"/>
      <c r="N13" s="34"/>
      <c r="O13" s="34"/>
      <c r="P13" s="29">
        <v>3.5</v>
      </c>
      <c r="Q13" s="30">
        <f t="shared" si="0"/>
        <v>4.0999999999999996</v>
      </c>
      <c r="R13" s="31" t="str">
        <f t="shared" ref="R13:R31" si="3">IF(AND($Q13&gt;=9,$Q13&lt;=10),"A+","")&amp;IF(AND($Q13&gt;=8.5,$Q13&lt;=8.9),"A","")&amp;IF(AND($Q13&gt;=8,$Q13&lt;=8.4),"B+","")&amp;IF(AND($Q13&gt;=7,$Q13&lt;=7.9),"B","")&amp;IF(AND($Q13&gt;=6.5,$Q13&lt;=6.9),"C+","")&amp;IF(AND($Q13&gt;=5.5,$Q13&lt;=6.4),"C","")&amp;IF(AND($Q13&gt;=5,$Q13&lt;=5.4),"D+","")&amp;IF(AND($Q13&gt;=4,$Q13&lt;=4.9),"D","")&amp;IF(AND($Q13&lt;4),"F","")</f>
        <v>D</v>
      </c>
      <c r="S13" s="32" t="str">
        <f t="shared" si="1"/>
        <v>Trung bình yếu</v>
      </c>
      <c r="T13" s="33" t="str">
        <f t="shared" ref="T13:T31" si="4">+IF(OR($H13=0,$I13=0,$J13=0,$K13=0),"Không đủ ĐKDT","")</f>
        <v/>
      </c>
      <c r="U13" s="3"/>
      <c r="V13" s="97" t="str">
        <f t="shared" si="2"/>
        <v>Đạt</v>
      </c>
      <c r="W13" s="81"/>
      <c r="X13" s="82"/>
      <c r="Y13" s="82"/>
      <c r="Z13" s="108"/>
      <c r="AA13" s="71"/>
      <c r="AB13" s="71"/>
      <c r="AC13" s="71"/>
      <c r="AD13" s="83"/>
      <c r="AE13" s="71"/>
      <c r="AF13" s="84"/>
      <c r="AG13" s="85"/>
      <c r="AH13" s="84"/>
      <c r="AI13" s="85"/>
      <c r="AJ13" s="84"/>
      <c r="AK13" s="71"/>
      <c r="AL13" s="90"/>
      <c r="AN13" s="103" t="s">
        <v>87</v>
      </c>
    </row>
    <row r="14" spans="2:40" ht="18.75" customHeight="1">
      <c r="B14" s="22">
        <v>4</v>
      </c>
      <c r="C14" s="23" t="s">
        <v>679</v>
      </c>
      <c r="D14" s="24" t="s">
        <v>364</v>
      </c>
      <c r="E14" s="25" t="s">
        <v>104</v>
      </c>
      <c r="F14" s="26">
        <v>34644</v>
      </c>
      <c r="G14" s="23" t="s">
        <v>674</v>
      </c>
      <c r="H14" s="27">
        <v>9</v>
      </c>
      <c r="I14" s="27">
        <v>4</v>
      </c>
      <c r="J14" s="27" t="s">
        <v>27</v>
      </c>
      <c r="K14" s="27">
        <v>3</v>
      </c>
      <c r="L14" s="34"/>
      <c r="M14" s="34"/>
      <c r="N14" s="34"/>
      <c r="O14" s="34"/>
      <c r="P14" s="29">
        <v>3.5</v>
      </c>
      <c r="Q14" s="30">
        <f t="shared" si="0"/>
        <v>4.0999999999999996</v>
      </c>
      <c r="R14" s="31" t="str">
        <f t="shared" si="3"/>
        <v>D</v>
      </c>
      <c r="S14" s="32" t="str">
        <f t="shared" si="1"/>
        <v>Trung bình yếu</v>
      </c>
      <c r="T14" s="33" t="str">
        <f t="shared" si="4"/>
        <v/>
      </c>
      <c r="U14" s="3"/>
      <c r="V14" s="97" t="str">
        <f t="shared" si="2"/>
        <v>Đạt</v>
      </c>
      <c r="W14" s="81"/>
      <c r="X14" s="69"/>
      <c r="Y14" s="69"/>
      <c r="Z14" s="69"/>
      <c r="AA14" s="69"/>
      <c r="AB14" s="69"/>
      <c r="AC14" s="69"/>
      <c r="AD14" s="69"/>
      <c r="AE14" s="69"/>
      <c r="AF14" s="69"/>
      <c r="AG14" s="69"/>
      <c r="AH14" s="69"/>
      <c r="AI14" s="69"/>
      <c r="AJ14" s="69"/>
      <c r="AK14" s="69"/>
      <c r="AL14" s="2"/>
      <c r="AN14" s="103" t="s">
        <v>56</v>
      </c>
    </row>
    <row r="15" spans="2:40" ht="18.75" customHeight="1">
      <c r="B15" s="22">
        <v>5</v>
      </c>
      <c r="C15" s="23" t="s">
        <v>680</v>
      </c>
      <c r="D15" s="24" t="s">
        <v>681</v>
      </c>
      <c r="E15" s="25" t="s">
        <v>104</v>
      </c>
      <c r="F15" s="26">
        <v>34541</v>
      </c>
      <c r="G15" s="23" t="s">
        <v>674</v>
      </c>
      <c r="H15" s="27">
        <v>9</v>
      </c>
      <c r="I15" s="27">
        <v>1</v>
      </c>
      <c r="J15" s="27" t="s">
        <v>27</v>
      </c>
      <c r="K15" s="27">
        <v>2</v>
      </c>
      <c r="L15" s="34"/>
      <c r="M15" s="34"/>
      <c r="N15" s="34"/>
      <c r="O15" s="34"/>
      <c r="P15" s="29">
        <v>2</v>
      </c>
      <c r="Q15" s="30">
        <f t="shared" si="0"/>
        <v>2.5</v>
      </c>
      <c r="R15" s="31" t="str">
        <f t="shared" si="3"/>
        <v>F</v>
      </c>
      <c r="S15" s="32" t="str">
        <f t="shared" si="1"/>
        <v>Kém</v>
      </c>
      <c r="T15" s="33" t="str">
        <f t="shared" si="4"/>
        <v/>
      </c>
      <c r="U15" s="3"/>
      <c r="V15" s="97" t="str">
        <f t="shared" si="2"/>
        <v>Học lại</v>
      </c>
      <c r="W15" s="81"/>
      <c r="X15" s="69"/>
      <c r="Y15" s="69"/>
      <c r="Z15" s="69"/>
      <c r="AA15" s="69"/>
      <c r="AB15" s="69"/>
      <c r="AC15" s="69"/>
      <c r="AD15" s="69"/>
      <c r="AE15" s="69"/>
      <c r="AF15" s="69"/>
      <c r="AG15" s="69"/>
      <c r="AH15" s="69"/>
      <c r="AI15" s="69"/>
      <c r="AJ15" s="69"/>
      <c r="AK15" s="69"/>
      <c r="AL15" s="2"/>
      <c r="AN15" s="102" t="s">
        <v>57</v>
      </c>
    </row>
    <row r="16" spans="2:40" ht="18.75" customHeight="1">
      <c r="B16" s="22">
        <v>6</v>
      </c>
      <c r="C16" s="23" t="s">
        <v>682</v>
      </c>
      <c r="D16" s="24" t="s">
        <v>683</v>
      </c>
      <c r="E16" s="25" t="s">
        <v>684</v>
      </c>
      <c r="F16" s="26">
        <v>34523</v>
      </c>
      <c r="G16" s="23" t="s">
        <v>674</v>
      </c>
      <c r="H16" s="27">
        <v>8</v>
      </c>
      <c r="I16" s="27">
        <v>2</v>
      </c>
      <c r="J16" s="27" t="s">
        <v>27</v>
      </c>
      <c r="K16" s="27">
        <v>4</v>
      </c>
      <c r="L16" s="34"/>
      <c r="M16" s="34"/>
      <c r="N16" s="34"/>
      <c r="O16" s="34"/>
      <c r="P16" s="29">
        <v>3</v>
      </c>
      <c r="Q16" s="30">
        <f t="shared" si="0"/>
        <v>3.5</v>
      </c>
      <c r="R16" s="31" t="str">
        <f t="shared" si="3"/>
        <v>F</v>
      </c>
      <c r="S16" s="32" t="str">
        <f t="shared" si="1"/>
        <v>Kém</v>
      </c>
      <c r="T16" s="33" t="str">
        <f t="shared" si="4"/>
        <v/>
      </c>
      <c r="U16" s="3"/>
      <c r="V16" s="97" t="str">
        <f t="shared" si="2"/>
        <v>Học lại</v>
      </c>
      <c r="W16" s="81"/>
      <c r="X16" s="69"/>
      <c r="Y16" s="69"/>
      <c r="Z16" s="69"/>
      <c r="AA16" s="69"/>
      <c r="AB16" s="69"/>
      <c r="AC16" s="69"/>
      <c r="AD16" s="69"/>
      <c r="AE16" s="69"/>
      <c r="AF16" s="69"/>
      <c r="AG16" s="69"/>
      <c r="AH16" s="69"/>
      <c r="AI16" s="69"/>
      <c r="AJ16" s="69"/>
      <c r="AK16" s="69"/>
      <c r="AL16" s="2"/>
      <c r="AN16" s="102" t="s">
        <v>58</v>
      </c>
    </row>
    <row r="17" spans="1:40" ht="18.75" customHeight="1">
      <c r="B17" s="22">
        <v>7</v>
      </c>
      <c r="C17" s="23" t="s">
        <v>685</v>
      </c>
      <c r="D17" s="24" t="s">
        <v>314</v>
      </c>
      <c r="E17" s="25" t="s">
        <v>119</v>
      </c>
      <c r="F17" s="26">
        <v>34212</v>
      </c>
      <c r="G17" s="23" t="s">
        <v>674</v>
      </c>
      <c r="H17" s="27"/>
      <c r="I17" s="27"/>
      <c r="J17" s="27" t="s">
        <v>27</v>
      </c>
      <c r="K17" s="27"/>
      <c r="L17" s="34"/>
      <c r="M17" s="34"/>
      <c r="N17" s="34"/>
      <c r="O17" s="34"/>
      <c r="P17" s="29"/>
      <c r="Q17" s="30">
        <f t="shared" si="0"/>
        <v>0</v>
      </c>
      <c r="R17" s="31" t="str">
        <f t="shared" si="3"/>
        <v>F</v>
      </c>
      <c r="S17" s="32" t="str">
        <f t="shared" si="1"/>
        <v>Kém</v>
      </c>
      <c r="T17" s="33" t="str">
        <f t="shared" si="4"/>
        <v>Không đủ ĐKDT</v>
      </c>
      <c r="U17" s="3"/>
      <c r="V17" s="97" t="str">
        <f t="shared" si="2"/>
        <v>Học lại</v>
      </c>
      <c r="W17" s="81"/>
      <c r="X17" s="69"/>
      <c r="Y17" s="69"/>
      <c r="Z17" s="69"/>
      <c r="AA17" s="69"/>
      <c r="AB17" s="69"/>
      <c r="AC17" s="69"/>
      <c r="AD17" s="69"/>
      <c r="AE17" s="69"/>
      <c r="AF17" s="69"/>
      <c r="AG17" s="69"/>
      <c r="AH17" s="69"/>
      <c r="AI17" s="69"/>
      <c r="AJ17" s="69"/>
      <c r="AK17" s="69"/>
      <c r="AL17" s="2"/>
      <c r="AN17" s="104" t="s">
        <v>59</v>
      </c>
    </row>
    <row r="18" spans="1:40" ht="18.75" customHeight="1">
      <c r="B18" s="22">
        <v>8</v>
      </c>
      <c r="C18" s="23" t="s">
        <v>686</v>
      </c>
      <c r="D18" s="24" t="s">
        <v>64</v>
      </c>
      <c r="E18" s="25" t="s">
        <v>687</v>
      </c>
      <c r="F18" s="26">
        <v>34370</v>
      </c>
      <c r="G18" s="23" t="s">
        <v>674</v>
      </c>
      <c r="H18" s="27">
        <v>9</v>
      </c>
      <c r="I18" s="27">
        <v>1</v>
      </c>
      <c r="J18" s="27" t="s">
        <v>27</v>
      </c>
      <c r="K18" s="27">
        <v>1</v>
      </c>
      <c r="L18" s="34"/>
      <c r="M18" s="34"/>
      <c r="N18" s="34"/>
      <c r="O18" s="34"/>
      <c r="P18" s="29">
        <v>4</v>
      </c>
      <c r="Q18" s="30">
        <f t="shared" si="0"/>
        <v>3.3</v>
      </c>
      <c r="R18" s="31" t="str">
        <f t="shared" si="3"/>
        <v>F</v>
      </c>
      <c r="S18" s="32" t="str">
        <f t="shared" si="1"/>
        <v>Kém</v>
      </c>
      <c r="T18" s="33" t="str">
        <f t="shared" si="4"/>
        <v/>
      </c>
      <c r="U18" s="3"/>
      <c r="V18" s="97" t="str">
        <f t="shared" si="2"/>
        <v>Học lại</v>
      </c>
      <c r="W18" s="81"/>
      <c r="X18" s="69"/>
      <c r="Y18" s="69"/>
      <c r="Z18" s="69"/>
      <c r="AA18" s="69"/>
      <c r="AB18" s="69"/>
      <c r="AC18" s="69"/>
      <c r="AD18" s="69"/>
      <c r="AE18" s="69"/>
      <c r="AF18" s="69"/>
      <c r="AG18" s="69"/>
      <c r="AH18" s="69"/>
      <c r="AI18" s="69"/>
      <c r="AJ18" s="69"/>
      <c r="AK18" s="69"/>
      <c r="AL18" s="2"/>
      <c r="AN18" s="105" t="s">
        <v>60</v>
      </c>
    </row>
    <row r="19" spans="1:40" ht="18.75" customHeight="1">
      <c r="B19" s="22">
        <v>9</v>
      </c>
      <c r="C19" s="23" t="s">
        <v>688</v>
      </c>
      <c r="D19" s="24" t="s">
        <v>453</v>
      </c>
      <c r="E19" s="25" t="s">
        <v>330</v>
      </c>
      <c r="F19" s="26">
        <v>34674</v>
      </c>
      <c r="G19" s="23" t="s">
        <v>674</v>
      </c>
      <c r="H19" s="27">
        <v>9</v>
      </c>
      <c r="I19" s="27">
        <v>4</v>
      </c>
      <c r="J19" s="27" t="s">
        <v>27</v>
      </c>
      <c r="K19" s="27">
        <v>4</v>
      </c>
      <c r="L19" s="34"/>
      <c r="M19" s="34"/>
      <c r="N19" s="34"/>
      <c r="O19" s="34"/>
      <c r="P19" s="29">
        <v>3.5</v>
      </c>
      <c r="Q19" s="30">
        <f t="shared" si="0"/>
        <v>4.3</v>
      </c>
      <c r="R19" s="31" t="str">
        <f t="shared" si="3"/>
        <v>D</v>
      </c>
      <c r="S19" s="32" t="str">
        <f t="shared" si="1"/>
        <v>Trung bình yếu</v>
      </c>
      <c r="T19" s="33" t="str">
        <f t="shared" si="4"/>
        <v/>
      </c>
      <c r="U19" s="3"/>
      <c r="V19" s="97" t="str">
        <f t="shared" si="2"/>
        <v>Đạt</v>
      </c>
      <c r="W19" s="81"/>
      <c r="X19" s="69"/>
      <c r="Y19" s="69"/>
      <c r="Z19" s="69"/>
      <c r="AA19" s="69"/>
      <c r="AB19" s="69"/>
      <c r="AC19" s="69"/>
      <c r="AD19" s="69"/>
      <c r="AE19" s="69"/>
      <c r="AF19" s="69"/>
      <c r="AG19" s="69"/>
      <c r="AH19" s="69"/>
      <c r="AI19" s="69"/>
      <c r="AJ19" s="69"/>
      <c r="AK19" s="69"/>
      <c r="AL19" s="2"/>
      <c r="AN19" s="102" t="s">
        <v>61</v>
      </c>
    </row>
    <row r="20" spans="1:40" ht="18.75" customHeight="1">
      <c r="B20" s="22">
        <v>10</v>
      </c>
      <c r="C20" s="23" t="s">
        <v>689</v>
      </c>
      <c r="D20" s="24" t="s">
        <v>690</v>
      </c>
      <c r="E20" s="25" t="s">
        <v>691</v>
      </c>
      <c r="F20" s="26">
        <v>34634</v>
      </c>
      <c r="G20" s="23" t="s">
        <v>674</v>
      </c>
      <c r="H20" s="27">
        <v>9</v>
      </c>
      <c r="I20" s="27">
        <v>3</v>
      </c>
      <c r="J20" s="27" t="s">
        <v>27</v>
      </c>
      <c r="K20" s="27">
        <v>4</v>
      </c>
      <c r="L20" s="34"/>
      <c r="M20" s="34"/>
      <c r="N20" s="34"/>
      <c r="O20" s="34"/>
      <c r="P20" s="29">
        <v>2.5</v>
      </c>
      <c r="Q20" s="30">
        <f t="shared" si="0"/>
        <v>3.6</v>
      </c>
      <c r="R20" s="31" t="str">
        <f t="shared" si="3"/>
        <v>F</v>
      </c>
      <c r="S20" s="32" t="str">
        <f t="shared" si="1"/>
        <v>Kém</v>
      </c>
      <c r="T20" s="33" t="str">
        <f t="shared" si="4"/>
        <v/>
      </c>
      <c r="U20" s="3"/>
      <c r="V20" s="97" t="str">
        <f t="shared" si="2"/>
        <v>Học lại</v>
      </c>
      <c r="W20" s="81"/>
      <c r="X20" s="69"/>
      <c r="Y20" s="69"/>
      <c r="Z20" s="69"/>
      <c r="AA20" s="69"/>
      <c r="AB20" s="69"/>
      <c r="AC20" s="69"/>
      <c r="AD20" s="69"/>
      <c r="AE20" s="69"/>
      <c r="AF20" s="69"/>
      <c r="AG20" s="69"/>
      <c r="AH20" s="69"/>
      <c r="AI20" s="69"/>
      <c r="AJ20" s="69"/>
      <c r="AK20" s="69"/>
      <c r="AL20" s="2"/>
      <c r="AN20" s="106" t="s">
        <v>62</v>
      </c>
    </row>
    <row r="21" spans="1:40" ht="18.75" customHeight="1">
      <c r="B21" s="22">
        <v>11</v>
      </c>
      <c r="C21" s="23" t="s">
        <v>692</v>
      </c>
      <c r="D21" s="24" t="s">
        <v>693</v>
      </c>
      <c r="E21" s="25" t="s">
        <v>75</v>
      </c>
      <c r="F21" s="26">
        <v>34408</v>
      </c>
      <c r="G21" s="23" t="s">
        <v>674</v>
      </c>
      <c r="H21" s="27">
        <v>9</v>
      </c>
      <c r="I21" s="27">
        <v>4</v>
      </c>
      <c r="J21" s="27" t="s">
        <v>27</v>
      </c>
      <c r="K21" s="27">
        <v>2</v>
      </c>
      <c r="L21" s="34"/>
      <c r="M21" s="34"/>
      <c r="N21" s="34"/>
      <c r="O21" s="34"/>
      <c r="P21" s="29">
        <v>6</v>
      </c>
      <c r="Q21" s="30">
        <f t="shared" si="0"/>
        <v>5.0999999999999996</v>
      </c>
      <c r="R21" s="31" t="str">
        <f t="shared" si="3"/>
        <v>D+</v>
      </c>
      <c r="S21" s="32" t="str">
        <f t="shared" si="1"/>
        <v>Trung bình yếu</v>
      </c>
      <c r="T21" s="33" t="str">
        <f t="shared" si="4"/>
        <v/>
      </c>
      <c r="U21" s="3"/>
      <c r="V21" s="97" t="str">
        <f t="shared" si="2"/>
        <v>Đạt</v>
      </c>
      <c r="W21" s="81"/>
      <c r="X21" s="69"/>
      <c r="Y21" s="69"/>
      <c r="Z21" s="69"/>
      <c r="AA21" s="69"/>
      <c r="AB21" s="69"/>
      <c r="AC21" s="69"/>
      <c r="AD21" s="69"/>
      <c r="AE21" s="69"/>
      <c r="AF21" s="69"/>
      <c r="AG21" s="69"/>
      <c r="AH21" s="69"/>
      <c r="AI21" s="69"/>
      <c r="AJ21" s="69"/>
      <c r="AK21" s="69"/>
      <c r="AL21" s="2"/>
      <c r="AN21"/>
    </row>
    <row r="22" spans="1:40" ht="18.75" customHeight="1">
      <c r="B22" s="22">
        <v>12</v>
      </c>
      <c r="C22" s="23" t="s">
        <v>694</v>
      </c>
      <c r="D22" s="24" t="s">
        <v>695</v>
      </c>
      <c r="E22" s="25" t="s">
        <v>247</v>
      </c>
      <c r="F22" s="26">
        <v>34347</v>
      </c>
      <c r="G22" s="23" t="s">
        <v>674</v>
      </c>
      <c r="H22" s="27">
        <v>9</v>
      </c>
      <c r="I22" s="27">
        <v>3</v>
      </c>
      <c r="J22" s="27" t="s">
        <v>27</v>
      </c>
      <c r="K22" s="27">
        <v>4</v>
      </c>
      <c r="L22" s="34"/>
      <c r="M22" s="34"/>
      <c r="N22" s="34"/>
      <c r="O22" s="34"/>
      <c r="P22" s="29">
        <v>3</v>
      </c>
      <c r="Q22" s="30">
        <f t="shared" si="0"/>
        <v>3.8</v>
      </c>
      <c r="R22" s="31" t="str">
        <f t="shared" si="3"/>
        <v>F</v>
      </c>
      <c r="S22" s="32" t="str">
        <f t="shared" si="1"/>
        <v>Kém</v>
      </c>
      <c r="T22" s="33" t="str">
        <f t="shared" si="4"/>
        <v/>
      </c>
      <c r="U22" s="3"/>
      <c r="V22" s="97" t="str">
        <f t="shared" si="2"/>
        <v>Học lại</v>
      </c>
      <c r="W22" s="81"/>
      <c r="X22" s="69"/>
      <c r="Y22" s="69"/>
      <c r="Z22" s="69"/>
      <c r="AA22" s="69"/>
      <c r="AB22" s="69"/>
      <c r="AC22" s="69"/>
      <c r="AD22" s="69"/>
      <c r="AE22" s="69"/>
      <c r="AF22" s="69"/>
      <c r="AG22" s="69"/>
      <c r="AH22" s="69"/>
      <c r="AI22" s="69"/>
      <c r="AJ22" s="69"/>
      <c r="AK22" s="69"/>
      <c r="AL22" s="2"/>
      <c r="AN22"/>
    </row>
    <row r="23" spans="1:40" ht="18.75" customHeight="1">
      <c r="B23" s="22">
        <v>13</v>
      </c>
      <c r="C23" s="23" t="s">
        <v>696</v>
      </c>
      <c r="D23" s="24" t="s">
        <v>697</v>
      </c>
      <c r="E23" s="25" t="s">
        <v>79</v>
      </c>
      <c r="F23" s="26">
        <v>34593</v>
      </c>
      <c r="G23" s="23" t="s">
        <v>674</v>
      </c>
      <c r="H23" s="27">
        <v>6</v>
      </c>
      <c r="I23" s="27">
        <v>1</v>
      </c>
      <c r="J23" s="27" t="s">
        <v>27</v>
      </c>
      <c r="K23" s="27">
        <v>1</v>
      </c>
      <c r="L23" s="34"/>
      <c r="M23" s="34"/>
      <c r="N23" s="34"/>
      <c r="O23" s="34"/>
      <c r="P23" s="29">
        <v>0</v>
      </c>
      <c r="Q23" s="30">
        <f t="shared" si="0"/>
        <v>1</v>
      </c>
      <c r="R23" s="31" t="str">
        <f t="shared" si="3"/>
        <v>F</v>
      </c>
      <c r="S23" s="32" t="str">
        <f t="shared" si="1"/>
        <v>Kém</v>
      </c>
      <c r="T23" s="33" t="s">
        <v>712</v>
      </c>
      <c r="U23" s="3"/>
      <c r="V23" s="97" t="str">
        <f t="shared" si="2"/>
        <v>Học lại</v>
      </c>
      <c r="W23" s="81"/>
      <c r="X23" s="69"/>
      <c r="Y23" s="69"/>
      <c r="Z23" s="69"/>
      <c r="AA23" s="69"/>
      <c r="AB23" s="69"/>
      <c r="AC23" s="69"/>
      <c r="AD23" s="69"/>
      <c r="AE23" s="69"/>
      <c r="AF23" s="69"/>
      <c r="AG23" s="69"/>
      <c r="AH23" s="69"/>
      <c r="AI23" s="69"/>
      <c r="AJ23" s="69"/>
      <c r="AK23" s="69"/>
      <c r="AL23" s="2"/>
      <c r="AN23"/>
    </row>
    <row r="24" spans="1:40" ht="18.75" customHeight="1">
      <c r="B24" s="22">
        <v>14</v>
      </c>
      <c r="C24" s="23" t="s">
        <v>698</v>
      </c>
      <c r="D24" s="24" t="s">
        <v>699</v>
      </c>
      <c r="E24" s="25" t="s">
        <v>151</v>
      </c>
      <c r="F24" s="26">
        <v>34658</v>
      </c>
      <c r="G24" s="23" t="s">
        <v>674</v>
      </c>
      <c r="H24" s="27">
        <v>9</v>
      </c>
      <c r="I24" s="27">
        <v>3</v>
      </c>
      <c r="J24" s="27" t="s">
        <v>27</v>
      </c>
      <c r="K24" s="27">
        <v>3</v>
      </c>
      <c r="L24" s="34"/>
      <c r="M24" s="34"/>
      <c r="N24" s="34"/>
      <c r="O24" s="34"/>
      <c r="P24" s="29">
        <v>4</v>
      </c>
      <c r="Q24" s="30">
        <f t="shared" si="0"/>
        <v>4.0999999999999996</v>
      </c>
      <c r="R24" s="31" t="str">
        <f t="shared" si="3"/>
        <v>D</v>
      </c>
      <c r="S24" s="32" t="str">
        <f t="shared" si="1"/>
        <v>Trung bình yếu</v>
      </c>
      <c r="T24" s="33" t="str">
        <f t="shared" si="4"/>
        <v/>
      </c>
      <c r="U24" s="3"/>
      <c r="V24" s="97" t="str">
        <f t="shared" si="2"/>
        <v>Đạt</v>
      </c>
      <c r="W24" s="81"/>
      <c r="X24" s="69"/>
      <c r="Y24" s="69"/>
      <c r="Z24" s="69"/>
      <c r="AA24" s="69"/>
      <c r="AB24" s="69"/>
      <c r="AC24" s="69"/>
      <c r="AD24" s="69"/>
      <c r="AE24" s="69"/>
      <c r="AF24" s="69"/>
      <c r="AG24" s="69"/>
      <c r="AH24" s="69"/>
      <c r="AI24" s="69"/>
      <c r="AJ24" s="69"/>
      <c r="AK24" s="69"/>
      <c r="AL24" s="2"/>
    </row>
    <row r="25" spans="1:40" ht="18.75" customHeight="1">
      <c r="B25" s="22">
        <v>15</v>
      </c>
      <c r="C25" s="23" t="s">
        <v>700</v>
      </c>
      <c r="D25" s="24" t="s">
        <v>701</v>
      </c>
      <c r="E25" s="25" t="s">
        <v>154</v>
      </c>
      <c r="F25" s="26">
        <v>34422</v>
      </c>
      <c r="G25" s="23" t="s">
        <v>674</v>
      </c>
      <c r="H25" s="27">
        <v>8</v>
      </c>
      <c r="I25" s="27">
        <v>4</v>
      </c>
      <c r="J25" s="27" t="s">
        <v>27</v>
      </c>
      <c r="K25" s="27">
        <v>2</v>
      </c>
      <c r="L25" s="34"/>
      <c r="M25" s="34"/>
      <c r="N25" s="34"/>
      <c r="O25" s="34"/>
      <c r="P25" s="29">
        <v>3</v>
      </c>
      <c r="Q25" s="30">
        <f t="shared" si="0"/>
        <v>3.5</v>
      </c>
      <c r="R25" s="31" t="str">
        <f t="shared" si="3"/>
        <v>F</v>
      </c>
      <c r="S25" s="32" t="str">
        <f t="shared" si="1"/>
        <v>Kém</v>
      </c>
      <c r="T25" s="33" t="str">
        <f t="shared" si="4"/>
        <v/>
      </c>
      <c r="U25" s="3"/>
      <c r="V25" s="97" t="str">
        <f t="shared" si="2"/>
        <v>Học lại</v>
      </c>
      <c r="W25" s="81"/>
      <c r="X25" s="69"/>
      <c r="Y25" s="69"/>
      <c r="Z25" s="69"/>
      <c r="AA25" s="69"/>
      <c r="AB25" s="69"/>
      <c r="AC25" s="69"/>
      <c r="AD25" s="69"/>
      <c r="AE25" s="69"/>
      <c r="AF25" s="69"/>
      <c r="AG25" s="69"/>
      <c r="AH25" s="69"/>
      <c r="AI25" s="69"/>
      <c r="AJ25" s="69"/>
      <c r="AK25" s="69"/>
      <c r="AL25" s="2"/>
    </row>
    <row r="26" spans="1:40" ht="18.75" customHeight="1">
      <c r="B26" s="22">
        <v>16</v>
      </c>
      <c r="C26" s="23" t="s">
        <v>702</v>
      </c>
      <c r="D26" s="24" t="s">
        <v>484</v>
      </c>
      <c r="E26" s="25" t="s">
        <v>263</v>
      </c>
      <c r="F26" s="26">
        <v>34680</v>
      </c>
      <c r="G26" s="23" t="s">
        <v>674</v>
      </c>
      <c r="H26" s="27">
        <v>9</v>
      </c>
      <c r="I26" s="27">
        <v>3</v>
      </c>
      <c r="J26" s="27" t="s">
        <v>27</v>
      </c>
      <c r="K26" s="27">
        <v>5</v>
      </c>
      <c r="L26" s="34"/>
      <c r="M26" s="34"/>
      <c r="N26" s="34"/>
      <c r="O26" s="34"/>
      <c r="P26" s="29">
        <v>3</v>
      </c>
      <c r="Q26" s="30">
        <f t="shared" si="0"/>
        <v>4</v>
      </c>
      <c r="R26" s="31" t="str">
        <f t="shared" si="3"/>
        <v>D</v>
      </c>
      <c r="S26" s="32" t="str">
        <f t="shared" si="1"/>
        <v>Trung bình yếu</v>
      </c>
      <c r="T26" s="33" t="str">
        <f t="shared" si="4"/>
        <v/>
      </c>
      <c r="U26" s="3"/>
      <c r="V26" s="97" t="str">
        <f t="shared" si="2"/>
        <v>Đạt</v>
      </c>
      <c r="W26" s="81"/>
      <c r="X26" s="69"/>
      <c r="Y26" s="69"/>
      <c r="Z26" s="69"/>
      <c r="AA26" s="69"/>
      <c r="AB26" s="69"/>
      <c r="AC26" s="69"/>
      <c r="AD26" s="69"/>
      <c r="AE26" s="69"/>
      <c r="AF26" s="69"/>
      <c r="AG26" s="69"/>
      <c r="AH26" s="69"/>
      <c r="AI26" s="69"/>
      <c r="AJ26" s="69"/>
      <c r="AK26" s="69"/>
      <c r="AL26" s="2"/>
    </row>
    <row r="27" spans="1:40" ht="18.75" customHeight="1">
      <c r="B27" s="22">
        <v>17</v>
      </c>
      <c r="C27" s="23" t="s">
        <v>703</v>
      </c>
      <c r="D27" s="24" t="s">
        <v>704</v>
      </c>
      <c r="E27" s="25" t="s">
        <v>218</v>
      </c>
      <c r="F27" s="26">
        <v>34563</v>
      </c>
      <c r="G27" s="23" t="s">
        <v>674</v>
      </c>
      <c r="H27" s="27">
        <v>6</v>
      </c>
      <c r="I27" s="27">
        <v>3</v>
      </c>
      <c r="J27" s="27" t="s">
        <v>27</v>
      </c>
      <c r="K27" s="27">
        <v>5</v>
      </c>
      <c r="L27" s="34"/>
      <c r="M27" s="34"/>
      <c r="N27" s="34"/>
      <c r="O27" s="34"/>
      <c r="P27" s="29">
        <v>3</v>
      </c>
      <c r="Q27" s="30">
        <f t="shared" si="0"/>
        <v>3.7</v>
      </c>
      <c r="R27" s="31" t="str">
        <f t="shared" si="3"/>
        <v>F</v>
      </c>
      <c r="S27" s="32" t="str">
        <f t="shared" si="1"/>
        <v>Kém</v>
      </c>
      <c r="T27" s="33" t="str">
        <f t="shared" si="4"/>
        <v/>
      </c>
      <c r="U27" s="3"/>
      <c r="V27" s="97" t="str">
        <f t="shared" si="2"/>
        <v>Học lại</v>
      </c>
      <c r="W27" s="81"/>
      <c r="X27" s="69"/>
      <c r="Y27" s="69"/>
      <c r="Z27" s="69"/>
      <c r="AA27" s="69"/>
      <c r="AB27" s="69"/>
      <c r="AC27" s="69"/>
      <c r="AD27" s="69"/>
      <c r="AE27" s="69"/>
      <c r="AF27" s="69"/>
      <c r="AG27" s="69"/>
      <c r="AH27" s="69"/>
      <c r="AI27" s="69"/>
      <c r="AJ27" s="69"/>
      <c r="AK27" s="69"/>
      <c r="AL27" s="2"/>
    </row>
    <row r="28" spans="1:40" ht="18.75" customHeight="1">
      <c r="B28" s="22">
        <v>18</v>
      </c>
      <c r="C28" s="23" t="s">
        <v>705</v>
      </c>
      <c r="D28" s="24" t="s">
        <v>71</v>
      </c>
      <c r="E28" s="25" t="s">
        <v>609</v>
      </c>
      <c r="F28" s="26">
        <v>34455</v>
      </c>
      <c r="G28" s="23" t="s">
        <v>674</v>
      </c>
      <c r="H28" s="27">
        <v>9</v>
      </c>
      <c r="I28" s="27">
        <v>3</v>
      </c>
      <c r="J28" s="27" t="s">
        <v>27</v>
      </c>
      <c r="K28" s="27">
        <v>4</v>
      </c>
      <c r="L28" s="34"/>
      <c r="M28" s="34"/>
      <c r="N28" s="34"/>
      <c r="O28" s="34"/>
      <c r="P28" s="29">
        <v>5.5</v>
      </c>
      <c r="Q28" s="30">
        <f t="shared" si="0"/>
        <v>5.0999999999999996</v>
      </c>
      <c r="R28" s="31" t="str">
        <f t="shared" si="3"/>
        <v>D+</v>
      </c>
      <c r="S28" s="32" t="str">
        <f t="shared" si="1"/>
        <v>Trung bình yếu</v>
      </c>
      <c r="T28" s="33" t="str">
        <f t="shared" si="4"/>
        <v/>
      </c>
      <c r="U28" s="3"/>
      <c r="V28" s="97" t="str">
        <f t="shared" si="2"/>
        <v>Đạt</v>
      </c>
      <c r="W28" s="81"/>
      <c r="X28" s="69"/>
      <c r="Y28" s="69"/>
      <c r="Z28" s="69"/>
      <c r="AA28" s="69"/>
      <c r="AB28" s="69"/>
      <c r="AC28" s="69"/>
      <c r="AD28" s="69"/>
      <c r="AE28" s="69"/>
      <c r="AF28" s="69"/>
      <c r="AG28" s="69"/>
      <c r="AH28" s="69"/>
      <c r="AI28" s="69"/>
      <c r="AJ28" s="69"/>
      <c r="AK28" s="69"/>
      <c r="AL28" s="2"/>
    </row>
    <row r="29" spans="1:40" ht="18.75" customHeight="1">
      <c r="B29" s="22">
        <v>19</v>
      </c>
      <c r="C29" s="23" t="s">
        <v>706</v>
      </c>
      <c r="D29" s="24" t="s">
        <v>707</v>
      </c>
      <c r="E29" s="25" t="s">
        <v>272</v>
      </c>
      <c r="F29" s="26">
        <v>34337</v>
      </c>
      <c r="G29" s="23" t="s">
        <v>674</v>
      </c>
      <c r="H29" s="27">
        <v>8</v>
      </c>
      <c r="I29" s="27">
        <v>3</v>
      </c>
      <c r="J29" s="27" t="s">
        <v>27</v>
      </c>
      <c r="K29" s="27">
        <v>2</v>
      </c>
      <c r="L29" s="34"/>
      <c r="M29" s="34"/>
      <c r="N29" s="34"/>
      <c r="O29" s="34"/>
      <c r="P29" s="29">
        <v>3</v>
      </c>
      <c r="Q29" s="30">
        <f t="shared" si="0"/>
        <v>3.3</v>
      </c>
      <c r="R29" s="31" t="str">
        <f t="shared" si="3"/>
        <v>F</v>
      </c>
      <c r="S29" s="32" t="str">
        <f t="shared" si="1"/>
        <v>Kém</v>
      </c>
      <c r="T29" s="33" t="str">
        <f t="shared" si="4"/>
        <v/>
      </c>
      <c r="U29" s="3"/>
      <c r="V29" s="97" t="str">
        <f t="shared" si="2"/>
        <v>Học lại</v>
      </c>
      <c r="W29" s="81"/>
      <c r="X29" s="69"/>
      <c r="Y29" s="69"/>
      <c r="Z29" s="69"/>
      <c r="AA29" s="69"/>
      <c r="AB29" s="69"/>
      <c r="AC29" s="69"/>
      <c r="AD29" s="69"/>
      <c r="AE29" s="69"/>
      <c r="AF29" s="69"/>
      <c r="AG29" s="69"/>
      <c r="AH29" s="69"/>
      <c r="AI29" s="69"/>
      <c r="AJ29" s="69"/>
      <c r="AK29" s="69"/>
      <c r="AL29" s="2"/>
    </row>
    <row r="30" spans="1:40" ht="18.75" customHeight="1">
      <c r="B30" s="22">
        <v>20</v>
      </c>
      <c r="C30" s="23" t="s">
        <v>708</v>
      </c>
      <c r="D30" s="24" t="s">
        <v>209</v>
      </c>
      <c r="E30" s="25" t="s">
        <v>85</v>
      </c>
      <c r="F30" s="26">
        <v>34499</v>
      </c>
      <c r="G30" s="23" t="s">
        <v>674</v>
      </c>
      <c r="H30" s="27">
        <v>8</v>
      </c>
      <c r="I30" s="27">
        <v>3</v>
      </c>
      <c r="J30" s="27" t="s">
        <v>27</v>
      </c>
      <c r="K30" s="27">
        <v>4</v>
      </c>
      <c r="L30" s="34"/>
      <c r="M30" s="34"/>
      <c r="N30" s="34"/>
      <c r="O30" s="34"/>
      <c r="P30" s="29">
        <v>4</v>
      </c>
      <c r="Q30" s="30">
        <f t="shared" si="0"/>
        <v>4.2</v>
      </c>
      <c r="R30" s="31" t="str">
        <f t="shared" si="3"/>
        <v>D</v>
      </c>
      <c r="S30" s="32" t="str">
        <f t="shared" si="1"/>
        <v>Trung bình yếu</v>
      </c>
      <c r="T30" s="33" t="str">
        <f t="shared" si="4"/>
        <v/>
      </c>
      <c r="U30" s="3"/>
      <c r="V30" s="97" t="str">
        <f t="shared" si="2"/>
        <v>Đạt</v>
      </c>
      <c r="W30" s="81"/>
      <c r="X30" s="69"/>
      <c r="Y30" s="69"/>
      <c r="Z30" s="69"/>
      <c r="AA30" s="69"/>
      <c r="AB30" s="69"/>
      <c r="AC30" s="69"/>
      <c r="AD30" s="69"/>
      <c r="AE30" s="69"/>
      <c r="AF30" s="69"/>
      <c r="AG30" s="69"/>
      <c r="AH30" s="69"/>
      <c r="AI30" s="69"/>
      <c r="AJ30" s="69"/>
      <c r="AK30" s="69"/>
      <c r="AL30" s="2"/>
    </row>
    <row r="31" spans="1:40" ht="18.75" customHeight="1">
      <c r="B31" s="35">
        <v>21</v>
      </c>
      <c r="C31" s="36" t="s">
        <v>709</v>
      </c>
      <c r="D31" s="37" t="s">
        <v>321</v>
      </c>
      <c r="E31" s="38" t="s">
        <v>85</v>
      </c>
      <c r="F31" s="39">
        <v>34142</v>
      </c>
      <c r="G31" s="36" t="s">
        <v>674</v>
      </c>
      <c r="H31" s="40">
        <v>9</v>
      </c>
      <c r="I31" s="40">
        <v>3</v>
      </c>
      <c r="J31" s="40" t="s">
        <v>27</v>
      </c>
      <c r="K31" s="40">
        <v>3</v>
      </c>
      <c r="L31" s="41"/>
      <c r="M31" s="41"/>
      <c r="N31" s="41"/>
      <c r="O31" s="41"/>
      <c r="P31" s="42">
        <v>3</v>
      </c>
      <c r="Q31" s="43">
        <f t="shared" si="0"/>
        <v>3.6</v>
      </c>
      <c r="R31" s="44" t="str">
        <f t="shared" si="3"/>
        <v>F</v>
      </c>
      <c r="S31" s="45" t="str">
        <f t="shared" si="1"/>
        <v>Kém</v>
      </c>
      <c r="T31" s="46" t="str">
        <f t="shared" si="4"/>
        <v/>
      </c>
      <c r="U31" s="3"/>
      <c r="V31" s="97" t="str">
        <f t="shared" si="2"/>
        <v>Học lại</v>
      </c>
      <c r="W31" s="81"/>
      <c r="X31" s="69"/>
      <c r="Y31" s="69"/>
      <c r="Z31" s="69"/>
      <c r="AA31" s="69"/>
      <c r="AB31" s="69"/>
      <c r="AC31" s="69"/>
      <c r="AD31" s="69"/>
      <c r="AE31" s="69"/>
      <c r="AF31" s="69"/>
      <c r="AG31" s="69"/>
      <c r="AH31" s="69"/>
      <c r="AI31" s="69"/>
      <c r="AJ31" s="69"/>
      <c r="AK31" s="69"/>
      <c r="AL31" s="2"/>
    </row>
    <row r="32" spans="1:40" ht="7.5" customHeight="1">
      <c r="A32" s="2"/>
      <c r="B32" s="47"/>
      <c r="C32" s="48"/>
      <c r="D32" s="48"/>
      <c r="E32" s="49"/>
      <c r="F32" s="49"/>
      <c r="G32" s="49"/>
      <c r="H32" s="50"/>
      <c r="I32" s="51"/>
      <c r="J32" s="51"/>
      <c r="K32" s="52"/>
      <c r="L32" s="52"/>
      <c r="M32" s="52"/>
      <c r="N32" s="52"/>
      <c r="O32" s="52"/>
      <c r="P32" s="52"/>
      <c r="Q32" s="52"/>
      <c r="R32" s="52"/>
      <c r="S32" s="52"/>
      <c r="T32" s="52"/>
      <c r="U32" s="3"/>
    </row>
    <row r="33" spans="1:38" ht="16.5">
      <c r="A33" s="2"/>
      <c r="B33" s="143" t="s">
        <v>28</v>
      </c>
      <c r="C33" s="143"/>
      <c r="D33" s="48"/>
      <c r="E33" s="49"/>
      <c r="F33" s="49"/>
      <c r="G33" s="49"/>
      <c r="H33" s="50"/>
      <c r="I33" s="51"/>
      <c r="J33" s="51"/>
      <c r="K33" s="52"/>
      <c r="L33" s="52"/>
      <c r="M33" s="52"/>
      <c r="N33" s="52"/>
      <c r="O33" s="52"/>
      <c r="P33" s="52"/>
      <c r="Q33" s="52"/>
      <c r="R33" s="52"/>
      <c r="S33" s="52"/>
      <c r="T33" s="52"/>
      <c r="U33" s="3"/>
    </row>
    <row r="34" spans="1:38" ht="16.5" customHeight="1">
      <c r="A34" s="2"/>
      <c r="B34" s="53" t="s">
        <v>29</v>
      </c>
      <c r="C34" s="53"/>
      <c r="D34" s="54">
        <f>+$Y$9</f>
        <v>21</v>
      </c>
      <c r="E34" s="55" t="s">
        <v>30</v>
      </c>
      <c r="F34" s="55"/>
      <c r="G34" s="150" t="s">
        <v>31</v>
      </c>
      <c r="H34" s="150"/>
      <c r="I34" s="150"/>
      <c r="J34" s="150"/>
      <c r="K34" s="150"/>
      <c r="L34" s="150"/>
      <c r="M34" s="150"/>
      <c r="N34" s="150"/>
      <c r="O34" s="150"/>
      <c r="P34" s="56">
        <f>$Y$9 -COUNTIF($T$10:$T$221,"Vắng") -COUNTIF($T$10:$T$221,"Vắng có phép") - COUNTIF($T$10:$T$221,"Đình chỉ thi") - COUNTIF($T$10:$T$221,"Không đủ ĐKDT")</f>
        <v>19</v>
      </c>
      <c r="Q34" s="56"/>
      <c r="R34" s="57"/>
      <c r="S34" s="58"/>
      <c r="T34" s="58" t="s">
        <v>30</v>
      </c>
      <c r="U34" s="3"/>
    </row>
    <row r="35" spans="1:38" ht="16.5" customHeight="1">
      <c r="A35" s="2"/>
      <c r="B35" s="53" t="s">
        <v>32</v>
      </c>
      <c r="C35" s="53"/>
      <c r="D35" s="54">
        <f>+$AJ$9</f>
        <v>9</v>
      </c>
      <c r="E35" s="55" t="s">
        <v>30</v>
      </c>
      <c r="F35" s="55"/>
      <c r="G35" s="150" t="s">
        <v>33</v>
      </c>
      <c r="H35" s="150"/>
      <c r="I35" s="150"/>
      <c r="J35" s="150"/>
      <c r="K35" s="150"/>
      <c r="L35" s="150"/>
      <c r="M35" s="150"/>
      <c r="N35" s="150"/>
      <c r="O35" s="150"/>
      <c r="P35" s="59">
        <f>COUNTIF($T$10:$T$97,"Vắng")</f>
        <v>1</v>
      </c>
      <c r="Q35" s="59"/>
      <c r="R35" s="60"/>
      <c r="S35" s="58"/>
      <c r="T35" s="58" t="s">
        <v>30</v>
      </c>
      <c r="U35" s="3"/>
    </row>
    <row r="36" spans="1:38" ht="16.5" customHeight="1">
      <c r="A36" s="2"/>
      <c r="B36" s="53" t="s">
        <v>52</v>
      </c>
      <c r="C36" s="53"/>
      <c r="D36" s="91">
        <f>COUNTIF(V11:V31,"Học lại")</f>
        <v>12</v>
      </c>
      <c r="E36" s="55" t="s">
        <v>30</v>
      </c>
      <c r="F36" s="55"/>
      <c r="G36" s="150" t="s">
        <v>53</v>
      </c>
      <c r="H36" s="150"/>
      <c r="I36" s="150"/>
      <c r="J36" s="150"/>
      <c r="K36" s="150"/>
      <c r="L36" s="150"/>
      <c r="M36" s="150"/>
      <c r="N36" s="150"/>
      <c r="O36" s="150"/>
      <c r="P36" s="56">
        <f>COUNTIF($T$10:$T$97,"Vắng có phép")</f>
        <v>0</v>
      </c>
      <c r="Q36" s="56"/>
      <c r="R36" s="57"/>
      <c r="S36" s="58"/>
      <c r="T36" s="58" t="s">
        <v>30</v>
      </c>
      <c r="U36" s="3"/>
    </row>
    <row r="37" spans="1:38" ht="3" customHeight="1">
      <c r="A37" s="2"/>
      <c r="B37" s="47"/>
      <c r="C37" s="48"/>
      <c r="D37" s="48"/>
      <c r="E37" s="49"/>
      <c r="F37" s="49"/>
      <c r="G37" s="49"/>
      <c r="H37" s="50"/>
      <c r="I37" s="51"/>
      <c r="J37" s="51"/>
      <c r="K37" s="52"/>
      <c r="L37" s="52"/>
      <c r="M37" s="52"/>
      <c r="N37" s="52"/>
      <c r="O37" s="52"/>
      <c r="P37" s="52"/>
      <c r="Q37" s="52"/>
      <c r="R37" s="52"/>
      <c r="S37" s="52"/>
      <c r="T37" s="52"/>
      <c r="U37" s="3"/>
    </row>
    <row r="38" spans="1:38">
      <c r="B38" s="92"/>
      <c r="C38" s="92"/>
      <c r="D38" s="93"/>
      <c r="E38" s="94"/>
      <c r="F38" s="3"/>
      <c r="G38" s="3"/>
      <c r="H38" s="3"/>
      <c r="I38" s="3"/>
      <c r="J38" s="149"/>
      <c r="K38" s="149"/>
      <c r="L38" s="149"/>
      <c r="M38" s="149"/>
      <c r="N38" s="149"/>
      <c r="O38" s="149"/>
      <c r="P38" s="149"/>
      <c r="Q38" s="149"/>
      <c r="R38" s="149"/>
      <c r="S38" s="149"/>
      <c r="T38" s="149"/>
      <c r="U38" s="3"/>
    </row>
    <row r="39" spans="1:38">
      <c r="B39" s="92"/>
      <c r="C39" s="92"/>
      <c r="D39" s="93"/>
      <c r="E39" s="94"/>
      <c r="F39" s="3"/>
      <c r="G39" s="3"/>
      <c r="H39" s="3"/>
      <c r="I39" s="3"/>
      <c r="J39" s="149" t="s">
        <v>714</v>
      </c>
      <c r="K39" s="149"/>
      <c r="L39" s="149"/>
      <c r="M39" s="149"/>
      <c r="N39" s="149"/>
      <c r="O39" s="149"/>
      <c r="P39" s="149"/>
      <c r="Q39" s="149"/>
      <c r="R39" s="149"/>
      <c r="S39" s="149"/>
      <c r="T39" s="149"/>
      <c r="U39" s="3"/>
    </row>
    <row r="40" spans="1:38">
      <c r="A40" s="61"/>
      <c r="B40" s="138" t="s">
        <v>34</v>
      </c>
      <c r="C40" s="138"/>
      <c r="D40" s="138"/>
      <c r="E40" s="138"/>
      <c r="F40" s="138"/>
      <c r="G40" s="138"/>
      <c r="H40" s="138"/>
      <c r="I40" s="62"/>
      <c r="J40" s="139" t="s">
        <v>35</v>
      </c>
      <c r="K40" s="139"/>
      <c r="L40" s="139"/>
      <c r="M40" s="139"/>
      <c r="N40" s="139"/>
      <c r="O40" s="139"/>
      <c r="P40" s="139"/>
      <c r="Q40" s="139"/>
      <c r="R40" s="139"/>
      <c r="S40" s="139"/>
      <c r="T40" s="139"/>
      <c r="U40" s="3"/>
    </row>
    <row r="41" spans="1:38" ht="4.5" customHeight="1">
      <c r="A41" s="2"/>
      <c r="B41" s="47"/>
      <c r="C41" s="63"/>
      <c r="D41" s="63"/>
      <c r="E41" s="64"/>
      <c r="F41" s="64"/>
      <c r="G41" s="64"/>
      <c r="H41" s="65"/>
      <c r="I41" s="66"/>
      <c r="J41" s="66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</row>
    <row r="42" spans="1:38" s="2" customFormat="1">
      <c r="A42" s="138" t="s">
        <v>36</v>
      </c>
      <c r="B42" s="138"/>
      <c r="C42" s="138"/>
      <c r="D42" s="140" t="s">
        <v>37</v>
      </c>
      <c r="E42" s="140"/>
      <c r="F42" s="140"/>
      <c r="G42" s="140"/>
      <c r="H42" s="140"/>
      <c r="I42" s="66"/>
      <c r="J42" s="66"/>
      <c r="K42" s="52"/>
      <c r="L42" s="52"/>
      <c r="M42" s="52"/>
      <c r="N42" s="52"/>
      <c r="O42" s="52"/>
      <c r="P42" s="52"/>
      <c r="Q42" s="52"/>
      <c r="R42" s="52"/>
      <c r="S42" s="52"/>
      <c r="T42" s="52"/>
      <c r="U42" s="3"/>
      <c r="V42" s="69"/>
      <c r="W42" s="68"/>
      <c r="X42" s="68"/>
      <c r="Y42" s="68"/>
      <c r="Z42" s="68"/>
      <c r="AA42" s="68"/>
      <c r="AB42" s="68"/>
      <c r="AC42" s="68"/>
      <c r="AD42" s="68"/>
      <c r="AE42" s="68"/>
      <c r="AF42" s="68"/>
      <c r="AG42" s="68"/>
      <c r="AH42" s="68"/>
      <c r="AI42" s="68"/>
      <c r="AJ42" s="68"/>
      <c r="AK42" s="68"/>
      <c r="AL42" s="68"/>
    </row>
    <row r="43" spans="1:38" s="2" customFormat="1">
      <c r="A43" s="1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69"/>
      <c r="W43" s="68"/>
      <c r="X43" s="68"/>
      <c r="Y43" s="68"/>
      <c r="Z43" s="68"/>
      <c r="AA43" s="68"/>
      <c r="AB43" s="68"/>
      <c r="AC43" s="68"/>
      <c r="AD43" s="68"/>
      <c r="AE43" s="68"/>
      <c r="AF43" s="68"/>
      <c r="AG43" s="68"/>
      <c r="AH43" s="68"/>
      <c r="AI43" s="68"/>
      <c r="AJ43" s="68"/>
      <c r="AK43" s="68"/>
      <c r="AL43" s="68"/>
    </row>
    <row r="44" spans="1:38" s="2" customFormat="1">
      <c r="A44" s="1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69"/>
      <c r="W44" s="68"/>
      <c r="X44" s="68"/>
      <c r="Y44" s="68"/>
      <c r="Z44" s="68"/>
      <c r="AA44" s="68"/>
      <c r="AB44" s="68"/>
      <c r="AC44" s="68"/>
      <c r="AD44" s="68"/>
      <c r="AE44" s="68"/>
      <c r="AF44" s="68"/>
      <c r="AG44" s="68"/>
      <c r="AH44" s="68"/>
      <c r="AI44" s="68"/>
      <c r="AJ44" s="68"/>
      <c r="AK44" s="68"/>
      <c r="AL44" s="68"/>
    </row>
    <row r="45" spans="1:38" s="2" customFormat="1">
      <c r="A45" s="1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69"/>
      <c r="W45" s="68"/>
      <c r="X45" s="68"/>
      <c r="Y45" s="68"/>
      <c r="Z45" s="68"/>
      <c r="AA45" s="68"/>
      <c r="AB45" s="68"/>
      <c r="AC45" s="68"/>
      <c r="AD45" s="68"/>
      <c r="AE45" s="68"/>
      <c r="AF45" s="68"/>
      <c r="AG45" s="68"/>
      <c r="AH45" s="68"/>
      <c r="AI45" s="68"/>
      <c r="AJ45" s="68"/>
      <c r="AK45" s="68"/>
      <c r="AL45" s="68"/>
    </row>
    <row r="46" spans="1:38" s="2" customFormat="1" ht="9.75" customHeight="1">
      <c r="A46" s="1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69"/>
      <c r="W46" s="68"/>
      <c r="X46" s="68"/>
      <c r="Y46" s="68"/>
      <c r="Z46" s="68"/>
      <c r="AA46" s="68"/>
      <c r="AB46" s="68"/>
      <c r="AC46" s="68"/>
      <c r="AD46" s="68"/>
      <c r="AE46" s="68"/>
      <c r="AF46" s="68"/>
      <c r="AG46" s="68"/>
      <c r="AH46" s="68"/>
      <c r="AI46" s="68"/>
      <c r="AJ46" s="68"/>
      <c r="AK46" s="68"/>
      <c r="AL46" s="68"/>
    </row>
    <row r="47" spans="1:38" s="2" customFormat="1" ht="3.75" customHeight="1">
      <c r="A47" s="1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69"/>
      <c r="W47" s="68"/>
      <c r="X47" s="68"/>
      <c r="Y47" s="68"/>
      <c r="Z47" s="68"/>
      <c r="AA47" s="68"/>
      <c r="AB47" s="68"/>
      <c r="AC47" s="68"/>
      <c r="AD47" s="68"/>
      <c r="AE47" s="68"/>
      <c r="AF47" s="68"/>
      <c r="AG47" s="68"/>
      <c r="AH47" s="68"/>
      <c r="AI47" s="68"/>
      <c r="AJ47" s="68"/>
      <c r="AK47" s="68"/>
      <c r="AL47" s="68"/>
    </row>
    <row r="48" spans="1:38" s="2" customFormat="1" ht="18" customHeight="1">
      <c r="A48" s="119" t="s">
        <v>713</v>
      </c>
      <c r="B48" s="119"/>
      <c r="C48" s="119"/>
      <c r="D48" s="119" t="s">
        <v>38</v>
      </c>
      <c r="E48" s="119"/>
      <c r="F48" s="119"/>
      <c r="G48" s="119"/>
      <c r="H48" s="119"/>
      <c r="I48" s="113"/>
      <c r="J48" s="119" t="s">
        <v>39</v>
      </c>
      <c r="K48" s="119"/>
      <c r="L48" s="119"/>
      <c r="M48" s="119"/>
      <c r="N48" s="119"/>
      <c r="O48" s="119"/>
      <c r="P48" s="119"/>
      <c r="Q48" s="119"/>
      <c r="R48" s="119"/>
      <c r="S48" s="119"/>
      <c r="T48" s="119"/>
      <c r="U48" s="3"/>
      <c r="V48" s="69"/>
      <c r="W48" s="68"/>
      <c r="X48" s="68"/>
      <c r="Y48" s="68"/>
      <c r="Z48" s="68"/>
      <c r="AA48" s="68"/>
      <c r="AB48" s="68"/>
      <c r="AC48" s="68"/>
      <c r="AD48" s="68"/>
      <c r="AE48" s="68"/>
      <c r="AF48" s="68"/>
      <c r="AG48" s="68"/>
      <c r="AH48" s="68"/>
      <c r="AI48" s="68"/>
      <c r="AJ48" s="68"/>
      <c r="AK48" s="68"/>
      <c r="AL48" s="68"/>
    </row>
    <row r="49" spans="1:38" s="2" customFormat="1" ht="4.5" customHeight="1">
      <c r="A49" s="1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69"/>
      <c r="W49" s="68"/>
      <c r="X49" s="68"/>
      <c r="Y49" s="68"/>
      <c r="Z49" s="68"/>
      <c r="AA49" s="68"/>
      <c r="AB49" s="68"/>
      <c r="AC49" s="68"/>
      <c r="AD49" s="68"/>
      <c r="AE49" s="68"/>
      <c r="AF49" s="68"/>
      <c r="AG49" s="68"/>
      <c r="AH49" s="68"/>
      <c r="AI49" s="68"/>
      <c r="AJ49" s="68"/>
      <c r="AK49" s="68"/>
      <c r="AL49" s="68"/>
    </row>
    <row r="50" spans="1:38" s="2" customFormat="1" ht="36.75" hidden="1" customHeight="1">
      <c r="A50" s="1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69"/>
      <c r="W50" s="68"/>
      <c r="X50" s="68"/>
      <c r="Y50" s="68"/>
      <c r="Z50" s="68"/>
      <c r="AA50" s="68"/>
      <c r="AB50" s="68"/>
      <c r="AC50" s="68"/>
      <c r="AD50" s="68"/>
      <c r="AE50" s="68"/>
      <c r="AF50" s="68"/>
      <c r="AG50" s="68"/>
      <c r="AH50" s="68"/>
      <c r="AI50" s="68"/>
      <c r="AJ50" s="68"/>
      <c r="AK50" s="68"/>
      <c r="AL50" s="68"/>
    </row>
    <row r="51" spans="1:38" ht="38.25" hidden="1" customHeight="1">
      <c r="B51" s="147" t="s">
        <v>50</v>
      </c>
      <c r="C51" s="138"/>
      <c r="D51" s="138"/>
      <c r="E51" s="138"/>
      <c r="F51" s="138"/>
      <c r="G51" s="138"/>
      <c r="H51" s="147" t="s">
        <v>51</v>
      </c>
      <c r="I51" s="147"/>
      <c r="J51" s="147"/>
      <c r="K51" s="147"/>
      <c r="L51" s="147"/>
      <c r="M51" s="147"/>
      <c r="N51" s="148" t="s">
        <v>35</v>
      </c>
      <c r="O51" s="148"/>
      <c r="P51" s="148"/>
      <c r="Q51" s="148"/>
      <c r="R51" s="148"/>
      <c r="S51" s="148"/>
      <c r="T51" s="148"/>
    </row>
    <row r="52" spans="1:38" hidden="1">
      <c r="B52" s="47"/>
      <c r="C52" s="63"/>
      <c r="D52" s="63"/>
      <c r="E52" s="64"/>
      <c r="F52" s="64"/>
      <c r="G52" s="64"/>
      <c r="H52" s="65"/>
      <c r="I52" s="66"/>
      <c r="J52" s="66"/>
      <c r="K52" s="3"/>
      <c r="L52" s="3"/>
      <c r="M52" s="3"/>
      <c r="N52" s="3"/>
      <c r="O52" s="3"/>
      <c r="P52" s="3"/>
      <c r="Q52" s="3"/>
      <c r="R52" s="3"/>
      <c r="S52" s="3"/>
      <c r="T52" s="3"/>
    </row>
    <row r="53" spans="1:38" hidden="1">
      <c r="B53" s="138" t="s">
        <v>36</v>
      </c>
      <c r="C53" s="138"/>
      <c r="D53" s="140" t="s">
        <v>37</v>
      </c>
      <c r="E53" s="140"/>
      <c r="F53" s="140"/>
      <c r="G53" s="140"/>
      <c r="H53" s="140"/>
      <c r="I53" s="66"/>
      <c r="J53" s="66"/>
      <c r="K53" s="52"/>
      <c r="L53" s="52"/>
      <c r="M53" s="52"/>
      <c r="N53" s="52"/>
      <c r="O53" s="52"/>
      <c r="P53" s="52"/>
      <c r="Q53" s="52"/>
      <c r="R53" s="52"/>
      <c r="S53" s="52"/>
      <c r="T53" s="52"/>
    </row>
    <row r="54" spans="1:38" hidden="1"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</row>
    <row r="55" spans="1:38" hidden="1"/>
    <row r="56" spans="1:38" hidden="1"/>
    <row r="57" spans="1:38" hidden="1"/>
    <row r="58" spans="1:38" hidden="1"/>
    <row r="59" spans="1:38" hidden="1">
      <c r="B59" s="145"/>
      <c r="C59" s="145"/>
      <c r="D59" s="145"/>
      <c r="E59" s="145"/>
      <c r="F59" s="145"/>
      <c r="G59" s="145"/>
      <c r="H59" s="145"/>
      <c r="I59" s="145"/>
      <c r="J59" s="145"/>
      <c r="K59" s="145"/>
      <c r="L59" s="145"/>
      <c r="M59" s="145"/>
      <c r="N59" s="145" t="s">
        <v>39</v>
      </c>
      <c r="O59" s="145"/>
      <c r="P59" s="145"/>
      <c r="Q59" s="145"/>
      <c r="R59" s="145"/>
      <c r="S59" s="145"/>
      <c r="T59" s="145"/>
    </row>
  </sheetData>
  <sheetProtection formatCells="0" formatColumns="0" formatRows="0" insertColumns="0" insertRows="0" insertHyperlinks="0" deleteColumns="0" deleteRows="0" sort="0" autoFilter="0" pivotTables="0"/>
  <autoFilter ref="A9:AL31">
    <filterColumn colId="3" showButton="0"/>
    <filterColumn colId="12"/>
  </autoFilter>
  <mergeCells count="62">
    <mergeCell ref="D42:H42"/>
    <mergeCell ref="A42:C42"/>
    <mergeCell ref="N59:T59"/>
    <mergeCell ref="J48:T48"/>
    <mergeCell ref="B51:G51"/>
    <mergeCell ref="H51:M51"/>
    <mergeCell ref="N51:T51"/>
    <mergeCell ref="A48:C48"/>
    <mergeCell ref="D48:H48"/>
    <mergeCell ref="B53:C53"/>
    <mergeCell ref="D53:H53"/>
    <mergeCell ref="B59:D59"/>
    <mergeCell ref="E59:G59"/>
    <mergeCell ref="H59:M59"/>
    <mergeCell ref="R8:R9"/>
    <mergeCell ref="S8:S9"/>
    <mergeCell ref="J38:T38"/>
    <mergeCell ref="J39:T39"/>
    <mergeCell ref="B40:H40"/>
    <mergeCell ref="J40:T40"/>
    <mergeCell ref="G36:O36"/>
    <mergeCell ref="M9:M10"/>
    <mergeCell ref="N9:N10"/>
    <mergeCell ref="L8:L10"/>
    <mergeCell ref="O8:O10"/>
    <mergeCell ref="M8:N8"/>
    <mergeCell ref="G8:G9"/>
    <mergeCell ref="H8:H9"/>
    <mergeCell ref="I8:I9"/>
    <mergeCell ref="J8:J9"/>
    <mergeCell ref="K8:K9"/>
    <mergeCell ref="B10:G10"/>
    <mergeCell ref="B33:C33"/>
    <mergeCell ref="G34:O34"/>
    <mergeCell ref="G35:O35"/>
    <mergeCell ref="Z5:AC7"/>
    <mergeCell ref="AD5:AE7"/>
    <mergeCell ref="AF5:AG7"/>
    <mergeCell ref="AH5:AI7"/>
    <mergeCell ref="AJ5:AK7"/>
    <mergeCell ref="W5:W8"/>
    <mergeCell ref="X5:X8"/>
    <mergeCell ref="Y5:Y8"/>
    <mergeCell ref="B8:B9"/>
    <mergeCell ref="C8:C9"/>
    <mergeCell ref="D8:E9"/>
    <mergeCell ref="F8:F9"/>
    <mergeCell ref="B6:C6"/>
    <mergeCell ref="M6:O6"/>
    <mergeCell ref="P6:T6"/>
    <mergeCell ref="B5:C5"/>
    <mergeCell ref="M5:O5"/>
    <mergeCell ref="P5:T5"/>
    <mergeCell ref="T8:T10"/>
    <mergeCell ref="P8:P9"/>
    <mergeCell ref="Q8:Q10"/>
    <mergeCell ref="H1:K1"/>
    <mergeCell ref="L1:T1"/>
    <mergeCell ref="B2:G2"/>
    <mergeCell ref="H2:T2"/>
    <mergeCell ref="B3:G3"/>
    <mergeCell ref="H3:T3"/>
  </mergeCells>
  <conditionalFormatting sqref="H11:P31">
    <cfRule type="cellIs" dxfId="7" priority="2" operator="greaterThan">
      <formula>10</formula>
    </cfRule>
  </conditionalFormatting>
  <conditionalFormatting sqref="C1:C41 C43:C47 C49:C1048576">
    <cfRule type="duplicateValues" dxfId="6" priority="1"/>
  </conditionalFormatting>
  <dataValidations count="2">
    <dataValidation allowBlank="1" showInputMessage="1" showErrorMessage="1" errorTitle="Không xóa dữ liệu" error="Không xóa dữ liệu" prompt="Không xóa dữ liệu" sqref="D36 V11:W31 W5:AK9 X3:AK4 AL3:AL9"/>
    <dataValidation type="list" allowBlank="1" showInputMessage="1" showErrorMessage="1" sqref="D5">
      <formula1>Ten_mon</formula1>
    </dataValidation>
  </dataValidations>
  <pageMargins left="3.937007874015748E-2" right="3.937007874015748E-2" top="0.23622047244094491" bottom="0.35433070866141736" header="0.15748031496062992" footer="0.11811023622047245"/>
  <pageSetup paperSize="9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xl/worksheets/sheet7.xml><?xml version="1.0" encoding="utf-8"?>
<worksheet xmlns="http://schemas.openxmlformats.org/spreadsheetml/2006/main" xmlns:r="http://schemas.openxmlformats.org/officeDocument/2006/relationships">
  <dimension ref="A1:AN58"/>
  <sheetViews>
    <sheetView view="pageBreakPreview" zoomScaleSheetLayoutView="100" workbookViewId="0">
      <pane ySplit="4" topLeftCell="A23" activePane="bottomLeft" state="frozen"/>
      <selection activeCell="A6" sqref="A6:XFD6"/>
      <selection pane="bottomLeft" activeCell="A37" sqref="A37:XFD37"/>
    </sheetView>
  </sheetViews>
  <sheetFormatPr defaultColWidth="9" defaultRowHeight="15.75"/>
  <cols>
    <col min="1" max="1" width="1.25" style="1" customWidth="1"/>
    <col min="2" max="2" width="4" style="1" customWidth="1"/>
    <col min="3" max="3" width="11.875" style="1" customWidth="1"/>
    <col min="4" max="4" width="14.875" style="1" customWidth="1"/>
    <col min="5" max="5" width="8.25" style="1" customWidth="1"/>
    <col min="6" max="6" width="9.375" style="1" hidden="1" customWidth="1"/>
    <col min="7" max="7" width="12.125" style="1" customWidth="1"/>
    <col min="8" max="8" width="4.875" style="1" customWidth="1"/>
    <col min="9" max="10" width="4.375" style="1" hidden="1" customWidth="1"/>
    <col min="11" max="11" width="4.875" style="1" customWidth="1"/>
    <col min="12" max="12" width="3.25" style="1" hidden="1" customWidth="1"/>
    <col min="13" max="13" width="5.75" style="1" hidden="1" customWidth="1"/>
    <col min="14" max="14" width="12.625" style="1" hidden="1" customWidth="1"/>
    <col min="15" max="15" width="9" style="1" hidden="1" customWidth="1"/>
    <col min="16" max="16" width="5.875" style="1" customWidth="1"/>
    <col min="17" max="17" width="7.25" style="1" customWidth="1"/>
    <col min="18" max="18" width="6.5" style="1" hidden="1" customWidth="1"/>
    <col min="19" max="19" width="11.875" style="1" hidden="1" customWidth="1"/>
    <col min="20" max="20" width="18.125" style="1" customWidth="1"/>
    <col min="21" max="21" width="6.5" style="1" customWidth="1"/>
    <col min="22" max="22" width="6.5" style="69" customWidth="1"/>
    <col min="23" max="24" width="9" style="68"/>
    <col min="25" max="25" width="11" style="68" bestFit="1" customWidth="1"/>
    <col min="26" max="28" width="9.25" style="68" bestFit="1" customWidth="1"/>
    <col min="29" max="29" width="14.25" style="68" bestFit="1" customWidth="1"/>
    <col min="30" max="38" width="9" style="68"/>
    <col min="39" max="39" width="9" style="1"/>
    <col min="40" max="40" width="23.625" style="1" bestFit="1" customWidth="1"/>
    <col min="41" max="16384" width="9" style="1"/>
  </cols>
  <sheetData>
    <row r="1" spans="1:40" ht="18.75" hidden="1">
      <c r="H1" s="154" t="s">
        <v>0</v>
      </c>
      <c r="I1" s="154"/>
      <c r="J1" s="154"/>
      <c r="K1" s="154"/>
      <c r="L1" s="155" t="s">
        <v>715</v>
      </c>
      <c r="M1" s="155"/>
      <c r="N1" s="155"/>
      <c r="O1" s="155"/>
      <c r="P1" s="155"/>
      <c r="Q1" s="155"/>
      <c r="R1" s="155"/>
      <c r="S1" s="155"/>
      <c r="T1" s="155"/>
    </row>
    <row r="2" spans="1:40" ht="27.75" customHeight="1">
      <c r="B2" s="122" t="s">
        <v>1</v>
      </c>
      <c r="C2" s="122"/>
      <c r="D2" s="122"/>
      <c r="E2" s="122"/>
      <c r="F2" s="122"/>
      <c r="G2" s="122"/>
      <c r="H2" s="156" t="s">
        <v>710</v>
      </c>
      <c r="I2" s="156"/>
      <c r="J2" s="156"/>
      <c r="K2" s="156"/>
      <c r="L2" s="156"/>
      <c r="M2" s="156"/>
      <c r="N2" s="156"/>
      <c r="O2" s="156"/>
      <c r="P2" s="156"/>
      <c r="Q2" s="156"/>
      <c r="R2" s="156"/>
      <c r="S2" s="156"/>
      <c r="T2" s="156"/>
      <c r="U2" s="3"/>
    </row>
    <row r="3" spans="1:40" ht="25.5" customHeight="1">
      <c r="A3" s="124" t="s">
        <v>2</v>
      </c>
      <c r="B3" s="124"/>
      <c r="C3" s="124"/>
      <c r="D3" s="124"/>
      <c r="E3" s="124"/>
      <c r="F3" s="124"/>
      <c r="G3" s="124"/>
      <c r="H3" s="125" t="s">
        <v>711</v>
      </c>
      <c r="I3" s="125"/>
      <c r="J3" s="125"/>
      <c r="K3" s="125"/>
      <c r="L3" s="125"/>
      <c r="M3" s="125"/>
      <c r="N3" s="125"/>
      <c r="O3" s="125"/>
      <c r="P3" s="125"/>
      <c r="Q3" s="125"/>
      <c r="R3" s="125"/>
      <c r="S3" s="125"/>
      <c r="T3" s="125"/>
      <c r="U3" s="4"/>
      <c r="V3" s="95"/>
      <c r="AD3" s="69"/>
      <c r="AE3" s="70"/>
      <c r="AF3" s="69"/>
      <c r="AG3" s="69"/>
      <c r="AH3" s="69"/>
      <c r="AI3" s="70"/>
      <c r="AJ3" s="69"/>
    </row>
    <row r="4" spans="1:40" ht="4.5" customHeight="1">
      <c r="B4" s="5"/>
      <c r="C4" s="5"/>
      <c r="D4" s="5"/>
      <c r="E4" s="5"/>
      <c r="F4" s="5"/>
      <c r="G4" s="6"/>
      <c r="H4" s="6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4"/>
      <c r="V4" s="95"/>
      <c r="AE4" s="71"/>
      <c r="AI4" s="71"/>
    </row>
    <row r="5" spans="1:40" ht="23.25" customHeight="1">
      <c r="B5" s="114" t="s">
        <v>3</v>
      </c>
      <c r="C5" s="114"/>
      <c r="D5" s="157" t="s">
        <v>716</v>
      </c>
      <c r="E5" s="157"/>
      <c r="F5" s="100"/>
      <c r="G5" s="100"/>
      <c r="H5" s="100"/>
      <c r="I5" s="100"/>
      <c r="J5" s="100"/>
      <c r="K5" s="100"/>
      <c r="L5" s="100"/>
      <c r="M5" s="137"/>
      <c r="N5" s="137"/>
      <c r="O5" s="137"/>
      <c r="P5" s="146" t="s">
        <v>86</v>
      </c>
      <c r="Q5" s="146"/>
      <c r="R5" s="146"/>
      <c r="S5" s="146"/>
      <c r="T5" s="146"/>
      <c r="W5" s="126" t="s">
        <v>46</v>
      </c>
      <c r="X5" s="126" t="s">
        <v>9</v>
      </c>
      <c r="Y5" s="126" t="s">
        <v>45</v>
      </c>
      <c r="Z5" s="126" t="s">
        <v>44</v>
      </c>
      <c r="AA5" s="126"/>
      <c r="AB5" s="126"/>
      <c r="AC5" s="126"/>
      <c r="AD5" s="126" t="s">
        <v>43</v>
      </c>
      <c r="AE5" s="126"/>
      <c r="AF5" s="126" t="s">
        <v>41</v>
      </c>
      <c r="AG5" s="126"/>
      <c r="AH5" s="126" t="s">
        <v>42</v>
      </c>
      <c r="AI5" s="126"/>
      <c r="AJ5" s="126" t="s">
        <v>40</v>
      </c>
      <c r="AK5" s="126"/>
      <c r="AL5" s="89"/>
    </row>
    <row r="6" spans="1:40" ht="17.25" customHeight="1">
      <c r="B6" s="136" t="s">
        <v>4</v>
      </c>
      <c r="C6" s="136"/>
      <c r="D6" s="8"/>
      <c r="G6" s="107" t="s">
        <v>88</v>
      </c>
      <c r="H6" s="107"/>
      <c r="I6" s="107"/>
      <c r="J6" s="107"/>
      <c r="K6" s="107"/>
      <c r="L6" s="107"/>
      <c r="M6" s="114"/>
      <c r="N6" s="114"/>
      <c r="O6" s="114"/>
      <c r="P6" s="146" t="s">
        <v>717</v>
      </c>
      <c r="Q6" s="146"/>
      <c r="R6" s="146"/>
      <c r="S6" s="146"/>
      <c r="T6" s="146"/>
      <c r="W6" s="126"/>
      <c r="X6" s="126"/>
      <c r="Y6" s="126"/>
      <c r="Z6" s="126"/>
      <c r="AA6" s="126"/>
      <c r="AB6" s="126"/>
      <c r="AC6" s="126"/>
      <c r="AD6" s="126"/>
      <c r="AE6" s="126"/>
      <c r="AF6" s="126"/>
      <c r="AG6" s="126"/>
      <c r="AH6" s="126"/>
      <c r="AI6" s="126"/>
      <c r="AJ6" s="126"/>
      <c r="AK6" s="126"/>
      <c r="AL6" s="89"/>
    </row>
    <row r="7" spans="1:40" ht="5.25" customHeight="1"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67"/>
      <c r="Q7" s="3"/>
      <c r="R7" s="3"/>
      <c r="S7" s="3"/>
      <c r="T7" s="3"/>
      <c r="W7" s="126"/>
      <c r="X7" s="126"/>
      <c r="Y7" s="126"/>
      <c r="Z7" s="126"/>
      <c r="AA7" s="126"/>
      <c r="AB7" s="126"/>
      <c r="AC7" s="126"/>
      <c r="AD7" s="126"/>
      <c r="AE7" s="126"/>
      <c r="AF7" s="126"/>
      <c r="AG7" s="126"/>
      <c r="AH7" s="126"/>
      <c r="AI7" s="126"/>
      <c r="AJ7" s="126"/>
      <c r="AK7" s="126"/>
      <c r="AL7" s="89"/>
    </row>
    <row r="8" spans="1:40" ht="44.25" customHeight="1">
      <c r="B8" s="115" t="s">
        <v>5</v>
      </c>
      <c r="C8" s="127" t="s">
        <v>6</v>
      </c>
      <c r="D8" s="129" t="s">
        <v>7</v>
      </c>
      <c r="E8" s="130"/>
      <c r="F8" s="115" t="s">
        <v>8</v>
      </c>
      <c r="G8" s="115" t="s">
        <v>9</v>
      </c>
      <c r="H8" s="133" t="s">
        <v>10</v>
      </c>
      <c r="I8" s="133" t="s">
        <v>11</v>
      </c>
      <c r="J8" s="133" t="s">
        <v>12</v>
      </c>
      <c r="K8" s="133" t="s">
        <v>13</v>
      </c>
      <c r="L8" s="144" t="s">
        <v>14</v>
      </c>
      <c r="M8" s="134" t="s">
        <v>47</v>
      </c>
      <c r="N8" s="142"/>
      <c r="O8" s="144" t="s">
        <v>15</v>
      </c>
      <c r="P8" s="144" t="s">
        <v>16</v>
      </c>
      <c r="Q8" s="115" t="s">
        <v>17</v>
      </c>
      <c r="R8" s="144" t="s">
        <v>18</v>
      </c>
      <c r="S8" s="115" t="s">
        <v>19</v>
      </c>
      <c r="T8" s="115" t="s">
        <v>20</v>
      </c>
      <c r="W8" s="126"/>
      <c r="X8" s="126"/>
      <c r="Y8" s="126"/>
      <c r="Z8" s="72" t="s">
        <v>21</v>
      </c>
      <c r="AA8" s="72" t="s">
        <v>22</v>
      </c>
      <c r="AB8" s="72" t="s">
        <v>23</v>
      </c>
      <c r="AC8" s="72" t="s">
        <v>24</v>
      </c>
      <c r="AD8" s="72" t="s">
        <v>25</v>
      </c>
      <c r="AE8" s="72" t="s">
        <v>24</v>
      </c>
      <c r="AF8" s="72" t="s">
        <v>25</v>
      </c>
      <c r="AG8" s="72" t="s">
        <v>24</v>
      </c>
      <c r="AH8" s="72" t="s">
        <v>25</v>
      </c>
      <c r="AI8" s="72" t="s">
        <v>24</v>
      </c>
      <c r="AJ8" s="72" t="s">
        <v>25</v>
      </c>
      <c r="AK8" s="73" t="s">
        <v>24</v>
      </c>
      <c r="AL8" s="87"/>
    </row>
    <row r="9" spans="1:40" ht="44.25" customHeight="1">
      <c r="B9" s="116"/>
      <c r="C9" s="128"/>
      <c r="D9" s="131"/>
      <c r="E9" s="132"/>
      <c r="F9" s="116"/>
      <c r="G9" s="116"/>
      <c r="H9" s="133"/>
      <c r="I9" s="133"/>
      <c r="J9" s="133"/>
      <c r="K9" s="133"/>
      <c r="L9" s="144"/>
      <c r="M9" s="110" t="s">
        <v>48</v>
      </c>
      <c r="N9" s="110" t="s">
        <v>49</v>
      </c>
      <c r="O9" s="144"/>
      <c r="P9" s="144"/>
      <c r="Q9" s="141"/>
      <c r="R9" s="144"/>
      <c r="S9" s="116"/>
      <c r="T9" s="141"/>
      <c r="V9" s="96"/>
      <c r="W9" s="74" t="str">
        <f>+D5</f>
        <v>An ninh mạng</v>
      </c>
      <c r="X9" s="75" t="str">
        <f>+P5</f>
        <v>Nhóm: 01</v>
      </c>
      <c r="Y9" s="76">
        <f>+$AH$9+$AJ$9+$AF$9</f>
        <v>20</v>
      </c>
      <c r="Z9" s="70">
        <f>COUNTIF($S$10:$S$90,"Khiển trách")</f>
        <v>0</v>
      </c>
      <c r="AA9" s="70">
        <f>COUNTIF($S$10:$S$90,"Cảnh cáo")</f>
        <v>0</v>
      </c>
      <c r="AB9" s="70">
        <f>COUNTIF($S$10:$S$90,"Đình chỉ thi")</f>
        <v>0</v>
      </c>
      <c r="AC9" s="77">
        <f>+($Z$9+$AA$9+$AB$9)/$Y$9*100%</f>
        <v>0</v>
      </c>
      <c r="AD9" s="70">
        <f>SUM(COUNTIF($S$10:$S$88,"Vắng"),COUNTIF($S$10:$S$88,"Vắng có phép"))</f>
        <v>0</v>
      </c>
      <c r="AE9" s="78">
        <f>+$AD$9/$Y$9</f>
        <v>0</v>
      </c>
      <c r="AF9" s="79">
        <f>COUNTIF($V$10:$V$88,"Thi lại")</f>
        <v>0</v>
      </c>
      <c r="AG9" s="78">
        <f>+$AF$9/$Y$9</f>
        <v>0</v>
      </c>
      <c r="AH9" s="79">
        <f>COUNTIF($V$10:$V$89,"Học lại")</f>
        <v>2</v>
      </c>
      <c r="AI9" s="78">
        <f>+$AH$9/$Y$9</f>
        <v>0.1</v>
      </c>
      <c r="AJ9" s="70">
        <f>COUNTIF($V$11:$V$89,"Đạt")</f>
        <v>18</v>
      </c>
      <c r="AK9" s="77">
        <f>+$AJ$9/$Y$9</f>
        <v>0.9</v>
      </c>
      <c r="AL9" s="88"/>
    </row>
    <row r="10" spans="1:40" ht="14.25" customHeight="1">
      <c r="B10" s="134" t="s">
        <v>26</v>
      </c>
      <c r="C10" s="135"/>
      <c r="D10" s="135"/>
      <c r="E10" s="135"/>
      <c r="F10" s="135"/>
      <c r="G10" s="142"/>
      <c r="H10" s="98">
        <v>10</v>
      </c>
      <c r="I10" s="98"/>
      <c r="J10" s="99"/>
      <c r="K10" s="98">
        <v>40</v>
      </c>
      <c r="L10" s="158"/>
      <c r="M10" s="159"/>
      <c r="N10" s="159"/>
      <c r="O10" s="159"/>
      <c r="P10" s="112">
        <f>100-(H10+I10+J10+K10)</f>
        <v>50</v>
      </c>
      <c r="Q10" s="116"/>
      <c r="R10" s="10"/>
      <c r="S10" s="10"/>
      <c r="T10" s="116"/>
      <c r="W10" s="69"/>
      <c r="X10" s="80"/>
      <c r="Y10" s="80"/>
      <c r="Z10" s="80"/>
      <c r="AA10" s="80"/>
      <c r="AB10" s="80"/>
      <c r="AC10" s="80"/>
      <c r="AD10" s="80"/>
      <c r="AE10" s="80"/>
      <c r="AF10" s="80"/>
      <c r="AG10" s="80"/>
      <c r="AH10" s="80"/>
      <c r="AI10" s="80"/>
      <c r="AJ10" s="80"/>
      <c r="AK10" s="80"/>
      <c r="AL10" s="89"/>
    </row>
    <row r="11" spans="1:40" ht="18.75" customHeight="1">
      <c r="B11" s="11">
        <v>1</v>
      </c>
      <c r="C11" s="12" t="s">
        <v>718</v>
      </c>
      <c r="D11" s="13" t="s">
        <v>63</v>
      </c>
      <c r="E11" s="14" t="s">
        <v>719</v>
      </c>
      <c r="F11" s="15">
        <v>34436</v>
      </c>
      <c r="G11" s="12" t="s">
        <v>720</v>
      </c>
      <c r="H11" s="16">
        <v>10</v>
      </c>
      <c r="I11" s="16" t="s">
        <v>27</v>
      </c>
      <c r="J11" s="16" t="s">
        <v>27</v>
      </c>
      <c r="K11" s="16">
        <v>7</v>
      </c>
      <c r="L11" s="17"/>
      <c r="M11" s="17"/>
      <c r="N11" s="17"/>
      <c r="O11" s="17"/>
      <c r="P11" s="18">
        <v>7</v>
      </c>
      <c r="Q11" s="19">
        <f t="shared" ref="Q11:Q30" si="0">ROUND(SUMPRODUCT(H11:P11,$H$10:$P$10)/100,1)</f>
        <v>7.3</v>
      </c>
      <c r="R11" s="20" t="str">
        <f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B</v>
      </c>
      <c r="S11" s="20" t="str">
        <f t="shared" ref="S11:S30" si="1">IF($Q11&lt;4,"Kém",IF(AND($Q11&gt;=4,$Q11&lt;=5.4),"Trung bình yếu",IF(AND($Q11&gt;=5.5,$Q11&lt;=6.9),"Trung bình",IF(AND($Q11&gt;=7,$Q11&lt;=8.4),"Khá",IF(AND($Q11&gt;=8.5,$Q11&lt;=10),"Giỏi","")))))</f>
        <v>Khá</v>
      </c>
      <c r="T11" s="21" t="str">
        <f>+IF(OR($H11=0,$I11=0,$J11=0,$K11=0),"Không đủ ĐKDT","")</f>
        <v/>
      </c>
      <c r="U11" s="3"/>
      <c r="V11" s="97" t="str">
        <f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Đạt</v>
      </c>
      <c r="W11" s="81"/>
      <c r="X11" s="80"/>
      <c r="Y11" s="80"/>
      <c r="Z11" s="80"/>
      <c r="AA11" s="80"/>
      <c r="AB11" s="80"/>
      <c r="AC11" s="80"/>
      <c r="AD11" s="80"/>
      <c r="AE11" s="80"/>
      <c r="AF11" s="80"/>
      <c r="AG11" s="80"/>
      <c r="AH11" s="80"/>
      <c r="AI11" s="80"/>
      <c r="AJ11" s="80"/>
      <c r="AK11" s="80"/>
      <c r="AL11" s="89"/>
      <c r="AN11" s="101" t="s">
        <v>54</v>
      </c>
    </row>
    <row r="12" spans="1:40" ht="18.75" customHeight="1">
      <c r="B12" s="22">
        <v>2</v>
      </c>
      <c r="C12" s="23" t="s">
        <v>721</v>
      </c>
      <c r="D12" s="24" t="s">
        <v>64</v>
      </c>
      <c r="E12" s="25" t="s">
        <v>722</v>
      </c>
      <c r="F12" s="26">
        <v>34380</v>
      </c>
      <c r="G12" s="23" t="s">
        <v>720</v>
      </c>
      <c r="H12" s="27">
        <v>10</v>
      </c>
      <c r="I12" s="27" t="s">
        <v>27</v>
      </c>
      <c r="J12" s="27" t="s">
        <v>27</v>
      </c>
      <c r="K12" s="27">
        <v>7</v>
      </c>
      <c r="L12" s="28"/>
      <c r="M12" s="28"/>
      <c r="N12" s="28"/>
      <c r="O12" s="28"/>
      <c r="P12" s="29">
        <v>7</v>
      </c>
      <c r="Q12" s="30">
        <f t="shared" si="0"/>
        <v>7.3</v>
      </c>
      <c r="R12" s="31" t="str">
        <f>IF(AND($Q12&gt;=9,$Q12&lt;=10),"A+","")&amp;IF(AND($Q12&gt;=8.5,$Q12&lt;=8.9),"A","")&amp;IF(AND($Q12&gt;=8,$Q12&lt;=8.4),"B+","")&amp;IF(AND($Q12&gt;=7,$Q12&lt;=7.9),"B","")&amp;IF(AND($Q12&gt;=6.5,$Q12&lt;=6.9),"C+","")&amp;IF(AND($Q12&gt;=5.5,$Q12&lt;=6.4),"C","")&amp;IF(AND($Q12&gt;=5,$Q12&lt;=5.4),"D+","")&amp;IF(AND($Q12&gt;=4,$Q12&lt;=4.9),"D","")&amp;IF(AND($Q12&lt;4),"F","")</f>
        <v>B</v>
      </c>
      <c r="S12" s="32" t="str">
        <f t="shared" si="1"/>
        <v>Khá</v>
      </c>
      <c r="T12" s="33" t="str">
        <f>+IF(OR($H12=0,$I12=0,$J12=0,$K12=0),"Không đủ ĐKDT","")</f>
        <v/>
      </c>
      <c r="U12" s="3"/>
      <c r="V12" s="97" t="str">
        <f t="shared" ref="V12:V30" si="2">IF(T12="Không đủ ĐKDT","Học lại",IF(T12="Đình chỉ thi","Học lại",IF(AND(MID(G12,2,2)&gt;="12",T12="Vắng"),"Học lại",IF(T12="Vắng có phép", "Thi lại",IF(T12="Nợ học phí", "Thi lại",IF(AND((MID(G12,2,2)&lt;"12"),Q12&lt;4.5),"Thi lại",IF(Q12&lt;4,"Học lại","Đạt")))))))</f>
        <v>Đạt</v>
      </c>
      <c r="W12" s="81"/>
      <c r="X12" s="80"/>
      <c r="Y12" s="80"/>
      <c r="Z12" s="80"/>
      <c r="AA12" s="72"/>
      <c r="AB12" s="72"/>
      <c r="AC12" s="72"/>
      <c r="AD12" s="72"/>
      <c r="AE12" s="71"/>
      <c r="AF12" s="72"/>
      <c r="AG12" s="72"/>
      <c r="AH12" s="72"/>
      <c r="AI12" s="72"/>
      <c r="AJ12" s="72"/>
      <c r="AK12" s="72"/>
      <c r="AL12" s="87"/>
      <c r="AN12" s="102" t="s">
        <v>55</v>
      </c>
    </row>
    <row r="13" spans="1:40" ht="18.75" customHeight="1">
      <c r="B13" s="22">
        <v>3</v>
      </c>
      <c r="C13" s="23" t="s">
        <v>723</v>
      </c>
      <c r="D13" s="24" t="s">
        <v>65</v>
      </c>
      <c r="E13" s="25" t="s">
        <v>66</v>
      </c>
      <c r="F13" s="26">
        <v>34686</v>
      </c>
      <c r="G13" s="23" t="s">
        <v>720</v>
      </c>
      <c r="H13" s="27">
        <v>9</v>
      </c>
      <c r="I13" s="27" t="s">
        <v>27</v>
      </c>
      <c r="J13" s="27" t="s">
        <v>27</v>
      </c>
      <c r="K13" s="27">
        <v>6</v>
      </c>
      <c r="L13" s="34"/>
      <c r="M13" s="34"/>
      <c r="N13" s="34"/>
      <c r="O13" s="34"/>
      <c r="P13" s="29">
        <v>6</v>
      </c>
      <c r="Q13" s="30">
        <f t="shared" si="0"/>
        <v>6.3</v>
      </c>
      <c r="R13" s="31" t="str">
        <f t="shared" ref="R13:R30" si="3">IF(AND($Q13&gt;=9,$Q13&lt;=10),"A+","")&amp;IF(AND($Q13&gt;=8.5,$Q13&lt;=8.9),"A","")&amp;IF(AND($Q13&gt;=8,$Q13&lt;=8.4),"B+","")&amp;IF(AND($Q13&gt;=7,$Q13&lt;=7.9),"B","")&amp;IF(AND($Q13&gt;=6.5,$Q13&lt;=6.9),"C+","")&amp;IF(AND($Q13&gt;=5.5,$Q13&lt;=6.4),"C","")&amp;IF(AND($Q13&gt;=5,$Q13&lt;=5.4),"D+","")&amp;IF(AND($Q13&gt;=4,$Q13&lt;=4.9),"D","")&amp;IF(AND($Q13&lt;4),"F","")</f>
        <v>C</v>
      </c>
      <c r="S13" s="32" t="str">
        <f t="shared" si="1"/>
        <v>Trung bình</v>
      </c>
      <c r="T13" s="33" t="str">
        <f t="shared" ref="T13:T30" si="4">+IF(OR($H13=0,$I13=0,$J13=0,$K13=0),"Không đủ ĐKDT","")</f>
        <v/>
      </c>
      <c r="U13" s="3"/>
      <c r="V13" s="97" t="str">
        <f t="shared" si="2"/>
        <v>Đạt</v>
      </c>
      <c r="W13" s="81"/>
      <c r="X13" s="82"/>
      <c r="Y13" s="82"/>
      <c r="Z13" s="111"/>
      <c r="AA13" s="71"/>
      <c r="AB13" s="71"/>
      <c r="AC13" s="71"/>
      <c r="AD13" s="83"/>
      <c r="AE13" s="71"/>
      <c r="AF13" s="84"/>
      <c r="AG13" s="85"/>
      <c r="AH13" s="84"/>
      <c r="AI13" s="85"/>
      <c r="AJ13" s="84"/>
      <c r="AK13" s="71"/>
      <c r="AL13" s="90"/>
      <c r="AN13" s="103" t="s">
        <v>716</v>
      </c>
    </row>
    <row r="14" spans="1:40" ht="18.75" customHeight="1">
      <c r="B14" s="22">
        <v>4</v>
      </c>
      <c r="C14" s="23" t="s">
        <v>724</v>
      </c>
      <c r="D14" s="24" t="s">
        <v>67</v>
      </c>
      <c r="E14" s="25" t="s">
        <v>68</v>
      </c>
      <c r="F14" s="26">
        <v>34476</v>
      </c>
      <c r="G14" s="23" t="s">
        <v>720</v>
      </c>
      <c r="H14" s="27">
        <v>9</v>
      </c>
      <c r="I14" s="27" t="s">
        <v>27</v>
      </c>
      <c r="J14" s="27" t="s">
        <v>27</v>
      </c>
      <c r="K14" s="27">
        <v>6</v>
      </c>
      <c r="L14" s="34"/>
      <c r="M14" s="34"/>
      <c r="N14" s="34"/>
      <c r="O14" s="34"/>
      <c r="P14" s="29">
        <v>5</v>
      </c>
      <c r="Q14" s="30">
        <f t="shared" si="0"/>
        <v>5.8</v>
      </c>
      <c r="R14" s="31" t="str">
        <f t="shared" si="3"/>
        <v>C</v>
      </c>
      <c r="S14" s="32" t="str">
        <f t="shared" si="1"/>
        <v>Trung bình</v>
      </c>
      <c r="T14" s="33" t="str">
        <f t="shared" si="4"/>
        <v/>
      </c>
      <c r="U14" s="3"/>
      <c r="V14" s="97" t="str">
        <f t="shared" si="2"/>
        <v>Đạt</v>
      </c>
      <c r="W14" s="81"/>
      <c r="X14" s="69"/>
      <c r="Y14" s="69"/>
      <c r="Z14" s="69"/>
      <c r="AA14" s="69"/>
      <c r="AB14" s="69"/>
      <c r="AC14" s="69"/>
      <c r="AD14" s="69"/>
      <c r="AE14" s="69"/>
      <c r="AF14" s="69"/>
      <c r="AG14" s="69"/>
      <c r="AH14" s="69"/>
      <c r="AI14" s="69"/>
      <c r="AJ14" s="69"/>
      <c r="AK14" s="69"/>
      <c r="AL14" s="2"/>
      <c r="AN14" s="103" t="s">
        <v>56</v>
      </c>
    </row>
    <row r="15" spans="1:40" ht="18.75" customHeight="1">
      <c r="B15" s="22">
        <v>5</v>
      </c>
      <c r="C15" s="23" t="s">
        <v>725</v>
      </c>
      <c r="D15" s="24" t="s">
        <v>726</v>
      </c>
      <c r="E15" s="25" t="s">
        <v>69</v>
      </c>
      <c r="F15" s="26">
        <v>34043</v>
      </c>
      <c r="G15" s="23" t="s">
        <v>720</v>
      </c>
      <c r="H15" s="27">
        <v>9</v>
      </c>
      <c r="I15" s="27" t="s">
        <v>27</v>
      </c>
      <c r="J15" s="27" t="s">
        <v>27</v>
      </c>
      <c r="K15" s="27">
        <v>9</v>
      </c>
      <c r="L15" s="34"/>
      <c r="M15" s="34"/>
      <c r="N15" s="34"/>
      <c r="O15" s="34"/>
      <c r="P15" s="29">
        <v>9</v>
      </c>
      <c r="Q15" s="30">
        <f t="shared" si="0"/>
        <v>9</v>
      </c>
      <c r="R15" s="31" t="str">
        <f t="shared" si="3"/>
        <v>A+</v>
      </c>
      <c r="S15" s="32" t="str">
        <f t="shared" si="1"/>
        <v>Giỏi</v>
      </c>
      <c r="T15" s="33" t="str">
        <f t="shared" si="4"/>
        <v/>
      </c>
      <c r="U15" s="3"/>
      <c r="V15" s="97" t="str">
        <f t="shared" si="2"/>
        <v>Đạt</v>
      </c>
      <c r="W15" s="81"/>
      <c r="X15" s="69"/>
      <c r="Y15" s="69"/>
      <c r="Z15" s="69"/>
      <c r="AA15" s="69"/>
      <c r="AB15" s="69"/>
      <c r="AC15" s="69"/>
      <c r="AD15" s="69"/>
      <c r="AE15" s="69"/>
      <c r="AF15" s="69"/>
      <c r="AG15" s="69"/>
      <c r="AH15" s="69"/>
      <c r="AI15" s="69"/>
      <c r="AJ15" s="69"/>
      <c r="AK15" s="69"/>
      <c r="AL15" s="2"/>
      <c r="AN15" s="102" t="s">
        <v>57</v>
      </c>
    </row>
    <row r="16" spans="1:40" ht="18.75" customHeight="1">
      <c r="B16" s="22">
        <v>6</v>
      </c>
      <c r="C16" s="23" t="s">
        <v>727</v>
      </c>
      <c r="D16" s="24" t="s">
        <v>64</v>
      </c>
      <c r="E16" s="25" t="s">
        <v>70</v>
      </c>
      <c r="F16" s="26">
        <v>34539</v>
      </c>
      <c r="G16" s="23" t="s">
        <v>720</v>
      </c>
      <c r="H16" s="27">
        <v>9</v>
      </c>
      <c r="I16" s="27" t="s">
        <v>27</v>
      </c>
      <c r="J16" s="27" t="s">
        <v>27</v>
      </c>
      <c r="K16" s="27">
        <v>5</v>
      </c>
      <c r="L16" s="34"/>
      <c r="M16" s="34"/>
      <c r="N16" s="34"/>
      <c r="O16" s="34"/>
      <c r="P16" s="29">
        <v>5</v>
      </c>
      <c r="Q16" s="30">
        <f t="shared" si="0"/>
        <v>5.4</v>
      </c>
      <c r="R16" s="31" t="str">
        <f t="shared" si="3"/>
        <v>D+</v>
      </c>
      <c r="S16" s="32" t="str">
        <f t="shared" si="1"/>
        <v>Trung bình yếu</v>
      </c>
      <c r="T16" s="33" t="str">
        <f t="shared" si="4"/>
        <v/>
      </c>
      <c r="U16" s="3"/>
      <c r="V16" s="97" t="str">
        <f t="shared" si="2"/>
        <v>Đạt</v>
      </c>
      <c r="W16" s="81"/>
      <c r="X16" s="69"/>
      <c r="Y16" s="69"/>
      <c r="Z16" s="69"/>
      <c r="AA16" s="69"/>
      <c r="AB16" s="69"/>
      <c r="AC16" s="69"/>
      <c r="AD16" s="69"/>
      <c r="AE16" s="69"/>
      <c r="AF16" s="69"/>
      <c r="AG16" s="69"/>
      <c r="AH16" s="69"/>
      <c r="AI16" s="69"/>
      <c r="AJ16" s="69"/>
      <c r="AK16" s="69"/>
      <c r="AL16" s="2"/>
      <c r="AN16" s="102" t="s">
        <v>58</v>
      </c>
    </row>
    <row r="17" spans="1:40" ht="18.75" customHeight="1">
      <c r="B17" s="22">
        <v>7</v>
      </c>
      <c r="C17" s="23" t="s">
        <v>728</v>
      </c>
      <c r="D17" s="24" t="s">
        <v>71</v>
      </c>
      <c r="E17" s="25" t="s">
        <v>70</v>
      </c>
      <c r="F17" s="26">
        <v>34499</v>
      </c>
      <c r="G17" s="23" t="s">
        <v>720</v>
      </c>
      <c r="H17" s="27">
        <v>9</v>
      </c>
      <c r="I17" s="27" t="s">
        <v>27</v>
      </c>
      <c r="J17" s="27" t="s">
        <v>27</v>
      </c>
      <c r="K17" s="27">
        <v>9</v>
      </c>
      <c r="L17" s="34"/>
      <c r="M17" s="34"/>
      <c r="N17" s="34"/>
      <c r="O17" s="34"/>
      <c r="P17" s="29">
        <v>9</v>
      </c>
      <c r="Q17" s="30">
        <f t="shared" si="0"/>
        <v>9</v>
      </c>
      <c r="R17" s="31" t="str">
        <f t="shared" si="3"/>
        <v>A+</v>
      </c>
      <c r="S17" s="32" t="str">
        <f t="shared" si="1"/>
        <v>Giỏi</v>
      </c>
      <c r="T17" s="33" t="str">
        <f t="shared" si="4"/>
        <v/>
      </c>
      <c r="U17" s="3"/>
      <c r="V17" s="97" t="str">
        <f t="shared" si="2"/>
        <v>Đạt</v>
      </c>
      <c r="W17" s="81"/>
      <c r="X17" s="69"/>
      <c r="Y17" s="69"/>
      <c r="Z17" s="69"/>
      <c r="AA17" s="69"/>
      <c r="AB17" s="69"/>
      <c r="AC17" s="69"/>
      <c r="AD17" s="69"/>
      <c r="AE17" s="69"/>
      <c r="AF17" s="69"/>
      <c r="AG17" s="69"/>
      <c r="AH17" s="69"/>
      <c r="AI17" s="69"/>
      <c r="AJ17" s="69"/>
      <c r="AK17" s="69"/>
      <c r="AL17" s="2"/>
      <c r="AN17" s="104" t="s">
        <v>59</v>
      </c>
    </row>
    <row r="18" spans="1:40" ht="18.75" customHeight="1">
      <c r="B18" s="22">
        <v>8</v>
      </c>
      <c r="C18" s="23" t="s">
        <v>729</v>
      </c>
      <c r="D18" s="24" t="s">
        <v>72</v>
      </c>
      <c r="E18" s="25" t="s">
        <v>73</v>
      </c>
      <c r="F18" s="26">
        <v>34596</v>
      </c>
      <c r="G18" s="23" t="s">
        <v>720</v>
      </c>
      <c r="H18" s="27">
        <v>9</v>
      </c>
      <c r="I18" s="27" t="s">
        <v>27</v>
      </c>
      <c r="J18" s="27" t="s">
        <v>27</v>
      </c>
      <c r="K18" s="27">
        <v>6</v>
      </c>
      <c r="L18" s="34"/>
      <c r="M18" s="34"/>
      <c r="N18" s="34"/>
      <c r="O18" s="34"/>
      <c r="P18" s="29">
        <v>6</v>
      </c>
      <c r="Q18" s="30">
        <f t="shared" si="0"/>
        <v>6.3</v>
      </c>
      <c r="R18" s="31" t="str">
        <f t="shared" si="3"/>
        <v>C</v>
      </c>
      <c r="S18" s="32" t="str">
        <f t="shared" si="1"/>
        <v>Trung bình</v>
      </c>
      <c r="T18" s="33" t="str">
        <f t="shared" si="4"/>
        <v/>
      </c>
      <c r="U18" s="3"/>
      <c r="V18" s="97" t="str">
        <f t="shared" si="2"/>
        <v>Đạt</v>
      </c>
      <c r="W18" s="81"/>
      <c r="X18" s="69"/>
      <c r="Y18" s="69"/>
      <c r="Z18" s="69"/>
      <c r="AA18" s="69"/>
      <c r="AB18" s="69"/>
      <c r="AC18" s="69"/>
      <c r="AD18" s="69"/>
      <c r="AE18" s="69"/>
      <c r="AF18" s="69"/>
      <c r="AG18" s="69"/>
      <c r="AH18" s="69"/>
      <c r="AI18" s="69"/>
      <c r="AJ18" s="69"/>
      <c r="AK18" s="69"/>
      <c r="AL18" s="2"/>
      <c r="AN18" s="105" t="s">
        <v>60</v>
      </c>
    </row>
    <row r="19" spans="1:40" ht="18.75" customHeight="1">
      <c r="B19" s="22">
        <v>9</v>
      </c>
      <c r="C19" s="23" t="s">
        <v>730</v>
      </c>
      <c r="D19" s="24" t="s">
        <v>731</v>
      </c>
      <c r="E19" s="25" t="s">
        <v>73</v>
      </c>
      <c r="F19" s="26">
        <v>34459</v>
      </c>
      <c r="G19" s="23" t="s">
        <v>720</v>
      </c>
      <c r="H19" s="27" t="s">
        <v>27</v>
      </c>
      <c r="I19" s="27" t="s">
        <v>27</v>
      </c>
      <c r="J19" s="27" t="s">
        <v>27</v>
      </c>
      <c r="K19" s="27"/>
      <c r="L19" s="34"/>
      <c r="M19" s="34"/>
      <c r="N19" s="34"/>
      <c r="O19" s="34"/>
      <c r="P19" s="29"/>
      <c r="Q19" s="30">
        <f t="shared" si="0"/>
        <v>0</v>
      </c>
      <c r="R19" s="31" t="str">
        <f t="shared" si="3"/>
        <v>F</v>
      </c>
      <c r="S19" s="32" t="str">
        <f t="shared" si="1"/>
        <v>Kém</v>
      </c>
      <c r="T19" s="33" t="s">
        <v>732</v>
      </c>
      <c r="U19" s="3"/>
      <c r="V19" s="97" t="str">
        <f t="shared" si="2"/>
        <v>Học lại</v>
      </c>
      <c r="W19" s="81"/>
      <c r="X19" s="69"/>
      <c r="Y19" s="69"/>
      <c r="Z19" s="69"/>
      <c r="AA19" s="69"/>
      <c r="AB19" s="69"/>
      <c r="AC19" s="69"/>
      <c r="AD19" s="69"/>
      <c r="AE19" s="69"/>
      <c r="AF19" s="69"/>
      <c r="AG19" s="69"/>
      <c r="AH19" s="69"/>
      <c r="AI19" s="69"/>
      <c r="AJ19" s="69"/>
      <c r="AK19" s="69"/>
      <c r="AL19" s="2"/>
      <c r="AN19" s="102" t="s">
        <v>61</v>
      </c>
    </row>
    <row r="20" spans="1:40" ht="18.75" customHeight="1">
      <c r="B20" s="22">
        <v>10</v>
      </c>
      <c r="C20" s="23" t="s">
        <v>733</v>
      </c>
      <c r="D20" s="24" t="s">
        <v>74</v>
      </c>
      <c r="E20" s="25" t="s">
        <v>75</v>
      </c>
      <c r="F20" s="26">
        <v>34358</v>
      </c>
      <c r="G20" s="23" t="s">
        <v>720</v>
      </c>
      <c r="H20" s="27">
        <v>9</v>
      </c>
      <c r="I20" s="27" t="s">
        <v>27</v>
      </c>
      <c r="J20" s="27" t="s">
        <v>27</v>
      </c>
      <c r="K20" s="27">
        <v>7</v>
      </c>
      <c r="L20" s="34"/>
      <c r="M20" s="34"/>
      <c r="N20" s="34"/>
      <c r="O20" s="34"/>
      <c r="P20" s="29">
        <v>7</v>
      </c>
      <c r="Q20" s="30">
        <f t="shared" si="0"/>
        <v>7.2</v>
      </c>
      <c r="R20" s="31" t="str">
        <f t="shared" si="3"/>
        <v>B</v>
      </c>
      <c r="S20" s="32" t="str">
        <f t="shared" si="1"/>
        <v>Khá</v>
      </c>
      <c r="T20" s="33" t="str">
        <f t="shared" si="4"/>
        <v/>
      </c>
      <c r="U20" s="3"/>
      <c r="V20" s="97" t="str">
        <f t="shared" si="2"/>
        <v>Đạt</v>
      </c>
      <c r="W20" s="81"/>
      <c r="X20" s="69"/>
      <c r="Y20" s="69"/>
      <c r="Z20" s="69"/>
      <c r="AA20" s="69"/>
      <c r="AB20" s="69"/>
      <c r="AC20" s="69"/>
      <c r="AD20" s="69"/>
      <c r="AE20" s="69"/>
      <c r="AF20" s="69"/>
      <c r="AG20" s="69"/>
      <c r="AH20" s="69"/>
      <c r="AI20" s="69"/>
      <c r="AJ20" s="69"/>
      <c r="AK20" s="69"/>
      <c r="AL20" s="2"/>
      <c r="AN20" s="106" t="s">
        <v>62</v>
      </c>
    </row>
    <row r="21" spans="1:40" ht="18.75" customHeight="1">
      <c r="B21" s="22">
        <v>11</v>
      </c>
      <c r="C21" s="23" t="s">
        <v>734</v>
      </c>
      <c r="D21" s="24" t="s">
        <v>76</v>
      </c>
      <c r="E21" s="25" t="s">
        <v>77</v>
      </c>
      <c r="F21" s="26">
        <v>34578</v>
      </c>
      <c r="G21" s="23" t="s">
        <v>720</v>
      </c>
      <c r="H21" s="27">
        <v>0</v>
      </c>
      <c r="I21" s="27" t="s">
        <v>27</v>
      </c>
      <c r="J21" s="27" t="s">
        <v>27</v>
      </c>
      <c r="K21" s="27">
        <v>0</v>
      </c>
      <c r="L21" s="34"/>
      <c r="M21" s="34"/>
      <c r="N21" s="34"/>
      <c r="O21" s="34"/>
      <c r="P21" s="29"/>
      <c r="Q21" s="30">
        <f t="shared" si="0"/>
        <v>0</v>
      </c>
      <c r="R21" s="31" t="str">
        <f t="shared" si="3"/>
        <v>F</v>
      </c>
      <c r="S21" s="32" t="str">
        <f t="shared" si="1"/>
        <v>Kém</v>
      </c>
      <c r="T21" s="33" t="str">
        <f t="shared" si="4"/>
        <v>Không đủ ĐKDT</v>
      </c>
      <c r="U21" s="3"/>
      <c r="V21" s="97" t="str">
        <f t="shared" si="2"/>
        <v>Học lại</v>
      </c>
      <c r="W21" s="81"/>
      <c r="X21" s="69"/>
      <c r="Y21" s="69"/>
      <c r="Z21" s="69"/>
      <c r="AA21" s="69"/>
      <c r="AB21" s="69"/>
      <c r="AC21" s="69"/>
      <c r="AD21" s="69"/>
      <c r="AE21" s="69"/>
      <c r="AF21" s="69"/>
      <c r="AG21" s="69"/>
      <c r="AH21" s="69"/>
      <c r="AI21" s="69"/>
      <c r="AJ21" s="69"/>
      <c r="AK21" s="69"/>
      <c r="AL21" s="2"/>
      <c r="AN21"/>
    </row>
    <row r="22" spans="1:40" ht="18.75" customHeight="1">
      <c r="B22" s="22">
        <v>12</v>
      </c>
      <c r="C22" s="23" t="s">
        <v>735</v>
      </c>
      <c r="D22" s="24" t="s">
        <v>78</v>
      </c>
      <c r="E22" s="25" t="s">
        <v>77</v>
      </c>
      <c r="F22" s="26">
        <v>34647</v>
      </c>
      <c r="G22" s="23" t="s">
        <v>720</v>
      </c>
      <c r="H22" s="27">
        <v>9</v>
      </c>
      <c r="I22" s="27" t="s">
        <v>27</v>
      </c>
      <c r="J22" s="27" t="s">
        <v>27</v>
      </c>
      <c r="K22" s="27">
        <v>7</v>
      </c>
      <c r="L22" s="34"/>
      <c r="M22" s="34"/>
      <c r="N22" s="34"/>
      <c r="O22" s="34"/>
      <c r="P22" s="29">
        <v>6</v>
      </c>
      <c r="Q22" s="30">
        <f t="shared" si="0"/>
        <v>6.7</v>
      </c>
      <c r="R22" s="31" t="str">
        <f t="shared" si="3"/>
        <v>C+</v>
      </c>
      <c r="S22" s="32" t="str">
        <f t="shared" si="1"/>
        <v>Trung bình</v>
      </c>
      <c r="T22" s="33" t="str">
        <f t="shared" si="4"/>
        <v/>
      </c>
      <c r="U22" s="3"/>
      <c r="V22" s="97" t="str">
        <f t="shared" si="2"/>
        <v>Đạt</v>
      </c>
      <c r="W22" s="81"/>
      <c r="X22" s="69"/>
      <c r="Y22" s="69"/>
      <c r="Z22" s="69"/>
      <c r="AA22" s="69"/>
      <c r="AB22" s="69"/>
      <c r="AC22" s="69"/>
      <c r="AD22" s="69"/>
      <c r="AE22" s="69"/>
      <c r="AF22" s="69"/>
      <c r="AG22" s="69"/>
      <c r="AH22" s="69"/>
      <c r="AI22" s="69"/>
      <c r="AJ22" s="69"/>
      <c r="AK22" s="69"/>
      <c r="AL22" s="2"/>
      <c r="AN22"/>
    </row>
    <row r="23" spans="1:40" ht="18.75" customHeight="1">
      <c r="B23" s="22">
        <v>13</v>
      </c>
      <c r="C23" s="23" t="s">
        <v>736</v>
      </c>
      <c r="D23" s="24" t="s">
        <v>737</v>
      </c>
      <c r="E23" s="25" t="s">
        <v>79</v>
      </c>
      <c r="F23" s="26">
        <v>34640</v>
      </c>
      <c r="G23" s="23" t="s">
        <v>720</v>
      </c>
      <c r="H23" s="27">
        <v>9</v>
      </c>
      <c r="I23" s="27" t="s">
        <v>27</v>
      </c>
      <c r="J23" s="27" t="s">
        <v>27</v>
      </c>
      <c r="K23" s="27">
        <v>8</v>
      </c>
      <c r="L23" s="34"/>
      <c r="M23" s="34"/>
      <c r="N23" s="34"/>
      <c r="O23" s="34"/>
      <c r="P23" s="29">
        <v>8</v>
      </c>
      <c r="Q23" s="30">
        <f t="shared" si="0"/>
        <v>8.1</v>
      </c>
      <c r="R23" s="31" t="str">
        <f t="shared" si="3"/>
        <v>B+</v>
      </c>
      <c r="S23" s="32" t="str">
        <f t="shared" si="1"/>
        <v>Khá</v>
      </c>
      <c r="T23" s="33" t="str">
        <f t="shared" si="4"/>
        <v/>
      </c>
      <c r="U23" s="3"/>
      <c r="V23" s="97" t="str">
        <f t="shared" si="2"/>
        <v>Đạt</v>
      </c>
      <c r="W23" s="81"/>
      <c r="X23" s="69"/>
      <c r="Y23" s="69"/>
      <c r="Z23" s="69"/>
      <c r="AA23" s="69"/>
      <c r="AB23" s="69"/>
      <c r="AC23" s="69"/>
      <c r="AD23" s="69"/>
      <c r="AE23" s="69"/>
      <c r="AF23" s="69"/>
      <c r="AG23" s="69"/>
      <c r="AH23" s="69"/>
      <c r="AI23" s="69"/>
      <c r="AJ23" s="69"/>
      <c r="AK23" s="69"/>
      <c r="AL23" s="2"/>
      <c r="AN23"/>
    </row>
    <row r="24" spans="1:40" ht="18.75" customHeight="1">
      <c r="B24" s="22">
        <v>14</v>
      </c>
      <c r="C24" s="23" t="s">
        <v>738</v>
      </c>
      <c r="D24" s="24" t="s">
        <v>64</v>
      </c>
      <c r="E24" s="25" t="s">
        <v>79</v>
      </c>
      <c r="F24" s="26">
        <v>34428</v>
      </c>
      <c r="G24" s="23" t="s">
        <v>720</v>
      </c>
      <c r="H24" s="27">
        <v>10</v>
      </c>
      <c r="I24" s="27" t="s">
        <v>27</v>
      </c>
      <c r="J24" s="27" t="s">
        <v>27</v>
      </c>
      <c r="K24" s="27">
        <v>7</v>
      </c>
      <c r="L24" s="34"/>
      <c r="M24" s="34"/>
      <c r="N24" s="34"/>
      <c r="O24" s="34"/>
      <c r="P24" s="29">
        <v>6</v>
      </c>
      <c r="Q24" s="30">
        <f t="shared" si="0"/>
        <v>6.8</v>
      </c>
      <c r="R24" s="31" t="str">
        <f t="shared" si="3"/>
        <v>C+</v>
      </c>
      <c r="S24" s="32" t="str">
        <f t="shared" si="1"/>
        <v>Trung bình</v>
      </c>
      <c r="T24" s="33" t="str">
        <f t="shared" si="4"/>
        <v/>
      </c>
      <c r="U24" s="3"/>
      <c r="V24" s="97" t="str">
        <f t="shared" si="2"/>
        <v>Đạt</v>
      </c>
      <c r="W24" s="81"/>
      <c r="X24" s="69"/>
      <c r="Y24" s="69"/>
      <c r="Z24" s="69"/>
      <c r="AA24" s="69"/>
      <c r="AB24" s="69"/>
      <c r="AC24" s="69"/>
      <c r="AD24" s="69"/>
      <c r="AE24" s="69"/>
      <c r="AF24" s="69"/>
      <c r="AG24" s="69"/>
      <c r="AH24" s="69"/>
      <c r="AI24" s="69"/>
      <c r="AJ24" s="69"/>
      <c r="AK24" s="69"/>
      <c r="AL24" s="2"/>
    </row>
    <row r="25" spans="1:40" ht="18.75" customHeight="1">
      <c r="B25" s="22">
        <v>15</v>
      </c>
      <c r="C25" s="23" t="s">
        <v>739</v>
      </c>
      <c r="D25" s="24" t="s">
        <v>740</v>
      </c>
      <c r="E25" s="25" t="s">
        <v>80</v>
      </c>
      <c r="F25" s="26">
        <v>34598</v>
      </c>
      <c r="G25" s="23" t="s">
        <v>720</v>
      </c>
      <c r="H25" s="27">
        <v>10</v>
      </c>
      <c r="I25" s="27" t="s">
        <v>27</v>
      </c>
      <c r="J25" s="27" t="s">
        <v>27</v>
      </c>
      <c r="K25" s="27">
        <v>5</v>
      </c>
      <c r="L25" s="34"/>
      <c r="M25" s="34"/>
      <c r="N25" s="34"/>
      <c r="O25" s="34"/>
      <c r="P25" s="29">
        <v>5</v>
      </c>
      <c r="Q25" s="30">
        <f t="shared" si="0"/>
        <v>5.5</v>
      </c>
      <c r="R25" s="31" t="str">
        <f t="shared" si="3"/>
        <v>C</v>
      </c>
      <c r="S25" s="32" t="str">
        <f t="shared" si="1"/>
        <v>Trung bình</v>
      </c>
      <c r="T25" s="33" t="str">
        <f t="shared" si="4"/>
        <v/>
      </c>
      <c r="U25" s="3"/>
      <c r="V25" s="97" t="str">
        <f t="shared" si="2"/>
        <v>Đạt</v>
      </c>
      <c r="W25" s="81"/>
      <c r="X25" s="69"/>
      <c r="Y25" s="69"/>
      <c r="Z25" s="69"/>
      <c r="AA25" s="69"/>
      <c r="AB25" s="69"/>
      <c r="AC25" s="69"/>
      <c r="AD25" s="69"/>
      <c r="AE25" s="69"/>
      <c r="AF25" s="69"/>
      <c r="AG25" s="69"/>
      <c r="AH25" s="69"/>
      <c r="AI25" s="69"/>
      <c r="AJ25" s="69"/>
      <c r="AK25" s="69"/>
      <c r="AL25" s="2"/>
    </row>
    <row r="26" spans="1:40" ht="18.75" customHeight="1">
      <c r="B26" s="22">
        <v>16</v>
      </c>
      <c r="C26" s="23" t="s">
        <v>741</v>
      </c>
      <c r="D26" s="24" t="s">
        <v>742</v>
      </c>
      <c r="E26" s="25" t="s">
        <v>80</v>
      </c>
      <c r="F26" s="26">
        <v>34502</v>
      </c>
      <c r="G26" s="23" t="s">
        <v>720</v>
      </c>
      <c r="H26" s="27">
        <v>9</v>
      </c>
      <c r="I26" s="27" t="s">
        <v>27</v>
      </c>
      <c r="J26" s="27" t="s">
        <v>27</v>
      </c>
      <c r="K26" s="27">
        <v>7</v>
      </c>
      <c r="L26" s="34"/>
      <c r="M26" s="34"/>
      <c r="N26" s="34"/>
      <c r="O26" s="34"/>
      <c r="P26" s="29">
        <v>6</v>
      </c>
      <c r="Q26" s="30">
        <f t="shared" si="0"/>
        <v>6.7</v>
      </c>
      <c r="R26" s="31" t="str">
        <f t="shared" si="3"/>
        <v>C+</v>
      </c>
      <c r="S26" s="32" t="str">
        <f t="shared" si="1"/>
        <v>Trung bình</v>
      </c>
      <c r="T26" s="33" t="str">
        <f t="shared" si="4"/>
        <v/>
      </c>
      <c r="U26" s="3"/>
      <c r="V26" s="97" t="str">
        <f t="shared" si="2"/>
        <v>Đạt</v>
      </c>
      <c r="W26" s="81"/>
      <c r="X26" s="69"/>
      <c r="Y26" s="69"/>
      <c r="Z26" s="69"/>
      <c r="AA26" s="69"/>
      <c r="AB26" s="69"/>
      <c r="AC26" s="69"/>
      <c r="AD26" s="69"/>
      <c r="AE26" s="69"/>
      <c r="AF26" s="69"/>
      <c r="AG26" s="69"/>
      <c r="AH26" s="69"/>
      <c r="AI26" s="69"/>
      <c r="AJ26" s="69"/>
      <c r="AK26" s="69"/>
      <c r="AL26" s="2"/>
    </row>
    <row r="27" spans="1:40" ht="18.75" customHeight="1">
      <c r="B27" s="22">
        <v>17</v>
      </c>
      <c r="C27" s="23" t="s">
        <v>743</v>
      </c>
      <c r="D27" s="24" t="s">
        <v>81</v>
      </c>
      <c r="E27" s="25" t="s">
        <v>80</v>
      </c>
      <c r="F27" s="26">
        <v>34421</v>
      </c>
      <c r="G27" s="23" t="s">
        <v>720</v>
      </c>
      <c r="H27" s="27">
        <v>9</v>
      </c>
      <c r="I27" s="27" t="s">
        <v>27</v>
      </c>
      <c r="J27" s="27" t="s">
        <v>27</v>
      </c>
      <c r="K27" s="27">
        <v>7.5</v>
      </c>
      <c r="L27" s="34"/>
      <c r="M27" s="34"/>
      <c r="N27" s="34"/>
      <c r="O27" s="34"/>
      <c r="P27" s="29">
        <v>7</v>
      </c>
      <c r="Q27" s="30">
        <f t="shared" si="0"/>
        <v>7.4</v>
      </c>
      <c r="R27" s="31" t="str">
        <f t="shared" si="3"/>
        <v>B</v>
      </c>
      <c r="S27" s="32" t="str">
        <f t="shared" si="1"/>
        <v>Khá</v>
      </c>
      <c r="T27" s="33" t="str">
        <f t="shared" si="4"/>
        <v/>
      </c>
      <c r="U27" s="3"/>
      <c r="V27" s="97" t="str">
        <f t="shared" si="2"/>
        <v>Đạt</v>
      </c>
      <c r="W27" s="81"/>
      <c r="X27" s="69"/>
      <c r="Y27" s="69"/>
      <c r="Z27" s="69"/>
      <c r="AA27" s="69"/>
      <c r="AB27" s="69"/>
      <c r="AC27" s="69"/>
      <c r="AD27" s="69"/>
      <c r="AE27" s="69"/>
      <c r="AF27" s="69"/>
      <c r="AG27" s="69"/>
      <c r="AH27" s="69"/>
      <c r="AI27" s="69"/>
      <c r="AJ27" s="69"/>
      <c r="AK27" s="69"/>
      <c r="AL27" s="2"/>
    </row>
    <row r="28" spans="1:40" ht="18.75" customHeight="1">
      <c r="B28" s="22">
        <v>18</v>
      </c>
      <c r="C28" s="23" t="s">
        <v>744</v>
      </c>
      <c r="D28" s="24" t="s">
        <v>745</v>
      </c>
      <c r="E28" s="25" t="s">
        <v>82</v>
      </c>
      <c r="F28" s="26">
        <v>34578</v>
      </c>
      <c r="G28" s="23" t="s">
        <v>720</v>
      </c>
      <c r="H28" s="27">
        <v>10</v>
      </c>
      <c r="I28" s="27" t="s">
        <v>27</v>
      </c>
      <c r="J28" s="27" t="s">
        <v>27</v>
      </c>
      <c r="K28" s="27">
        <v>7</v>
      </c>
      <c r="L28" s="34"/>
      <c r="M28" s="34"/>
      <c r="N28" s="34"/>
      <c r="O28" s="34"/>
      <c r="P28" s="29">
        <v>7</v>
      </c>
      <c r="Q28" s="30">
        <f t="shared" si="0"/>
        <v>7.3</v>
      </c>
      <c r="R28" s="31" t="str">
        <f t="shared" si="3"/>
        <v>B</v>
      </c>
      <c r="S28" s="32" t="str">
        <f t="shared" si="1"/>
        <v>Khá</v>
      </c>
      <c r="T28" s="33" t="str">
        <f t="shared" si="4"/>
        <v/>
      </c>
      <c r="U28" s="3"/>
      <c r="V28" s="97" t="str">
        <f t="shared" si="2"/>
        <v>Đạt</v>
      </c>
      <c r="W28" s="81"/>
      <c r="X28" s="69"/>
      <c r="Y28" s="69"/>
      <c r="Z28" s="69"/>
      <c r="AA28" s="69"/>
      <c r="AB28" s="69"/>
      <c r="AC28" s="69"/>
      <c r="AD28" s="69"/>
      <c r="AE28" s="69"/>
      <c r="AF28" s="69"/>
      <c r="AG28" s="69"/>
      <c r="AH28" s="69"/>
      <c r="AI28" s="69"/>
      <c r="AJ28" s="69"/>
      <c r="AK28" s="69"/>
      <c r="AL28" s="2"/>
    </row>
    <row r="29" spans="1:40" ht="18.75" customHeight="1">
      <c r="B29" s="22">
        <v>19</v>
      </c>
      <c r="C29" s="23" t="s">
        <v>746</v>
      </c>
      <c r="D29" s="24" t="s">
        <v>747</v>
      </c>
      <c r="E29" s="25" t="s">
        <v>83</v>
      </c>
      <c r="F29" s="26">
        <v>34140</v>
      </c>
      <c r="G29" s="23" t="s">
        <v>720</v>
      </c>
      <c r="H29" s="27">
        <v>10</v>
      </c>
      <c r="I29" s="27" t="s">
        <v>27</v>
      </c>
      <c r="J29" s="27" t="s">
        <v>27</v>
      </c>
      <c r="K29" s="27">
        <v>5</v>
      </c>
      <c r="L29" s="34"/>
      <c r="M29" s="34"/>
      <c r="N29" s="34"/>
      <c r="O29" s="34"/>
      <c r="P29" s="29">
        <v>5</v>
      </c>
      <c r="Q29" s="30">
        <f t="shared" si="0"/>
        <v>5.5</v>
      </c>
      <c r="R29" s="31" t="str">
        <f t="shared" si="3"/>
        <v>C</v>
      </c>
      <c r="S29" s="32" t="str">
        <f t="shared" si="1"/>
        <v>Trung bình</v>
      </c>
      <c r="T29" s="33" t="str">
        <f t="shared" si="4"/>
        <v/>
      </c>
      <c r="U29" s="3"/>
      <c r="V29" s="97" t="str">
        <f t="shared" si="2"/>
        <v>Đạt</v>
      </c>
      <c r="W29" s="81"/>
      <c r="X29" s="69"/>
      <c r="Y29" s="69"/>
      <c r="Z29" s="69"/>
      <c r="AA29" s="69"/>
      <c r="AB29" s="69"/>
      <c r="AC29" s="69"/>
      <c r="AD29" s="69"/>
      <c r="AE29" s="69"/>
      <c r="AF29" s="69"/>
      <c r="AG29" s="69"/>
      <c r="AH29" s="69"/>
      <c r="AI29" s="69"/>
      <c r="AJ29" s="69"/>
      <c r="AK29" s="69"/>
      <c r="AL29" s="2"/>
    </row>
    <row r="30" spans="1:40" ht="18.75" customHeight="1">
      <c r="B30" s="35">
        <v>20</v>
      </c>
      <c r="C30" s="36" t="s">
        <v>748</v>
      </c>
      <c r="D30" s="37" t="s">
        <v>84</v>
      </c>
      <c r="E30" s="38" t="s">
        <v>85</v>
      </c>
      <c r="F30" s="39">
        <v>34511</v>
      </c>
      <c r="G30" s="36" t="s">
        <v>720</v>
      </c>
      <c r="H30" s="40">
        <v>9</v>
      </c>
      <c r="I30" s="40" t="s">
        <v>27</v>
      </c>
      <c r="J30" s="40" t="s">
        <v>27</v>
      </c>
      <c r="K30" s="40">
        <v>7</v>
      </c>
      <c r="L30" s="41"/>
      <c r="M30" s="41"/>
      <c r="N30" s="41"/>
      <c r="O30" s="41"/>
      <c r="P30" s="42">
        <v>6</v>
      </c>
      <c r="Q30" s="43">
        <f t="shared" si="0"/>
        <v>6.7</v>
      </c>
      <c r="R30" s="44" t="str">
        <f t="shared" si="3"/>
        <v>C+</v>
      </c>
      <c r="S30" s="45" t="str">
        <f t="shared" si="1"/>
        <v>Trung bình</v>
      </c>
      <c r="T30" s="46" t="str">
        <f t="shared" si="4"/>
        <v/>
      </c>
      <c r="U30" s="3"/>
      <c r="V30" s="97" t="str">
        <f t="shared" si="2"/>
        <v>Đạt</v>
      </c>
      <c r="W30" s="81"/>
      <c r="X30" s="69"/>
      <c r="Y30" s="69"/>
      <c r="Z30" s="69"/>
      <c r="AA30" s="69"/>
      <c r="AB30" s="69"/>
      <c r="AC30" s="69"/>
      <c r="AD30" s="69"/>
      <c r="AE30" s="69"/>
      <c r="AF30" s="69"/>
      <c r="AG30" s="69"/>
      <c r="AH30" s="69"/>
      <c r="AI30" s="69"/>
      <c r="AJ30" s="69"/>
      <c r="AK30" s="69"/>
      <c r="AL30" s="2"/>
    </row>
    <row r="31" spans="1:40" ht="7.5" customHeight="1">
      <c r="A31" s="2"/>
      <c r="B31" s="47"/>
      <c r="C31" s="48"/>
      <c r="D31" s="48"/>
      <c r="E31" s="49"/>
      <c r="F31" s="49"/>
      <c r="G31" s="49"/>
      <c r="H31" s="50"/>
      <c r="I31" s="51"/>
      <c r="J31" s="51"/>
      <c r="K31" s="52"/>
      <c r="L31" s="52"/>
      <c r="M31" s="52"/>
      <c r="N31" s="52"/>
      <c r="O31" s="52"/>
      <c r="P31" s="52"/>
      <c r="Q31" s="52"/>
      <c r="R31" s="52"/>
      <c r="S31" s="52"/>
      <c r="T31" s="52"/>
      <c r="U31" s="3"/>
    </row>
    <row r="32" spans="1:40" ht="16.5">
      <c r="A32" s="2"/>
      <c r="B32" s="143" t="s">
        <v>28</v>
      </c>
      <c r="C32" s="143"/>
      <c r="D32" s="48"/>
      <c r="E32" s="49"/>
      <c r="F32" s="49"/>
      <c r="G32" s="49"/>
      <c r="H32" s="50"/>
      <c r="I32" s="51"/>
      <c r="J32" s="51"/>
      <c r="K32" s="52"/>
      <c r="L32" s="52"/>
      <c r="M32" s="52"/>
      <c r="N32" s="52"/>
      <c r="O32" s="52"/>
      <c r="P32" s="52"/>
      <c r="Q32" s="52"/>
      <c r="R32" s="52"/>
      <c r="S32" s="52"/>
      <c r="T32" s="52"/>
      <c r="U32" s="3"/>
    </row>
    <row r="33" spans="1:38" ht="16.5" customHeight="1">
      <c r="A33" s="2"/>
      <c r="B33" s="53" t="s">
        <v>29</v>
      </c>
      <c r="C33" s="53"/>
      <c r="D33" s="54">
        <f>+$Y$9</f>
        <v>20</v>
      </c>
      <c r="E33" s="55" t="s">
        <v>30</v>
      </c>
      <c r="F33" s="55"/>
      <c r="G33" s="150" t="s">
        <v>31</v>
      </c>
      <c r="H33" s="150"/>
      <c r="I33" s="150"/>
      <c r="J33" s="150"/>
      <c r="K33" s="150"/>
      <c r="L33" s="150"/>
      <c r="M33" s="150"/>
      <c r="N33" s="150"/>
      <c r="O33" s="150"/>
      <c r="P33" s="56">
        <f>$Y$9 -COUNTIF($T$10:$T$220,"Vắng") -COUNTIF($T$10:$T$220,"Vắng có phép") - COUNTIF($T$10:$T$220,"Đình chỉ thi") - COUNTIF($T$10:$T$220,"Không đủ ĐKDT")</f>
        <v>19</v>
      </c>
      <c r="Q33" s="56"/>
      <c r="R33" s="57"/>
      <c r="S33" s="58"/>
      <c r="T33" s="58" t="s">
        <v>30</v>
      </c>
      <c r="U33" s="3"/>
    </row>
    <row r="34" spans="1:38" ht="16.5" customHeight="1">
      <c r="A34" s="2"/>
      <c r="B34" s="53" t="s">
        <v>32</v>
      </c>
      <c r="C34" s="53"/>
      <c r="D34" s="54">
        <f>+$AJ$9</f>
        <v>18</v>
      </c>
      <c r="E34" s="55" t="s">
        <v>30</v>
      </c>
      <c r="F34" s="55"/>
      <c r="G34" s="150" t="s">
        <v>33</v>
      </c>
      <c r="H34" s="150"/>
      <c r="I34" s="150"/>
      <c r="J34" s="150"/>
      <c r="K34" s="150"/>
      <c r="L34" s="150"/>
      <c r="M34" s="150"/>
      <c r="N34" s="150"/>
      <c r="O34" s="150"/>
      <c r="P34" s="59">
        <f>COUNTIF($T$10:$T$96,"Vắng")</f>
        <v>0</v>
      </c>
      <c r="Q34" s="59"/>
      <c r="R34" s="60"/>
      <c r="S34" s="58"/>
      <c r="T34" s="58" t="s">
        <v>30</v>
      </c>
      <c r="U34" s="3"/>
    </row>
    <row r="35" spans="1:38" ht="16.5" customHeight="1">
      <c r="A35" s="2"/>
      <c r="B35" s="53" t="s">
        <v>52</v>
      </c>
      <c r="C35" s="53"/>
      <c r="D35" s="91">
        <f>COUNTIF(V11:V30,"Học lại")</f>
        <v>2</v>
      </c>
      <c r="E35" s="55" t="s">
        <v>30</v>
      </c>
      <c r="F35" s="55"/>
      <c r="G35" s="150" t="s">
        <v>53</v>
      </c>
      <c r="H35" s="150"/>
      <c r="I35" s="150"/>
      <c r="J35" s="150"/>
      <c r="K35" s="150"/>
      <c r="L35" s="150"/>
      <c r="M35" s="150"/>
      <c r="N35" s="150"/>
      <c r="O35" s="150"/>
      <c r="P35" s="56">
        <f>COUNTIF($T$10:$T$96,"Vắng có phép")</f>
        <v>0</v>
      </c>
      <c r="Q35" s="56"/>
      <c r="R35" s="57"/>
      <c r="S35" s="58"/>
      <c r="T35" s="58" t="s">
        <v>30</v>
      </c>
      <c r="U35" s="3"/>
    </row>
    <row r="36" spans="1:38" ht="3" customHeight="1">
      <c r="A36" s="2"/>
      <c r="B36" s="47"/>
      <c r="C36" s="48"/>
      <c r="D36" s="48"/>
      <c r="E36" s="49"/>
      <c r="F36" s="49"/>
      <c r="G36" s="49"/>
      <c r="H36" s="50"/>
      <c r="I36" s="51"/>
      <c r="J36" s="51"/>
      <c r="K36" s="52"/>
      <c r="L36" s="52"/>
      <c r="M36" s="52"/>
      <c r="N36" s="52"/>
      <c r="O36" s="52"/>
      <c r="P36" s="52"/>
      <c r="Q36" s="52"/>
      <c r="R36" s="52"/>
      <c r="S36" s="52"/>
      <c r="T36" s="52"/>
      <c r="U36" s="3"/>
    </row>
    <row r="37" spans="1:38">
      <c r="B37" s="92"/>
      <c r="C37" s="92"/>
      <c r="D37" s="93"/>
      <c r="E37" s="94"/>
      <c r="F37" s="3"/>
      <c r="G37" s="3"/>
      <c r="H37" s="3"/>
      <c r="I37" s="3"/>
      <c r="J37" s="149"/>
      <c r="K37" s="149"/>
      <c r="L37" s="149"/>
      <c r="M37" s="149"/>
      <c r="N37" s="149"/>
      <c r="O37" s="149"/>
      <c r="P37" s="149"/>
      <c r="Q37" s="149"/>
      <c r="R37" s="149"/>
      <c r="S37" s="149"/>
      <c r="T37" s="149"/>
      <c r="U37" s="3"/>
    </row>
    <row r="38" spans="1:38">
      <c r="B38" s="92"/>
      <c r="C38" s="92"/>
      <c r="D38" s="93"/>
      <c r="E38" s="94"/>
      <c r="F38" s="3"/>
      <c r="G38" s="3"/>
      <c r="H38" s="3"/>
      <c r="I38" s="3"/>
      <c r="J38" s="149" t="s">
        <v>749</v>
      </c>
      <c r="K38" s="149"/>
      <c r="L38" s="149"/>
      <c r="M38" s="149"/>
      <c r="N38" s="149"/>
      <c r="O38" s="149"/>
      <c r="P38" s="149"/>
      <c r="Q38" s="149"/>
      <c r="R38" s="149"/>
      <c r="S38" s="149"/>
      <c r="T38" s="149"/>
      <c r="U38" s="3"/>
    </row>
    <row r="39" spans="1:38">
      <c r="A39" s="61"/>
      <c r="B39" s="138" t="s">
        <v>34</v>
      </c>
      <c r="C39" s="138"/>
      <c r="D39" s="138"/>
      <c r="E39" s="138"/>
      <c r="F39" s="138"/>
      <c r="G39" s="138"/>
      <c r="H39" s="138"/>
      <c r="I39" s="62"/>
      <c r="J39" s="139" t="s">
        <v>35</v>
      </c>
      <c r="K39" s="139"/>
      <c r="L39" s="139"/>
      <c r="M39" s="139"/>
      <c r="N39" s="139"/>
      <c r="O39" s="139"/>
      <c r="P39" s="139"/>
      <c r="Q39" s="139"/>
      <c r="R39" s="139"/>
      <c r="S39" s="139"/>
      <c r="T39" s="139"/>
      <c r="U39" s="3"/>
    </row>
    <row r="40" spans="1:38" ht="4.5" customHeight="1">
      <c r="A40" s="2"/>
      <c r="B40" s="47"/>
      <c r="C40" s="63"/>
      <c r="D40" s="63"/>
      <c r="E40" s="64"/>
      <c r="F40" s="64"/>
      <c r="G40" s="64"/>
      <c r="H40" s="65"/>
      <c r="I40" s="66"/>
      <c r="J40" s="66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</row>
    <row r="41" spans="1:38" s="2" customFormat="1">
      <c r="B41" s="138" t="s">
        <v>36</v>
      </c>
      <c r="C41" s="138"/>
      <c r="D41" s="140" t="s">
        <v>37</v>
      </c>
      <c r="E41" s="140"/>
      <c r="F41" s="140"/>
      <c r="G41" s="140"/>
      <c r="H41" s="140"/>
      <c r="I41" s="66"/>
      <c r="J41" s="66"/>
      <c r="K41" s="52"/>
      <c r="L41" s="52"/>
      <c r="M41" s="52"/>
      <c r="N41" s="52"/>
      <c r="O41" s="52"/>
      <c r="P41" s="52"/>
      <c r="Q41" s="52"/>
      <c r="R41" s="52"/>
      <c r="S41" s="52"/>
      <c r="T41" s="52"/>
      <c r="U41" s="3"/>
      <c r="V41" s="69"/>
      <c r="W41" s="68"/>
      <c r="X41" s="68"/>
      <c r="Y41" s="68"/>
      <c r="Z41" s="68"/>
      <c r="AA41" s="68"/>
      <c r="AB41" s="68"/>
      <c r="AC41" s="68"/>
      <c r="AD41" s="68"/>
      <c r="AE41" s="68"/>
      <c r="AF41" s="68"/>
      <c r="AG41" s="68"/>
      <c r="AH41" s="68"/>
      <c r="AI41" s="68"/>
      <c r="AJ41" s="68"/>
      <c r="AK41" s="68"/>
      <c r="AL41" s="68"/>
    </row>
    <row r="42" spans="1:38" s="2" customFormat="1">
      <c r="A42" s="1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69"/>
      <c r="W42" s="68"/>
      <c r="X42" s="68"/>
      <c r="Y42" s="68"/>
      <c r="Z42" s="68"/>
      <c r="AA42" s="68"/>
      <c r="AB42" s="68"/>
      <c r="AC42" s="68"/>
      <c r="AD42" s="68"/>
      <c r="AE42" s="68"/>
      <c r="AF42" s="68"/>
      <c r="AG42" s="68"/>
      <c r="AH42" s="68"/>
      <c r="AI42" s="68"/>
      <c r="AJ42" s="68"/>
      <c r="AK42" s="68"/>
      <c r="AL42" s="68"/>
    </row>
    <row r="43" spans="1:38" s="2" customFormat="1">
      <c r="A43" s="1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69"/>
      <c r="W43" s="68"/>
      <c r="X43" s="68"/>
      <c r="Y43" s="68"/>
      <c r="Z43" s="68"/>
      <c r="AA43" s="68"/>
      <c r="AB43" s="68"/>
      <c r="AC43" s="68"/>
      <c r="AD43" s="68"/>
      <c r="AE43" s="68"/>
      <c r="AF43" s="68"/>
      <c r="AG43" s="68"/>
      <c r="AH43" s="68"/>
      <c r="AI43" s="68"/>
      <c r="AJ43" s="68"/>
      <c r="AK43" s="68"/>
      <c r="AL43" s="68"/>
    </row>
    <row r="44" spans="1:38" s="2" customFormat="1">
      <c r="A44" s="1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69"/>
      <c r="W44" s="68"/>
      <c r="X44" s="68"/>
      <c r="Y44" s="68"/>
      <c r="Z44" s="68"/>
      <c r="AA44" s="68"/>
      <c r="AB44" s="68"/>
      <c r="AC44" s="68"/>
      <c r="AD44" s="68"/>
      <c r="AE44" s="68"/>
      <c r="AF44" s="68"/>
      <c r="AG44" s="68"/>
      <c r="AH44" s="68"/>
      <c r="AI44" s="68"/>
      <c r="AJ44" s="68"/>
      <c r="AK44" s="68"/>
      <c r="AL44" s="68"/>
    </row>
    <row r="45" spans="1:38" s="2" customFormat="1" ht="9.75" customHeight="1">
      <c r="A45" s="1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69"/>
      <c r="W45" s="68"/>
      <c r="X45" s="68"/>
      <c r="Y45" s="68"/>
      <c r="Z45" s="68"/>
      <c r="AA45" s="68"/>
      <c r="AB45" s="68"/>
      <c r="AC45" s="68"/>
      <c r="AD45" s="68"/>
      <c r="AE45" s="68"/>
      <c r="AF45" s="68"/>
      <c r="AG45" s="68"/>
      <c r="AH45" s="68"/>
      <c r="AI45" s="68"/>
      <c r="AJ45" s="68"/>
      <c r="AK45" s="68"/>
      <c r="AL45" s="68"/>
    </row>
    <row r="46" spans="1:38" s="2" customFormat="1" ht="3.75" customHeight="1">
      <c r="A46" s="1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69"/>
      <c r="W46" s="68"/>
      <c r="X46" s="68"/>
      <c r="Y46" s="68"/>
      <c r="Z46" s="68"/>
      <c r="AA46" s="68"/>
      <c r="AB46" s="68"/>
      <c r="AC46" s="68"/>
      <c r="AD46" s="68"/>
      <c r="AE46" s="68"/>
      <c r="AF46" s="68"/>
      <c r="AG46" s="68"/>
      <c r="AH46" s="68"/>
      <c r="AI46" s="68"/>
      <c r="AJ46" s="68"/>
      <c r="AK46" s="68"/>
      <c r="AL46" s="68"/>
    </row>
    <row r="47" spans="1:38" s="2" customFormat="1" ht="18" customHeight="1">
      <c r="A47" s="119" t="s">
        <v>750</v>
      </c>
      <c r="B47" s="119"/>
      <c r="C47" s="119"/>
      <c r="D47" s="119" t="s">
        <v>38</v>
      </c>
      <c r="E47" s="119"/>
      <c r="F47" s="119"/>
      <c r="G47" s="119"/>
      <c r="H47" s="119"/>
      <c r="I47" s="119"/>
      <c r="J47" s="119" t="s">
        <v>39</v>
      </c>
      <c r="K47" s="119"/>
      <c r="L47" s="119"/>
      <c r="M47" s="119"/>
      <c r="N47" s="119"/>
      <c r="O47" s="119"/>
      <c r="P47" s="119"/>
      <c r="Q47" s="119"/>
      <c r="R47" s="119"/>
      <c r="S47" s="119"/>
      <c r="T47" s="119"/>
      <c r="U47" s="3"/>
      <c r="V47" s="69"/>
      <c r="W47" s="68"/>
      <c r="X47" s="68"/>
      <c r="Y47" s="68"/>
      <c r="Z47" s="68"/>
      <c r="AA47" s="68"/>
      <c r="AB47" s="68"/>
      <c r="AC47" s="68"/>
      <c r="AD47" s="68"/>
      <c r="AE47" s="68"/>
      <c r="AF47" s="68"/>
      <c r="AG47" s="68"/>
      <c r="AH47" s="68"/>
      <c r="AI47" s="68"/>
      <c r="AJ47" s="68"/>
      <c r="AK47" s="68"/>
      <c r="AL47" s="68"/>
    </row>
    <row r="48" spans="1:38" s="2" customFormat="1" ht="4.5" customHeight="1">
      <c r="A48" s="1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69"/>
      <c r="W48" s="68"/>
      <c r="X48" s="68"/>
      <c r="Y48" s="68"/>
      <c r="Z48" s="68"/>
      <c r="AA48" s="68"/>
      <c r="AB48" s="68"/>
      <c r="AC48" s="68"/>
      <c r="AD48" s="68"/>
      <c r="AE48" s="68"/>
      <c r="AF48" s="68"/>
      <c r="AG48" s="68"/>
      <c r="AH48" s="68"/>
      <c r="AI48" s="68"/>
      <c r="AJ48" s="68"/>
      <c r="AK48" s="68"/>
      <c r="AL48" s="68"/>
    </row>
    <row r="49" spans="1:38" s="2" customFormat="1" ht="36.75" hidden="1" customHeight="1">
      <c r="A49" s="1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69"/>
      <c r="W49" s="68"/>
      <c r="X49" s="68"/>
      <c r="Y49" s="68"/>
      <c r="Z49" s="68"/>
      <c r="AA49" s="68"/>
      <c r="AB49" s="68"/>
      <c r="AC49" s="68"/>
      <c r="AD49" s="68"/>
      <c r="AE49" s="68"/>
      <c r="AF49" s="68"/>
      <c r="AG49" s="68"/>
      <c r="AH49" s="68"/>
      <c r="AI49" s="68"/>
      <c r="AJ49" s="68"/>
      <c r="AK49" s="68"/>
      <c r="AL49" s="68"/>
    </row>
    <row r="50" spans="1:38" ht="38.25" hidden="1" customHeight="1">
      <c r="B50" s="147" t="s">
        <v>50</v>
      </c>
      <c r="C50" s="138"/>
      <c r="D50" s="138"/>
      <c r="E50" s="138"/>
      <c r="F50" s="138"/>
      <c r="G50" s="138"/>
      <c r="H50" s="147" t="s">
        <v>51</v>
      </c>
      <c r="I50" s="147"/>
      <c r="J50" s="147"/>
      <c r="K50" s="147"/>
      <c r="L50" s="147"/>
      <c r="M50" s="147"/>
      <c r="N50" s="148" t="s">
        <v>35</v>
      </c>
      <c r="O50" s="148"/>
      <c r="P50" s="148"/>
      <c r="Q50" s="148"/>
      <c r="R50" s="148"/>
      <c r="S50" s="148"/>
      <c r="T50" s="148"/>
    </row>
    <row r="51" spans="1:38" hidden="1">
      <c r="B51" s="47"/>
      <c r="C51" s="63"/>
      <c r="D51" s="63"/>
      <c r="E51" s="64"/>
      <c r="F51" s="64"/>
      <c r="G51" s="64"/>
      <c r="H51" s="65"/>
      <c r="I51" s="66"/>
      <c r="J51" s="66"/>
      <c r="K51" s="3"/>
      <c r="L51" s="3"/>
      <c r="M51" s="3"/>
      <c r="N51" s="3"/>
      <c r="O51" s="3"/>
      <c r="P51" s="3"/>
      <c r="Q51" s="3"/>
      <c r="R51" s="3"/>
      <c r="S51" s="3"/>
      <c r="T51" s="3"/>
    </row>
    <row r="52" spans="1:38" hidden="1">
      <c r="B52" s="138" t="s">
        <v>36</v>
      </c>
      <c r="C52" s="138"/>
      <c r="D52" s="140" t="s">
        <v>37</v>
      </c>
      <c r="E52" s="140"/>
      <c r="F52" s="140"/>
      <c r="G52" s="140"/>
      <c r="H52" s="140"/>
      <c r="I52" s="66"/>
      <c r="J52" s="66"/>
      <c r="K52" s="52"/>
      <c r="L52" s="52"/>
      <c r="M52" s="52"/>
      <c r="N52" s="52"/>
      <c r="O52" s="52"/>
      <c r="P52" s="52"/>
      <c r="Q52" s="52"/>
      <c r="R52" s="52"/>
      <c r="S52" s="52"/>
      <c r="T52" s="52"/>
    </row>
    <row r="53" spans="1:38" hidden="1"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</row>
    <row r="54" spans="1:38" hidden="1"/>
    <row r="55" spans="1:38" hidden="1"/>
    <row r="56" spans="1:38" hidden="1"/>
    <row r="57" spans="1:38" hidden="1"/>
    <row r="58" spans="1:38" hidden="1">
      <c r="B58" s="145"/>
      <c r="C58" s="145"/>
      <c r="D58" s="145"/>
      <c r="E58" s="145"/>
      <c r="F58" s="145"/>
      <c r="G58" s="145"/>
      <c r="H58" s="145"/>
      <c r="I58" s="145"/>
      <c r="J58" s="145"/>
      <c r="K58" s="145"/>
      <c r="L58" s="145"/>
      <c r="M58" s="145"/>
      <c r="N58" s="145" t="s">
        <v>39</v>
      </c>
      <c r="O58" s="145"/>
      <c r="P58" s="145"/>
      <c r="Q58" s="145"/>
      <c r="R58" s="145"/>
      <c r="S58" s="145"/>
      <c r="T58" s="145"/>
    </row>
  </sheetData>
  <sheetProtection formatCells="0" formatColumns="0" formatRows="0" insertColumns="0" insertRows="0" insertHyperlinks="0" deleteColumns="0" deleteRows="0" sort="0" autoFilter="0" pivotTables="0"/>
  <autoFilter ref="A9:AL30">
    <filterColumn colId="3" showButton="0"/>
    <filterColumn colId="12"/>
  </autoFilter>
  <mergeCells count="61">
    <mergeCell ref="B52:C52"/>
    <mergeCell ref="D52:H52"/>
    <mergeCell ref="B58:D58"/>
    <mergeCell ref="E58:G58"/>
    <mergeCell ref="H58:M58"/>
    <mergeCell ref="N58:T58"/>
    <mergeCell ref="B41:C41"/>
    <mergeCell ref="D41:H41"/>
    <mergeCell ref="A47:C47"/>
    <mergeCell ref="D47:I47"/>
    <mergeCell ref="J47:T47"/>
    <mergeCell ref="B50:G50"/>
    <mergeCell ref="H50:M50"/>
    <mergeCell ref="N50:T50"/>
    <mergeCell ref="G33:O33"/>
    <mergeCell ref="G34:O34"/>
    <mergeCell ref="G35:O35"/>
    <mergeCell ref="J37:T37"/>
    <mergeCell ref="J38:T38"/>
    <mergeCell ref="B39:H39"/>
    <mergeCell ref="J39:T39"/>
    <mergeCell ref="Q8:Q10"/>
    <mergeCell ref="R8:R9"/>
    <mergeCell ref="S8:S9"/>
    <mergeCell ref="T8:T10"/>
    <mergeCell ref="B10:G10"/>
    <mergeCell ref="B32:C32"/>
    <mergeCell ref="J8:J9"/>
    <mergeCell ref="K8:K9"/>
    <mergeCell ref="L8:L9"/>
    <mergeCell ref="M8:N8"/>
    <mergeCell ref="O8:O9"/>
    <mergeCell ref="P8:P9"/>
    <mergeCell ref="C8:C9"/>
    <mergeCell ref="D8:E9"/>
    <mergeCell ref="F8:F9"/>
    <mergeCell ref="G8:G9"/>
    <mergeCell ref="H8:H9"/>
    <mergeCell ref="I8:I9"/>
    <mergeCell ref="Y5:Y8"/>
    <mergeCell ref="Z5:AC7"/>
    <mergeCell ref="AD5:AE7"/>
    <mergeCell ref="AF5:AG7"/>
    <mergeCell ref="AH5:AI7"/>
    <mergeCell ref="AJ5:AK7"/>
    <mergeCell ref="B5:C5"/>
    <mergeCell ref="D5:E5"/>
    <mergeCell ref="M5:O5"/>
    <mergeCell ref="P5:T5"/>
    <mergeCell ref="W5:W8"/>
    <mergeCell ref="X5:X8"/>
    <mergeCell ref="B6:C6"/>
    <mergeCell ref="M6:O6"/>
    <mergeCell ref="P6:T6"/>
    <mergeCell ref="B8:B9"/>
    <mergeCell ref="H1:K1"/>
    <mergeCell ref="L1:T1"/>
    <mergeCell ref="B2:G2"/>
    <mergeCell ref="H2:T2"/>
    <mergeCell ref="A3:G3"/>
    <mergeCell ref="H3:T3"/>
  </mergeCells>
  <conditionalFormatting sqref="H11:P30">
    <cfRule type="cellIs" dxfId="5" priority="2" operator="greaterThan">
      <formula>10</formula>
    </cfRule>
  </conditionalFormatting>
  <conditionalFormatting sqref="C1:C2 C4:C46 C48:C1048576">
    <cfRule type="duplicateValues" dxfId="4" priority="1"/>
  </conditionalFormatting>
  <dataValidations count="2">
    <dataValidation type="list" allowBlank="1" showInputMessage="1" showErrorMessage="1" sqref="D5">
      <formula1>Ten_mon</formula1>
    </dataValidation>
    <dataValidation allowBlank="1" showInputMessage="1" showErrorMessage="1" errorTitle="Không xóa dữ liệu" error="Không xóa dữ liệu" prompt="Không xóa dữ liệu" sqref="D35 V11:W30 W5:AK9 X3:AK4 AL3:AL9"/>
  </dataValidations>
  <pageMargins left="3.937007874015748E-2" right="3.937007874015748E-2" top="0.23622047244094491" bottom="0.35433070866141736" header="0.15748031496062992" footer="0.11811023622047245"/>
  <pageSetup paperSize="9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xl/worksheets/sheet8.xml><?xml version="1.0" encoding="utf-8"?>
<worksheet xmlns="http://schemas.openxmlformats.org/spreadsheetml/2006/main" xmlns:r="http://schemas.openxmlformats.org/officeDocument/2006/relationships">
  <dimension ref="A1:AN93"/>
  <sheetViews>
    <sheetView tabSelected="1" view="pageBreakPreview" topLeftCell="B1" zoomScaleSheetLayoutView="100" workbookViewId="0">
      <pane ySplit="4" topLeftCell="A65" activePane="bottomLeft" state="frozen"/>
      <selection activeCell="P5" sqref="P5:T5"/>
      <selection pane="bottomLeft" activeCell="Q17" sqref="Q17"/>
    </sheetView>
  </sheetViews>
  <sheetFormatPr defaultColWidth="9" defaultRowHeight="15.75"/>
  <cols>
    <col min="1" max="1" width="1.25" style="1" hidden="1" customWidth="1"/>
    <col min="2" max="2" width="4" style="1" customWidth="1"/>
    <col min="3" max="3" width="12.25" style="1" customWidth="1"/>
    <col min="4" max="4" width="15" style="1" customWidth="1"/>
    <col min="5" max="5" width="10.25" style="1" customWidth="1"/>
    <col min="6" max="6" width="9.375" style="1" hidden="1" customWidth="1"/>
    <col min="7" max="7" width="11.375" style="1" customWidth="1"/>
    <col min="8" max="8" width="4.625" style="1" customWidth="1"/>
    <col min="9" max="9" width="4.625" style="1" hidden="1" customWidth="1"/>
    <col min="10" max="10" width="4.625" style="1" customWidth="1"/>
    <col min="11" max="11" width="4.625" style="1" hidden="1" customWidth="1"/>
    <col min="12" max="12" width="3.25" style="1" hidden="1" customWidth="1"/>
    <col min="13" max="13" width="4.875" style="1" hidden="1" customWidth="1"/>
    <col min="14" max="14" width="7.25" style="1" hidden="1" customWidth="1"/>
    <col min="15" max="15" width="9" style="1" hidden="1" customWidth="1"/>
    <col min="16" max="16" width="5.875" style="1" customWidth="1"/>
    <col min="17" max="17" width="7.5" style="1" customWidth="1"/>
    <col min="18" max="18" width="6.5" style="1" hidden="1" customWidth="1"/>
    <col min="19" max="19" width="11.875" style="1" hidden="1" customWidth="1"/>
    <col min="20" max="20" width="19" style="1" customWidth="1"/>
    <col min="21" max="21" width="6.5" style="1" customWidth="1"/>
    <col min="22" max="22" width="6.5" style="69" customWidth="1"/>
    <col min="23" max="24" width="9" style="68"/>
    <col min="25" max="25" width="10.5" style="68" bestFit="1" customWidth="1"/>
    <col min="26" max="26" width="9.25" style="68" bestFit="1" customWidth="1"/>
    <col min="27" max="38" width="9" style="68"/>
    <col min="39" max="39" width="9" style="1"/>
    <col min="40" max="40" width="23.625" style="1" bestFit="1" customWidth="1"/>
    <col min="41" max="16384" width="9" style="1"/>
  </cols>
  <sheetData>
    <row r="1" spans="2:40" ht="26.25" hidden="1">
      <c r="H1" s="120" t="s">
        <v>0</v>
      </c>
      <c r="I1" s="120"/>
      <c r="J1" s="120"/>
      <c r="K1" s="120"/>
      <c r="L1" s="153"/>
      <c r="M1" s="153"/>
      <c r="N1" s="153"/>
      <c r="O1" s="153"/>
      <c r="P1" s="153"/>
      <c r="Q1" s="153"/>
      <c r="R1" s="153"/>
      <c r="S1" s="153"/>
      <c r="T1" s="153"/>
    </row>
    <row r="2" spans="2:40" ht="27.75" customHeight="1">
      <c r="B2" s="122" t="s">
        <v>1</v>
      </c>
      <c r="C2" s="122"/>
      <c r="D2" s="122"/>
      <c r="E2" s="122"/>
      <c r="F2" s="122"/>
      <c r="G2" s="122"/>
      <c r="H2" s="123" t="s">
        <v>710</v>
      </c>
      <c r="I2" s="123"/>
      <c r="J2" s="123"/>
      <c r="K2" s="123"/>
      <c r="L2" s="123"/>
      <c r="M2" s="123"/>
      <c r="N2" s="123"/>
      <c r="O2" s="123"/>
      <c r="P2" s="123"/>
      <c r="Q2" s="123"/>
      <c r="R2" s="123"/>
      <c r="S2" s="123"/>
      <c r="T2" s="123"/>
      <c r="U2" s="3"/>
    </row>
    <row r="3" spans="2:40" ht="25.5" customHeight="1">
      <c r="B3" s="124" t="s">
        <v>2</v>
      </c>
      <c r="C3" s="124"/>
      <c r="D3" s="124"/>
      <c r="E3" s="124"/>
      <c r="F3" s="124"/>
      <c r="G3" s="124"/>
      <c r="H3" s="125" t="s">
        <v>711</v>
      </c>
      <c r="I3" s="125"/>
      <c r="J3" s="125"/>
      <c r="K3" s="125"/>
      <c r="L3" s="125"/>
      <c r="M3" s="125"/>
      <c r="N3" s="125"/>
      <c r="O3" s="125"/>
      <c r="P3" s="125"/>
      <c r="Q3" s="125"/>
      <c r="R3" s="125"/>
      <c r="S3" s="125"/>
      <c r="T3" s="125"/>
      <c r="U3" s="4"/>
      <c r="V3" s="95"/>
      <c r="AD3" s="69"/>
      <c r="AE3" s="70"/>
      <c r="AF3" s="69"/>
      <c r="AG3" s="69"/>
      <c r="AH3" s="69"/>
      <c r="AI3" s="70"/>
      <c r="AJ3" s="69"/>
    </row>
    <row r="4" spans="2:40" ht="4.5" customHeight="1">
      <c r="B4" s="5"/>
      <c r="C4" s="5"/>
      <c r="D4" s="5"/>
      <c r="E4" s="5"/>
      <c r="F4" s="5"/>
      <c r="G4" s="6"/>
      <c r="H4" s="6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4"/>
      <c r="V4" s="95"/>
      <c r="AE4" s="71"/>
      <c r="AI4" s="71"/>
    </row>
    <row r="5" spans="2:40" ht="23.25" customHeight="1">
      <c r="B5" s="114" t="s">
        <v>3</v>
      </c>
      <c r="C5" s="114"/>
      <c r="D5" s="157" t="s">
        <v>751</v>
      </c>
      <c r="E5" s="157"/>
      <c r="F5" s="157"/>
      <c r="G5" s="157"/>
      <c r="H5" s="100"/>
      <c r="I5" s="100"/>
      <c r="J5" s="100"/>
      <c r="K5" s="100"/>
      <c r="L5" s="100"/>
      <c r="M5" s="137"/>
      <c r="N5" s="137"/>
      <c r="O5" s="137"/>
      <c r="P5" s="152" t="s">
        <v>86</v>
      </c>
      <c r="Q5" s="152"/>
      <c r="R5" s="152"/>
      <c r="S5" s="152"/>
      <c r="T5" s="152"/>
      <c r="W5" s="126" t="s">
        <v>46</v>
      </c>
      <c r="X5" s="126" t="s">
        <v>9</v>
      </c>
      <c r="Y5" s="126" t="s">
        <v>45</v>
      </c>
      <c r="Z5" s="126" t="s">
        <v>44</v>
      </c>
      <c r="AA5" s="126"/>
      <c r="AB5" s="126"/>
      <c r="AC5" s="126"/>
      <c r="AD5" s="126" t="s">
        <v>43</v>
      </c>
      <c r="AE5" s="126"/>
      <c r="AF5" s="126" t="s">
        <v>41</v>
      </c>
      <c r="AG5" s="126"/>
      <c r="AH5" s="126" t="s">
        <v>42</v>
      </c>
      <c r="AI5" s="126"/>
      <c r="AJ5" s="126" t="s">
        <v>40</v>
      </c>
      <c r="AK5" s="126"/>
      <c r="AL5" s="89"/>
    </row>
    <row r="6" spans="2:40" ht="17.25" customHeight="1">
      <c r="B6" s="136" t="s">
        <v>4</v>
      </c>
      <c r="C6" s="136"/>
      <c r="D6" s="8"/>
      <c r="G6" s="107" t="s">
        <v>851</v>
      </c>
      <c r="H6" s="107"/>
      <c r="I6" s="107"/>
      <c r="J6" s="107"/>
      <c r="K6" s="107"/>
      <c r="L6" s="107"/>
      <c r="M6" s="114"/>
      <c r="N6" s="114"/>
      <c r="O6" s="114"/>
      <c r="P6" s="152" t="s">
        <v>753</v>
      </c>
      <c r="Q6" s="152"/>
      <c r="R6" s="152"/>
      <c r="S6" s="152"/>
      <c r="T6" s="152"/>
      <c r="W6" s="126"/>
      <c r="X6" s="126"/>
      <c r="Y6" s="126"/>
      <c r="Z6" s="126"/>
      <c r="AA6" s="126"/>
      <c r="AB6" s="126"/>
      <c r="AC6" s="126"/>
      <c r="AD6" s="126"/>
      <c r="AE6" s="126"/>
      <c r="AF6" s="126"/>
      <c r="AG6" s="126"/>
      <c r="AH6" s="126"/>
      <c r="AI6" s="126"/>
      <c r="AJ6" s="126"/>
      <c r="AK6" s="126"/>
      <c r="AL6" s="89"/>
    </row>
    <row r="7" spans="2:40" ht="5.25" customHeight="1"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67"/>
      <c r="Q7" s="3"/>
      <c r="R7" s="3"/>
      <c r="S7" s="3"/>
      <c r="T7" s="3"/>
      <c r="W7" s="126"/>
      <c r="X7" s="126"/>
      <c r="Y7" s="126"/>
      <c r="Z7" s="126"/>
      <c r="AA7" s="126"/>
      <c r="AB7" s="126"/>
      <c r="AC7" s="126"/>
      <c r="AD7" s="126"/>
      <c r="AE7" s="126"/>
      <c r="AF7" s="126"/>
      <c r="AG7" s="126"/>
      <c r="AH7" s="126"/>
      <c r="AI7" s="126"/>
      <c r="AJ7" s="126"/>
      <c r="AK7" s="126"/>
      <c r="AL7" s="89"/>
    </row>
    <row r="8" spans="2:40" ht="44.25" customHeight="1">
      <c r="B8" s="115" t="s">
        <v>5</v>
      </c>
      <c r="C8" s="127" t="s">
        <v>6</v>
      </c>
      <c r="D8" s="129" t="s">
        <v>7</v>
      </c>
      <c r="E8" s="130"/>
      <c r="F8" s="115" t="s">
        <v>8</v>
      </c>
      <c r="G8" s="115" t="s">
        <v>9</v>
      </c>
      <c r="H8" s="133" t="s">
        <v>10</v>
      </c>
      <c r="I8" s="133" t="s">
        <v>11</v>
      </c>
      <c r="J8" s="133" t="s">
        <v>12</v>
      </c>
      <c r="K8" s="133" t="s">
        <v>13</v>
      </c>
      <c r="L8" s="144" t="s">
        <v>14</v>
      </c>
      <c r="M8" s="134" t="s">
        <v>47</v>
      </c>
      <c r="N8" s="142"/>
      <c r="O8" s="144" t="s">
        <v>15</v>
      </c>
      <c r="P8" s="144" t="s">
        <v>16</v>
      </c>
      <c r="Q8" s="115" t="s">
        <v>17</v>
      </c>
      <c r="R8" s="144" t="s">
        <v>18</v>
      </c>
      <c r="S8" s="115" t="s">
        <v>19</v>
      </c>
      <c r="T8" s="115" t="s">
        <v>20</v>
      </c>
      <c r="W8" s="126"/>
      <c r="X8" s="126"/>
      <c r="Y8" s="126"/>
      <c r="Z8" s="72" t="s">
        <v>21</v>
      </c>
      <c r="AA8" s="72" t="s">
        <v>22</v>
      </c>
      <c r="AB8" s="72" t="s">
        <v>23</v>
      </c>
      <c r="AC8" s="72" t="s">
        <v>24</v>
      </c>
      <c r="AD8" s="72" t="s">
        <v>25</v>
      </c>
      <c r="AE8" s="72" t="s">
        <v>24</v>
      </c>
      <c r="AF8" s="72" t="s">
        <v>25</v>
      </c>
      <c r="AG8" s="72" t="s">
        <v>24</v>
      </c>
      <c r="AH8" s="72" t="s">
        <v>25</v>
      </c>
      <c r="AI8" s="72" t="s">
        <v>24</v>
      </c>
      <c r="AJ8" s="72" t="s">
        <v>25</v>
      </c>
      <c r="AK8" s="73" t="s">
        <v>24</v>
      </c>
      <c r="AL8" s="87"/>
    </row>
    <row r="9" spans="2:40" ht="44.25" customHeight="1">
      <c r="B9" s="116"/>
      <c r="C9" s="128"/>
      <c r="D9" s="131"/>
      <c r="E9" s="132"/>
      <c r="F9" s="116"/>
      <c r="G9" s="116"/>
      <c r="H9" s="133"/>
      <c r="I9" s="133"/>
      <c r="J9" s="133"/>
      <c r="K9" s="133"/>
      <c r="L9" s="144"/>
      <c r="M9" s="110" t="s">
        <v>48</v>
      </c>
      <c r="N9" s="110" t="s">
        <v>49</v>
      </c>
      <c r="O9" s="144"/>
      <c r="P9" s="144"/>
      <c r="Q9" s="141"/>
      <c r="R9" s="144"/>
      <c r="S9" s="116"/>
      <c r="T9" s="141"/>
      <c r="V9" s="96"/>
      <c r="W9" s="74" t="str">
        <f>+D5</f>
        <v>Phát triển hệ thống dựa trên tri thức</v>
      </c>
      <c r="X9" s="75" t="str">
        <f>+P5</f>
        <v>Nhóm: 01</v>
      </c>
      <c r="Y9" s="76">
        <f>+$AH$9+$AJ$9+$AF$9</f>
        <v>55</v>
      </c>
      <c r="Z9" s="70">
        <f>COUNTIF($S$10:$S$125,"Khiển trách")</f>
        <v>0</v>
      </c>
      <c r="AA9" s="70">
        <f>COUNTIF($S$10:$S$125,"Cảnh cáo")</f>
        <v>0</v>
      </c>
      <c r="AB9" s="70">
        <f>COUNTIF($S$10:$S$125,"Đình chỉ thi")</f>
        <v>0</v>
      </c>
      <c r="AC9" s="77">
        <f>+($Z$9+$AA$9+$AB$9)/$Y$9*100%</f>
        <v>0</v>
      </c>
      <c r="AD9" s="70">
        <f>SUM(COUNTIF($S$10:$S$123,"Vắng"),COUNTIF($S$10:$S$123,"Vắng có phép"))</f>
        <v>0</v>
      </c>
      <c r="AE9" s="78">
        <f>+$AD$9/$Y$9</f>
        <v>0</v>
      </c>
      <c r="AF9" s="79">
        <f>COUNTIF($V$10:$V$123,"Thi lại")</f>
        <v>0</v>
      </c>
      <c r="AG9" s="78">
        <f>+$AF$9/$Y$9</f>
        <v>0</v>
      </c>
      <c r="AH9" s="79">
        <f>COUNTIF($V$10:$V$124,"Học lại")</f>
        <v>4</v>
      </c>
      <c r="AI9" s="78">
        <f>+$AH$9/$Y$9</f>
        <v>7.2727272727272724E-2</v>
      </c>
      <c r="AJ9" s="70">
        <f>COUNTIF($V$11:$V$124,"Đạt")</f>
        <v>51</v>
      </c>
      <c r="AK9" s="77">
        <f>+$AJ$9/$Y$9</f>
        <v>0.92727272727272725</v>
      </c>
      <c r="AL9" s="88"/>
    </row>
    <row r="10" spans="2:40" ht="14.25" customHeight="1">
      <c r="B10" s="134" t="s">
        <v>26</v>
      </c>
      <c r="C10" s="135"/>
      <c r="D10" s="135"/>
      <c r="E10" s="135"/>
      <c r="F10" s="135"/>
      <c r="G10" s="142"/>
      <c r="H10" s="98">
        <v>10</v>
      </c>
      <c r="I10" s="98"/>
      <c r="J10" s="99">
        <v>40</v>
      </c>
      <c r="K10" s="98"/>
      <c r="L10" s="161"/>
      <c r="M10" s="162"/>
      <c r="N10" s="162"/>
      <c r="O10" s="162"/>
      <c r="P10" s="112">
        <f>100-(H10+I10+J10+K10)</f>
        <v>50</v>
      </c>
      <c r="Q10" s="116"/>
      <c r="R10" s="10"/>
      <c r="S10" s="10"/>
      <c r="T10" s="116"/>
      <c r="W10" s="69"/>
      <c r="X10" s="80"/>
      <c r="Y10" s="80"/>
      <c r="Z10" s="80"/>
      <c r="AA10" s="80"/>
      <c r="AB10" s="80"/>
      <c r="AC10" s="80"/>
      <c r="AD10" s="80"/>
      <c r="AE10" s="80"/>
      <c r="AF10" s="80"/>
      <c r="AG10" s="80"/>
      <c r="AH10" s="80"/>
      <c r="AI10" s="80"/>
      <c r="AJ10" s="80"/>
      <c r="AK10" s="80"/>
      <c r="AL10" s="89"/>
    </row>
    <row r="11" spans="2:40" ht="18.75" customHeight="1">
      <c r="B11" s="11">
        <v>1</v>
      </c>
      <c r="C11" s="12" t="s">
        <v>852</v>
      </c>
      <c r="D11" s="13" t="s">
        <v>853</v>
      </c>
      <c r="E11" s="14" t="s">
        <v>854</v>
      </c>
      <c r="F11" s="15">
        <v>34049</v>
      </c>
      <c r="G11" s="23" t="s">
        <v>855</v>
      </c>
      <c r="H11" s="27">
        <v>6</v>
      </c>
      <c r="I11" s="27" t="s">
        <v>27</v>
      </c>
      <c r="J11" s="27">
        <v>4</v>
      </c>
      <c r="K11" s="27" t="s">
        <v>27</v>
      </c>
      <c r="L11" s="17"/>
      <c r="M11" s="17"/>
      <c r="N11" s="17"/>
      <c r="O11" s="17"/>
      <c r="P11" s="18">
        <v>4</v>
      </c>
      <c r="Q11" s="19">
        <f t="shared" ref="Q11:Q65" si="0">ROUND(SUMPRODUCT(H11:P11,$H$10:$P$10)/100,1)</f>
        <v>4.2</v>
      </c>
      <c r="R11" s="20" t="str">
        <f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D</v>
      </c>
      <c r="S11" s="20" t="str">
        <f t="shared" ref="S11:S65" si="1">IF($Q11&lt;4,"Kém",IF(AND($Q11&gt;=4,$Q11&lt;=5.4),"Trung bình yếu",IF(AND($Q11&gt;=5.5,$Q11&lt;=6.9),"Trung bình",IF(AND($Q11&gt;=7,$Q11&lt;=8.4),"Khá",IF(AND($Q11&gt;=8.5,$Q11&lt;=10),"Giỏi","")))))</f>
        <v>Trung bình yếu</v>
      </c>
      <c r="T11" s="21" t="str">
        <f>+IF(OR($H11=0,$I11=0,$J11=0,$K11=0),"Không đủ ĐKDT","")</f>
        <v/>
      </c>
      <c r="U11" s="3"/>
      <c r="V11" s="97" t="str">
        <f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Đạt</v>
      </c>
      <c r="W11" s="81"/>
      <c r="X11" s="80"/>
      <c r="Y11" s="80"/>
      <c r="Z11" s="80"/>
      <c r="AA11" s="80"/>
      <c r="AB11" s="80"/>
      <c r="AC11" s="80"/>
      <c r="AD11" s="80"/>
      <c r="AE11" s="80"/>
      <c r="AF11" s="80"/>
      <c r="AG11" s="80"/>
      <c r="AH11" s="80"/>
      <c r="AI11" s="80"/>
      <c r="AJ11" s="80"/>
      <c r="AK11" s="80"/>
      <c r="AL11" s="89"/>
      <c r="AN11" s="163" t="s">
        <v>751</v>
      </c>
    </row>
    <row r="12" spans="2:40" ht="18.75" customHeight="1">
      <c r="B12" s="22">
        <v>2</v>
      </c>
      <c r="C12" s="23" t="s">
        <v>856</v>
      </c>
      <c r="D12" s="24" t="s">
        <v>857</v>
      </c>
      <c r="E12" s="25" t="s">
        <v>104</v>
      </c>
      <c r="F12" s="26">
        <v>34430</v>
      </c>
      <c r="G12" s="23" t="s">
        <v>855</v>
      </c>
      <c r="H12" s="27">
        <v>0</v>
      </c>
      <c r="I12" s="27" t="s">
        <v>27</v>
      </c>
      <c r="J12" s="27">
        <v>0</v>
      </c>
      <c r="K12" s="27" t="s">
        <v>27</v>
      </c>
      <c r="L12" s="28"/>
      <c r="M12" s="28"/>
      <c r="N12" s="28"/>
      <c r="O12" s="28"/>
      <c r="P12" s="29"/>
      <c r="Q12" s="30">
        <f t="shared" si="0"/>
        <v>0</v>
      </c>
      <c r="R12" s="31" t="str">
        <f>IF(AND($Q12&gt;=9,$Q12&lt;=10),"A+","")&amp;IF(AND($Q12&gt;=8.5,$Q12&lt;=8.9),"A","")&amp;IF(AND($Q12&gt;=8,$Q12&lt;=8.4),"B+","")&amp;IF(AND($Q12&gt;=7,$Q12&lt;=7.9),"B","")&amp;IF(AND($Q12&gt;=6.5,$Q12&lt;=6.9),"C+","")&amp;IF(AND($Q12&gt;=5.5,$Q12&lt;=6.4),"C","")&amp;IF(AND($Q12&gt;=5,$Q12&lt;=5.4),"D+","")&amp;IF(AND($Q12&gt;=4,$Q12&lt;=4.9),"D","")&amp;IF(AND($Q12&lt;4),"F","")</f>
        <v>F</v>
      </c>
      <c r="S12" s="32" t="str">
        <f t="shared" si="1"/>
        <v>Kém</v>
      </c>
      <c r="T12" s="33" t="str">
        <f>+IF(OR($H12=0,$I12=0,$J12=0,$K12=0),"Không đủ ĐKDT","")</f>
        <v>Không đủ ĐKDT</v>
      </c>
      <c r="U12" s="3"/>
      <c r="V12" s="97" t="str">
        <f t="shared" ref="V12:V65" si="2">IF(T12="Không đủ ĐKDT","Học lại",IF(T12="Đình chỉ thi","Học lại",IF(AND(MID(G12,2,2)&gt;="12",T12="Vắng"),"Học lại",IF(T12="Vắng có phép", "Thi lại",IF(T12="Nợ học phí", "Thi lại",IF(AND((MID(G12,2,2)&lt;"12"),Q12&lt;4.5),"Thi lại",IF(Q12&lt;4,"Học lại","Đạt")))))))</f>
        <v>Học lại</v>
      </c>
      <c r="W12" s="81"/>
      <c r="X12" s="80"/>
      <c r="Y12" s="80"/>
      <c r="Z12" s="80"/>
      <c r="AA12" s="72"/>
      <c r="AB12" s="72"/>
      <c r="AC12" s="72"/>
      <c r="AD12" s="72"/>
      <c r="AE12" s="71"/>
      <c r="AF12" s="72"/>
      <c r="AG12" s="72"/>
      <c r="AH12" s="72"/>
      <c r="AI12" s="72"/>
      <c r="AJ12" s="72"/>
      <c r="AK12" s="72"/>
      <c r="AL12" s="87"/>
      <c r="AN12" s="164" t="s">
        <v>87</v>
      </c>
    </row>
    <row r="13" spans="2:40" ht="18.75" customHeight="1">
      <c r="B13" s="22">
        <v>3</v>
      </c>
      <c r="C13" s="23" t="s">
        <v>858</v>
      </c>
      <c r="D13" s="24" t="s">
        <v>262</v>
      </c>
      <c r="E13" s="25" t="s">
        <v>684</v>
      </c>
      <c r="F13" s="26">
        <v>34623</v>
      </c>
      <c r="G13" s="23" t="s">
        <v>855</v>
      </c>
      <c r="H13" s="27">
        <v>4</v>
      </c>
      <c r="I13" s="27" t="s">
        <v>27</v>
      </c>
      <c r="J13" s="27">
        <v>0</v>
      </c>
      <c r="K13" s="27" t="s">
        <v>27</v>
      </c>
      <c r="L13" s="34"/>
      <c r="M13" s="34"/>
      <c r="N13" s="34"/>
      <c r="O13" s="34"/>
      <c r="P13" s="29"/>
      <c r="Q13" s="30">
        <f t="shared" si="0"/>
        <v>0.4</v>
      </c>
      <c r="R13" s="31" t="str">
        <f t="shared" ref="R13:R65" si="3">IF(AND($Q13&gt;=9,$Q13&lt;=10),"A+","")&amp;IF(AND($Q13&gt;=8.5,$Q13&lt;=8.9),"A","")&amp;IF(AND($Q13&gt;=8,$Q13&lt;=8.4),"B+","")&amp;IF(AND($Q13&gt;=7,$Q13&lt;=7.9),"B","")&amp;IF(AND($Q13&gt;=6.5,$Q13&lt;=6.9),"C+","")&amp;IF(AND($Q13&gt;=5.5,$Q13&lt;=6.4),"C","")&amp;IF(AND($Q13&gt;=5,$Q13&lt;=5.4),"D+","")&amp;IF(AND($Q13&gt;=4,$Q13&lt;=4.9),"D","")&amp;IF(AND($Q13&lt;4),"F","")</f>
        <v>F</v>
      </c>
      <c r="S13" s="32" t="str">
        <f t="shared" si="1"/>
        <v>Kém</v>
      </c>
      <c r="T13" s="33" t="str">
        <f t="shared" ref="T13:T65" si="4">+IF(OR($H13=0,$I13=0,$J13=0,$K13=0),"Không đủ ĐKDT","")</f>
        <v>Không đủ ĐKDT</v>
      </c>
      <c r="U13" s="3"/>
      <c r="V13" s="97" t="str">
        <f t="shared" si="2"/>
        <v>Học lại</v>
      </c>
      <c r="W13" s="81"/>
      <c r="X13" s="82"/>
      <c r="Y13" s="82"/>
      <c r="Z13" s="111"/>
      <c r="AA13" s="71"/>
      <c r="AB13" s="71"/>
      <c r="AC13" s="71"/>
      <c r="AD13" s="83"/>
      <c r="AE13" s="71"/>
      <c r="AF13" s="84"/>
      <c r="AG13" s="85"/>
      <c r="AH13" s="84"/>
      <c r="AI13" s="85"/>
      <c r="AJ13" s="84"/>
      <c r="AK13" s="71"/>
      <c r="AL13" s="90"/>
      <c r="AN13" s="103" t="s">
        <v>762</v>
      </c>
    </row>
    <row r="14" spans="2:40" ht="18.75" customHeight="1">
      <c r="B14" s="22">
        <v>4</v>
      </c>
      <c r="C14" s="23" t="s">
        <v>859</v>
      </c>
      <c r="D14" s="24" t="s">
        <v>92</v>
      </c>
      <c r="E14" s="25" t="s">
        <v>860</v>
      </c>
      <c r="F14" s="26">
        <v>34543</v>
      </c>
      <c r="G14" s="23" t="s">
        <v>855</v>
      </c>
      <c r="H14" s="27">
        <v>9</v>
      </c>
      <c r="I14" s="27" t="s">
        <v>27</v>
      </c>
      <c r="J14" s="27">
        <v>8</v>
      </c>
      <c r="K14" s="27" t="s">
        <v>27</v>
      </c>
      <c r="L14" s="34"/>
      <c r="M14" s="34"/>
      <c r="N14" s="34"/>
      <c r="O14" s="34"/>
      <c r="P14" s="29">
        <v>8.5</v>
      </c>
      <c r="Q14" s="30">
        <f t="shared" si="0"/>
        <v>8.4</v>
      </c>
      <c r="R14" s="31" t="str">
        <f t="shared" si="3"/>
        <v>B+</v>
      </c>
      <c r="S14" s="32" t="str">
        <f t="shared" si="1"/>
        <v>Khá</v>
      </c>
      <c r="T14" s="33" t="str">
        <f t="shared" si="4"/>
        <v/>
      </c>
      <c r="U14" s="3"/>
      <c r="V14" s="97" t="str">
        <f t="shared" si="2"/>
        <v>Đạt</v>
      </c>
      <c r="W14" s="81"/>
      <c r="X14" s="69"/>
      <c r="Y14" s="69"/>
      <c r="Z14" s="69"/>
      <c r="AA14" s="69"/>
      <c r="AB14" s="69"/>
      <c r="AC14" s="69"/>
      <c r="AD14" s="69"/>
      <c r="AE14" s="69"/>
      <c r="AF14" s="69"/>
      <c r="AG14" s="69"/>
      <c r="AH14" s="69"/>
      <c r="AI14" s="69"/>
      <c r="AJ14" s="69"/>
      <c r="AK14" s="69"/>
      <c r="AL14" s="2"/>
      <c r="AN14" s="103" t="s">
        <v>56</v>
      </c>
    </row>
    <row r="15" spans="2:40" ht="18.75" customHeight="1">
      <c r="B15" s="22">
        <v>5</v>
      </c>
      <c r="C15" s="23" t="s">
        <v>861</v>
      </c>
      <c r="D15" s="24" t="s">
        <v>862</v>
      </c>
      <c r="E15" s="25" t="s">
        <v>863</v>
      </c>
      <c r="F15" s="26">
        <v>34868</v>
      </c>
      <c r="G15" s="23" t="s">
        <v>855</v>
      </c>
      <c r="H15" s="27">
        <v>6</v>
      </c>
      <c r="I15" s="27" t="s">
        <v>27</v>
      </c>
      <c r="J15" s="27">
        <v>5</v>
      </c>
      <c r="K15" s="27" t="s">
        <v>27</v>
      </c>
      <c r="L15" s="34"/>
      <c r="M15" s="34"/>
      <c r="N15" s="34"/>
      <c r="O15" s="34"/>
      <c r="P15" s="29">
        <v>4</v>
      </c>
      <c r="Q15" s="30">
        <f t="shared" si="0"/>
        <v>4.5999999999999996</v>
      </c>
      <c r="R15" s="31" t="str">
        <f t="shared" si="3"/>
        <v>D</v>
      </c>
      <c r="S15" s="32" t="str">
        <f t="shared" si="1"/>
        <v>Trung bình yếu</v>
      </c>
      <c r="T15" s="33" t="str">
        <f t="shared" si="4"/>
        <v/>
      </c>
      <c r="U15" s="3"/>
      <c r="V15" s="97" t="str">
        <f t="shared" si="2"/>
        <v>Đạt</v>
      </c>
      <c r="W15" s="81"/>
      <c r="X15" s="69"/>
      <c r="Y15" s="69"/>
      <c r="Z15" s="69"/>
      <c r="AA15" s="69"/>
      <c r="AB15" s="69"/>
      <c r="AC15" s="69"/>
      <c r="AD15" s="69"/>
      <c r="AE15" s="69"/>
      <c r="AF15" s="69"/>
      <c r="AG15" s="69"/>
      <c r="AH15" s="69"/>
      <c r="AI15" s="69"/>
      <c r="AJ15" s="69"/>
      <c r="AK15" s="69"/>
      <c r="AL15" s="2"/>
      <c r="AN15" s="102" t="s">
        <v>57</v>
      </c>
    </row>
    <row r="16" spans="2:40" ht="18.75" customHeight="1">
      <c r="B16" s="22">
        <v>6</v>
      </c>
      <c r="C16" s="23" t="s">
        <v>864</v>
      </c>
      <c r="D16" s="24" t="s">
        <v>123</v>
      </c>
      <c r="E16" s="25" t="s">
        <v>119</v>
      </c>
      <c r="F16" s="26">
        <v>34459</v>
      </c>
      <c r="G16" s="23" t="s">
        <v>855</v>
      </c>
      <c r="H16" s="27">
        <v>6</v>
      </c>
      <c r="I16" s="27" t="s">
        <v>27</v>
      </c>
      <c r="J16" s="27">
        <v>4</v>
      </c>
      <c r="K16" s="27" t="s">
        <v>27</v>
      </c>
      <c r="L16" s="34"/>
      <c r="M16" s="34"/>
      <c r="N16" s="34"/>
      <c r="O16" s="34"/>
      <c r="P16" s="29">
        <v>4</v>
      </c>
      <c r="Q16" s="30">
        <f t="shared" si="0"/>
        <v>4.2</v>
      </c>
      <c r="R16" s="31" t="str">
        <f t="shared" si="3"/>
        <v>D</v>
      </c>
      <c r="S16" s="32" t="str">
        <f t="shared" si="1"/>
        <v>Trung bình yếu</v>
      </c>
      <c r="T16" s="33" t="str">
        <f t="shared" si="4"/>
        <v/>
      </c>
      <c r="U16" s="3"/>
      <c r="V16" s="97" t="str">
        <f t="shared" si="2"/>
        <v>Đạt</v>
      </c>
      <c r="W16" s="81"/>
      <c r="X16" s="69"/>
      <c r="Y16" s="69"/>
      <c r="Z16" s="69"/>
      <c r="AA16" s="69"/>
      <c r="AB16" s="69"/>
      <c r="AC16" s="69"/>
      <c r="AD16" s="69"/>
      <c r="AE16" s="69"/>
      <c r="AF16" s="69"/>
      <c r="AG16" s="69"/>
      <c r="AH16" s="69"/>
      <c r="AI16" s="69"/>
      <c r="AJ16" s="69"/>
      <c r="AK16" s="69"/>
      <c r="AL16" s="2"/>
      <c r="AN16" s="102" t="s">
        <v>58</v>
      </c>
    </row>
    <row r="17" spans="2:40" ht="18.75" customHeight="1">
      <c r="B17" s="22">
        <v>7</v>
      </c>
      <c r="C17" s="23" t="s">
        <v>865</v>
      </c>
      <c r="D17" s="24" t="s">
        <v>866</v>
      </c>
      <c r="E17" s="25" t="s">
        <v>180</v>
      </c>
      <c r="F17" s="26">
        <v>34495</v>
      </c>
      <c r="G17" s="23" t="s">
        <v>855</v>
      </c>
      <c r="H17" s="27">
        <v>6</v>
      </c>
      <c r="I17" s="27" t="s">
        <v>27</v>
      </c>
      <c r="J17" s="27">
        <v>5</v>
      </c>
      <c r="K17" s="27" t="s">
        <v>27</v>
      </c>
      <c r="L17" s="34"/>
      <c r="M17" s="34"/>
      <c r="N17" s="34"/>
      <c r="O17" s="34"/>
      <c r="P17" s="29">
        <v>4</v>
      </c>
      <c r="Q17" s="30">
        <f t="shared" si="0"/>
        <v>4.5999999999999996</v>
      </c>
      <c r="R17" s="31" t="str">
        <f t="shared" si="3"/>
        <v>D</v>
      </c>
      <c r="S17" s="32" t="str">
        <f t="shared" si="1"/>
        <v>Trung bình yếu</v>
      </c>
      <c r="T17" s="33" t="str">
        <f t="shared" si="4"/>
        <v/>
      </c>
      <c r="U17" s="3"/>
      <c r="V17" s="97" t="str">
        <f t="shared" si="2"/>
        <v>Đạt</v>
      </c>
      <c r="W17" s="81"/>
      <c r="X17" s="69"/>
      <c r="Y17" s="69"/>
      <c r="Z17" s="69"/>
      <c r="AA17" s="69"/>
      <c r="AB17" s="69"/>
      <c r="AC17" s="69"/>
      <c r="AD17" s="69"/>
      <c r="AE17" s="69"/>
      <c r="AF17" s="69"/>
      <c r="AG17" s="69"/>
      <c r="AH17" s="69"/>
      <c r="AI17" s="69"/>
      <c r="AJ17" s="69"/>
      <c r="AK17" s="69"/>
      <c r="AL17" s="2"/>
      <c r="AN17" s="104" t="s">
        <v>59</v>
      </c>
    </row>
    <row r="18" spans="2:40" ht="18.75" customHeight="1">
      <c r="B18" s="22">
        <v>8</v>
      </c>
      <c r="C18" s="23" t="s">
        <v>867</v>
      </c>
      <c r="D18" s="24" t="s">
        <v>72</v>
      </c>
      <c r="E18" s="25" t="s">
        <v>180</v>
      </c>
      <c r="F18" s="26">
        <v>34128</v>
      </c>
      <c r="G18" s="23" t="s">
        <v>855</v>
      </c>
      <c r="H18" s="27">
        <v>8</v>
      </c>
      <c r="I18" s="27" t="s">
        <v>27</v>
      </c>
      <c r="J18" s="27">
        <v>6</v>
      </c>
      <c r="K18" s="27" t="s">
        <v>27</v>
      </c>
      <c r="L18" s="34"/>
      <c r="M18" s="34"/>
      <c r="N18" s="34"/>
      <c r="O18" s="34"/>
      <c r="P18" s="29">
        <v>7</v>
      </c>
      <c r="Q18" s="30">
        <f t="shared" si="0"/>
        <v>6.7</v>
      </c>
      <c r="R18" s="31" t="str">
        <f t="shared" si="3"/>
        <v>C+</v>
      </c>
      <c r="S18" s="32" t="str">
        <f t="shared" si="1"/>
        <v>Trung bình</v>
      </c>
      <c r="T18" s="33" t="str">
        <f t="shared" si="4"/>
        <v/>
      </c>
      <c r="U18" s="3"/>
      <c r="V18" s="97" t="str">
        <f t="shared" si="2"/>
        <v>Đạt</v>
      </c>
      <c r="W18" s="81"/>
      <c r="X18" s="69"/>
      <c r="Y18" s="69"/>
      <c r="Z18" s="69"/>
      <c r="AA18" s="69"/>
      <c r="AB18" s="69"/>
      <c r="AC18" s="69"/>
      <c r="AD18" s="69"/>
      <c r="AE18" s="69"/>
      <c r="AF18" s="69"/>
      <c r="AG18" s="69"/>
      <c r="AH18" s="69"/>
      <c r="AI18" s="69"/>
      <c r="AJ18" s="69"/>
      <c r="AK18" s="69"/>
      <c r="AL18" s="2"/>
      <c r="AN18" s="105" t="s">
        <v>60</v>
      </c>
    </row>
    <row r="19" spans="2:40" ht="18.75" customHeight="1">
      <c r="B19" s="22">
        <v>9</v>
      </c>
      <c r="C19" s="23" t="s">
        <v>868</v>
      </c>
      <c r="D19" s="24" t="s">
        <v>869</v>
      </c>
      <c r="E19" s="25" t="s">
        <v>175</v>
      </c>
      <c r="F19" s="26">
        <v>34339</v>
      </c>
      <c r="G19" s="23" t="s">
        <v>855</v>
      </c>
      <c r="H19" s="27">
        <v>8</v>
      </c>
      <c r="I19" s="27" t="s">
        <v>27</v>
      </c>
      <c r="J19" s="27">
        <v>7</v>
      </c>
      <c r="K19" s="27" t="s">
        <v>27</v>
      </c>
      <c r="L19" s="34"/>
      <c r="M19" s="34"/>
      <c r="N19" s="34"/>
      <c r="O19" s="34"/>
      <c r="P19" s="29">
        <v>7.5</v>
      </c>
      <c r="Q19" s="30">
        <f t="shared" si="0"/>
        <v>7.4</v>
      </c>
      <c r="R19" s="31" t="str">
        <f t="shared" si="3"/>
        <v>B</v>
      </c>
      <c r="S19" s="32" t="str">
        <f t="shared" si="1"/>
        <v>Khá</v>
      </c>
      <c r="T19" s="33" t="str">
        <f t="shared" si="4"/>
        <v/>
      </c>
      <c r="U19" s="3"/>
      <c r="V19" s="97" t="str">
        <f t="shared" si="2"/>
        <v>Đạt</v>
      </c>
      <c r="W19" s="81"/>
      <c r="X19" s="69"/>
      <c r="Y19" s="69"/>
      <c r="Z19" s="69"/>
      <c r="AA19" s="69"/>
      <c r="AB19" s="69"/>
      <c r="AC19" s="69"/>
      <c r="AD19" s="69"/>
      <c r="AE19" s="69"/>
      <c r="AF19" s="69"/>
      <c r="AG19" s="69"/>
      <c r="AH19" s="69"/>
      <c r="AI19" s="69"/>
      <c r="AJ19" s="69"/>
      <c r="AK19" s="69"/>
      <c r="AL19" s="2"/>
      <c r="AN19" s="102" t="s">
        <v>61</v>
      </c>
    </row>
    <row r="20" spans="2:40" ht="18.75" customHeight="1">
      <c r="B20" s="22">
        <v>10</v>
      </c>
      <c r="C20" s="23" t="s">
        <v>870</v>
      </c>
      <c r="D20" s="24" t="s">
        <v>871</v>
      </c>
      <c r="E20" s="25" t="s">
        <v>66</v>
      </c>
      <c r="F20" s="26">
        <v>34491</v>
      </c>
      <c r="G20" s="23" t="s">
        <v>855</v>
      </c>
      <c r="H20" s="27">
        <v>8</v>
      </c>
      <c r="I20" s="27" t="s">
        <v>27</v>
      </c>
      <c r="J20" s="27">
        <v>7</v>
      </c>
      <c r="K20" s="27" t="s">
        <v>27</v>
      </c>
      <c r="L20" s="34"/>
      <c r="M20" s="34"/>
      <c r="N20" s="34"/>
      <c r="O20" s="34"/>
      <c r="P20" s="29">
        <v>7.5</v>
      </c>
      <c r="Q20" s="30">
        <f t="shared" si="0"/>
        <v>7.4</v>
      </c>
      <c r="R20" s="31" t="str">
        <f t="shared" si="3"/>
        <v>B</v>
      </c>
      <c r="S20" s="32" t="str">
        <f t="shared" si="1"/>
        <v>Khá</v>
      </c>
      <c r="T20" s="33" t="str">
        <f t="shared" si="4"/>
        <v/>
      </c>
      <c r="U20" s="3"/>
      <c r="V20" s="97" t="str">
        <f t="shared" si="2"/>
        <v>Đạt</v>
      </c>
      <c r="W20" s="81"/>
      <c r="X20" s="69"/>
      <c r="Y20" s="69"/>
      <c r="Z20" s="69"/>
      <c r="AA20" s="69"/>
      <c r="AB20" s="69"/>
      <c r="AC20" s="69"/>
      <c r="AD20" s="69"/>
      <c r="AE20" s="69"/>
      <c r="AF20" s="69"/>
      <c r="AG20" s="69"/>
      <c r="AH20" s="69"/>
      <c r="AI20" s="69"/>
      <c r="AJ20" s="69"/>
      <c r="AK20" s="69"/>
      <c r="AL20" s="2"/>
      <c r="AN20" s="106" t="s">
        <v>62</v>
      </c>
    </row>
    <row r="21" spans="2:40" ht="18.75" customHeight="1">
      <c r="B21" s="22">
        <v>11</v>
      </c>
      <c r="C21" s="23" t="s">
        <v>872</v>
      </c>
      <c r="D21" s="24" t="s">
        <v>873</v>
      </c>
      <c r="E21" s="25" t="s">
        <v>563</v>
      </c>
      <c r="F21" s="26">
        <v>34587</v>
      </c>
      <c r="G21" s="23" t="s">
        <v>855</v>
      </c>
      <c r="H21" s="27">
        <v>9</v>
      </c>
      <c r="I21" s="27" t="s">
        <v>27</v>
      </c>
      <c r="J21" s="27">
        <v>8</v>
      </c>
      <c r="K21" s="27" t="s">
        <v>27</v>
      </c>
      <c r="L21" s="34"/>
      <c r="M21" s="34"/>
      <c r="N21" s="34"/>
      <c r="O21" s="34"/>
      <c r="P21" s="29">
        <v>8.5</v>
      </c>
      <c r="Q21" s="30">
        <f t="shared" si="0"/>
        <v>8.4</v>
      </c>
      <c r="R21" s="31" t="str">
        <f t="shared" si="3"/>
        <v>B+</v>
      </c>
      <c r="S21" s="32" t="str">
        <f t="shared" si="1"/>
        <v>Khá</v>
      </c>
      <c r="T21" s="33" t="str">
        <f t="shared" si="4"/>
        <v/>
      </c>
      <c r="U21" s="3"/>
      <c r="V21" s="97" t="str">
        <f t="shared" si="2"/>
        <v>Đạt</v>
      </c>
      <c r="W21" s="81"/>
      <c r="X21" s="69"/>
      <c r="Y21" s="69"/>
      <c r="Z21" s="69"/>
      <c r="AA21" s="69"/>
      <c r="AB21" s="69"/>
      <c r="AC21" s="69"/>
      <c r="AD21" s="69"/>
      <c r="AE21" s="69"/>
      <c r="AF21" s="69"/>
      <c r="AG21" s="69"/>
      <c r="AH21" s="69"/>
      <c r="AI21" s="69"/>
      <c r="AJ21" s="69"/>
      <c r="AK21" s="69"/>
      <c r="AL21" s="2"/>
      <c r="AN21"/>
    </row>
    <row r="22" spans="2:40" ht="18.75" customHeight="1">
      <c r="B22" s="22">
        <v>12</v>
      </c>
      <c r="C22" s="23" t="s">
        <v>874</v>
      </c>
      <c r="D22" s="24" t="s">
        <v>194</v>
      </c>
      <c r="E22" s="25" t="s">
        <v>875</v>
      </c>
      <c r="F22" s="26">
        <v>34622</v>
      </c>
      <c r="G22" s="23" t="s">
        <v>855</v>
      </c>
      <c r="H22" s="27">
        <v>7</v>
      </c>
      <c r="I22" s="27" t="s">
        <v>27</v>
      </c>
      <c r="J22" s="27">
        <v>5</v>
      </c>
      <c r="K22" s="27" t="s">
        <v>27</v>
      </c>
      <c r="L22" s="34"/>
      <c r="M22" s="34"/>
      <c r="N22" s="34"/>
      <c r="O22" s="34"/>
      <c r="P22" s="29">
        <v>6</v>
      </c>
      <c r="Q22" s="30">
        <f t="shared" si="0"/>
        <v>5.7</v>
      </c>
      <c r="R22" s="31" t="str">
        <f t="shared" si="3"/>
        <v>C</v>
      </c>
      <c r="S22" s="32" t="str">
        <f t="shared" si="1"/>
        <v>Trung bình</v>
      </c>
      <c r="T22" s="33" t="str">
        <f t="shared" si="4"/>
        <v/>
      </c>
      <c r="U22" s="3"/>
      <c r="V22" s="97" t="str">
        <f t="shared" si="2"/>
        <v>Đạt</v>
      </c>
      <c r="W22" s="81"/>
      <c r="X22" s="69"/>
      <c r="Y22" s="69"/>
      <c r="Z22" s="69"/>
      <c r="AA22" s="69"/>
      <c r="AB22" s="69"/>
      <c r="AC22" s="69"/>
      <c r="AD22" s="69"/>
      <c r="AE22" s="69"/>
      <c r="AF22" s="69"/>
      <c r="AG22" s="69"/>
      <c r="AH22" s="69"/>
      <c r="AI22" s="69"/>
      <c r="AJ22" s="69"/>
      <c r="AK22" s="69"/>
      <c r="AL22" s="2"/>
      <c r="AN22"/>
    </row>
    <row r="23" spans="2:40" ht="18.75" customHeight="1">
      <c r="B23" s="22">
        <v>13</v>
      </c>
      <c r="C23" s="23" t="s">
        <v>876</v>
      </c>
      <c r="D23" s="24" t="s">
        <v>99</v>
      </c>
      <c r="E23" s="25" t="s">
        <v>432</v>
      </c>
      <c r="F23" s="26">
        <v>34371</v>
      </c>
      <c r="G23" s="23" t="s">
        <v>855</v>
      </c>
      <c r="H23" s="27">
        <v>9</v>
      </c>
      <c r="I23" s="27" t="s">
        <v>27</v>
      </c>
      <c r="J23" s="27">
        <v>7</v>
      </c>
      <c r="K23" s="27" t="s">
        <v>27</v>
      </c>
      <c r="L23" s="34"/>
      <c r="M23" s="34"/>
      <c r="N23" s="34"/>
      <c r="O23" s="34"/>
      <c r="P23" s="29">
        <v>8</v>
      </c>
      <c r="Q23" s="30">
        <f t="shared" si="0"/>
        <v>7.7</v>
      </c>
      <c r="R23" s="31" t="str">
        <f t="shared" si="3"/>
        <v>B</v>
      </c>
      <c r="S23" s="32" t="str">
        <f t="shared" si="1"/>
        <v>Khá</v>
      </c>
      <c r="T23" s="33" t="str">
        <f t="shared" si="4"/>
        <v/>
      </c>
      <c r="U23" s="3"/>
      <c r="V23" s="97" t="str">
        <f t="shared" si="2"/>
        <v>Đạt</v>
      </c>
      <c r="W23" s="81"/>
      <c r="X23" s="69"/>
      <c r="Y23" s="69"/>
      <c r="Z23" s="69"/>
      <c r="AA23" s="69"/>
      <c r="AB23" s="69"/>
      <c r="AC23" s="69"/>
      <c r="AD23" s="69"/>
      <c r="AE23" s="69"/>
      <c r="AF23" s="69"/>
      <c r="AG23" s="69"/>
      <c r="AH23" s="69"/>
      <c r="AI23" s="69"/>
      <c r="AJ23" s="69"/>
      <c r="AK23" s="69"/>
      <c r="AL23" s="2"/>
      <c r="AN23"/>
    </row>
    <row r="24" spans="2:40" ht="18.75" customHeight="1">
      <c r="B24" s="22">
        <v>14</v>
      </c>
      <c r="C24" s="23" t="s">
        <v>877</v>
      </c>
      <c r="D24" s="24" t="s">
        <v>523</v>
      </c>
      <c r="E24" s="25" t="s">
        <v>473</v>
      </c>
      <c r="F24" s="26">
        <v>34066</v>
      </c>
      <c r="G24" s="23" t="s">
        <v>855</v>
      </c>
      <c r="H24" s="27">
        <v>6</v>
      </c>
      <c r="I24" s="27" t="s">
        <v>27</v>
      </c>
      <c r="J24" s="27">
        <v>5</v>
      </c>
      <c r="K24" s="27" t="s">
        <v>27</v>
      </c>
      <c r="L24" s="34"/>
      <c r="M24" s="34"/>
      <c r="N24" s="34"/>
      <c r="O24" s="34"/>
      <c r="P24" s="29">
        <v>4</v>
      </c>
      <c r="Q24" s="30">
        <f t="shared" si="0"/>
        <v>4.5999999999999996</v>
      </c>
      <c r="R24" s="31" t="str">
        <f t="shared" si="3"/>
        <v>D</v>
      </c>
      <c r="S24" s="32" t="str">
        <f t="shared" si="1"/>
        <v>Trung bình yếu</v>
      </c>
      <c r="T24" s="33" t="str">
        <f t="shared" si="4"/>
        <v/>
      </c>
      <c r="U24" s="3"/>
      <c r="V24" s="97" t="str">
        <f t="shared" si="2"/>
        <v>Đạt</v>
      </c>
      <c r="W24" s="81"/>
      <c r="X24" s="69"/>
      <c r="Y24" s="69"/>
      <c r="Z24" s="69"/>
      <c r="AA24" s="69"/>
      <c r="AB24" s="69"/>
      <c r="AC24" s="69"/>
      <c r="AD24" s="69"/>
      <c r="AE24" s="69"/>
      <c r="AF24" s="69"/>
      <c r="AG24" s="69"/>
      <c r="AH24" s="69"/>
      <c r="AI24" s="69"/>
      <c r="AJ24" s="69"/>
      <c r="AK24" s="69"/>
      <c r="AL24" s="2"/>
    </row>
    <row r="25" spans="2:40" ht="18.75" customHeight="1">
      <c r="B25" s="22">
        <v>15</v>
      </c>
      <c r="C25" s="23" t="s">
        <v>878</v>
      </c>
      <c r="D25" s="24" t="s">
        <v>131</v>
      </c>
      <c r="E25" s="25" t="s">
        <v>473</v>
      </c>
      <c r="F25" s="26">
        <v>34412</v>
      </c>
      <c r="G25" s="23" t="s">
        <v>855</v>
      </c>
      <c r="H25" s="27">
        <v>8</v>
      </c>
      <c r="I25" s="27" t="s">
        <v>27</v>
      </c>
      <c r="J25" s="27">
        <v>6</v>
      </c>
      <c r="K25" s="27" t="s">
        <v>27</v>
      </c>
      <c r="L25" s="34"/>
      <c r="M25" s="34"/>
      <c r="N25" s="34"/>
      <c r="O25" s="34"/>
      <c r="P25" s="29">
        <v>7</v>
      </c>
      <c r="Q25" s="30">
        <f t="shared" si="0"/>
        <v>6.7</v>
      </c>
      <c r="R25" s="31" t="str">
        <f t="shared" si="3"/>
        <v>C+</v>
      </c>
      <c r="S25" s="32" t="str">
        <f t="shared" si="1"/>
        <v>Trung bình</v>
      </c>
      <c r="T25" s="33" t="str">
        <f t="shared" si="4"/>
        <v/>
      </c>
      <c r="U25" s="3"/>
      <c r="V25" s="97" t="str">
        <f t="shared" si="2"/>
        <v>Đạt</v>
      </c>
      <c r="W25" s="81"/>
      <c r="X25" s="69"/>
      <c r="Y25" s="69"/>
      <c r="Z25" s="69"/>
      <c r="AA25" s="69"/>
      <c r="AB25" s="69"/>
      <c r="AC25" s="69"/>
      <c r="AD25" s="69"/>
      <c r="AE25" s="69"/>
      <c r="AF25" s="69"/>
      <c r="AG25" s="69"/>
      <c r="AH25" s="69"/>
      <c r="AI25" s="69"/>
      <c r="AJ25" s="69"/>
      <c r="AK25" s="69"/>
      <c r="AL25" s="2"/>
    </row>
    <row r="26" spans="2:40" ht="18.75" customHeight="1">
      <c r="B26" s="22">
        <v>16</v>
      </c>
      <c r="C26" s="23" t="s">
        <v>879</v>
      </c>
      <c r="D26" s="24" t="s">
        <v>314</v>
      </c>
      <c r="E26" s="25" t="s">
        <v>183</v>
      </c>
      <c r="F26" s="26">
        <v>34356</v>
      </c>
      <c r="G26" s="23" t="s">
        <v>855</v>
      </c>
      <c r="H26" s="27">
        <v>8</v>
      </c>
      <c r="I26" s="27" t="s">
        <v>27</v>
      </c>
      <c r="J26" s="27">
        <v>7</v>
      </c>
      <c r="K26" s="27" t="s">
        <v>27</v>
      </c>
      <c r="L26" s="34"/>
      <c r="M26" s="34"/>
      <c r="N26" s="34"/>
      <c r="O26" s="34"/>
      <c r="P26" s="29">
        <v>7</v>
      </c>
      <c r="Q26" s="30">
        <f t="shared" si="0"/>
        <v>7.1</v>
      </c>
      <c r="R26" s="31" t="str">
        <f t="shared" si="3"/>
        <v>B</v>
      </c>
      <c r="S26" s="32" t="str">
        <f t="shared" si="1"/>
        <v>Khá</v>
      </c>
      <c r="T26" s="33" t="str">
        <f t="shared" si="4"/>
        <v/>
      </c>
      <c r="U26" s="3"/>
      <c r="V26" s="97" t="str">
        <f t="shared" si="2"/>
        <v>Đạt</v>
      </c>
      <c r="W26" s="81"/>
      <c r="X26" s="69"/>
      <c r="Y26" s="69"/>
      <c r="Z26" s="69"/>
      <c r="AA26" s="69"/>
      <c r="AB26" s="69"/>
      <c r="AC26" s="69"/>
      <c r="AD26" s="69"/>
      <c r="AE26" s="69"/>
      <c r="AF26" s="69"/>
      <c r="AG26" s="69"/>
      <c r="AH26" s="69"/>
      <c r="AI26" s="69"/>
      <c r="AJ26" s="69"/>
      <c r="AK26" s="69"/>
      <c r="AL26" s="2"/>
    </row>
    <row r="27" spans="2:40" ht="18.75" customHeight="1">
      <c r="B27" s="22">
        <v>17</v>
      </c>
      <c r="C27" s="23" t="s">
        <v>880</v>
      </c>
      <c r="D27" s="24" t="s">
        <v>138</v>
      </c>
      <c r="E27" s="25" t="s">
        <v>787</v>
      </c>
      <c r="F27" s="26">
        <v>34527</v>
      </c>
      <c r="G27" s="23" t="s">
        <v>855</v>
      </c>
      <c r="H27" s="27">
        <v>8</v>
      </c>
      <c r="I27" s="27" t="s">
        <v>27</v>
      </c>
      <c r="J27" s="27">
        <v>7</v>
      </c>
      <c r="K27" s="27" t="s">
        <v>27</v>
      </c>
      <c r="L27" s="34"/>
      <c r="M27" s="34"/>
      <c r="N27" s="34"/>
      <c r="O27" s="34"/>
      <c r="P27" s="29">
        <v>7.5</v>
      </c>
      <c r="Q27" s="30">
        <f t="shared" si="0"/>
        <v>7.4</v>
      </c>
      <c r="R27" s="31" t="str">
        <f t="shared" si="3"/>
        <v>B</v>
      </c>
      <c r="S27" s="32" t="str">
        <f t="shared" si="1"/>
        <v>Khá</v>
      </c>
      <c r="T27" s="33" t="str">
        <f t="shared" si="4"/>
        <v/>
      </c>
      <c r="U27" s="3"/>
      <c r="V27" s="97" t="str">
        <f t="shared" si="2"/>
        <v>Đạt</v>
      </c>
      <c r="W27" s="81"/>
      <c r="X27" s="69"/>
      <c r="Y27" s="69"/>
      <c r="Z27" s="69"/>
      <c r="AA27" s="69"/>
      <c r="AB27" s="69"/>
      <c r="AC27" s="69"/>
      <c r="AD27" s="69"/>
      <c r="AE27" s="69"/>
      <c r="AF27" s="69"/>
      <c r="AG27" s="69"/>
      <c r="AH27" s="69"/>
      <c r="AI27" s="69"/>
      <c r="AJ27" s="69"/>
      <c r="AK27" s="69"/>
      <c r="AL27" s="2"/>
    </row>
    <row r="28" spans="2:40" ht="18.75" customHeight="1">
      <c r="B28" s="22">
        <v>18</v>
      </c>
      <c r="C28" s="23" t="s">
        <v>881</v>
      </c>
      <c r="D28" s="24" t="s">
        <v>882</v>
      </c>
      <c r="E28" s="25" t="s">
        <v>292</v>
      </c>
      <c r="F28" s="26">
        <v>34502</v>
      </c>
      <c r="G28" s="23" t="s">
        <v>855</v>
      </c>
      <c r="H28" s="27">
        <v>9</v>
      </c>
      <c r="I28" s="27" t="s">
        <v>27</v>
      </c>
      <c r="J28" s="27">
        <v>7.5</v>
      </c>
      <c r="K28" s="27" t="s">
        <v>27</v>
      </c>
      <c r="L28" s="34"/>
      <c r="M28" s="34"/>
      <c r="N28" s="34"/>
      <c r="O28" s="34"/>
      <c r="P28" s="29">
        <v>7.5</v>
      </c>
      <c r="Q28" s="30">
        <f t="shared" si="0"/>
        <v>7.7</v>
      </c>
      <c r="R28" s="31" t="str">
        <f t="shared" si="3"/>
        <v>B</v>
      </c>
      <c r="S28" s="32" t="str">
        <f t="shared" si="1"/>
        <v>Khá</v>
      </c>
      <c r="T28" s="33" t="str">
        <f t="shared" si="4"/>
        <v/>
      </c>
      <c r="U28" s="3"/>
      <c r="V28" s="97" t="str">
        <f t="shared" si="2"/>
        <v>Đạt</v>
      </c>
      <c r="W28" s="81"/>
      <c r="X28" s="69"/>
      <c r="Y28" s="69"/>
      <c r="Z28" s="69"/>
      <c r="AA28" s="69"/>
      <c r="AB28" s="69"/>
      <c r="AC28" s="69"/>
      <c r="AD28" s="69"/>
      <c r="AE28" s="69"/>
      <c r="AF28" s="69"/>
      <c r="AG28" s="69"/>
      <c r="AH28" s="69"/>
      <c r="AI28" s="69"/>
      <c r="AJ28" s="69"/>
      <c r="AK28" s="69"/>
      <c r="AL28" s="2"/>
    </row>
    <row r="29" spans="2:40" ht="18.75" customHeight="1">
      <c r="B29" s="22">
        <v>19</v>
      </c>
      <c r="C29" s="23" t="s">
        <v>883</v>
      </c>
      <c r="D29" s="24" t="s">
        <v>884</v>
      </c>
      <c r="E29" s="25" t="s">
        <v>292</v>
      </c>
      <c r="F29" s="26">
        <v>34576</v>
      </c>
      <c r="G29" s="23" t="s">
        <v>855</v>
      </c>
      <c r="H29" s="27">
        <v>9</v>
      </c>
      <c r="I29" s="27" t="s">
        <v>27</v>
      </c>
      <c r="J29" s="27">
        <v>7</v>
      </c>
      <c r="K29" s="27" t="s">
        <v>27</v>
      </c>
      <c r="L29" s="34"/>
      <c r="M29" s="34"/>
      <c r="N29" s="34"/>
      <c r="O29" s="34"/>
      <c r="P29" s="29">
        <v>7.5</v>
      </c>
      <c r="Q29" s="30">
        <f t="shared" si="0"/>
        <v>7.5</v>
      </c>
      <c r="R29" s="31" t="str">
        <f t="shared" si="3"/>
        <v>B</v>
      </c>
      <c r="S29" s="32" t="str">
        <f t="shared" si="1"/>
        <v>Khá</v>
      </c>
      <c r="T29" s="33" t="str">
        <f t="shared" si="4"/>
        <v/>
      </c>
      <c r="U29" s="3"/>
      <c r="V29" s="97" t="str">
        <f t="shared" si="2"/>
        <v>Đạt</v>
      </c>
      <c r="W29" s="81"/>
      <c r="X29" s="69"/>
      <c r="Y29" s="69"/>
      <c r="Z29" s="69"/>
      <c r="AA29" s="69"/>
      <c r="AB29" s="69"/>
      <c r="AC29" s="69"/>
      <c r="AD29" s="69"/>
      <c r="AE29" s="69"/>
      <c r="AF29" s="69"/>
      <c r="AG29" s="69"/>
      <c r="AH29" s="69"/>
      <c r="AI29" s="69"/>
      <c r="AJ29" s="69"/>
      <c r="AK29" s="69"/>
      <c r="AL29" s="2"/>
    </row>
    <row r="30" spans="2:40" ht="18.75" customHeight="1">
      <c r="B30" s="22">
        <v>20</v>
      </c>
      <c r="C30" s="23" t="s">
        <v>885</v>
      </c>
      <c r="D30" s="24" t="s">
        <v>64</v>
      </c>
      <c r="E30" s="25" t="s">
        <v>127</v>
      </c>
      <c r="F30" s="26">
        <v>34536</v>
      </c>
      <c r="G30" s="23" t="s">
        <v>855</v>
      </c>
      <c r="H30" s="27">
        <v>9</v>
      </c>
      <c r="I30" s="27" t="s">
        <v>27</v>
      </c>
      <c r="J30" s="27">
        <v>7</v>
      </c>
      <c r="K30" s="27" t="s">
        <v>27</v>
      </c>
      <c r="L30" s="34"/>
      <c r="M30" s="34"/>
      <c r="N30" s="34"/>
      <c r="O30" s="34"/>
      <c r="P30" s="29">
        <v>7.5</v>
      </c>
      <c r="Q30" s="30">
        <f t="shared" si="0"/>
        <v>7.5</v>
      </c>
      <c r="R30" s="31" t="str">
        <f t="shared" si="3"/>
        <v>B</v>
      </c>
      <c r="S30" s="32" t="str">
        <f t="shared" si="1"/>
        <v>Khá</v>
      </c>
      <c r="T30" s="33" t="str">
        <f t="shared" si="4"/>
        <v/>
      </c>
      <c r="U30" s="3"/>
      <c r="V30" s="97" t="str">
        <f t="shared" si="2"/>
        <v>Đạt</v>
      </c>
      <c r="W30" s="81"/>
      <c r="X30" s="69"/>
      <c r="Y30" s="69"/>
      <c r="Z30" s="69"/>
      <c r="AA30" s="69"/>
      <c r="AB30" s="69"/>
      <c r="AC30" s="69"/>
      <c r="AD30" s="69"/>
      <c r="AE30" s="69"/>
      <c r="AF30" s="69"/>
      <c r="AG30" s="69"/>
      <c r="AH30" s="69"/>
      <c r="AI30" s="69"/>
      <c r="AJ30" s="69"/>
      <c r="AK30" s="69"/>
      <c r="AL30" s="2"/>
    </row>
    <row r="31" spans="2:40" ht="18.75" customHeight="1">
      <c r="B31" s="22">
        <v>21</v>
      </c>
      <c r="C31" s="23" t="s">
        <v>886</v>
      </c>
      <c r="D31" s="24" t="s">
        <v>565</v>
      </c>
      <c r="E31" s="25" t="s">
        <v>887</v>
      </c>
      <c r="F31" s="26">
        <v>34457</v>
      </c>
      <c r="G31" s="23" t="s">
        <v>855</v>
      </c>
      <c r="H31" s="27">
        <v>10</v>
      </c>
      <c r="I31" s="27" t="s">
        <v>27</v>
      </c>
      <c r="J31" s="27">
        <v>7.5</v>
      </c>
      <c r="K31" s="27" t="s">
        <v>27</v>
      </c>
      <c r="L31" s="34"/>
      <c r="M31" s="34"/>
      <c r="N31" s="34"/>
      <c r="O31" s="34"/>
      <c r="P31" s="29">
        <v>8</v>
      </c>
      <c r="Q31" s="30">
        <f t="shared" si="0"/>
        <v>8</v>
      </c>
      <c r="R31" s="31" t="str">
        <f t="shared" si="3"/>
        <v>B+</v>
      </c>
      <c r="S31" s="32" t="str">
        <f t="shared" si="1"/>
        <v>Khá</v>
      </c>
      <c r="T31" s="33" t="str">
        <f t="shared" si="4"/>
        <v/>
      </c>
      <c r="U31" s="3"/>
      <c r="V31" s="97" t="str">
        <f t="shared" si="2"/>
        <v>Đạt</v>
      </c>
      <c r="W31" s="81"/>
      <c r="X31" s="69"/>
      <c r="Y31" s="69"/>
      <c r="Z31" s="69"/>
      <c r="AA31" s="69"/>
      <c r="AB31" s="69"/>
      <c r="AC31" s="69"/>
      <c r="AD31" s="69"/>
      <c r="AE31" s="69"/>
      <c r="AF31" s="69"/>
      <c r="AG31" s="69"/>
      <c r="AH31" s="69"/>
      <c r="AI31" s="69"/>
      <c r="AJ31" s="69"/>
      <c r="AK31" s="69"/>
      <c r="AL31" s="2"/>
    </row>
    <row r="32" spans="2:40" ht="18.75" customHeight="1">
      <c r="B32" s="22">
        <v>22</v>
      </c>
      <c r="C32" s="23" t="s">
        <v>888</v>
      </c>
      <c r="D32" s="24" t="s">
        <v>526</v>
      </c>
      <c r="E32" s="25" t="s">
        <v>889</v>
      </c>
      <c r="F32" s="26">
        <v>34497</v>
      </c>
      <c r="G32" s="23" t="s">
        <v>855</v>
      </c>
      <c r="H32" s="27">
        <v>8</v>
      </c>
      <c r="I32" s="27" t="s">
        <v>27</v>
      </c>
      <c r="J32" s="27">
        <v>7</v>
      </c>
      <c r="K32" s="27" t="s">
        <v>27</v>
      </c>
      <c r="L32" s="34"/>
      <c r="M32" s="34"/>
      <c r="N32" s="34"/>
      <c r="O32" s="34"/>
      <c r="P32" s="29">
        <v>7</v>
      </c>
      <c r="Q32" s="30">
        <f t="shared" si="0"/>
        <v>7.1</v>
      </c>
      <c r="R32" s="31" t="str">
        <f t="shared" si="3"/>
        <v>B</v>
      </c>
      <c r="S32" s="32" t="str">
        <f t="shared" si="1"/>
        <v>Khá</v>
      </c>
      <c r="T32" s="33" t="str">
        <f t="shared" si="4"/>
        <v/>
      </c>
      <c r="U32" s="3"/>
      <c r="V32" s="97" t="str">
        <f t="shared" si="2"/>
        <v>Đạt</v>
      </c>
      <c r="W32" s="81"/>
      <c r="X32" s="69"/>
      <c r="Y32" s="69"/>
      <c r="Z32" s="69"/>
      <c r="AA32" s="69"/>
      <c r="AB32" s="69"/>
      <c r="AC32" s="69"/>
      <c r="AD32" s="69"/>
      <c r="AE32" s="69"/>
      <c r="AF32" s="69"/>
      <c r="AG32" s="69"/>
      <c r="AH32" s="69"/>
      <c r="AI32" s="69"/>
      <c r="AJ32" s="69"/>
      <c r="AK32" s="69"/>
      <c r="AL32" s="2"/>
    </row>
    <row r="33" spans="2:38" ht="18.75" customHeight="1">
      <c r="B33" s="22">
        <v>23</v>
      </c>
      <c r="C33" s="23" t="s">
        <v>890</v>
      </c>
      <c r="D33" s="24" t="s">
        <v>699</v>
      </c>
      <c r="E33" s="25" t="s">
        <v>68</v>
      </c>
      <c r="F33" s="26">
        <v>33998</v>
      </c>
      <c r="G33" s="23" t="s">
        <v>855</v>
      </c>
      <c r="H33" s="27">
        <v>6</v>
      </c>
      <c r="I33" s="27" t="s">
        <v>27</v>
      </c>
      <c r="J33" s="27">
        <v>5</v>
      </c>
      <c r="K33" s="27" t="s">
        <v>27</v>
      </c>
      <c r="L33" s="34"/>
      <c r="M33" s="34"/>
      <c r="N33" s="34"/>
      <c r="O33" s="34"/>
      <c r="P33" s="29">
        <v>4.5</v>
      </c>
      <c r="Q33" s="30">
        <f t="shared" si="0"/>
        <v>4.9000000000000004</v>
      </c>
      <c r="R33" s="31" t="str">
        <f t="shared" si="3"/>
        <v>D</v>
      </c>
      <c r="S33" s="32" t="str">
        <f t="shared" si="1"/>
        <v>Trung bình yếu</v>
      </c>
      <c r="T33" s="33" t="str">
        <f t="shared" si="4"/>
        <v/>
      </c>
      <c r="U33" s="3"/>
      <c r="V33" s="97" t="str">
        <f t="shared" si="2"/>
        <v>Đạt</v>
      </c>
      <c r="W33" s="81"/>
      <c r="X33" s="69"/>
      <c r="Y33" s="69"/>
      <c r="Z33" s="69"/>
      <c r="AA33" s="69"/>
      <c r="AB33" s="69"/>
      <c r="AC33" s="69"/>
      <c r="AD33" s="69"/>
      <c r="AE33" s="69"/>
      <c r="AF33" s="69"/>
      <c r="AG33" s="69"/>
      <c r="AH33" s="69"/>
      <c r="AI33" s="69"/>
      <c r="AJ33" s="69"/>
      <c r="AK33" s="69"/>
      <c r="AL33" s="2"/>
    </row>
    <row r="34" spans="2:38" ht="18.75" customHeight="1">
      <c r="B34" s="22">
        <v>24</v>
      </c>
      <c r="C34" s="23" t="s">
        <v>891</v>
      </c>
      <c r="D34" s="24" t="s">
        <v>392</v>
      </c>
      <c r="E34" s="25" t="s">
        <v>69</v>
      </c>
      <c r="F34" s="26">
        <v>34668</v>
      </c>
      <c r="G34" s="23" t="s">
        <v>855</v>
      </c>
      <c r="H34" s="27">
        <v>9</v>
      </c>
      <c r="I34" s="27" t="s">
        <v>27</v>
      </c>
      <c r="J34" s="27">
        <v>8</v>
      </c>
      <c r="K34" s="27" t="s">
        <v>27</v>
      </c>
      <c r="L34" s="34"/>
      <c r="M34" s="34"/>
      <c r="N34" s="34"/>
      <c r="O34" s="34"/>
      <c r="P34" s="29">
        <v>8</v>
      </c>
      <c r="Q34" s="30">
        <f t="shared" si="0"/>
        <v>8.1</v>
      </c>
      <c r="R34" s="31" t="str">
        <f t="shared" si="3"/>
        <v>B+</v>
      </c>
      <c r="S34" s="32" t="str">
        <f t="shared" si="1"/>
        <v>Khá</v>
      </c>
      <c r="T34" s="33" t="str">
        <f t="shared" si="4"/>
        <v/>
      </c>
      <c r="U34" s="3"/>
      <c r="V34" s="97" t="str">
        <f t="shared" si="2"/>
        <v>Đạt</v>
      </c>
      <c r="W34" s="81"/>
      <c r="X34" s="69"/>
      <c r="Y34" s="69"/>
      <c r="Z34" s="69"/>
      <c r="AA34" s="69"/>
      <c r="AB34" s="69"/>
      <c r="AC34" s="69"/>
      <c r="AD34" s="69"/>
      <c r="AE34" s="69"/>
      <c r="AF34" s="69"/>
      <c r="AG34" s="69"/>
      <c r="AH34" s="69"/>
      <c r="AI34" s="69"/>
      <c r="AJ34" s="69"/>
      <c r="AK34" s="69"/>
      <c r="AL34" s="2"/>
    </row>
    <row r="35" spans="2:38" ht="18.75" customHeight="1">
      <c r="B35" s="22">
        <v>25</v>
      </c>
      <c r="C35" s="23" t="s">
        <v>892</v>
      </c>
      <c r="D35" s="24" t="s">
        <v>332</v>
      </c>
      <c r="E35" s="25" t="s">
        <v>69</v>
      </c>
      <c r="F35" s="26">
        <v>34558</v>
      </c>
      <c r="G35" s="23" t="s">
        <v>855</v>
      </c>
      <c r="H35" s="27">
        <v>7</v>
      </c>
      <c r="I35" s="27" t="s">
        <v>27</v>
      </c>
      <c r="J35" s="27">
        <v>6</v>
      </c>
      <c r="K35" s="27" t="s">
        <v>27</v>
      </c>
      <c r="L35" s="34"/>
      <c r="M35" s="34"/>
      <c r="N35" s="34"/>
      <c r="O35" s="34"/>
      <c r="P35" s="29">
        <v>6</v>
      </c>
      <c r="Q35" s="30">
        <f t="shared" si="0"/>
        <v>6.1</v>
      </c>
      <c r="R35" s="31" t="str">
        <f t="shared" si="3"/>
        <v>C</v>
      </c>
      <c r="S35" s="32" t="str">
        <f t="shared" si="1"/>
        <v>Trung bình</v>
      </c>
      <c r="T35" s="33" t="str">
        <f t="shared" si="4"/>
        <v/>
      </c>
      <c r="U35" s="3"/>
      <c r="V35" s="97" t="str">
        <f t="shared" si="2"/>
        <v>Đạt</v>
      </c>
      <c r="W35" s="81"/>
      <c r="X35" s="69"/>
      <c r="Y35" s="69"/>
      <c r="Z35" s="69"/>
      <c r="AA35" s="69"/>
      <c r="AB35" s="69"/>
      <c r="AC35" s="69"/>
      <c r="AD35" s="69"/>
      <c r="AE35" s="69"/>
      <c r="AF35" s="69"/>
      <c r="AG35" s="69"/>
      <c r="AH35" s="69"/>
      <c r="AI35" s="69"/>
      <c r="AJ35" s="69"/>
      <c r="AK35" s="69"/>
      <c r="AL35" s="2"/>
    </row>
    <row r="36" spans="2:38" ht="18.75" customHeight="1">
      <c r="B36" s="22">
        <v>26</v>
      </c>
      <c r="C36" s="23" t="s">
        <v>893</v>
      </c>
      <c r="D36" s="24" t="s">
        <v>63</v>
      </c>
      <c r="E36" s="25" t="s">
        <v>476</v>
      </c>
      <c r="F36" s="26">
        <v>34402</v>
      </c>
      <c r="G36" s="23" t="s">
        <v>855</v>
      </c>
      <c r="H36" s="27">
        <v>10</v>
      </c>
      <c r="I36" s="27" t="s">
        <v>27</v>
      </c>
      <c r="J36" s="27">
        <v>9</v>
      </c>
      <c r="K36" s="27" t="s">
        <v>27</v>
      </c>
      <c r="L36" s="34"/>
      <c r="M36" s="34"/>
      <c r="N36" s="34"/>
      <c r="O36" s="34"/>
      <c r="P36" s="29">
        <v>9</v>
      </c>
      <c r="Q36" s="30">
        <f t="shared" si="0"/>
        <v>9.1</v>
      </c>
      <c r="R36" s="31" t="str">
        <f t="shared" si="3"/>
        <v>A+</v>
      </c>
      <c r="S36" s="32" t="str">
        <f t="shared" si="1"/>
        <v>Giỏi</v>
      </c>
      <c r="T36" s="33" t="str">
        <f t="shared" si="4"/>
        <v/>
      </c>
      <c r="U36" s="3"/>
      <c r="V36" s="97" t="str">
        <f t="shared" si="2"/>
        <v>Đạt</v>
      </c>
      <c r="W36" s="81"/>
      <c r="X36" s="69"/>
      <c r="Y36" s="69"/>
      <c r="Z36" s="69"/>
      <c r="AA36" s="69"/>
      <c r="AB36" s="69"/>
      <c r="AC36" s="69"/>
      <c r="AD36" s="69"/>
      <c r="AE36" s="69"/>
      <c r="AF36" s="69"/>
      <c r="AG36" s="69"/>
      <c r="AH36" s="69"/>
      <c r="AI36" s="69"/>
      <c r="AJ36" s="69"/>
      <c r="AK36" s="69"/>
      <c r="AL36" s="2"/>
    </row>
    <row r="37" spans="2:38" ht="18.75" customHeight="1">
      <c r="B37" s="22">
        <v>27</v>
      </c>
      <c r="C37" s="23" t="s">
        <v>894</v>
      </c>
      <c r="D37" s="24" t="s">
        <v>182</v>
      </c>
      <c r="E37" s="25" t="s">
        <v>517</v>
      </c>
      <c r="F37" s="26">
        <v>34452</v>
      </c>
      <c r="G37" s="23" t="s">
        <v>855</v>
      </c>
      <c r="H37" s="27">
        <v>9</v>
      </c>
      <c r="I37" s="27" t="s">
        <v>27</v>
      </c>
      <c r="J37" s="27">
        <v>7</v>
      </c>
      <c r="K37" s="27" t="s">
        <v>27</v>
      </c>
      <c r="L37" s="34"/>
      <c r="M37" s="34"/>
      <c r="N37" s="34"/>
      <c r="O37" s="34"/>
      <c r="P37" s="29">
        <v>8</v>
      </c>
      <c r="Q37" s="30">
        <f t="shared" si="0"/>
        <v>7.7</v>
      </c>
      <c r="R37" s="31" t="str">
        <f t="shared" si="3"/>
        <v>B</v>
      </c>
      <c r="S37" s="32" t="str">
        <f t="shared" si="1"/>
        <v>Khá</v>
      </c>
      <c r="T37" s="33" t="str">
        <f t="shared" si="4"/>
        <v/>
      </c>
      <c r="U37" s="3"/>
      <c r="V37" s="97" t="str">
        <f t="shared" si="2"/>
        <v>Đạt</v>
      </c>
      <c r="W37" s="81"/>
      <c r="X37" s="69"/>
      <c r="Y37" s="69"/>
      <c r="Z37" s="69"/>
      <c r="AA37" s="69"/>
      <c r="AB37" s="69"/>
      <c r="AC37" s="69"/>
      <c r="AD37" s="69"/>
      <c r="AE37" s="69"/>
      <c r="AF37" s="69"/>
      <c r="AG37" s="69"/>
      <c r="AH37" s="69"/>
      <c r="AI37" s="69"/>
      <c r="AJ37" s="69"/>
      <c r="AK37" s="69"/>
      <c r="AL37" s="2"/>
    </row>
    <row r="38" spans="2:38" ht="18.75" customHeight="1">
      <c r="B38" s="22">
        <v>28</v>
      </c>
      <c r="C38" s="23" t="s">
        <v>895</v>
      </c>
      <c r="D38" s="24" t="s">
        <v>896</v>
      </c>
      <c r="E38" s="25" t="s">
        <v>75</v>
      </c>
      <c r="F38" s="26">
        <v>34216</v>
      </c>
      <c r="G38" s="23" t="s">
        <v>855</v>
      </c>
      <c r="H38" s="27">
        <v>8</v>
      </c>
      <c r="I38" s="27" t="s">
        <v>27</v>
      </c>
      <c r="J38" s="27">
        <v>7</v>
      </c>
      <c r="K38" s="27" t="s">
        <v>27</v>
      </c>
      <c r="L38" s="34"/>
      <c r="M38" s="34"/>
      <c r="N38" s="34"/>
      <c r="O38" s="34"/>
      <c r="P38" s="29">
        <v>7</v>
      </c>
      <c r="Q38" s="30">
        <f t="shared" si="0"/>
        <v>7.1</v>
      </c>
      <c r="R38" s="31" t="str">
        <f t="shared" si="3"/>
        <v>B</v>
      </c>
      <c r="S38" s="32" t="str">
        <f t="shared" si="1"/>
        <v>Khá</v>
      </c>
      <c r="T38" s="33" t="str">
        <f t="shared" si="4"/>
        <v/>
      </c>
      <c r="U38" s="3"/>
      <c r="V38" s="97" t="str">
        <f t="shared" si="2"/>
        <v>Đạt</v>
      </c>
      <c r="W38" s="81"/>
      <c r="X38" s="69"/>
      <c r="Y38" s="69"/>
      <c r="Z38" s="69"/>
      <c r="AA38" s="69"/>
      <c r="AB38" s="69"/>
      <c r="AC38" s="69"/>
      <c r="AD38" s="69"/>
      <c r="AE38" s="69"/>
      <c r="AF38" s="69"/>
      <c r="AG38" s="69"/>
      <c r="AH38" s="69"/>
      <c r="AI38" s="69"/>
      <c r="AJ38" s="69"/>
      <c r="AK38" s="69"/>
      <c r="AL38" s="2"/>
    </row>
    <row r="39" spans="2:38" ht="18.75" customHeight="1">
      <c r="B39" s="22">
        <v>29</v>
      </c>
      <c r="C39" s="23" t="s">
        <v>897</v>
      </c>
      <c r="D39" s="24" t="s">
        <v>898</v>
      </c>
      <c r="E39" s="25" t="s">
        <v>247</v>
      </c>
      <c r="F39" s="26">
        <v>34445</v>
      </c>
      <c r="G39" s="23" t="s">
        <v>855</v>
      </c>
      <c r="H39" s="27">
        <v>9</v>
      </c>
      <c r="I39" s="27" t="s">
        <v>27</v>
      </c>
      <c r="J39" s="27">
        <v>8</v>
      </c>
      <c r="K39" s="27" t="s">
        <v>27</v>
      </c>
      <c r="L39" s="34"/>
      <c r="M39" s="34"/>
      <c r="N39" s="34"/>
      <c r="O39" s="34"/>
      <c r="P39" s="29">
        <v>8</v>
      </c>
      <c r="Q39" s="30">
        <f t="shared" si="0"/>
        <v>8.1</v>
      </c>
      <c r="R39" s="31" t="str">
        <f t="shared" si="3"/>
        <v>B+</v>
      </c>
      <c r="S39" s="32" t="str">
        <f t="shared" si="1"/>
        <v>Khá</v>
      </c>
      <c r="T39" s="33" t="str">
        <f t="shared" si="4"/>
        <v/>
      </c>
      <c r="U39" s="3"/>
      <c r="V39" s="97" t="str">
        <f t="shared" si="2"/>
        <v>Đạt</v>
      </c>
      <c r="W39" s="81"/>
      <c r="X39" s="69"/>
      <c r="Y39" s="69"/>
      <c r="Z39" s="69"/>
      <c r="AA39" s="69"/>
      <c r="AB39" s="69"/>
      <c r="AC39" s="69"/>
      <c r="AD39" s="69"/>
      <c r="AE39" s="69"/>
      <c r="AF39" s="69"/>
      <c r="AG39" s="69"/>
      <c r="AH39" s="69"/>
      <c r="AI39" s="69"/>
      <c r="AJ39" s="69"/>
      <c r="AK39" s="69"/>
      <c r="AL39" s="2"/>
    </row>
    <row r="40" spans="2:38" ht="18.75" customHeight="1">
      <c r="B40" s="22">
        <v>30</v>
      </c>
      <c r="C40" s="23" t="s">
        <v>899</v>
      </c>
      <c r="D40" s="24" t="s">
        <v>900</v>
      </c>
      <c r="E40" s="25" t="s">
        <v>901</v>
      </c>
      <c r="F40" s="26">
        <v>33796</v>
      </c>
      <c r="G40" s="23" t="s">
        <v>855</v>
      </c>
      <c r="H40" s="27">
        <v>6</v>
      </c>
      <c r="I40" s="27" t="s">
        <v>27</v>
      </c>
      <c r="J40" s="27">
        <v>4</v>
      </c>
      <c r="K40" s="27" t="s">
        <v>27</v>
      </c>
      <c r="L40" s="34"/>
      <c r="M40" s="34"/>
      <c r="N40" s="34"/>
      <c r="O40" s="34"/>
      <c r="P40" s="29">
        <v>4</v>
      </c>
      <c r="Q40" s="30">
        <f t="shared" si="0"/>
        <v>4.2</v>
      </c>
      <c r="R40" s="31" t="str">
        <f t="shared" si="3"/>
        <v>D</v>
      </c>
      <c r="S40" s="32" t="str">
        <f t="shared" si="1"/>
        <v>Trung bình yếu</v>
      </c>
      <c r="T40" s="33" t="str">
        <f t="shared" si="4"/>
        <v/>
      </c>
      <c r="U40" s="3"/>
      <c r="V40" s="97" t="str">
        <f t="shared" si="2"/>
        <v>Đạt</v>
      </c>
      <c r="W40" s="81"/>
      <c r="X40" s="69"/>
      <c r="Y40" s="69"/>
      <c r="Z40" s="69"/>
      <c r="AA40" s="69"/>
      <c r="AB40" s="69"/>
      <c r="AC40" s="69"/>
      <c r="AD40" s="69"/>
      <c r="AE40" s="69"/>
      <c r="AF40" s="69"/>
      <c r="AG40" s="69"/>
      <c r="AH40" s="69"/>
      <c r="AI40" s="69"/>
      <c r="AJ40" s="69"/>
      <c r="AK40" s="69"/>
      <c r="AL40" s="2"/>
    </row>
    <row r="41" spans="2:38" ht="18.75" customHeight="1">
      <c r="B41" s="22">
        <v>31</v>
      </c>
      <c r="C41" s="23" t="s">
        <v>902</v>
      </c>
      <c r="D41" s="24" t="s">
        <v>903</v>
      </c>
      <c r="E41" s="25" t="s">
        <v>339</v>
      </c>
      <c r="F41" s="26">
        <v>33607</v>
      </c>
      <c r="G41" s="23" t="s">
        <v>855</v>
      </c>
      <c r="H41" s="27">
        <v>8</v>
      </c>
      <c r="I41" s="27" t="s">
        <v>27</v>
      </c>
      <c r="J41" s="27">
        <v>7</v>
      </c>
      <c r="K41" s="27" t="s">
        <v>27</v>
      </c>
      <c r="L41" s="34"/>
      <c r="M41" s="34"/>
      <c r="N41" s="34"/>
      <c r="O41" s="34"/>
      <c r="P41" s="29">
        <v>7</v>
      </c>
      <c r="Q41" s="30">
        <f t="shared" si="0"/>
        <v>7.1</v>
      </c>
      <c r="R41" s="31" t="str">
        <f t="shared" si="3"/>
        <v>B</v>
      </c>
      <c r="S41" s="32" t="str">
        <f t="shared" si="1"/>
        <v>Khá</v>
      </c>
      <c r="T41" s="33" t="str">
        <f t="shared" si="4"/>
        <v/>
      </c>
      <c r="U41" s="3"/>
      <c r="V41" s="97" t="str">
        <f t="shared" si="2"/>
        <v>Đạt</v>
      </c>
      <c r="W41" s="81"/>
      <c r="X41" s="69"/>
      <c r="Y41" s="69"/>
      <c r="Z41" s="69"/>
      <c r="AA41" s="69"/>
      <c r="AB41" s="69"/>
      <c r="AC41" s="69"/>
      <c r="AD41" s="69"/>
      <c r="AE41" s="69"/>
      <c r="AF41" s="69"/>
      <c r="AG41" s="69"/>
      <c r="AH41" s="69"/>
      <c r="AI41" s="69"/>
      <c r="AJ41" s="69"/>
      <c r="AK41" s="69"/>
      <c r="AL41" s="2"/>
    </row>
    <row r="42" spans="2:38" ht="18.75" customHeight="1">
      <c r="B42" s="22">
        <v>32</v>
      </c>
      <c r="C42" s="23" t="s">
        <v>904</v>
      </c>
      <c r="D42" s="24" t="s">
        <v>905</v>
      </c>
      <c r="E42" s="25" t="s">
        <v>79</v>
      </c>
      <c r="F42" s="26">
        <v>34683</v>
      </c>
      <c r="G42" s="23" t="s">
        <v>855</v>
      </c>
      <c r="H42" s="27">
        <v>9</v>
      </c>
      <c r="I42" s="27" t="s">
        <v>27</v>
      </c>
      <c r="J42" s="27">
        <v>8</v>
      </c>
      <c r="K42" s="27" t="s">
        <v>27</v>
      </c>
      <c r="L42" s="34"/>
      <c r="M42" s="34"/>
      <c r="N42" s="34"/>
      <c r="O42" s="34"/>
      <c r="P42" s="29">
        <v>8</v>
      </c>
      <c r="Q42" s="30">
        <f t="shared" si="0"/>
        <v>8.1</v>
      </c>
      <c r="R42" s="31" t="str">
        <f t="shared" si="3"/>
        <v>B+</v>
      </c>
      <c r="S42" s="32" t="str">
        <f t="shared" si="1"/>
        <v>Khá</v>
      </c>
      <c r="T42" s="33" t="str">
        <f t="shared" si="4"/>
        <v/>
      </c>
      <c r="U42" s="3"/>
      <c r="V42" s="97" t="str">
        <f t="shared" si="2"/>
        <v>Đạt</v>
      </c>
      <c r="W42" s="81"/>
      <c r="X42" s="69"/>
      <c r="Y42" s="69"/>
      <c r="Z42" s="69"/>
      <c r="AA42" s="69"/>
      <c r="AB42" s="69"/>
      <c r="AC42" s="69"/>
      <c r="AD42" s="69"/>
      <c r="AE42" s="69"/>
      <c r="AF42" s="69"/>
      <c r="AG42" s="69"/>
      <c r="AH42" s="69"/>
      <c r="AI42" s="69"/>
      <c r="AJ42" s="69"/>
      <c r="AK42" s="69"/>
      <c r="AL42" s="2"/>
    </row>
    <row r="43" spans="2:38" ht="18.75" customHeight="1">
      <c r="B43" s="22">
        <v>33</v>
      </c>
      <c r="C43" s="23" t="s">
        <v>906</v>
      </c>
      <c r="D43" s="24" t="s">
        <v>63</v>
      </c>
      <c r="E43" s="25" t="s">
        <v>811</v>
      </c>
      <c r="F43" s="26">
        <v>34461</v>
      </c>
      <c r="G43" s="23" t="s">
        <v>855</v>
      </c>
      <c r="H43" s="27"/>
      <c r="I43" s="27"/>
      <c r="J43" s="27"/>
      <c r="K43" s="27"/>
      <c r="L43" s="34"/>
      <c r="M43" s="34"/>
      <c r="N43" s="34"/>
      <c r="O43" s="34"/>
      <c r="P43" s="29"/>
      <c r="Q43" s="30">
        <f t="shared" si="0"/>
        <v>0</v>
      </c>
      <c r="R43" s="31" t="str">
        <f t="shared" si="3"/>
        <v>F</v>
      </c>
      <c r="S43" s="32" t="str">
        <f t="shared" si="1"/>
        <v>Kém</v>
      </c>
      <c r="T43" s="33" t="str">
        <f t="shared" si="4"/>
        <v>Không đủ ĐKDT</v>
      </c>
      <c r="U43" s="3"/>
      <c r="V43" s="97" t="str">
        <f t="shared" si="2"/>
        <v>Học lại</v>
      </c>
      <c r="W43" s="81"/>
      <c r="X43" s="69"/>
      <c r="Y43" s="69"/>
      <c r="Z43" s="69"/>
      <c r="AA43" s="69"/>
      <c r="AB43" s="69"/>
      <c r="AC43" s="69"/>
      <c r="AD43" s="69"/>
      <c r="AE43" s="69"/>
      <c r="AF43" s="69"/>
      <c r="AG43" s="69"/>
      <c r="AH43" s="69"/>
      <c r="AI43" s="69"/>
      <c r="AJ43" s="69"/>
      <c r="AK43" s="69"/>
      <c r="AL43" s="2"/>
    </row>
    <row r="44" spans="2:38" ht="18.75" customHeight="1">
      <c r="B44" s="22">
        <v>34</v>
      </c>
      <c r="C44" s="23" t="s">
        <v>907</v>
      </c>
      <c r="D44" s="24" t="s">
        <v>908</v>
      </c>
      <c r="E44" s="25" t="s">
        <v>909</v>
      </c>
      <c r="F44" s="26">
        <v>34292</v>
      </c>
      <c r="G44" s="23" t="s">
        <v>855</v>
      </c>
      <c r="H44" s="27">
        <v>6</v>
      </c>
      <c r="I44" s="27" t="s">
        <v>27</v>
      </c>
      <c r="J44" s="27">
        <v>5</v>
      </c>
      <c r="K44" s="27" t="s">
        <v>27</v>
      </c>
      <c r="L44" s="34"/>
      <c r="M44" s="34"/>
      <c r="N44" s="34"/>
      <c r="O44" s="34"/>
      <c r="P44" s="29">
        <v>4</v>
      </c>
      <c r="Q44" s="30">
        <f t="shared" si="0"/>
        <v>4.5999999999999996</v>
      </c>
      <c r="R44" s="31" t="str">
        <f t="shared" si="3"/>
        <v>D</v>
      </c>
      <c r="S44" s="32" t="str">
        <f t="shared" si="1"/>
        <v>Trung bình yếu</v>
      </c>
      <c r="T44" s="33" t="str">
        <f t="shared" si="4"/>
        <v/>
      </c>
      <c r="U44" s="3"/>
      <c r="V44" s="97" t="str">
        <f t="shared" si="2"/>
        <v>Đạt</v>
      </c>
      <c r="W44" s="81"/>
      <c r="X44" s="69"/>
      <c r="Y44" s="69"/>
      <c r="Z44" s="69"/>
      <c r="AA44" s="69"/>
      <c r="AB44" s="69"/>
      <c r="AC44" s="69"/>
      <c r="AD44" s="69"/>
      <c r="AE44" s="69"/>
      <c r="AF44" s="69"/>
      <c r="AG44" s="69"/>
      <c r="AH44" s="69"/>
      <c r="AI44" s="69"/>
      <c r="AJ44" s="69"/>
      <c r="AK44" s="69"/>
      <c r="AL44" s="2"/>
    </row>
    <row r="45" spans="2:38" ht="18.75" customHeight="1">
      <c r="B45" s="22">
        <v>35</v>
      </c>
      <c r="C45" s="23" t="s">
        <v>910</v>
      </c>
      <c r="D45" s="24" t="s">
        <v>911</v>
      </c>
      <c r="E45" s="25" t="s">
        <v>912</v>
      </c>
      <c r="F45" s="26">
        <v>34128</v>
      </c>
      <c r="G45" s="23" t="s">
        <v>855</v>
      </c>
      <c r="H45" s="27">
        <v>6</v>
      </c>
      <c r="I45" s="27" t="s">
        <v>27</v>
      </c>
      <c r="J45" s="27">
        <v>5</v>
      </c>
      <c r="K45" s="27" t="s">
        <v>27</v>
      </c>
      <c r="L45" s="34"/>
      <c r="M45" s="34"/>
      <c r="N45" s="34"/>
      <c r="O45" s="34"/>
      <c r="P45" s="29">
        <v>4</v>
      </c>
      <c r="Q45" s="30">
        <f t="shared" si="0"/>
        <v>4.5999999999999996</v>
      </c>
      <c r="R45" s="31" t="str">
        <f t="shared" si="3"/>
        <v>D</v>
      </c>
      <c r="S45" s="32" t="str">
        <f t="shared" si="1"/>
        <v>Trung bình yếu</v>
      </c>
      <c r="T45" s="33" t="str">
        <f t="shared" si="4"/>
        <v/>
      </c>
      <c r="U45" s="3"/>
      <c r="V45" s="97" t="str">
        <f t="shared" si="2"/>
        <v>Đạt</v>
      </c>
      <c r="W45" s="81"/>
      <c r="X45" s="69"/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2"/>
    </row>
    <row r="46" spans="2:38" ht="18.75" customHeight="1">
      <c r="B46" s="22">
        <v>36</v>
      </c>
      <c r="C46" s="23" t="s">
        <v>913</v>
      </c>
      <c r="D46" s="24" t="s">
        <v>63</v>
      </c>
      <c r="E46" s="25" t="s">
        <v>256</v>
      </c>
      <c r="F46" s="26">
        <v>34561</v>
      </c>
      <c r="G46" s="23" t="s">
        <v>855</v>
      </c>
      <c r="H46" s="27">
        <v>9</v>
      </c>
      <c r="I46" s="27" t="s">
        <v>27</v>
      </c>
      <c r="J46" s="27">
        <v>9</v>
      </c>
      <c r="K46" s="27" t="s">
        <v>27</v>
      </c>
      <c r="L46" s="34"/>
      <c r="M46" s="34"/>
      <c r="N46" s="34"/>
      <c r="O46" s="34"/>
      <c r="P46" s="29">
        <v>8.5</v>
      </c>
      <c r="Q46" s="30">
        <f t="shared" si="0"/>
        <v>8.8000000000000007</v>
      </c>
      <c r="R46" s="31" t="str">
        <f t="shared" si="3"/>
        <v>A</v>
      </c>
      <c r="S46" s="32" t="str">
        <f t="shared" si="1"/>
        <v>Giỏi</v>
      </c>
      <c r="T46" s="33" t="str">
        <f t="shared" si="4"/>
        <v/>
      </c>
      <c r="U46" s="3"/>
      <c r="V46" s="97" t="str">
        <f t="shared" si="2"/>
        <v>Đạt</v>
      </c>
      <c r="W46" s="81"/>
      <c r="X46" s="69"/>
      <c r="Y46" s="69"/>
      <c r="Z46" s="69"/>
      <c r="AA46" s="69"/>
      <c r="AB46" s="69"/>
      <c r="AC46" s="69"/>
      <c r="AD46" s="69"/>
      <c r="AE46" s="69"/>
      <c r="AF46" s="69"/>
      <c r="AG46" s="69"/>
      <c r="AH46" s="69"/>
      <c r="AI46" s="69"/>
      <c r="AJ46" s="69"/>
      <c r="AK46" s="69"/>
      <c r="AL46" s="2"/>
    </row>
    <row r="47" spans="2:38" ht="18.75" customHeight="1">
      <c r="B47" s="22">
        <v>37</v>
      </c>
      <c r="C47" s="23" t="s">
        <v>914</v>
      </c>
      <c r="D47" s="24" t="s">
        <v>915</v>
      </c>
      <c r="E47" s="25" t="s">
        <v>256</v>
      </c>
      <c r="F47" s="26">
        <v>34644</v>
      </c>
      <c r="G47" s="23" t="s">
        <v>855</v>
      </c>
      <c r="H47" s="27">
        <v>8</v>
      </c>
      <c r="I47" s="27" t="s">
        <v>27</v>
      </c>
      <c r="J47" s="27">
        <v>6</v>
      </c>
      <c r="K47" s="27" t="s">
        <v>27</v>
      </c>
      <c r="L47" s="34"/>
      <c r="M47" s="34"/>
      <c r="N47" s="34"/>
      <c r="O47" s="34"/>
      <c r="P47" s="29">
        <v>6</v>
      </c>
      <c r="Q47" s="30">
        <f t="shared" si="0"/>
        <v>6.2</v>
      </c>
      <c r="R47" s="31" t="str">
        <f t="shared" si="3"/>
        <v>C</v>
      </c>
      <c r="S47" s="32" t="str">
        <f t="shared" si="1"/>
        <v>Trung bình</v>
      </c>
      <c r="T47" s="33" t="str">
        <f t="shared" si="4"/>
        <v/>
      </c>
      <c r="U47" s="3"/>
      <c r="V47" s="97" t="str">
        <f t="shared" si="2"/>
        <v>Đạt</v>
      </c>
      <c r="W47" s="81"/>
      <c r="X47" s="69"/>
      <c r="Y47" s="69"/>
      <c r="Z47" s="69"/>
      <c r="AA47" s="69"/>
      <c r="AB47" s="69"/>
      <c r="AC47" s="69"/>
      <c r="AD47" s="69"/>
      <c r="AE47" s="69"/>
      <c r="AF47" s="69"/>
      <c r="AG47" s="69"/>
      <c r="AH47" s="69"/>
      <c r="AI47" s="69"/>
      <c r="AJ47" s="69"/>
      <c r="AK47" s="69"/>
      <c r="AL47" s="2"/>
    </row>
    <row r="48" spans="2:38" ht="18.75" customHeight="1">
      <c r="B48" s="22">
        <v>38</v>
      </c>
      <c r="C48" s="23" t="s">
        <v>916</v>
      </c>
      <c r="D48" s="24" t="s">
        <v>63</v>
      </c>
      <c r="E48" s="25" t="s">
        <v>822</v>
      </c>
      <c r="F48" s="26">
        <v>34395</v>
      </c>
      <c r="G48" s="23" t="s">
        <v>855</v>
      </c>
      <c r="H48" s="27">
        <v>8</v>
      </c>
      <c r="I48" s="27" t="s">
        <v>27</v>
      </c>
      <c r="J48" s="27">
        <v>7</v>
      </c>
      <c r="K48" s="27" t="s">
        <v>27</v>
      </c>
      <c r="L48" s="34"/>
      <c r="M48" s="34"/>
      <c r="N48" s="34"/>
      <c r="O48" s="34"/>
      <c r="P48" s="29">
        <v>7</v>
      </c>
      <c r="Q48" s="30">
        <f t="shared" si="0"/>
        <v>7.1</v>
      </c>
      <c r="R48" s="31" t="str">
        <f t="shared" si="3"/>
        <v>B</v>
      </c>
      <c r="S48" s="32" t="str">
        <f t="shared" si="1"/>
        <v>Khá</v>
      </c>
      <c r="T48" s="33" t="str">
        <f t="shared" si="4"/>
        <v/>
      </c>
      <c r="U48" s="3"/>
      <c r="V48" s="97" t="str">
        <f t="shared" si="2"/>
        <v>Đạt</v>
      </c>
      <c r="W48" s="81"/>
      <c r="X48" s="69"/>
      <c r="Y48" s="69"/>
      <c r="Z48" s="69"/>
      <c r="AA48" s="69"/>
      <c r="AB48" s="69"/>
      <c r="AC48" s="69"/>
      <c r="AD48" s="69"/>
      <c r="AE48" s="69"/>
      <c r="AF48" s="69"/>
      <c r="AG48" s="69"/>
      <c r="AH48" s="69"/>
      <c r="AI48" s="69"/>
      <c r="AJ48" s="69"/>
      <c r="AK48" s="69"/>
      <c r="AL48" s="2"/>
    </row>
    <row r="49" spans="2:38" ht="18.75" customHeight="1">
      <c r="B49" s="22">
        <v>39</v>
      </c>
      <c r="C49" s="23" t="s">
        <v>917</v>
      </c>
      <c r="D49" s="24" t="s">
        <v>918</v>
      </c>
      <c r="E49" s="25" t="s">
        <v>919</v>
      </c>
      <c r="F49" s="26">
        <v>34231</v>
      </c>
      <c r="G49" s="23" t="s">
        <v>855</v>
      </c>
      <c r="H49" s="27">
        <v>5</v>
      </c>
      <c r="I49" s="27" t="s">
        <v>27</v>
      </c>
      <c r="J49" s="27">
        <v>5</v>
      </c>
      <c r="K49" s="27" t="s">
        <v>27</v>
      </c>
      <c r="L49" s="34"/>
      <c r="M49" s="34"/>
      <c r="N49" s="34"/>
      <c r="O49" s="34"/>
      <c r="P49" s="29">
        <v>4</v>
      </c>
      <c r="Q49" s="30">
        <f t="shared" si="0"/>
        <v>4.5</v>
      </c>
      <c r="R49" s="31" t="str">
        <f t="shared" si="3"/>
        <v>D</v>
      </c>
      <c r="S49" s="32" t="str">
        <f t="shared" si="1"/>
        <v>Trung bình yếu</v>
      </c>
      <c r="T49" s="33" t="str">
        <f t="shared" si="4"/>
        <v/>
      </c>
      <c r="U49" s="3"/>
      <c r="V49" s="97" t="str">
        <f t="shared" si="2"/>
        <v>Đạt</v>
      </c>
      <c r="W49" s="81"/>
      <c r="X49" s="69"/>
      <c r="Y49" s="69"/>
      <c r="Z49" s="69"/>
      <c r="AA49" s="69"/>
      <c r="AB49" s="69"/>
      <c r="AC49" s="69"/>
      <c r="AD49" s="69"/>
      <c r="AE49" s="69"/>
      <c r="AF49" s="69"/>
      <c r="AG49" s="69"/>
      <c r="AH49" s="69"/>
      <c r="AI49" s="69"/>
      <c r="AJ49" s="69"/>
      <c r="AK49" s="69"/>
      <c r="AL49" s="2"/>
    </row>
    <row r="50" spans="2:38" ht="18.75" customHeight="1">
      <c r="B50" s="22">
        <v>40</v>
      </c>
      <c r="C50" s="23" t="s">
        <v>920</v>
      </c>
      <c r="D50" s="24" t="s">
        <v>921</v>
      </c>
      <c r="E50" s="25" t="s">
        <v>263</v>
      </c>
      <c r="F50" s="26">
        <v>34093</v>
      </c>
      <c r="G50" s="23" t="s">
        <v>855</v>
      </c>
      <c r="H50" s="27">
        <v>7</v>
      </c>
      <c r="I50" s="27" t="s">
        <v>27</v>
      </c>
      <c r="J50" s="27">
        <v>7</v>
      </c>
      <c r="K50" s="27" t="s">
        <v>27</v>
      </c>
      <c r="L50" s="34"/>
      <c r="M50" s="34"/>
      <c r="N50" s="34"/>
      <c r="O50" s="34"/>
      <c r="P50" s="29">
        <v>6</v>
      </c>
      <c r="Q50" s="30">
        <f t="shared" si="0"/>
        <v>6.5</v>
      </c>
      <c r="R50" s="31" t="str">
        <f t="shared" si="3"/>
        <v>C+</v>
      </c>
      <c r="S50" s="32" t="str">
        <f t="shared" si="1"/>
        <v>Trung bình</v>
      </c>
      <c r="T50" s="33" t="str">
        <f t="shared" si="4"/>
        <v/>
      </c>
      <c r="U50" s="3"/>
      <c r="V50" s="97" t="str">
        <f t="shared" si="2"/>
        <v>Đạt</v>
      </c>
      <c r="W50" s="81"/>
      <c r="X50" s="69"/>
      <c r="Y50" s="69"/>
      <c r="Z50" s="69"/>
      <c r="AA50" s="69"/>
      <c r="AB50" s="69"/>
      <c r="AC50" s="69"/>
      <c r="AD50" s="69"/>
      <c r="AE50" s="69"/>
      <c r="AF50" s="69"/>
      <c r="AG50" s="69"/>
      <c r="AH50" s="69"/>
      <c r="AI50" s="69"/>
      <c r="AJ50" s="69"/>
      <c r="AK50" s="69"/>
      <c r="AL50" s="2"/>
    </row>
    <row r="51" spans="2:38" ht="18.75" customHeight="1">
      <c r="B51" s="22">
        <v>41</v>
      </c>
      <c r="C51" s="23" t="s">
        <v>922</v>
      </c>
      <c r="D51" s="24" t="s">
        <v>923</v>
      </c>
      <c r="E51" s="25" t="s">
        <v>80</v>
      </c>
      <c r="F51" s="26">
        <v>34022</v>
      </c>
      <c r="G51" s="23" t="s">
        <v>855</v>
      </c>
      <c r="H51" s="27">
        <v>7</v>
      </c>
      <c r="I51" s="27" t="s">
        <v>27</v>
      </c>
      <c r="J51" s="27">
        <v>7</v>
      </c>
      <c r="K51" s="27" t="s">
        <v>27</v>
      </c>
      <c r="L51" s="34"/>
      <c r="M51" s="34"/>
      <c r="N51" s="34"/>
      <c r="O51" s="34"/>
      <c r="P51" s="29">
        <v>7</v>
      </c>
      <c r="Q51" s="30">
        <f t="shared" si="0"/>
        <v>7</v>
      </c>
      <c r="R51" s="31" t="str">
        <f t="shared" si="3"/>
        <v>B</v>
      </c>
      <c r="S51" s="32" t="str">
        <f t="shared" si="1"/>
        <v>Khá</v>
      </c>
      <c r="T51" s="33" t="str">
        <f t="shared" si="4"/>
        <v/>
      </c>
      <c r="U51" s="3"/>
      <c r="V51" s="97" t="str">
        <f t="shared" si="2"/>
        <v>Đạt</v>
      </c>
      <c r="W51" s="81"/>
      <c r="X51" s="69"/>
      <c r="Y51" s="69"/>
      <c r="Z51" s="69"/>
      <c r="AA51" s="69"/>
      <c r="AB51" s="69"/>
      <c r="AC51" s="69"/>
      <c r="AD51" s="69"/>
      <c r="AE51" s="69"/>
      <c r="AF51" s="69"/>
      <c r="AG51" s="69"/>
      <c r="AH51" s="69"/>
      <c r="AI51" s="69"/>
      <c r="AJ51" s="69"/>
      <c r="AK51" s="69"/>
      <c r="AL51" s="2"/>
    </row>
    <row r="52" spans="2:38" ht="18.75" customHeight="1">
      <c r="B52" s="22">
        <v>42</v>
      </c>
      <c r="C52" s="23" t="s">
        <v>924</v>
      </c>
      <c r="D52" s="24" t="s">
        <v>64</v>
      </c>
      <c r="E52" s="25" t="s">
        <v>80</v>
      </c>
      <c r="F52" s="26">
        <v>34487</v>
      </c>
      <c r="G52" s="23" t="s">
        <v>855</v>
      </c>
      <c r="H52" s="27">
        <v>7</v>
      </c>
      <c r="I52" s="27" t="s">
        <v>27</v>
      </c>
      <c r="J52" s="27">
        <v>7</v>
      </c>
      <c r="K52" s="27" t="s">
        <v>27</v>
      </c>
      <c r="L52" s="34"/>
      <c r="M52" s="34"/>
      <c r="N52" s="34"/>
      <c r="O52" s="34"/>
      <c r="P52" s="29">
        <v>7</v>
      </c>
      <c r="Q52" s="30">
        <f t="shared" si="0"/>
        <v>7</v>
      </c>
      <c r="R52" s="31" t="str">
        <f t="shared" si="3"/>
        <v>B</v>
      </c>
      <c r="S52" s="32" t="str">
        <f t="shared" si="1"/>
        <v>Khá</v>
      </c>
      <c r="T52" s="33" t="str">
        <f t="shared" si="4"/>
        <v/>
      </c>
      <c r="U52" s="3"/>
      <c r="V52" s="97" t="str">
        <f t="shared" si="2"/>
        <v>Đạt</v>
      </c>
      <c r="W52" s="81"/>
      <c r="X52" s="69"/>
      <c r="Y52" s="69"/>
      <c r="Z52" s="69"/>
      <c r="AA52" s="69"/>
      <c r="AB52" s="69"/>
      <c r="AC52" s="69"/>
      <c r="AD52" s="69"/>
      <c r="AE52" s="69"/>
      <c r="AF52" s="69"/>
      <c r="AG52" s="69"/>
      <c r="AH52" s="69"/>
      <c r="AI52" s="69"/>
      <c r="AJ52" s="69"/>
      <c r="AK52" s="69"/>
      <c r="AL52" s="2"/>
    </row>
    <row r="53" spans="2:38" ht="18.75" customHeight="1">
      <c r="B53" s="22">
        <v>43</v>
      </c>
      <c r="C53" s="23" t="s">
        <v>925</v>
      </c>
      <c r="D53" s="24" t="s">
        <v>99</v>
      </c>
      <c r="E53" s="25" t="s">
        <v>309</v>
      </c>
      <c r="F53" s="26">
        <v>34201</v>
      </c>
      <c r="G53" s="23" t="s">
        <v>855</v>
      </c>
      <c r="H53" s="27">
        <v>8</v>
      </c>
      <c r="I53" s="27" t="s">
        <v>27</v>
      </c>
      <c r="J53" s="27">
        <v>5</v>
      </c>
      <c r="K53" s="27" t="s">
        <v>27</v>
      </c>
      <c r="L53" s="34"/>
      <c r="M53" s="34"/>
      <c r="N53" s="34"/>
      <c r="O53" s="34"/>
      <c r="P53" s="29">
        <v>6</v>
      </c>
      <c r="Q53" s="30">
        <f t="shared" si="0"/>
        <v>5.8</v>
      </c>
      <c r="R53" s="31" t="str">
        <f t="shared" si="3"/>
        <v>C</v>
      </c>
      <c r="S53" s="32" t="str">
        <f t="shared" si="1"/>
        <v>Trung bình</v>
      </c>
      <c r="T53" s="33" t="str">
        <f t="shared" si="4"/>
        <v/>
      </c>
      <c r="U53" s="3"/>
      <c r="V53" s="97" t="str">
        <f t="shared" si="2"/>
        <v>Đạt</v>
      </c>
      <c r="W53" s="81"/>
      <c r="X53" s="69"/>
      <c r="Y53" s="69"/>
      <c r="Z53" s="69"/>
      <c r="AA53" s="69"/>
      <c r="AB53" s="69"/>
      <c r="AC53" s="69"/>
      <c r="AD53" s="69"/>
      <c r="AE53" s="69"/>
      <c r="AF53" s="69"/>
      <c r="AG53" s="69"/>
      <c r="AH53" s="69"/>
      <c r="AI53" s="69"/>
      <c r="AJ53" s="69"/>
      <c r="AK53" s="69"/>
      <c r="AL53" s="2"/>
    </row>
    <row r="54" spans="2:38" ht="18.75" customHeight="1">
      <c r="B54" s="22">
        <v>44</v>
      </c>
      <c r="C54" s="23" t="s">
        <v>926</v>
      </c>
      <c r="D54" s="24" t="s">
        <v>927</v>
      </c>
      <c r="E54" s="25" t="s">
        <v>928</v>
      </c>
      <c r="F54" s="26">
        <v>34696</v>
      </c>
      <c r="G54" s="23" t="s">
        <v>855</v>
      </c>
      <c r="H54" s="27">
        <v>8</v>
      </c>
      <c r="I54" s="27" t="s">
        <v>27</v>
      </c>
      <c r="J54" s="27">
        <v>6.5</v>
      </c>
      <c r="K54" s="27" t="s">
        <v>27</v>
      </c>
      <c r="L54" s="34"/>
      <c r="M54" s="34"/>
      <c r="N54" s="34"/>
      <c r="O54" s="34"/>
      <c r="P54" s="29">
        <v>7</v>
      </c>
      <c r="Q54" s="30">
        <f t="shared" si="0"/>
        <v>6.9</v>
      </c>
      <c r="R54" s="31" t="str">
        <f t="shared" si="3"/>
        <v>C+</v>
      </c>
      <c r="S54" s="32" t="str">
        <f t="shared" si="1"/>
        <v>Trung bình</v>
      </c>
      <c r="T54" s="33" t="str">
        <f t="shared" si="4"/>
        <v/>
      </c>
      <c r="U54" s="3"/>
      <c r="V54" s="97" t="str">
        <f t="shared" si="2"/>
        <v>Đạt</v>
      </c>
      <c r="W54" s="81"/>
      <c r="X54" s="69"/>
      <c r="Y54" s="69"/>
      <c r="Z54" s="69"/>
      <c r="AA54" s="69"/>
      <c r="AB54" s="69"/>
      <c r="AC54" s="69"/>
      <c r="AD54" s="69"/>
      <c r="AE54" s="69"/>
      <c r="AF54" s="69"/>
      <c r="AG54" s="69"/>
      <c r="AH54" s="69"/>
      <c r="AI54" s="69"/>
      <c r="AJ54" s="69"/>
      <c r="AK54" s="69"/>
      <c r="AL54" s="2"/>
    </row>
    <row r="55" spans="2:38" ht="18.75" customHeight="1">
      <c r="B55" s="22">
        <v>45</v>
      </c>
      <c r="C55" s="23" t="s">
        <v>929</v>
      </c>
      <c r="D55" s="24" t="s">
        <v>332</v>
      </c>
      <c r="E55" s="25" t="s">
        <v>930</v>
      </c>
      <c r="F55" s="26">
        <v>34387</v>
      </c>
      <c r="G55" s="23" t="s">
        <v>855</v>
      </c>
      <c r="H55" s="27">
        <v>8</v>
      </c>
      <c r="I55" s="27" t="s">
        <v>27</v>
      </c>
      <c r="J55" s="27">
        <v>7</v>
      </c>
      <c r="K55" s="27" t="s">
        <v>27</v>
      </c>
      <c r="L55" s="34"/>
      <c r="M55" s="34"/>
      <c r="N55" s="34"/>
      <c r="O55" s="34"/>
      <c r="P55" s="29">
        <v>7</v>
      </c>
      <c r="Q55" s="30">
        <f t="shared" si="0"/>
        <v>7.1</v>
      </c>
      <c r="R55" s="31" t="str">
        <f t="shared" si="3"/>
        <v>B</v>
      </c>
      <c r="S55" s="32" t="str">
        <f t="shared" si="1"/>
        <v>Khá</v>
      </c>
      <c r="T55" s="33" t="str">
        <f t="shared" si="4"/>
        <v/>
      </c>
      <c r="U55" s="3"/>
      <c r="V55" s="97" t="str">
        <f t="shared" si="2"/>
        <v>Đạt</v>
      </c>
      <c r="W55" s="81"/>
      <c r="X55" s="69"/>
      <c r="Y55" s="69"/>
      <c r="Z55" s="69"/>
      <c r="AA55" s="69"/>
      <c r="AB55" s="69"/>
      <c r="AC55" s="69"/>
      <c r="AD55" s="69"/>
      <c r="AE55" s="69"/>
      <c r="AF55" s="69"/>
      <c r="AG55" s="69"/>
      <c r="AH55" s="69"/>
      <c r="AI55" s="69"/>
      <c r="AJ55" s="69"/>
      <c r="AK55" s="69"/>
      <c r="AL55" s="2"/>
    </row>
    <row r="56" spans="2:38" ht="18.75" customHeight="1">
      <c r="B56" s="22">
        <v>46</v>
      </c>
      <c r="C56" s="23" t="s">
        <v>931</v>
      </c>
      <c r="D56" s="24" t="s">
        <v>932</v>
      </c>
      <c r="E56" s="25" t="s">
        <v>417</v>
      </c>
      <c r="F56" s="26">
        <v>34439</v>
      </c>
      <c r="G56" s="23" t="s">
        <v>855</v>
      </c>
      <c r="H56" s="27">
        <v>8</v>
      </c>
      <c r="I56" s="27" t="s">
        <v>27</v>
      </c>
      <c r="J56" s="27">
        <v>6.5</v>
      </c>
      <c r="K56" s="27" t="s">
        <v>27</v>
      </c>
      <c r="L56" s="34"/>
      <c r="M56" s="34"/>
      <c r="N56" s="34"/>
      <c r="O56" s="34"/>
      <c r="P56" s="29">
        <v>7</v>
      </c>
      <c r="Q56" s="30">
        <f t="shared" si="0"/>
        <v>6.9</v>
      </c>
      <c r="R56" s="31" t="str">
        <f t="shared" si="3"/>
        <v>C+</v>
      </c>
      <c r="S56" s="32" t="str">
        <f t="shared" si="1"/>
        <v>Trung bình</v>
      </c>
      <c r="T56" s="33" t="str">
        <f t="shared" si="4"/>
        <v/>
      </c>
      <c r="U56" s="3"/>
      <c r="V56" s="97" t="str">
        <f t="shared" si="2"/>
        <v>Đạt</v>
      </c>
      <c r="W56" s="81"/>
      <c r="X56" s="69"/>
      <c r="Y56" s="69"/>
      <c r="Z56" s="69"/>
      <c r="AA56" s="69"/>
      <c r="AB56" s="69"/>
      <c r="AC56" s="69"/>
      <c r="AD56" s="69"/>
      <c r="AE56" s="69"/>
      <c r="AF56" s="69"/>
      <c r="AG56" s="69"/>
      <c r="AH56" s="69"/>
      <c r="AI56" s="69"/>
      <c r="AJ56" s="69"/>
      <c r="AK56" s="69"/>
      <c r="AL56" s="2"/>
    </row>
    <row r="57" spans="2:38" ht="18.75" customHeight="1">
      <c r="B57" s="22">
        <v>47</v>
      </c>
      <c r="C57" s="23" t="s">
        <v>933</v>
      </c>
      <c r="D57" s="24" t="s">
        <v>63</v>
      </c>
      <c r="E57" s="25" t="s">
        <v>215</v>
      </c>
      <c r="F57" s="26">
        <v>34427</v>
      </c>
      <c r="G57" s="23" t="s">
        <v>855</v>
      </c>
      <c r="H57" s="27">
        <v>9</v>
      </c>
      <c r="I57" s="27" t="s">
        <v>27</v>
      </c>
      <c r="J57" s="27">
        <v>7</v>
      </c>
      <c r="K57" s="27" t="s">
        <v>27</v>
      </c>
      <c r="L57" s="34"/>
      <c r="M57" s="34"/>
      <c r="N57" s="34"/>
      <c r="O57" s="34"/>
      <c r="P57" s="29">
        <v>8</v>
      </c>
      <c r="Q57" s="30">
        <f t="shared" si="0"/>
        <v>7.7</v>
      </c>
      <c r="R57" s="31" t="str">
        <f t="shared" si="3"/>
        <v>B</v>
      </c>
      <c r="S57" s="32" t="str">
        <f t="shared" si="1"/>
        <v>Khá</v>
      </c>
      <c r="T57" s="33" t="str">
        <f t="shared" si="4"/>
        <v/>
      </c>
      <c r="U57" s="3"/>
      <c r="V57" s="97" t="str">
        <f t="shared" si="2"/>
        <v>Đạt</v>
      </c>
      <c r="W57" s="81"/>
      <c r="X57" s="69"/>
      <c r="Y57" s="69"/>
      <c r="Z57" s="69"/>
      <c r="AA57" s="69"/>
      <c r="AB57" s="69"/>
      <c r="AC57" s="69"/>
      <c r="AD57" s="69"/>
      <c r="AE57" s="69"/>
      <c r="AF57" s="69"/>
      <c r="AG57" s="69"/>
      <c r="AH57" s="69"/>
      <c r="AI57" s="69"/>
      <c r="AJ57" s="69"/>
      <c r="AK57" s="69"/>
      <c r="AL57" s="2"/>
    </row>
    <row r="58" spans="2:38" ht="18.75" customHeight="1">
      <c r="B58" s="22">
        <v>48</v>
      </c>
      <c r="C58" s="23" t="s">
        <v>934</v>
      </c>
      <c r="D58" s="24" t="s">
        <v>935</v>
      </c>
      <c r="E58" s="25" t="s">
        <v>353</v>
      </c>
      <c r="F58" s="26">
        <v>34558</v>
      </c>
      <c r="G58" s="23" t="s">
        <v>855</v>
      </c>
      <c r="H58" s="27">
        <v>7</v>
      </c>
      <c r="I58" s="27" t="s">
        <v>27</v>
      </c>
      <c r="J58" s="27">
        <v>7</v>
      </c>
      <c r="K58" s="27" t="s">
        <v>27</v>
      </c>
      <c r="L58" s="34"/>
      <c r="M58" s="34"/>
      <c r="N58" s="34"/>
      <c r="O58" s="34"/>
      <c r="P58" s="29">
        <v>6.5</v>
      </c>
      <c r="Q58" s="30">
        <f t="shared" si="0"/>
        <v>6.8</v>
      </c>
      <c r="R58" s="31" t="str">
        <f t="shared" si="3"/>
        <v>C+</v>
      </c>
      <c r="S58" s="32" t="str">
        <f t="shared" si="1"/>
        <v>Trung bình</v>
      </c>
      <c r="T58" s="33" t="str">
        <f t="shared" si="4"/>
        <v/>
      </c>
      <c r="U58" s="3"/>
      <c r="V58" s="97" t="str">
        <f t="shared" si="2"/>
        <v>Đạt</v>
      </c>
      <c r="W58" s="81"/>
      <c r="X58" s="69"/>
      <c r="Y58" s="69"/>
      <c r="Z58" s="69"/>
      <c r="AA58" s="69"/>
      <c r="AB58" s="69"/>
      <c r="AC58" s="69"/>
      <c r="AD58" s="69"/>
      <c r="AE58" s="69"/>
      <c r="AF58" s="69"/>
      <c r="AG58" s="69"/>
      <c r="AH58" s="69"/>
      <c r="AI58" s="69"/>
      <c r="AJ58" s="69"/>
      <c r="AK58" s="69"/>
      <c r="AL58" s="2"/>
    </row>
    <row r="59" spans="2:38" ht="18.75" customHeight="1">
      <c r="B59" s="22">
        <v>49</v>
      </c>
      <c r="C59" s="23" t="s">
        <v>936</v>
      </c>
      <c r="D59" s="24" t="s">
        <v>937</v>
      </c>
      <c r="E59" s="25" t="s">
        <v>938</v>
      </c>
      <c r="F59" s="26">
        <v>33469</v>
      </c>
      <c r="G59" s="23" t="s">
        <v>855</v>
      </c>
      <c r="H59" s="27">
        <v>7</v>
      </c>
      <c r="I59" s="27" t="s">
        <v>27</v>
      </c>
      <c r="J59" s="27">
        <v>7</v>
      </c>
      <c r="K59" s="27" t="s">
        <v>27</v>
      </c>
      <c r="L59" s="34"/>
      <c r="M59" s="34"/>
      <c r="N59" s="34"/>
      <c r="O59" s="34"/>
      <c r="P59" s="29">
        <v>6.5</v>
      </c>
      <c r="Q59" s="30">
        <f t="shared" si="0"/>
        <v>6.8</v>
      </c>
      <c r="R59" s="31" t="str">
        <f t="shared" si="3"/>
        <v>C+</v>
      </c>
      <c r="S59" s="32" t="str">
        <f t="shared" si="1"/>
        <v>Trung bình</v>
      </c>
      <c r="T59" s="33" t="str">
        <f t="shared" si="4"/>
        <v/>
      </c>
      <c r="U59" s="3"/>
      <c r="V59" s="97" t="str">
        <f t="shared" si="2"/>
        <v>Đạt</v>
      </c>
      <c r="W59" s="81"/>
      <c r="X59" s="69"/>
      <c r="Y59" s="69"/>
      <c r="Z59" s="69"/>
      <c r="AA59" s="69"/>
      <c r="AB59" s="69"/>
      <c r="AC59" s="69"/>
      <c r="AD59" s="69"/>
      <c r="AE59" s="69"/>
      <c r="AF59" s="69"/>
      <c r="AG59" s="69"/>
      <c r="AH59" s="69"/>
      <c r="AI59" s="69"/>
      <c r="AJ59" s="69"/>
      <c r="AK59" s="69"/>
      <c r="AL59" s="2"/>
    </row>
    <row r="60" spans="2:38" ht="18.75" customHeight="1">
      <c r="B60" s="22">
        <v>50</v>
      </c>
      <c r="C60" s="23" t="s">
        <v>939</v>
      </c>
      <c r="D60" s="24" t="s">
        <v>940</v>
      </c>
      <c r="E60" s="25" t="s">
        <v>272</v>
      </c>
      <c r="F60" s="26">
        <v>34613</v>
      </c>
      <c r="G60" s="23" t="s">
        <v>855</v>
      </c>
      <c r="H60" s="27"/>
      <c r="I60" s="27"/>
      <c r="J60" s="27"/>
      <c r="K60" s="27"/>
      <c r="L60" s="34"/>
      <c r="M60" s="34"/>
      <c r="N60" s="34"/>
      <c r="O60" s="34"/>
      <c r="P60" s="29"/>
      <c r="Q60" s="30"/>
      <c r="R60" s="31" t="str">
        <f t="shared" si="3"/>
        <v>F</v>
      </c>
      <c r="S60" s="32" t="str">
        <f t="shared" si="1"/>
        <v>Kém</v>
      </c>
      <c r="T60" s="33" t="str">
        <f t="shared" si="4"/>
        <v>Không đủ ĐKDT</v>
      </c>
      <c r="U60" s="3"/>
      <c r="V60" s="97" t="str">
        <f t="shared" si="2"/>
        <v>Học lại</v>
      </c>
      <c r="W60" s="81"/>
      <c r="X60" s="69"/>
      <c r="Y60" s="69"/>
      <c r="Z60" s="69"/>
      <c r="AA60" s="69"/>
      <c r="AB60" s="69"/>
      <c r="AC60" s="69"/>
      <c r="AD60" s="69"/>
      <c r="AE60" s="69"/>
      <c r="AF60" s="69"/>
      <c r="AG60" s="69"/>
      <c r="AH60" s="69"/>
      <c r="AI60" s="69"/>
      <c r="AJ60" s="69"/>
      <c r="AK60" s="69"/>
      <c r="AL60" s="2"/>
    </row>
    <row r="61" spans="2:38" ht="18.75" customHeight="1">
      <c r="B61" s="22">
        <v>51</v>
      </c>
      <c r="C61" s="23" t="s">
        <v>941</v>
      </c>
      <c r="D61" s="24" t="s">
        <v>942</v>
      </c>
      <c r="E61" s="25" t="s">
        <v>272</v>
      </c>
      <c r="F61" s="26">
        <v>34575</v>
      </c>
      <c r="G61" s="23" t="s">
        <v>855</v>
      </c>
      <c r="H61" s="27">
        <v>8</v>
      </c>
      <c r="I61" s="27" t="s">
        <v>27</v>
      </c>
      <c r="J61" s="27">
        <v>7</v>
      </c>
      <c r="K61" s="27" t="s">
        <v>27</v>
      </c>
      <c r="L61" s="34"/>
      <c r="M61" s="34"/>
      <c r="N61" s="34"/>
      <c r="O61" s="34"/>
      <c r="P61" s="29">
        <v>7</v>
      </c>
      <c r="Q61" s="30">
        <f t="shared" si="0"/>
        <v>7.1</v>
      </c>
      <c r="R61" s="31" t="str">
        <f t="shared" si="3"/>
        <v>B</v>
      </c>
      <c r="S61" s="32" t="str">
        <f t="shared" si="1"/>
        <v>Khá</v>
      </c>
      <c r="T61" s="33" t="str">
        <f t="shared" si="4"/>
        <v/>
      </c>
      <c r="U61" s="3"/>
      <c r="V61" s="97" t="str">
        <f t="shared" si="2"/>
        <v>Đạt</v>
      </c>
      <c r="W61" s="81"/>
      <c r="X61" s="69"/>
      <c r="Y61" s="69"/>
      <c r="Z61" s="69"/>
      <c r="AA61" s="69"/>
      <c r="AB61" s="69"/>
      <c r="AC61" s="69"/>
      <c r="AD61" s="69"/>
      <c r="AE61" s="69"/>
      <c r="AF61" s="69"/>
      <c r="AG61" s="69"/>
      <c r="AH61" s="69"/>
      <c r="AI61" s="69"/>
      <c r="AJ61" s="69"/>
      <c r="AK61" s="69"/>
      <c r="AL61" s="2"/>
    </row>
    <row r="62" spans="2:38" ht="18.75" customHeight="1">
      <c r="B62" s="22">
        <v>52</v>
      </c>
      <c r="C62" s="23" t="s">
        <v>943</v>
      </c>
      <c r="D62" s="24" t="s">
        <v>378</v>
      </c>
      <c r="E62" s="25" t="s">
        <v>85</v>
      </c>
      <c r="F62" s="26">
        <v>34373</v>
      </c>
      <c r="G62" s="23" t="s">
        <v>855</v>
      </c>
      <c r="H62" s="27">
        <v>6</v>
      </c>
      <c r="I62" s="27" t="s">
        <v>27</v>
      </c>
      <c r="J62" s="27">
        <v>5</v>
      </c>
      <c r="K62" s="27" t="s">
        <v>27</v>
      </c>
      <c r="L62" s="34"/>
      <c r="M62" s="34"/>
      <c r="N62" s="34"/>
      <c r="O62" s="34"/>
      <c r="P62" s="29">
        <v>5</v>
      </c>
      <c r="Q62" s="30">
        <f t="shared" si="0"/>
        <v>5.0999999999999996</v>
      </c>
      <c r="R62" s="31" t="str">
        <f t="shared" si="3"/>
        <v>D+</v>
      </c>
      <c r="S62" s="32" t="str">
        <f t="shared" si="1"/>
        <v>Trung bình yếu</v>
      </c>
      <c r="T62" s="33" t="str">
        <f t="shared" si="4"/>
        <v/>
      </c>
      <c r="U62" s="3"/>
      <c r="V62" s="97" t="str">
        <f t="shared" si="2"/>
        <v>Đạt</v>
      </c>
      <c r="W62" s="81"/>
      <c r="X62" s="69"/>
      <c r="Y62" s="69"/>
      <c r="Z62" s="69"/>
      <c r="AA62" s="69"/>
      <c r="AB62" s="69"/>
      <c r="AC62" s="69"/>
      <c r="AD62" s="69"/>
      <c r="AE62" s="69"/>
      <c r="AF62" s="69"/>
      <c r="AG62" s="69"/>
      <c r="AH62" s="69"/>
      <c r="AI62" s="69"/>
      <c r="AJ62" s="69"/>
      <c r="AK62" s="69"/>
      <c r="AL62" s="2"/>
    </row>
    <row r="63" spans="2:38" ht="18.75" customHeight="1">
      <c r="B63" s="22">
        <v>53</v>
      </c>
      <c r="C63" s="23" t="s">
        <v>944</v>
      </c>
      <c r="D63" s="24" t="s">
        <v>695</v>
      </c>
      <c r="E63" s="25" t="s">
        <v>85</v>
      </c>
      <c r="F63" s="26">
        <v>34301</v>
      </c>
      <c r="G63" s="23" t="s">
        <v>855</v>
      </c>
      <c r="H63" s="27">
        <v>7</v>
      </c>
      <c r="I63" s="27" t="s">
        <v>27</v>
      </c>
      <c r="J63" s="27">
        <v>7</v>
      </c>
      <c r="K63" s="27" t="s">
        <v>27</v>
      </c>
      <c r="L63" s="34"/>
      <c r="M63" s="34"/>
      <c r="N63" s="34"/>
      <c r="O63" s="34"/>
      <c r="P63" s="29">
        <v>6.5</v>
      </c>
      <c r="Q63" s="30">
        <f t="shared" si="0"/>
        <v>6.8</v>
      </c>
      <c r="R63" s="31" t="str">
        <f t="shared" si="3"/>
        <v>C+</v>
      </c>
      <c r="S63" s="32" t="str">
        <f t="shared" si="1"/>
        <v>Trung bình</v>
      </c>
      <c r="T63" s="33" t="str">
        <f t="shared" si="4"/>
        <v/>
      </c>
      <c r="U63" s="3"/>
      <c r="V63" s="97" t="str">
        <f t="shared" si="2"/>
        <v>Đạt</v>
      </c>
      <c r="W63" s="81"/>
      <c r="X63" s="69"/>
      <c r="Y63" s="69"/>
      <c r="Z63" s="69"/>
      <c r="AA63" s="69"/>
      <c r="AB63" s="69"/>
      <c r="AC63" s="69"/>
      <c r="AD63" s="69"/>
      <c r="AE63" s="69"/>
      <c r="AF63" s="69"/>
      <c r="AG63" s="69"/>
      <c r="AH63" s="69"/>
      <c r="AI63" s="69"/>
      <c r="AJ63" s="69"/>
      <c r="AK63" s="69"/>
      <c r="AL63" s="2"/>
    </row>
    <row r="64" spans="2:38" ht="18.75" customHeight="1">
      <c r="B64" s="22">
        <v>54</v>
      </c>
      <c r="C64" s="23" t="s">
        <v>945</v>
      </c>
      <c r="D64" s="24" t="s">
        <v>63</v>
      </c>
      <c r="E64" s="25" t="s">
        <v>946</v>
      </c>
      <c r="F64" s="26">
        <v>34518</v>
      </c>
      <c r="G64" s="23" t="s">
        <v>855</v>
      </c>
      <c r="H64" s="27">
        <v>8</v>
      </c>
      <c r="I64" s="27" t="s">
        <v>27</v>
      </c>
      <c r="J64" s="27">
        <v>7</v>
      </c>
      <c r="K64" s="27" t="s">
        <v>27</v>
      </c>
      <c r="L64" s="34"/>
      <c r="M64" s="34"/>
      <c r="N64" s="34"/>
      <c r="O64" s="34"/>
      <c r="P64" s="29">
        <v>7.5</v>
      </c>
      <c r="Q64" s="30">
        <f t="shared" si="0"/>
        <v>7.4</v>
      </c>
      <c r="R64" s="31" t="str">
        <f t="shared" si="3"/>
        <v>B</v>
      </c>
      <c r="S64" s="32" t="str">
        <f t="shared" si="1"/>
        <v>Khá</v>
      </c>
      <c r="T64" s="33" t="str">
        <f t="shared" si="4"/>
        <v/>
      </c>
      <c r="U64" s="3"/>
      <c r="V64" s="97" t="str">
        <f t="shared" si="2"/>
        <v>Đạt</v>
      </c>
      <c r="W64" s="81"/>
      <c r="X64" s="69"/>
      <c r="Y64" s="69"/>
      <c r="Z64" s="69"/>
      <c r="AA64" s="69"/>
      <c r="AB64" s="69"/>
      <c r="AC64" s="69"/>
      <c r="AD64" s="69"/>
      <c r="AE64" s="69"/>
      <c r="AF64" s="69"/>
      <c r="AG64" s="69"/>
      <c r="AH64" s="69"/>
      <c r="AI64" s="69"/>
      <c r="AJ64" s="69"/>
      <c r="AK64" s="69"/>
      <c r="AL64" s="2"/>
    </row>
    <row r="65" spans="1:38" ht="18.75" customHeight="1">
      <c r="B65" s="35">
        <v>55</v>
      </c>
      <c r="C65" s="36" t="s">
        <v>947</v>
      </c>
      <c r="D65" s="37" t="s">
        <v>948</v>
      </c>
      <c r="E65" s="38" t="s">
        <v>949</v>
      </c>
      <c r="F65" s="39">
        <v>34671</v>
      </c>
      <c r="G65" s="36" t="s">
        <v>855</v>
      </c>
      <c r="H65" s="40">
        <v>9</v>
      </c>
      <c r="I65" s="40" t="s">
        <v>27</v>
      </c>
      <c r="J65" s="40">
        <v>7</v>
      </c>
      <c r="K65" s="40" t="s">
        <v>27</v>
      </c>
      <c r="L65" s="41"/>
      <c r="M65" s="41"/>
      <c r="N65" s="41"/>
      <c r="O65" s="41"/>
      <c r="P65" s="42">
        <v>7.5</v>
      </c>
      <c r="Q65" s="43">
        <f t="shared" si="0"/>
        <v>7.5</v>
      </c>
      <c r="R65" s="44" t="str">
        <f t="shared" si="3"/>
        <v>B</v>
      </c>
      <c r="S65" s="45" t="str">
        <f t="shared" si="1"/>
        <v>Khá</v>
      </c>
      <c r="T65" s="46" t="str">
        <f t="shared" si="4"/>
        <v/>
      </c>
      <c r="U65" s="3"/>
      <c r="V65" s="97" t="str">
        <f t="shared" si="2"/>
        <v>Đạt</v>
      </c>
      <c r="W65" s="81"/>
      <c r="X65" s="69"/>
      <c r="Y65" s="69"/>
      <c r="Z65" s="69"/>
      <c r="AA65" s="69"/>
      <c r="AB65" s="69"/>
      <c r="AC65" s="69"/>
      <c r="AD65" s="69"/>
      <c r="AE65" s="69"/>
      <c r="AF65" s="69"/>
      <c r="AG65" s="69"/>
      <c r="AH65" s="69"/>
      <c r="AI65" s="69"/>
      <c r="AJ65" s="69"/>
      <c r="AK65" s="69"/>
      <c r="AL65" s="2"/>
    </row>
    <row r="66" spans="1:38" ht="7.5" customHeight="1">
      <c r="A66" s="2"/>
      <c r="B66" s="47"/>
      <c r="C66" s="48"/>
      <c r="D66" s="48"/>
      <c r="E66" s="49"/>
      <c r="F66" s="49"/>
      <c r="G66" s="49"/>
      <c r="H66" s="50"/>
      <c r="I66" s="51"/>
      <c r="J66" s="51"/>
      <c r="K66" s="52"/>
      <c r="L66" s="52"/>
      <c r="M66" s="52"/>
      <c r="N66" s="52"/>
      <c r="O66" s="52"/>
      <c r="P66" s="52"/>
      <c r="Q66" s="52"/>
      <c r="R66" s="52"/>
      <c r="S66" s="52"/>
      <c r="T66" s="52"/>
      <c r="U66" s="3"/>
    </row>
    <row r="67" spans="1:38" ht="16.5">
      <c r="A67" s="2"/>
      <c r="B67" s="143" t="s">
        <v>28</v>
      </c>
      <c r="C67" s="143"/>
      <c r="D67" s="48"/>
      <c r="E67" s="49"/>
      <c r="F67" s="49"/>
      <c r="G67" s="49"/>
      <c r="H67" s="50"/>
      <c r="I67" s="51"/>
      <c r="J67" s="51"/>
      <c r="K67" s="52"/>
      <c r="L67" s="52"/>
      <c r="M67" s="52"/>
      <c r="N67" s="52"/>
      <c r="O67" s="52"/>
      <c r="P67" s="52"/>
      <c r="Q67" s="52"/>
      <c r="R67" s="52"/>
      <c r="S67" s="52"/>
      <c r="T67" s="52"/>
      <c r="U67" s="3"/>
    </row>
    <row r="68" spans="1:38" ht="16.5" customHeight="1">
      <c r="A68" s="2"/>
      <c r="B68" s="53" t="s">
        <v>29</v>
      </c>
      <c r="C68" s="53"/>
      <c r="D68" s="54">
        <f>+$Y$9</f>
        <v>55</v>
      </c>
      <c r="E68" s="55" t="s">
        <v>30</v>
      </c>
      <c r="F68" s="55"/>
      <c r="G68" s="150" t="s">
        <v>31</v>
      </c>
      <c r="H68" s="150"/>
      <c r="I68" s="150"/>
      <c r="J68" s="150"/>
      <c r="K68" s="150"/>
      <c r="L68" s="150"/>
      <c r="M68" s="150"/>
      <c r="N68" s="150"/>
      <c r="O68" s="150"/>
      <c r="P68" s="56">
        <f>$Y$9 -COUNTIF($T$10:$T$255,"Vắng") -COUNTIF($T$10:$T$255,"Vắng có phép") - COUNTIF($T$10:$T$255,"Đình chỉ thi") - COUNTIF($T$10:$T$255,"Không đủ ĐKDT")</f>
        <v>51</v>
      </c>
      <c r="Q68" s="56"/>
      <c r="R68" s="57"/>
      <c r="S68" s="58"/>
      <c r="T68" s="58" t="s">
        <v>30</v>
      </c>
      <c r="U68" s="3"/>
    </row>
    <row r="69" spans="1:38" ht="16.5" customHeight="1">
      <c r="A69" s="2"/>
      <c r="B69" s="53" t="s">
        <v>32</v>
      </c>
      <c r="C69" s="53"/>
      <c r="D69" s="54">
        <f>+$AJ$9</f>
        <v>51</v>
      </c>
      <c r="E69" s="55" t="s">
        <v>30</v>
      </c>
      <c r="F69" s="55"/>
      <c r="G69" s="150" t="s">
        <v>33</v>
      </c>
      <c r="H69" s="150"/>
      <c r="I69" s="150"/>
      <c r="J69" s="150"/>
      <c r="K69" s="150"/>
      <c r="L69" s="150"/>
      <c r="M69" s="150"/>
      <c r="N69" s="150"/>
      <c r="O69" s="150"/>
      <c r="P69" s="59">
        <f>COUNTIF($T$10:$T$131,"Vắng")</f>
        <v>0</v>
      </c>
      <c r="Q69" s="59"/>
      <c r="R69" s="60"/>
      <c r="S69" s="58"/>
      <c r="T69" s="58" t="s">
        <v>30</v>
      </c>
      <c r="U69" s="3"/>
    </row>
    <row r="70" spans="1:38" ht="16.5" customHeight="1">
      <c r="A70" s="2"/>
      <c r="B70" s="53" t="s">
        <v>52</v>
      </c>
      <c r="C70" s="53"/>
      <c r="D70" s="91">
        <f>COUNTIF(V11:V65,"Học lại")</f>
        <v>4</v>
      </c>
      <c r="E70" s="55" t="s">
        <v>30</v>
      </c>
      <c r="F70" s="55"/>
      <c r="G70" s="150" t="s">
        <v>53</v>
      </c>
      <c r="H70" s="150"/>
      <c r="I70" s="150"/>
      <c r="J70" s="150"/>
      <c r="K70" s="150"/>
      <c r="L70" s="150"/>
      <c r="M70" s="150"/>
      <c r="N70" s="150"/>
      <c r="O70" s="150"/>
      <c r="P70" s="56">
        <f>COUNTIF($T$10:$T$131,"Vắng có phép")</f>
        <v>0</v>
      </c>
      <c r="Q70" s="56"/>
      <c r="R70" s="57"/>
      <c r="S70" s="58"/>
      <c r="T70" s="58" t="s">
        <v>30</v>
      </c>
      <c r="U70" s="3"/>
    </row>
    <row r="71" spans="1:38" ht="3" customHeight="1">
      <c r="A71" s="2"/>
      <c r="B71" s="47"/>
      <c r="C71" s="48"/>
      <c r="D71" s="48"/>
      <c r="E71" s="49"/>
      <c r="F71" s="49"/>
      <c r="G71" s="49"/>
      <c r="H71" s="50"/>
      <c r="I71" s="51"/>
      <c r="J71" s="51"/>
      <c r="K71" s="52"/>
      <c r="L71" s="52"/>
      <c r="M71" s="52"/>
      <c r="N71" s="52"/>
      <c r="O71" s="52"/>
      <c r="P71" s="52"/>
      <c r="Q71" s="52"/>
      <c r="R71" s="52"/>
      <c r="S71" s="52"/>
      <c r="T71" s="52"/>
      <c r="U71" s="3"/>
    </row>
    <row r="72" spans="1:38">
      <c r="B72" s="92"/>
      <c r="C72" s="92"/>
      <c r="D72" s="93"/>
      <c r="E72" s="94"/>
      <c r="F72" s="3"/>
      <c r="G72" s="3"/>
      <c r="H72" s="3"/>
      <c r="I72" s="3"/>
      <c r="J72" s="149"/>
      <c r="K72" s="149"/>
      <c r="L72" s="149"/>
      <c r="M72" s="149"/>
      <c r="N72" s="149"/>
      <c r="O72" s="149"/>
      <c r="P72" s="149"/>
      <c r="Q72" s="149"/>
      <c r="R72" s="149"/>
      <c r="S72" s="149"/>
      <c r="T72" s="149"/>
      <c r="U72" s="3"/>
    </row>
    <row r="73" spans="1:38">
      <c r="B73" s="92"/>
      <c r="C73" s="92"/>
      <c r="D73" s="93"/>
      <c r="E73" s="94"/>
      <c r="F73" s="3"/>
      <c r="G73" s="3"/>
      <c r="H73" s="3"/>
      <c r="I73" s="3"/>
      <c r="J73" s="149" t="s">
        <v>850</v>
      </c>
      <c r="K73" s="149"/>
      <c r="L73" s="149"/>
      <c r="M73" s="149"/>
      <c r="N73" s="149"/>
      <c r="O73" s="149"/>
      <c r="P73" s="149"/>
      <c r="Q73" s="149"/>
      <c r="R73" s="149"/>
      <c r="S73" s="149"/>
      <c r="T73" s="149"/>
      <c r="U73" s="3"/>
    </row>
    <row r="74" spans="1:38">
      <c r="A74" s="61"/>
      <c r="B74" s="138" t="s">
        <v>34</v>
      </c>
      <c r="C74" s="138"/>
      <c r="D74" s="138"/>
      <c r="E74" s="138"/>
      <c r="F74" s="138"/>
      <c r="G74" s="138"/>
      <c r="H74" s="138"/>
      <c r="I74" s="62"/>
      <c r="J74" s="139" t="s">
        <v>35</v>
      </c>
      <c r="K74" s="139"/>
      <c r="L74" s="139"/>
      <c r="M74" s="139"/>
      <c r="N74" s="139"/>
      <c r="O74" s="139"/>
      <c r="P74" s="139"/>
      <c r="Q74" s="139"/>
      <c r="R74" s="139"/>
      <c r="S74" s="139"/>
      <c r="T74" s="139"/>
      <c r="U74" s="3"/>
    </row>
    <row r="75" spans="1:38" ht="4.5" customHeight="1">
      <c r="A75" s="2"/>
      <c r="B75" s="47"/>
      <c r="C75" s="63"/>
      <c r="D75" s="63"/>
      <c r="E75" s="64"/>
      <c r="F75" s="64"/>
      <c r="G75" s="64"/>
      <c r="H75" s="65"/>
      <c r="I75" s="66"/>
      <c r="J75" s="66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</row>
    <row r="76" spans="1:38" s="2" customFormat="1">
      <c r="B76" s="138" t="s">
        <v>36</v>
      </c>
      <c r="C76" s="138"/>
      <c r="D76" s="140" t="s">
        <v>37</v>
      </c>
      <c r="E76" s="140"/>
      <c r="F76" s="140"/>
      <c r="G76" s="140"/>
      <c r="H76" s="140"/>
      <c r="I76" s="66"/>
      <c r="J76" s="66"/>
      <c r="K76" s="52"/>
      <c r="L76" s="52"/>
      <c r="M76" s="52"/>
      <c r="N76" s="52"/>
      <c r="O76" s="52"/>
      <c r="P76" s="52"/>
      <c r="Q76" s="52"/>
      <c r="R76" s="52"/>
      <c r="S76" s="52"/>
      <c r="T76" s="52"/>
      <c r="U76" s="3"/>
      <c r="V76" s="69"/>
      <c r="W76" s="68"/>
      <c r="X76" s="68"/>
      <c r="Y76" s="68"/>
      <c r="Z76" s="68"/>
      <c r="AA76" s="68"/>
      <c r="AB76" s="68"/>
      <c r="AC76" s="68"/>
      <c r="AD76" s="68"/>
      <c r="AE76" s="68"/>
      <c r="AF76" s="68"/>
      <c r="AG76" s="68"/>
      <c r="AH76" s="68"/>
      <c r="AI76" s="68"/>
      <c r="AJ76" s="68"/>
      <c r="AK76" s="68"/>
      <c r="AL76" s="68"/>
    </row>
    <row r="77" spans="1:38" s="2" customFormat="1">
      <c r="A77" s="1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69"/>
      <c r="W77" s="68"/>
      <c r="X77" s="68"/>
      <c r="Y77" s="68"/>
      <c r="Z77" s="68"/>
      <c r="AA77" s="68"/>
      <c r="AB77" s="68"/>
      <c r="AC77" s="68"/>
      <c r="AD77" s="68"/>
      <c r="AE77" s="68"/>
      <c r="AF77" s="68"/>
      <c r="AG77" s="68"/>
      <c r="AH77" s="68"/>
      <c r="AI77" s="68"/>
      <c r="AJ77" s="68"/>
      <c r="AK77" s="68"/>
      <c r="AL77" s="68"/>
    </row>
    <row r="78" spans="1:38" s="2" customFormat="1">
      <c r="A78" s="1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69"/>
      <c r="W78" s="68"/>
      <c r="X78" s="68"/>
      <c r="Y78" s="68"/>
      <c r="Z78" s="68"/>
      <c r="AA78" s="68"/>
      <c r="AB78" s="68"/>
      <c r="AC78" s="68"/>
      <c r="AD78" s="68"/>
      <c r="AE78" s="68"/>
      <c r="AF78" s="68"/>
      <c r="AG78" s="68"/>
      <c r="AH78" s="68"/>
      <c r="AI78" s="68"/>
      <c r="AJ78" s="68"/>
      <c r="AK78" s="68"/>
      <c r="AL78" s="68"/>
    </row>
    <row r="79" spans="1:38" s="2" customFormat="1">
      <c r="A79" s="1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69"/>
      <c r="W79" s="68"/>
      <c r="X79" s="68"/>
      <c r="Y79" s="68"/>
      <c r="Z79" s="68"/>
      <c r="AA79" s="68"/>
      <c r="AB79" s="68"/>
      <c r="AC79" s="68"/>
      <c r="AD79" s="68"/>
      <c r="AE79" s="68"/>
      <c r="AF79" s="68"/>
      <c r="AG79" s="68"/>
      <c r="AH79" s="68"/>
      <c r="AI79" s="68"/>
      <c r="AJ79" s="68"/>
      <c r="AK79" s="68"/>
      <c r="AL79" s="68"/>
    </row>
    <row r="80" spans="1:38" s="2" customFormat="1" ht="9.75" customHeight="1">
      <c r="A80" s="1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69"/>
      <c r="W80" s="68"/>
      <c r="X80" s="68"/>
      <c r="Y80" s="68"/>
      <c r="Z80" s="68"/>
      <c r="AA80" s="68"/>
      <c r="AB80" s="68"/>
      <c r="AC80" s="68"/>
      <c r="AD80" s="68"/>
      <c r="AE80" s="68"/>
      <c r="AF80" s="68"/>
      <c r="AG80" s="68"/>
      <c r="AH80" s="68"/>
      <c r="AI80" s="68"/>
      <c r="AJ80" s="68"/>
      <c r="AK80" s="68"/>
      <c r="AL80" s="68"/>
    </row>
    <row r="81" spans="1:38" s="2" customFormat="1" ht="3.75" customHeight="1">
      <c r="A81" s="1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69"/>
      <c r="W81" s="68"/>
      <c r="X81" s="68"/>
      <c r="Y81" s="68"/>
      <c r="Z81" s="68"/>
      <c r="AA81" s="68"/>
      <c r="AB81" s="68"/>
      <c r="AC81" s="68"/>
      <c r="AD81" s="68"/>
      <c r="AE81" s="68"/>
      <c r="AF81" s="68"/>
      <c r="AG81" s="68"/>
      <c r="AH81" s="68"/>
      <c r="AI81" s="68"/>
      <c r="AJ81" s="68"/>
      <c r="AK81" s="68"/>
      <c r="AL81" s="68"/>
    </row>
    <row r="82" spans="1:38" s="2" customFormat="1" ht="18" customHeight="1">
      <c r="A82" s="1"/>
      <c r="B82" s="119" t="s">
        <v>713</v>
      </c>
      <c r="C82" s="119"/>
      <c r="D82" s="119" t="s">
        <v>38</v>
      </c>
      <c r="E82" s="119"/>
      <c r="F82" s="119"/>
      <c r="G82" s="119"/>
      <c r="H82" s="119"/>
      <c r="I82" s="119"/>
      <c r="J82" s="119" t="s">
        <v>39</v>
      </c>
      <c r="K82" s="119"/>
      <c r="L82" s="119"/>
      <c r="M82" s="119"/>
      <c r="N82" s="119"/>
      <c r="O82" s="119"/>
      <c r="P82" s="119"/>
      <c r="Q82" s="119"/>
      <c r="R82" s="119"/>
      <c r="S82" s="119"/>
      <c r="T82" s="119"/>
      <c r="U82" s="3"/>
      <c r="V82" s="69"/>
      <c r="W82" s="68"/>
      <c r="X82" s="68"/>
      <c r="Y82" s="68"/>
      <c r="Z82" s="68"/>
      <c r="AA82" s="68"/>
      <c r="AB82" s="68"/>
      <c r="AC82" s="68"/>
      <c r="AD82" s="68"/>
      <c r="AE82" s="68"/>
      <c r="AF82" s="68"/>
      <c r="AG82" s="68"/>
      <c r="AH82" s="68"/>
      <c r="AI82" s="68"/>
      <c r="AJ82" s="68"/>
      <c r="AK82" s="68"/>
      <c r="AL82" s="68"/>
    </row>
    <row r="83" spans="1:38" s="2" customFormat="1" ht="4.5" customHeight="1">
      <c r="A83" s="1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69"/>
      <c r="W83" s="68"/>
      <c r="X83" s="68"/>
      <c r="Y83" s="68"/>
      <c r="Z83" s="68"/>
      <c r="AA83" s="68"/>
      <c r="AB83" s="68"/>
      <c r="AC83" s="68"/>
      <c r="AD83" s="68"/>
      <c r="AE83" s="68"/>
      <c r="AF83" s="68"/>
      <c r="AG83" s="68"/>
      <c r="AH83" s="68"/>
      <c r="AI83" s="68"/>
      <c r="AJ83" s="68"/>
      <c r="AK83" s="68"/>
      <c r="AL83" s="68"/>
    </row>
    <row r="84" spans="1:38" s="2" customFormat="1" ht="36.75" hidden="1" customHeight="1">
      <c r="A84" s="1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69"/>
      <c r="W84" s="68"/>
      <c r="X84" s="68"/>
      <c r="Y84" s="68"/>
      <c r="Z84" s="68"/>
      <c r="AA84" s="68"/>
      <c r="AB84" s="68"/>
      <c r="AC84" s="68"/>
      <c r="AD84" s="68"/>
      <c r="AE84" s="68"/>
      <c r="AF84" s="68"/>
      <c r="AG84" s="68"/>
      <c r="AH84" s="68"/>
      <c r="AI84" s="68"/>
      <c r="AJ84" s="68"/>
      <c r="AK84" s="68"/>
      <c r="AL84" s="68"/>
    </row>
    <row r="85" spans="1:38" ht="38.25" hidden="1" customHeight="1">
      <c r="B85" s="147" t="s">
        <v>50</v>
      </c>
      <c r="C85" s="138"/>
      <c r="D85" s="138"/>
      <c r="E85" s="138"/>
      <c r="F85" s="138"/>
      <c r="G85" s="138"/>
      <c r="H85" s="147" t="s">
        <v>51</v>
      </c>
      <c r="I85" s="147"/>
      <c r="J85" s="147"/>
      <c r="K85" s="147"/>
      <c r="L85" s="147"/>
      <c r="M85" s="147"/>
      <c r="N85" s="148" t="s">
        <v>35</v>
      </c>
      <c r="O85" s="148"/>
      <c r="P85" s="148"/>
      <c r="Q85" s="148"/>
      <c r="R85" s="148"/>
      <c r="S85" s="148"/>
      <c r="T85" s="148"/>
    </row>
    <row r="86" spans="1:38" hidden="1">
      <c r="B86" s="47"/>
      <c r="C86" s="63"/>
      <c r="D86" s="63"/>
      <c r="E86" s="64"/>
      <c r="F86" s="64"/>
      <c r="G86" s="64"/>
      <c r="H86" s="65"/>
      <c r="I86" s="66"/>
      <c r="J86" s="66"/>
      <c r="K86" s="3"/>
      <c r="L86" s="3"/>
      <c r="M86" s="3"/>
      <c r="N86" s="3"/>
      <c r="O86" s="3"/>
      <c r="P86" s="3"/>
      <c r="Q86" s="3"/>
      <c r="R86" s="3"/>
      <c r="S86" s="3"/>
      <c r="T86" s="3"/>
    </row>
    <row r="87" spans="1:38" hidden="1">
      <c r="B87" s="138" t="s">
        <v>36</v>
      </c>
      <c r="C87" s="138"/>
      <c r="D87" s="138"/>
      <c r="E87" s="140" t="s">
        <v>37</v>
      </c>
      <c r="F87" s="140"/>
      <c r="G87" s="140"/>
      <c r="H87" s="62"/>
      <c r="I87" s="66"/>
      <c r="J87" s="66"/>
      <c r="K87" s="52"/>
      <c r="L87" s="52"/>
      <c r="M87" s="52"/>
      <c r="N87" s="52"/>
      <c r="O87" s="52"/>
      <c r="P87" s="52"/>
      <c r="Q87" s="52"/>
      <c r="R87" s="52"/>
      <c r="S87" s="52"/>
      <c r="T87" s="52"/>
    </row>
    <row r="88" spans="1:38" hidden="1"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</row>
    <row r="89" spans="1:38" hidden="1"/>
    <row r="90" spans="1:38" hidden="1"/>
    <row r="91" spans="1:38" hidden="1"/>
    <row r="92" spans="1:38" hidden="1"/>
    <row r="93" spans="1:38" hidden="1">
      <c r="B93" s="145"/>
      <c r="C93" s="145"/>
      <c r="D93" s="145"/>
      <c r="E93" s="145"/>
      <c r="F93" s="145"/>
      <c r="G93" s="145"/>
      <c r="H93" s="145"/>
      <c r="I93" s="145"/>
      <c r="J93" s="145"/>
      <c r="K93" s="145"/>
      <c r="L93" s="145"/>
      <c r="M93" s="145"/>
      <c r="N93" s="145" t="s">
        <v>39</v>
      </c>
      <c r="O93" s="145"/>
      <c r="P93" s="145"/>
      <c r="Q93" s="145"/>
      <c r="R93" s="145"/>
      <c r="S93" s="145"/>
      <c r="T93" s="145"/>
    </row>
  </sheetData>
  <sheetProtection formatCells="0" formatColumns="0" formatRows="0" insertColumns="0" insertRows="0" insertHyperlinks="0" deleteColumns="0" deleteRows="0" sort="0" autoFilter="0" pivotTables="0"/>
  <autoFilter ref="A9:AL65">
    <filterColumn colId="3" showButton="0"/>
    <filterColumn colId="12"/>
  </autoFilter>
  <mergeCells count="61">
    <mergeCell ref="B87:D87"/>
    <mergeCell ref="E87:G87"/>
    <mergeCell ref="B93:D93"/>
    <mergeCell ref="E93:G93"/>
    <mergeCell ref="H93:M93"/>
    <mergeCell ref="N93:T93"/>
    <mergeCell ref="B76:C76"/>
    <mergeCell ref="D76:H76"/>
    <mergeCell ref="B82:C82"/>
    <mergeCell ref="D82:I82"/>
    <mergeCell ref="J82:T82"/>
    <mergeCell ref="B85:G85"/>
    <mergeCell ref="H85:M85"/>
    <mergeCell ref="N85:T85"/>
    <mergeCell ref="G68:O68"/>
    <mergeCell ref="G69:O69"/>
    <mergeCell ref="G70:O70"/>
    <mergeCell ref="J72:T72"/>
    <mergeCell ref="J73:T73"/>
    <mergeCell ref="B74:H74"/>
    <mergeCell ref="J74:T74"/>
    <mergeCell ref="Q8:Q10"/>
    <mergeCell ref="R8:R9"/>
    <mergeCell ref="S8:S9"/>
    <mergeCell ref="T8:T10"/>
    <mergeCell ref="B10:G10"/>
    <mergeCell ref="B67:C67"/>
    <mergeCell ref="J8:J9"/>
    <mergeCell ref="K8:K9"/>
    <mergeCell ref="L8:L9"/>
    <mergeCell ref="M8:N8"/>
    <mergeCell ref="O8:O9"/>
    <mergeCell ref="P8:P9"/>
    <mergeCell ref="C8:C9"/>
    <mergeCell ref="D8:E9"/>
    <mergeCell ref="F8:F9"/>
    <mergeCell ref="G8:G9"/>
    <mergeCell ref="H8:H9"/>
    <mergeCell ref="I8:I9"/>
    <mergeCell ref="Y5:Y8"/>
    <mergeCell ref="Z5:AC7"/>
    <mergeCell ref="AD5:AE7"/>
    <mergeCell ref="AF5:AG7"/>
    <mergeCell ref="AH5:AI7"/>
    <mergeCell ref="AJ5:AK7"/>
    <mergeCell ref="B5:C5"/>
    <mergeCell ref="D5:G5"/>
    <mergeCell ref="M5:O5"/>
    <mergeCell ref="P5:T5"/>
    <mergeCell ref="W5:W8"/>
    <mergeCell ref="X5:X8"/>
    <mergeCell ref="B6:C6"/>
    <mergeCell ref="M6:O6"/>
    <mergeCell ref="P6:T6"/>
    <mergeCell ref="B8:B9"/>
    <mergeCell ref="H1:K1"/>
    <mergeCell ref="L1:T1"/>
    <mergeCell ref="B2:G2"/>
    <mergeCell ref="H2:T2"/>
    <mergeCell ref="B3:G3"/>
    <mergeCell ref="H3:T3"/>
  </mergeCells>
  <conditionalFormatting sqref="H11:P65">
    <cfRule type="cellIs" dxfId="1" priority="2" operator="greaterThan">
      <formula>10</formula>
    </cfRule>
  </conditionalFormatting>
  <conditionalFormatting sqref="C1:C86 C88:C1048576">
    <cfRule type="duplicateValues" dxfId="0" priority="1"/>
  </conditionalFormatting>
  <dataValidations count="2">
    <dataValidation type="list" allowBlank="1" showInputMessage="1" showErrorMessage="1" sqref="D5">
      <formula1>Ten_mon</formula1>
    </dataValidation>
    <dataValidation allowBlank="1" showInputMessage="1" showErrorMessage="1" errorTitle="Không xóa dữ liệu" error="Không xóa dữ liệu" prompt="Không xóa dữ liệu" sqref="D70 AL3:AL9 X3:AK4 W5:AK9 V11:W65"/>
  </dataValidations>
  <pageMargins left="0" right="0" top="0.23622047244094499" bottom="0.35433070866141703" header="0.15748031496063" footer="0.118110236220472"/>
  <pageSetup paperSize="9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xl/worksheets/sheet9.xml><?xml version="1.0" encoding="utf-8"?>
<worksheet xmlns="http://schemas.openxmlformats.org/spreadsheetml/2006/main" xmlns:r="http://schemas.openxmlformats.org/officeDocument/2006/relationships">
  <dimension ref="A1:AN90"/>
  <sheetViews>
    <sheetView view="pageBreakPreview" zoomScaleSheetLayoutView="100" workbookViewId="0">
      <pane ySplit="4" topLeftCell="A5" activePane="bottomLeft" state="frozen"/>
      <selection activeCell="P5" sqref="P5:T5"/>
      <selection pane="bottomLeft" activeCell="H4" sqref="H4"/>
    </sheetView>
  </sheetViews>
  <sheetFormatPr defaultColWidth="9" defaultRowHeight="15.75"/>
  <cols>
    <col min="1" max="1" width="1.25" style="1" customWidth="1"/>
    <col min="2" max="2" width="4" style="1" customWidth="1"/>
    <col min="3" max="3" width="11.625" style="1" customWidth="1"/>
    <col min="4" max="4" width="15" style="1" customWidth="1"/>
    <col min="5" max="5" width="8.625" style="1" customWidth="1"/>
    <col min="6" max="6" width="9.375" style="1" hidden="1" customWidth="1"/>
    <col min="7" max="7" width="11.75" style="1" customWidth="1"/>
    <col min="8" max="8" width="5.125" style="1" customWidth="1"/>
    <col min="9" max="9" width="4.625" style="1" hidden="1" customWidth="1"/>
    <col min="10" max="10" width="5.125" style="1" customWidth="1"/>
    <col min="11" max="11" width="4.625" style="1" hidden="1" customWidth="1"/>
    <col min="12" max="12" width="3.25" style="1" hidden="1" customWidth="1"/>
    <col min="13" max="13" width="4.875" style="1" hidden="1" customWidth="1"/>
    <col min="14" max="14" width="7.25" style="1" hidden="1" customWidth="1"/>
    <col min="15" max="15" width="9" style="1" hidden="1" customWidth="1"/>
    <col min="16" max="16" width="5.875" style="1" customWidth="1"/>
    <col min="17" max="17" width="7.5" style="1" customWidth="1"/>
    <col min="18" max="18" width="6.5" style="1" hidden="1" customWidth="1"/>
    <col min="19" max="19" width="11.875" style="1" hidden="1" customWidth="1"/>
    <col min="20" max="20" width="17.625" style="1" customWidth="1"/>
    <col min="21" max="21" width="6.5" style="1" customWidth="1"/>
    <col min="22" max="22" width="6.5" style="69" customWidth="1"/>
    <col min="23" max="24" width="9" style="68"/>
    <col min="25" max="25" width="10.75" style="68" bestFit="1" customWidth="1"/>
    <col min="26" max="38" width="9" style="68"/>
    <col min="39" max="39" width="9" style="1"/>
    <col min="40" max="40" width="23.625" style="1" bestFit="1" customWidth="1"/>
    <col min="41" max="16384" width="9" style="1"/>
  </cols>
  <sheetData>
    <row r="1" spans="2:40" ht="26.25" hidden="1">
      <c r="H1" s="120" t="s">
        <v>0</v>
      </c>
      <c r="I1" s="120"/>
      <c r="J1" s="120"/>
      <c r="K1" s="120"/>
      <c r="L1" s="153"/>
      <c r="M1" s="153"/>
      <c r="N1" s="153"/>
      <c r="O1" s="153"/>
      <c r="P1" s="153"/>
      <c r="Q1" s="153"/>
      <c r="R1" s="153"/>
      <c r="S1" s="153"/>
      <c r="T1" s="153"/>
    </row>
    <row r="2" spans="2:40" ht="27.75" customHeight="1">
      <c r="B2" s="122" t="s">
        <v>1</v>
      </c>
      <c r="C2" s="122"/>
      <c r="D2" s="122"/>
      <c r="E2" s="122"/>
      <c r="F2" s="122"/>
      <c r="G2" s="122"/>
      <c r="H2" s="123" t="s">
        <v>710</v>
      </c>
      <c r="I2" s="123"/>
      <c r="J2" s="123"/>
      <c r="K2" s="123"/>
      <c r="L2" s="123"/>
      <c r="M2" s="123"/>
      <c r="N2" s="123"/>
      <c r="O2" s="123"/>
      <c r="P2" s="123"/>
      <c r="Q2" s="123"/>
      <c r="R2" s="123"/>
      <c r="S2" s="123"/>
      <c r="T2" s="123"/>
      <c r="U2" s="3"/>
    </row>
    <row r="3" spans="2:40" ht="25.5" customHeight="1">
      <c r="B3" s="124" t="s">
        <v>2</v>
      </c>
      <c r="C3" s="124"/>
      <c r="D3" s="124"/>
      <c r="E3" s="124"/>
      <c r="F3" s="124"/>
      <c r="G3" s="124"/>
      <c r="H3" s="160" t="s">
        <v>711</v>
      </c>
      <c r="I3" s="160"/>
      <c r="J3" s="160"/>
      <c r="K3" s="160"/>
      <c r="L3" s="160"/>
      <c r="M3" s="160"/>
      <c r="N3" s="160"/>
      <c r="O3" s="160"/>
      <c r="P3" s="160"/>
      <c r="Q3" s="160"/>
      <c r="R3" s="160"/>
      <c r="S3" s="160"/>
      <c r="T3" s="160"/>
      <c r="U3" s="4"/>
      <c r="V3" s="95"/>
      <c r="AD3" s="69"/>
      <c r="AE3" s="70"/>
      <c r="AF3" s="69"/>
      <c r="AG3" s="69"/>
      <c r="AH3" s="69"/>
      <c r="AI3" s="70"/>
      <c r="AJ3" s="69"/>
    </row>
    <row r="4" spans="2:40" ht="4.5" customHeight="1">
      <c r="B4" s="5"/>
      <c r="C4" s="5"/>
      <c r="D4" s="5"/>
      <c r="E4" s="5"/>
      <c r="F4" s="5"/>
      <c r="G4" s="6"/>
      <c r="H4" s="6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4"/>
      <c r="V4" s="95"/>
      <c r="AE4" s="71"/>
      <c r="AI4" s="71"/>
    </row>
    <row r="5" spans="2:40" ht="23.25" customHeight="1">
      <c r="B5" s="114" t="s">
        <v>3</v>
      </c>
      <c r="C5" s="114"/>
      <c r="D5" s="157" t="s">
        <v>751</v>
      </c>
      <c r="E5" s="157"/>
      <c r="F5" s="157"/>
      <c r="G5" s="157"/>
      <c r="H5" s="100"/>
      <c r="I5" s="100"/>
      <c r="J5" s="100"/>
      <c r="K5" s="100"/>
      <c r="L5" s="100"/>
      <c r="M5" s="137"/>
      <c r="N5" s="137"/>
      <c r="O5" s="137"/>
      <c r="P5" s="152" t="s">
        <v>242</v>
      </c>
      <c r="Q5" s="152"/>
      <c r="R5" s="152"/>
      <c r="S5" s="152"/>
      <c r="T5" s="152"/>
      <c r="W5" s="126" t="s">
        <v>46</v>
      </c>
      <c r="X5" s="126" t="s">
        <v>9</v>
      </c>
      <c r="Y5" s="126" t="s">
        <v>45</v>
      </c>
      <c r="Z5" s="126" t="s">
        <v>44</v>
      </c>
      <c r="AA5" s="126"/>
      <c r="AB5" s="126"/>
      <c r="AC5" s="126"/>
      <c r="AD5" s="126" t="s">
        <v>43</v>
      </c>
      <c r="AE5" s="126"/>
      <c r="AF5" s="126" t="s">
        <v>41</v>
      </c>
      <c r="AG5" s="126"/>
      <c r="AH5" s="126" t="s">
        <v>42</v>
      </c>
      <c r="AI5" s="126"/>
      <c r="AJ5" s="126" t="s">
        <v>40</v>
      </c>
      <c r="AK5" s="126"/>
      <c r="AL5" s="89"/>
    </row>
    <row r="6" spans="2:40" ht="17.25" customHeight="1">
      <c r="B6" s="136" t="s">
        <v>4</v>
      </c>
      <c r="C6" s="136"/>
      <c r="D6" s="8"/>
      <c r="G6" s="107" t="s">
        <v>752</v>
      </c>
      <c r="H6" s="107"/>
      <c r="I6" s="107"/>
      <c r="J6" s="107"/>
      <c r="K6" s="107"/>
      <c r="L6" s="107"/>
      <c r="M6" s="114"/>
      <c r="N6" s="114"/>
      <c r="O6" s="114"/>
      <c r="P6" s="152" t="s">
        <v>753</v>
      </c>
      <c r="Q6" s="152"/>
      <c r="R6" s="152"/>
      <c r="S6" s="152"/>
      <c r="T6" s="152"/>
      <c r="W6" s="126"/>
      <c r="X6" s="126"/>
      <c r="Y6" s="126"/>
      <c r="Z6" s="126"/>
      <c r="AA6" s="126"/>
      <c r="AB6" s="126"/>
      <c r="AC6" s="126"/>
      <c r="AD6" s="126"/>
      <c r="AE6" s="126"/>
      <c r="AF6" s="126"/>
      <c r="AG6" s="126"/>
      <c r="AH6" s="126"/>
      <c r="AI6" s="126"/>
      <c r="AJ6" s="126"/>
      <c r="AK6" s="126"/>
      <c r="AL6" s="89"/>
    </row>
    <row r="7" spans="2:40" ht="5.25" customHeight="1"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67"/>
      <c r="Q7" s="3"/>
      <c r="R7" s="3"/>
      <c r="S7" s="3"/>
      <c r="T7" s="3"/>
      <c r="W7" s="126"/>
      <c r="X7" s="126"/>
      <c r="Y7" s="126"/>
      <c r="Z7" s="126"/>
      <c r="AA7" s="126"/>
      <c r="AB7" s="126"/>
      <c r="AC7" s="126"/>
      <c r="AD7" s="126"/>
      <c r="AE7" s="126"/>
      <c r="AF7" s="126"/>
      <c r="AG7" s="126"/>
      <c r="AH7" s="126"/>
      <c r="AI7" s="126"/>
      <c r="AJ7" s="126"/>
      <c r="AK7" s="126"/>
      <c r="AL7" s="89"/>
    </row>
    <row r="8" spans="2:40" ht="44.25" customHeight="1">
      <c r="B8" s="115" t="s">
        <v>5</v>
      </c>
      <c r="C8" s="127" t="s">
        <v>6</v>
      </c>
      <c r="D8" s="129" t="s">
        <v>7</v>
      </c>
      <c r="E8" s="130"/>
      <c r="F8" s="115" t="s">
        <v>8</v>
      </c>
      <c r="G8" s="115" t="s">
        <v>9</v>
      </c>
      <c r="H8" s="133" t="s">
        <v>10</v>
      </c>
      <c r="I8" s="133" t="s">
        <v>11</v>
      </c>
      <c r="J8" s="133" t="s">
        <v>12</v>
      </c>
      <c r="K8" s="133" t="s">
        <v>13</v>
      </c>
      <c r="L8" s="144" t="s">
        <v>14</v>
      </c>
      <c r="M8" s="134" t="s">
        <v>47</v>
      </c>
      <c r="N8" s="142"/>
      <c r="O8" s="144" t="s">
        <v>15</v>
      </c>
      <c r="P8" s="144" t="s">
        <v>16</v>
      </c>
      <c r="Q8" s="115" t="s">
        <v>17</v>
      </c>
      <c r="R8" s="144" t="s">
        <v>18</v>
      </c>
      <c r="S8" s="115" t="s">
        <v>19</v>
      </c>
      <c r="T8" s="115" t="s">
        <v>20</v>
      </c>
      <c r="W8" s="126"/>
      <c r="X8" s="126"/>
      <c r="Y8" s="126"/>
      <c r="Z8" s="72" t="s">
        <v>21</v>
      </c>
      <c r="AA8" s="72" t="s">
        <v>22</v>
      </c>
      <c r="AB8" s="72" t="s">
        <v>23</v>
      </c>
      <c r="AC8" s="72" t="s">
        <v>24</v>
      </c>
      <c r="AD8" s="72" t="s">
        <v>25</v>
      </c>
      <c r="AE8" s="72" t="s">
        <v>24</v>
      </c>
      <c r="AF8" s="72" t="s">
        <v>25</v>
      </c>
      <c r="AG8" s="72" t="s">
        <v>24</v>
      </c>
      <c r="AH8" s="72" t="s">
        <v>25</v>
      </c>
      <c r="AI8" s="72" t="s">
        <v>24</v>
      </c>
      <c r="AJ8" s="72" t="s">
        <v>25</v>
      </c>
      <c r="AK8" s="73" t="s">
        <v>24</v>
      </c>
      <c r="AL8" s="87"/>
    </row>
    <row r="9" spans="2:40" ht="44.25" customHeight="1">
      <c r="B9" s="116"/>
      <c r="C9" s="128"/>
      <c r="D9" s="131"/>
      <c r="E9" s="132"/>
      <c r="F9" s="116"/>
      <c r="G9" s="116"/>
      <c r="H9" s="133"/>
      <c r="I9" s="133"/>
      <c r="J9" s="133"/>
      <c r="K9" s="133"/>
      <c r="L9" s="144"/>
      <c r="M9" s="110" t="s">
        <v>48</v>
      </c>
      <c r="N9" s="110" t="s">
        <v>49</v>
      </c>
      <c r="O9" s="144"/>
      <c r="P9" s="144"/>
      <c r="Q9" s="141"/>
      <c r="R9" s="144"/>
      <c r="S9" s="116"/>
      <c r="T9" s="141"/>
      <c r="V9" s="96"/>
      <c r="W9" s="74" t="str">
        <f>+D5</f>
        <v>Phát triển hệ thống dựa trên tri thức</v>
      </c>
      <c r="X9" s="75" t="str">
        <f>+P5</f>
        <v>Nhóm: 02</v>
      </c>
      <c r="Y9" s="76">
        <f>+$AH$9+$AJ$9+$AF$9</f>
        <v>52</v>
      </c>
      <c r="Z9" s="70">
        <f>COUNTIF($S$10:$S$122,"Khiển trách")</f>
        <v>0</v>
      </c>
      <c r="AA9" s="70">
        <f>COUNTIF($S$10:$S$122,"Cảnh cáo")</f>
        <v>0</v>
      </c>
      <c r="AB9" s="70">
        <f>COUNTIF($S$10:$S$122,"Đình chỉ thi")</f>
        <v>0</v>
      </c>
      <c r="AC9" s="77">
        <f>+($Z$9+$AA$9+$AB$9)/$Y$9*100%</f>
        <v>0</v>
      </c>
      <c r="AD9" s="70">
        <f>SUM(COUNTIF($S$10:$S$120,"Vắng"),COUNTIF($S$10:$S$120,"Vắng có phép"))</f>
        <v>0</v>
      </c>
      <c r="AE9" s="78">
        <f>+$AD$9/$Y$9</f>
        <v>0</v>
      </c>
      <c r="AF9" s="79">
        <f>COUNTIF($V$10:$V$120,"Thi lại")</f>
        <v>0</v>
      </c>
      <c r="AG9" s="78">
        <f>+$AF$9/$Y$9</f>
        <v>0</v>
      </c>
      <c r="AH9" s="79">
        <f>COUNTIF($V$10:$V$121,"Học lại")</f>
        <v>2</v>
      </c>
      <c r="AI9" s="78">
        <f>+$AH$9/$Y$9</f>
        <v>3.8461538461538464E-2</v>
      </c>
      <c r="AJ9" s="70">
        <f>COUNTIF($V$11:$V$121,"Đạt")</f>
        <v>50</v>
      </c>
      <c r="AK9" s="77">
        <f>+$AJ$9/$Y$9</f>
        <v>0.96153846153846156</v>
      </c>
      <c r="AL9" s="88"/>
    </row>
    <row r="10" spans="2:40" ht="14.25" customHeight="1">
      <c r="B10" s="134" t="s">
        <v>26</v>
      </c>
      <c r="C10" s="135"/>
      <c r="D10" s="135"/>
      <c r="E10" s="135"/>
      <c r="F10" s="135"/>
      <c r="G10" s="142"/>
      <c r="H10" s="98">
        <v>10</v>
      </c>
      <c r="I10" s="98"/>
      <c r="J10" s="99">
        <v>40</v>
      </c>
      <c r="K10" s="98"/>
      <c r="L10" s="161"/>
      <c r="M10" s="162"/>
      <c r="N10" s="162"/>
      <c r="O10" s="162"/>
      <c r="P10" s="112">
        <f>100-(H10+I10+J10+K10)</f>
        <v>50</v>
      </c>
      <c r="Q10" s="116"/>
      <c r="R10" s="10"/>
      <c r="S10" s="10"/>
      <c r="T10" s="116"/>
      <c r="W10" s="69"/>
      <c r="X10" s="80"/>
      <c r="Y10" s="80"/>
      <c r="Z10" s="80"/>
      <c r="AA10" s="80"/>
      <c r="AB10" s="80"/>
      <c r="AC10" s="80"/>
      <c r="AD10" s="80"/>
      <c r="AE10" s="80"/>
      <c r="AF10" s="80"/>
      <c r="AG10" s="80"/>
      <c r="AH10" s="80"/>
      <c r="AI10" s="80"/>
      <c r="AJ10" s="80"/>
      <c r="AK10" s="80"/>
      <c r="AL10" s="89"/>
    </row>
    <row r="11" spans="2:40" ht="18.75" customHeight="1">
      <c r="B11" s="11">
        <v>1</v>
      </c>
      <c r="C11" s="12" t="s">
        <v>754</v>
      </c>
      <c r="D11" s="13" t="s">
        <v>755</v>
      </c>
      <c r="E11" s="14" t="s">
        <v>756</v>
      </c>
      <c r="F11" s="15">
        <v>34590</v>
      </c>
      <c r="G11" s="23" t="s">
        <v>757</v>
      </c>
      <c r="H11" s="27">
        <v>8</v>
      </c>
      <c r="I11" s="27" t="s">
        <v>27</v>
      </c>
      <c r="J11" s="27">
        <v>6</v>
      </c>
      <c r="K11" s="27" t="s">
        <v>27</v>
      </c>
      <c r="L11" s="17"/>
      <c r="M11" s="17"/>
      <c r="N11" s="17"/>
      <c r="O11" s="17"/>
      <c r="P11" s="18">
        <v>6.5</v>
      </c>
      <c r="Q11" s="19">
        <f t="shared" ref="Q11:Q62" si="0">ROUND(SUMPRODUCT(H11:P11,$H$10:$P$10)/100,1)</f>
        <v>6.5</v>
      </c>
      <c r="R11" s="20" t="str">
        <f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C+</v>
      </c>
      <c r="S11" s="20" t="str">
        <f t="shared" ref="S11:S62" si="1">IF($Q11&lt;4,"Kém",IF(AND($Q11&gt;=4,$Q11&lt;=5.4),"Trung bình yếu",IF(AND($Q11&gt;=5.5,$Q11&lt;=6.9),"Trung bình",IF(AND($Q11&gt;=7,$Q11&lt;=8.4),"Khá",IF(AND($Q11&gt;=8.5,$Q11&lt;=10),"Giỏi","")))))</f>
        <v>Trung bình</v>
      </c>
      <c r="T11" s="21" t="str">
        <f>+IF(OR($H11=0,$I11=0,$J11=0,$K11=0),"Không đủ ĐKDT","")</f>
        <v/>
      </c>
      <c r="U11" s="3"/>
      <c r="V11" s="97" t="str">
        <f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Đạt</v>
      </c>
      <c r="W11" s="81"/>
      <c r="X11" s="80"/>
      <c r="Y11" s="80"/>
      <c r="Z11" s="80"/>
      <c r="AA11" s="80"/>
      <c r="AB11" s="80"/>
      <c r="AC11" s="80"/>
      <c r="AD11" s="80"/>
      <c r="AE11" s="80"/>
      <c r="AF11" s="80"/>
      <c r="AG11" s="80"/>
      <c r="AH11" s="80"/>
      <c r="AI11" s="80"/>
      <c r="AJ11" s="80"/>
      <c r="AK11" s="80"/>
      <c r="AL11" s="89"/>
      <c r="AN11" s="163" t="s">
        <v>751</v>
      </c>
    </row>
    <row r="12" spans="2:40" ht="18.75" customHeight="1">
      <c r="B12" s="22">
        <v>2</v>
      </c>
      <c r="C12" s="23" t="s">
        <v>758</v>
      </c>
      <c r="D12" s="24" t="s">
        <v>759</v>
      </c>
      <c r="E12" s="25" t="s">
        <v>104</v>
      </c>
      <c r="F12" s="26">
        <v>34538</v>
      </c>
      <c r="G12" s="23" t="s">
        <v>757</v>
      </c>
      <c r="H12" s="27">
        <v>9</v>
      </c>
      <c r="I12" s="27" t="s">
        <v>27</v>
      </c>
      <c r="J12" s="27">
        <v>8</v>
      </c>
      <c r="K12" s="27">
        <v>8</v>
      </c>
      <c r="L12" s="27">
        <v>8</v>
      </c>
      <c r="M12" s="27">
        <v>8</v>
      </c>
      <c r="N12" s="27">
        <v>8</v>
      </c>
      <c r="O12" s="27">
        <v>8</v>
      </c>
      <c r="P12" s="27">
        <v>8</v>
      </c>
      <c r="Q12" s="30">
        <f t="shared" si="0"/>
        <v>8.1</v>
      </c>
      <c r="R12" s="31" t="str">
        <f>IF(AND($Q12&gt;=9,$Q12&lt;=10),"A+","")&amp;IF(AND($Q12&gt;=8.5,$Q12&lt;=8.9),"A","")&amp;IF(AND($Q12&gt;=8,$Q12&lt;=8.4),"B+","")&amp;IF(AND($Q12&gt;=7,$Q12&lt;=7.9),"B","")&amp;IF(AND($Q12&gt;=6.5,$Q12&lt;=6.9),"C+","")&amp;IF(AND($Q12&gt;=5.5,$Q12&lt;=6.4),"C","")&amp;IF(AND($Q12&gt;=5,$Q12&lt;=5.4),"D+","")&amp;IF(AND($Q12&gt;=4,$Q12&lt;=4.9),"D","")&amp;IF(AND($Q12&lt;4),"F","")</f>
        <v>B+</v>
      </c>
      <c r="S12" s="32" t="str">
        <f t="shared" si="1"/>
        <v>Khá</v>
      </c>
      <c r="T12" s="33" t="str">
        <f>+IF(OR($H12=0,$I12=0,$J12=0,$K12=0),"Không đủ ĐKDT","")</f>
        <v/>
      </c>
      <c r="U12" s="3"/>
      <c r="V12" s="97" t="str">
        <f t="shared" ref="V12:V62" si="2">IF(T12="Không đủ ĐKDT","Học lại",IF(T12="Đình chỉ thi","Học lại",IF(AND(MID(G12,2,2)&gt;="12",T12="Vắng"),"Học lại",IF(T12="Vắng có phép", "Thi lại",IF(T12="Nợ học phí", "Thi lại",IF(AND((MID(G12,2,2)&lt;"12"),Q12&lt;4.5),"Thi lại",IF(Q12&lt;4,"Học lại","Đạt")))))))</f>
        <v>Đạt</v>
      </c>
      <c r="W12" s="81"/>
      <c r="X12" s="80"/>
      <c r="Y12" s="80"/>
      <c r="Z12" s="80"/>
      <c r="AA12" s="72"/>
      <c r="AB12" s="72"/>
      <c r="AC12" s="72"/>
      <c r="AD12" s="72"/>
      <c r="AE12" s="71"/>
      <c r="AF12" s="72"/>
      <c r="AG12" s="72"/>
      <c r="AH12" s="72"/>
      <c r="AI12" s="72"/>
      <c r="AJ12" s="72"/>
      <c r="AK12" s="72"/>
      <c r="AL12" s="87"/>
      <c r="AN12" s="164" t="s">
        <v>87</v>
      </c>
    </row>
    <row r="13" spans="2:40" ht="18.75" customHeight="1">
      <c r="B13" s="22">
        <v>3</v>
      </c>
      <c r="C13" s="23" t="s">
        <v>760</v>
      </c>
      <c r="D13" s="24" t="s">
        <v>761</v>
      </c>
      <c r="E13" s="25" t="s">
        <v>104</v>
      </c>
      <c r="F13" s="26">
        <v>34527</v>
      </c>
      <c r="G13" s="23" t="s">
        <v>757</v>
      </c>
      <c r="H13" s="27">
        <v>7</v>
      </c>
      <c r="I13" s="27" t="s">
        <v>27</v>
      </c>
      <c r="J13" s="27">
        <v>6</v>
      </c>
      <c r="K13" s="27">
        <v>6</v>
      </c>
      <c r="L13" s="27">
        <v>6</v>
      </c>
      <c r="M13" s="27">
        <v>6</v>
      </c>
      <c r="N13" s="27">
        <v>6</v>
      </c>
      <c r="O13" s="27">
        <v>6</v>
      </c>
      <c r="P13" s="27">
        <v>6</v>
      </c>
      <c r="Q13" s="30">
        <f t="shared" si="0"/>
        <v>6.1</v>
      </c>
      <c r="R13" s="31" t="str">
        <f t="shared" ref="R13:R62" si="3">IF(AND($Q13&gt;=9,$Q13&lt;=10),"A+","")&amp;IF(AND($Q13&gt;=8.5,$Q13&lt;=8.9),"A","")&amp;IF(AND($Q13&gt;=8,$Q13&lt;=8.4),"B+","")&amp;IF(AND($Q13&gt;=7,$Q13&lt;=7.9),"B","")&amp;IF(AND($Q13&gt;=6.5,$Q13&lt;=6.9),"C+","")&amp;IF(AND($Q13&gt;=5.5,$Q13&lt;=6.4),"C","")&amp;IF(AND($Q13&gt;=5,$Q13&lt;=5.4),"D+","")&amp;IF(AND($Q13&gt;=4,$Q13&lt;=4.9),"D","")&amp;IF(AND($Q13&lt;4),"F","")</f>
        <v>C</v>
      </c>
      <c r="S13" s="32" t="str">
        <f t="shared" si="1"/>
        <v>Trung bình</v>
      </c>
      <c r="T13" s="33" t="str">
        <f t="shared" ref="T13:T62" si="4">+IF(OR($H13=0,$I13=0,$J13=0,$K13=0),"Không đủ ĐKDT","")</f>
        <v/>
      </c>
      <c r="U13" s="3"/>
      <c r="V13" s="97" t="str">
        <f t="shared" si="2"/>
        <v>Đạt</v>
      </c>
      <c r="W13" s="81"/>
      <c r="X13" s="82"/>
      <c r="Y13" s="82"/>
      <c r="Z13" s="111"/>
      <c r="AA13" s="71"/>
      <c r="AB13" s="71"/>
      <c r="AC13" s="71"/>
      <c r="AD13" s="83"/>
      <c r="AE13" s="71"/>
      <c r="AF13" s="84"/>
      <c r="AG13" s="85"/>
      <c r="AH13" s="84"/>
      <c r="AI13" s="85"/>
      <c r="AJ13" s="84"/>
      <c r="AK13" s="71"/>
      <c r="AL13" s="90"/>
      <c r="AN13" s="103" t="s">
        <v>762</v>
      </c>
    </row>
    <row r="14" spans="2:40" ht="18.75" customHeight="1">
      <c r="B14" s="22">
        <v>4</v>
      </c>
      <c r="C14" s="23" t="s">
        <v>763</v>
      </c>
      <c r="D14" s="24" t="s">
        <v>764</v>
      </c>
      <c r="E14" s="25" t="s">
        <v>684</v>
      </c>
      <c r="F14" s="26">
        <v>34176</v>
      </c>
      <c r="G14" s="23" t="s">
        <v>757</v>
      </c>
      <c r="H14" s="27">
        <v>6</v>
      </c>
      <c r="I14" s="27" t="s">
        <v>27</v>
      </c>
      <c r="J14" s="27">
        <v>5</v>
      </c>
      <c r="K14" s="27">
        <v>5</v>
      </c>
      <c r="L14" s="27">
        <v>5</v>
      </c>
      <c r="M14" s="27">
        <v>5</v>
      </c>
      <c r="N14" s="27">
        <v>5</v>
      </c>
      <c r="O14" s="27">
        <v>5</v>
      </c>
      <c r="P14" s="27">
        <v>5</v>
      </c>
      <c r="Q14" s="30">
        <f t="shared" si="0"/>
        <v>5.0999999999999996</v>
      </c>
      <c r="R14" s="31" t="str">
        <f t="shared" si="3"/>
        <v>D+</v>
      </c>
      <c r="S14" s="32" t="str">
        <f t="shared" si="1"/>
        <v>Trung bình yếu</v>
      </c>
      <c r="T14" s="33" t="str">
        <f t="shared" si="4"/>
        <v/>
      </c>
      <c r="U14" s="3"/>
      <c r="V14" s="97" t="str">
        <f t="shared" si="2"/>
        <v>Đạt</v>
      </c>
      <c r="W14" s="81"/>
      <c r="X14" s="69"/>
      <c r="Y14" s="69"/>
      <c r="Z14" s="69"/>
      <c r="AA14" s="69"/>
      <c r="AB14" s="69"/>
      <c r="AC14" s="69"/>
      <c r="AD14" s="69"/>
      <c r="AE14" s="69"/>
      <c r="AF14" s="69"/>
      <c r="AG14" s="69"/>
      <c r="AH14" s="69"/>
      <c r="AI14" s="69"/>
      <c r="AJ14" s="69"/>
      <c r="AK14" s="69"/>
      <c r="AL14" s="2"/>
      <c r="AN14" s="103" t="s">
        <v>56</v>
      </c>
    </row>
    <row r="15" spans="2:40" ht="18.75" customHeight="1">
      <c r="B15" s="22">
        <v>5</v>
      </c>
      <c r="C15" s="23" t="s">
        <v>765</v>
      </c>
      <c r="D15" s="24" t="s">
        <v>766</v>
      </c>
      <c r="E15" s="25" t="s">
        <v>684</v>
      </c>
      <c r="F15" s="26">
        <v>34458</v>
      </c>
      <c r="G15" s="23" t="s">
        <v>757</v>
      </c>
      <c r="H15" s="27">
        <v>6</v>
      </c>
      <c r="I15" s="27" t="s">
        <v>27</v>
      </c>
      <c r="J15" s="27">
        <v>6</v>
      </c>
      <c r="K15" s="27">
        <v>6</v>
      </c>
      <c r="L15" s="27">
        <v>6</v>
      </c>
      <c r="M15" s="27">
        <v>6</v>
      </c>
      <c r="N15" s="27">
        <v>6</v>
      </c>
      <c r="O15" s="27">
        <v>6</v>
      </c>
      <c r="P15" s="27">
        <v>6</v>
      </c>
      <c r="Q15" s="30">
        <f t="shared" si="0"/>
        <v>6</v>
      </c>
      <c r="R15" s="31" t="str">
        <f t="shared" si="3"/>
        <v>C</v>
      </c>
      <c r="S15" s="32" t="str">
        <f t="shared" si="1"/>
        <v>Trung bình</v>
      </c>
      <c r="T15" s="33" t="str">
        <f t="shared" si="4"/>
        <v/>
      </c>
      <c r="U15" s="3"/>
      <c r="V15" s="97" t="str">
        <f t="shared" si="2"/>
        <v>Đạt</v>
      </c>
      <c r="W15" s="81"/>
      <c r="X15" s="69"/>
      <c r="Y15" s="69"/>
      <c r="Z15" s="69"/>
      <c r="AA15" s="69"/>
      <c r="AB15" s="69"/>
      <c r="AC15" s="69"/>
      <c r="AD15" s="69"/>
      <c r="AE15" s="69"/>
      <c r="AF15" s="69"/>
      <c r="AG15" s="69"/>
      <c r="AH15" s="69"/>
      <c r="AI15" s="69"/>
      <c r="AJ15" s="69"/>
      <c r="AK15" s="69"/>
      <c r="AL15" s="2"/>
      <c r="AN15" s="102" t="s">
        <v>57</v>
      </c>
    </row>
    <row r="16" spans="2:40" ht="18.75" customHeight="1">
      <c r="B16" s="22">
        <v>6</v>
      </c>
      <c r="C16" s="23" t="s">
        <v>767</v>
      </c>
      <c r="D16" s="24" t="s">
        <v>768</v>
      </c>
      <c r="E16" s="25" t="s">
        <v>180</v>
      </c>
      <c r="F16" s="26">
        <v>34635</v>
      </c>
      <c r="G16" s="23" t="s">
        <v>757</v>
      </c>
      <c r="H16" s="27">
        <v>7</v>
      </c>
      <c r="I16" s="27" t="s">
        <v>27</v>
      </c>
      <c r="J16" s="27">
        <v>6</v>
      </c>
      <c r="K16" s="27">
        <v>6</v>
      </c>
      <c r="L16" s="27">
        <v>6</v>
      </c>
      <c r="M16" s="27">
        <v>6</v>
      </c>
      <c r="N16" s="27">
        <v>6</v>
      </c>
      <c r="O16" s="27">
        <v>6</v>
      </c>
      <c r="P16" s="27">
        <v>6</v>
      </c>
      <c r="Q16" s="30">
        <f t="shared" si="0"/>
        <v>6.1</v>
      </c>
      <c r="R16" s="31" t="str">
        <f t="shared" si="3"/>
        <v>C</v>
      </c>
      <c r="S16" s="32" t="str">
        <f t="shared" si="1"/>
        <v>Trung bình</v>
      </c>
      <c r="T16" s="33" t="str">
        <f t="shared" si="4"/>
        <v/>
      </c>
      <c r="U16" s="3"/>
      <c r="V16" s="97" t="str">
        <f t="shared" si="2"/>
        <v>Đạt</v>
      </c>
      <c r="W16" s="81"/>
      <c r="X16" s="69"/>
      <c r="Y16" s="69"/>
      <c r="Z16" s="69"/>
      <c r="AA16" s="69"/>
      <c r="AB16" s="69"/>
      <c r="AC16" s="69"/>
      <c r="AD16" s="69"/>
      <c r="AE16" s="69"/>
      <c r="AF16" s="69"/>
      <c r="AG16" s="69"/>
      <c r="AH16" s="69"/>
      <c r="AI16" s="69"/>
      <c r="AJ16" s="69"/>
      <c r="AK16" s="69"/>
      <c r="AL16" s="2"/>
      <c r="AN16" s="102" t="s">
        <v>58</v>
      </c>
    </row>
    <row r="17" spans="2:40" ht="18.75" customHeight="1">
      <c r="B17" s="22">
        <v>7</v>
      </c>
      <c r="C17" s="23" t="s">
        <v>769</v>
      </c>
      <c r="D17" s="24" t="s">
        <v>464</v>
      </c>
      <c r="E17" s="25" t="s">
        <v>770</v>
      </c>
      <c r="F17" s="26">
        <v>34513</v>
      </c>
      <c r="G17" s="23" t="s">
        <v>757</v>
      </c>
      <c r="H17" s="27">
        <v>7</v>
      </c>
      <c r="I17" s="27" t="s">
        <v>27</v>
      </c>
      <c r="J17" s="27">
        <v>6</v>
      </c>
      <c r="K17" s="27">
        <v>6</v>
      </c>
      <c r="L17" s="27">
        <v>6</v>
      </c>
      <c r="M17" s="27">
        <v>6</v>
      </c>
      <c r="N17" s="27">
        <v>6</v>
      </c>
      <c r="O17" s="27">
        <v>6</v>
      </c>
      <c r="P17" s="27">
        <v>6</v>
      </c>
      <c r="Q17" s="30">
        <f t="shared" si="0"/>
        <v>6.1</v>
      </c>
      <c r="R17" s="31" t="str">
        <f t="shared" si="3"/>
        <v>C</v>
      </c>
      <c r="S17" s="32" t="str">
        <f t="shared" si="1"/>
        <v>Trung bình</v>
      </c>
      <c r="T17" s="33" t="str">
        <f t="shared" si="4"/>
        <v/>
      </c>
      <c r="U17" s="3"/>
      <c r="V17" s="97" t="str">
        <f t="shared" si="2"/>
        <v>Đạt</v>
      </c>
      <c r="W17" s="81"/>
      <c r="X17" s="69"/>
      <c r="Y17" s="69"/>
      <c r="Z17" s="69"/>
      <c r="AA17" s="69"/>
      <c r="AB17" s="69"/>
      <c r="AC17" s="69"/>
      <c r="AD17" s="69"/>
      <c r="AE17" s="69"/>
      <c r="AF17" s="69"/>
      <c r="AG17" s="69"/>
      <c r="AH17" s="69"/>
      <c r="AI17" s="69"/>
      <c r="AJ17" s="69"/>
      <c r="AK17" s="69"/>
      <c r="AL17" s="2"/>
      <c r="AN17" s="104" t="s">
        <v>59</v>
      </c>
    </row>
    <row r="18" spans="2:40" ht="18.75" customHeight="1">
      <c r="B18" s="22">
        <v>8</v>
      </c>
      <c r="C18" s="23" t="s">
        <v>771</v>
      </c>
      <c r="D18" s="24" t="s">
        <v>772</v>
      </c>
      <c r="E18" s="25" t="s">
        <v>66</v>
      </c>
      <c r="F18" s="26">
        <v>34639</v>
      </c>
      <c r="G18" s="23" t="s">
        <v>757</v>
      </c>
      <c r="H18" s="27">
        <v>7</v>
      </c>
      <c r="I18" s="27" t="s">
        <v>27</v>
      </c>
      <c r="J18" s="27">
        <v>5.5</v>
      </c>
      <c r="K18" s="27" t="s">
        <v>27</v>
      </c>
      <c r="L18" s="34"/>
      <c r="M18" s="34"/>
      <c r="N18" s="34"/>
      <c r="O18" s="34"/>
      <c r="P18" s="29">
        <v>6</v>
      </c>
      <c r="Q18" s="30">
        <f t="shared" si="0"/>
        <v>5.9</v>
      </c>
      <c r="R18" s="31" t="str">
        <f t="shared" si="3"/>
        <v>C</v>
      </c>
      <c r="S18" s="32" t="str">
        <f t="shared" si="1"/>
        <v>Trung bình</v>
      </c>
      <c r="T18" s="33" t="str">
        <f t="shared" si="4"/>
        <v/>
      </c>
      <c r="U18" s="3"/>
      <c r="V18" s="97" t="str">
        <f t="shared" si="2"/>
        <v>Đạt</v>
      </c>
      <c r="W18" s="81"/>
      <c r="X18" s="69"/>
      <c r="Y18" s="69"/>
      <c r="Z18" s="69"/>
      <c r="AA18" s="69"/>
      <c r="AB18" s="69"/>
      <c r="AC18" s="69"/>
      <c r="AD18" s="69"/>
      <c r="AE18" s="69"/>
      <c r="AF18" s="69"/>
      <c r="AG18" s="69"/>
      <c r="AH18" s="69"/>
      <c r="AI18" s="69"/>
      <c r="AJ18" s="69"/>
      <c r="AK18" s="69"/>
      <c r="AL18" s="2"/>
      <c r="AN18" s="105" t="s">
        <v>60</v>
      </c>
    </row>
    <row r="19" spans="2:40" ht="18.75" customHeight="1">
      <c r="B19" s="22">
        <v>9</v>
      </c>
      <c r="C19" s="23" t="s">
        <v>773</v>
      </c>
      <c r="D19" s="24" t="s">
        <v>774</v>
      </c>
      <c r="E19" s="25" t="s">
        <v>563</v>
      </c>
      <c r="F19" s="26">
        <v>34258</v>
      </c>
      <c r="G19" s="23" t="s">
        <v>757</v>
      </c>
      <c r="H19" s="27">
        <v>8</v>
      </c>
      <c r="I19" s="27" t="s">
        <v>27</v>
      </c>
      <c r="J19" s="27">
        <v>7</v>
      </c>
      <c r="K19" s="27">
        <v>7</v>
      </c>
      <c r="L19" s="27">
        <v>7</v>
      </c>
      <c r="M19" s="27">
        <v>7</v>
      </c>
      <c r="N19" s="27">
        <v>7</v>
      </c>
      <c r="O19" s="27">
        <v>7</v>
      </c>
      <c r="P19" s="27">
        <v>7</v>
      </c>
      <c r="Q19" s="30">
        <f t="shared" si="0"/>
        <v>7.1</v>
      </c>
      <c r="R19" s="31" t="str">
        <f t="shared" si="3"/>
        <v>B</v>
      </c>
      <c r="S19" s="32" t="str">
        <f t="shared" si="1"/>
        <v>Khá</v>
      </c>
      <c r="T19" s="33" t="str">
        <f t="shared" si="4"/>
        <v/>
      </c>
      <c r="U19" s="3"/>
      <c r="V19" s="97" t="str">
        <f t="shared" si="2"/>
        <v>Đạt</v>
      </c>
      <c r="W19" s="81"/>
      <c r="X19" s="69"/>
      <c r="Y19" s="69"/>
      <c r="Z19" s="69"/>
      <c r="AA19" s="69"/>
      <c r="AB19" s="69"/>
      <c r="AC19" s="69"/>
      <c r="AD19" s="69"/>
      <c r="AE19" s="69"/>
      <c r="AF19" s="69"/>
      <c r="AG19" s="69"/>
      <c r="AH19" s="69"/>
      <c r="AI19" s="69"/>
      <c r="AJ19" s="69"/>
      <c r="AK19" s="69"/>
      <c r="AL19" s="2"/>
      <c r="AN19" s="102" t="s">
        <v>61</v>
      </c>
    </row>
    <row r="20" spans="2:40" ht="18.75" customHeight="1">
      <c r="B20" s="22">
        <v>10</v>
      </c>
      <c r="C20" s="23" t="s">
        <v>775</v>
      </c>
      <c r="D20" s="24" t="s">
        <v>776</v>
      </c>
      <c r="E20" s="25" t="s">
        <v>330</v>
      </c>
      <c r="F20" s="26">
        <v>34428</v>
      </c>
      <c r="G20" s="23" t="s">
        <v>757</v>
      </c>
      <c r="H20" s="27">
        <v>6</v>
      </c>
      <c r="I20" s="27" t="s">
        <v>27</v>
      </c>
      <c r="J20" s="27">
        <v>5</v>
      </c>
      <c r="K20" s="27">
        <v>5</v>
      </c>
      <c r="L20" s="27">
        <v>5</v>
      </c>
      <c r="M20" s="27">
        <v>5</v>
      </c>
      <c r="N20" s="27">
        <v>5</v>
      </c>
      <c r="O20" s="27">
        <v>5</v>
      </c>
      <c r="P20" s="27">
        <v>5</v>
      </c>
      <c r="Q20" s="30">
        <f t="shared" si="0"/>
        <v>5.0999999999999996</v>
      </c>
      <c r="R20" s="31" t="str">
        <f t="shared" si="3"/>
        <v>D+</v>
      </c>
      <c r="S20" s="32" t="str">
        <f t="shared" si="1"/>
        <v>Trung bình yếu</v>
      </c>
      <c r="T20" s="33" t="str">
        <f t="shared" si="4"/>
        <v/>
      </c>
      <c r="U20" s="3"/>
      <c r="V20" s="97" t="str">
        <f t="shared" si="2"/>
        <v>Đạt</v>
      </c>
      <c r="W20" s="81"/>
      <c r="X20" s="69"/>
      <c r="Y20" s="69"/>
      <c r="Z20" s="69"/>
      <c r="AA20" s="69"/>
      <c r="AB20" s="69"/>
      <c r="AC20" s="69"/>
      <c r="AD20" s="69"/>
      <c r="AE20" s="69"/>
      <c r="AF20" s="69"/>
      <c r="AG20" s="69"/>
      <c r="AH20" s="69"/>
      <c r="AI20" s="69"/>
      <c r="AJ20" s="69"/>
      <c r="AK20" s="69"/>
      <c r="AL20" s="2"/>
      <c r="AN20" s="106" t="s">
        <v>62</v>
      </c>
    </row>
    <row r="21" spans="2:40" ht="18.75" customHeight="1">
      <c r="B21" s="22">
        <v>11</v>
      </c>
      <c r="C21" s="23" t="s">
        <v>777</v>
      </c>
      <c r="D21" s="24" t="s">
        <v>778</v>
      </c>
      <c r="E21" s="25" t="s">
        <v>286</v>
      </c>
      <c r="F21" s="26">
        <v>34436</v>
      </c>
      <c r="G21" s="23" t="s">
        <v>757</v>
      </c>
      <c r="H21" s="27">
        <v>9</v>
      </c>
      <c r="I21" s="27" t="s">
        <v>27</v>
      </c>
      <c r="J21" s="27">
        <v>9</v>
      </c>
      <c r="K21" s="27" t="s">
        <v>27</v>
      </c>
      <c r="L21" s="34"/>
      <c r="M21" s="34"/>
      <c r="N21" s="34"/>
      <c r="O21" s="34"/>
      <c r="P21" s="29">
        <v>8.5</v>
      </c>
      <c r="Q21" s="30">
        <f t="shared" si="0"/>
        <v>8.8000000000000007</v>
      </c>
      <c r="R21" s="31" t="str">
        <f t="shared" si="3"/>
        <v>A</v>
      </c>
      <c r="S21" s="32" t="str">
        <f t="shared" si="1"/>
        <v>Giỏi</v>
      </c>
      <c r="T21" s="33" t="str">
        <f t="shared" si="4"/>
        <v/>
      </c>
      <c r="U21" s="3"/>
      <c r="V21" s="97" t="str">
        <f t="shared" si="2"/>
        <v>Đạt</v>
      </c>
      <c r="W21" s="81"/>
      <c r="X21" s="69"/>
      <c r="Y21" s="69"/>
      <c r="Z21" s="69"/>
      <c r="AA21" s="69"/>
      <c r="AB21" s="69"/>
      <c r="AC21" s="69"/>
      <c r="AD21" s="69"/>
      <c r="AE21" s="69"/>
      <c r="AF21" s="69"/>
      <c r="AG21" s="69"/>
      <c r="AH21" s="69"/>
      <c r="AI21" s="69"/>
      <c r="AJ21" s="69"/>
      <c r="AK21" s="69"/>
      <c r="AL21" s="2"/>
      <c r="AN21"/>
    </row>
    <row r="22" spans="2:40" ht="18.75" customHeight="1">
      <c r="B22" s="22">
        <v>12</v>
      </c>
      <c r="C22" s="23" t="s">
        <v>779</v>
      </c>
      <c r="D22" s="24" t="s">
        <v>211</v>
      </c>
      <c r="E22" s="25" t="s">
        <v>234</v>
      </c>
      <c r="F22" s="26">
        <v>34510</v>
      </c>
      <c r="G22" s="23" t="s">
        <v>757</v>
      </c>
      <c r="H22" s="27">
        <v>7</v>
      </c>
      <c r="I22" s="27" t="s">
        <v>27</v>
      </c>
      <c r="J22" s="27">
        <v>6</v>
      </c>
      <c r="K22" s="27" t="s">
        <v>27</v>
      </c>
      <c r="L22" s="34"/>
      <c r="M22" s="34"/>
      <c r="N22" s="34"/>
      <c r="O22" s="34"/>
      <c r="P22" s="29">
        <v>6</v>
      </c>
      <c r="Q22" s="30">
        <f t="shared" si="0"/>
        <v>6.1</v>
      </c>
      <c r="R22" s="31" t="str">
        <f t="shared" si="3"/>
        <v>C</v>
      </c>
      <c r="S22" s="32" t="str">
        <f t="shared" si="1"/>
        <v>Trung bình</v>
      </c>
      <c r="T22" s="33" t="str">
        <f t="shared" si="4"/>
        <v/>
      </c>
      <c r="U22" s="3"/>
      <c r="V22" s="97" t="str">
        <f t="shared" si="2"/>
        <v>Đạt</v>
      </c>
      <c r="W22" s="81"/>
      <c r="X22" s="69"/>
      <c r="Y22" s="69"/>
      <c r="Z22" s="69"/>
      <c r="AA22" s="69"/>
      <c r="AB22" s="69"/>
      <c r="AC22" s="69"/>
      <c r="AD22" s="69"/>
      <c r="AE22" s="69"/>
      <c r="AF22" s="69"/>
      <c r="AG22" s="69"/>
      <c r="AH22" s="69"/>
      <c r="AI22" s="69"/>
      <c r="AJ22" s="69"/>
      <c r="AK22" s="69"/>
      <c r="AL22" s="2"/>
      <c r="AN22"/>
    </row>
    <row r="23" spans="2:40" ht="18.75" customHeight="1">
      <c r="B23" s="22">
        <v>13</v>
      </c>
      <c r="C23" s="23" t="s">
        <v>780</v>
      </c>
      <c r="D23" s="24" t="s">
        <v>781</v>
      </c>
      <c r="E23" s="25" t="s">
        <v>473</v>
      </c>
      <c r="F23" s="26">
        <v>34379</v>
      </c>
      <c r="G23" s="23" t="s">
        <v>757</v>
      </c>
      <c r="H23" s="27">
        <v>8</v>
      </c>
      <c r="I23" s="27" t="s">
        <v>27</v>
      </c>
      <c r="J23" s="27">
        <v>7</v>
      </c>
      <c r="K23" s="27" t="s">
        <v>27</v>
      </c>
      <c r="L23" s="34"/>
      <c r="M23" s="34"/>
      <c r="N23" s="34"/>
      <c r="O23" s="34"/>
      <c r="P23" s="29">
        <v>7.5</v>
      </c>
      <c r="Q23" s="30">
        <f t="shared" si="0"/>
        <v>7.4</v>
      </c>
      <c r="R23" s="31" t="str">
        <f t="shared" si="3"/>
        <v>B</v>
      </c>
      <c r="S23" s="32" t="str">
        <f t="shared" si="1"/>
        <v>Khá</v>
      </c>
      <c r="T23" s="33" t="str">
        <f t="shared" si="4"/>
        <v/>
      </c>
      <c r="U23" s="3"/>
      <c r="V23" s="97" t="str">
        <f t="shared" si="2"/>
        <v>Đạt</v>
      </c>
      <c r="W23" s="81"/>
      <c r="X23" s="69"/>
      <c r="Y23" s="69"/>
      <c r="Z23" s="69"/>
      <c r="AA23" s="69"/>
      <c r="AB23" s="69"/>
      <c r="AC23" s="69"/>
      <c r="AD23" s="69"/>
      <c r="AE23" s="69"/>
      <c r="AF23" s="69"/>
      <c r="AG23" s="69"/>
      <c r="AH23" s="69"/>
      <c r="AI23" s="69"/>
      <c r="AJ23" s="69"/>
      <c r="AK23" s="69"/>
      <c r="AL23" s="2"/>
      <c r="AN23"/>
    </row>
    <row r="24" spans="2:40" ht="18.75" customHeight="1">
      <c r="B24" s="22">
        <v>14</v>
      </c>
      <c r="C24" s="23" t="s">
        <v>782</v>
      </c>
      <c r="D24" s="24" t="s">
        <v>406</v>
      </c>
      <c r="E24" s="25" t="s">
        <v>473</v>
      </c>
      <c r="F24" s="26">
        <v>34123</v>
      </c>
      <c r="G24" s="23" t="s">
        <v>757</v>
      </c>
      <c r="H24" s="27">
        <v>8</v>
      </c>
      <c r="I24" s="27" t="s">
        <v>27</v>
      </c>
      <c r="J24" s="27">
        <v>7</v>
      </c>
      <c r="K24" s="27" t="s">
        <v>27</v>
      </c>
      <c r="L24" s="34"/>
      <c r="M24" s="34"/>
      <c r="N24" s="34"/>
      <c r="O24" s="34"/>
      <c r="P24" s="29">
        <v>7.5</v>
      </c>
      <c r="Q24" s="30">
        <f t="shared" si="0"/>
        <v>7.4</v>
      </c>
      <c r="R24" s="31" t="str">
        <f t="shared" si="3"/>
        <v>B</v>
      </c>
      <c r="S24" s="32" t="str">
        <f t="shared" si="1"/>
        <v>Khá</v>
      </c>
      <c r="T24" s="33" t="str">
        <f t="shared" si="4"/>
        <v/>
      </c>
      <c r="U24" s="3"/>
      <c r="V24" s="97" t="str">
        <f t="shared" si="2"/>
        <v>Đạt</v>
      </c>
      <c r="W24" s="81"/>
      <c r="X24" s="69"/>
      <c r="Y24" s="69"/>
      <c r="Z24" s="69"/>
      <c r="AA24" s="69"/>
      <c r="AB24" s="69"/>
      <c r="AC24" s="69"/>
      <c r="AD24" s="69"/>
      <c r="AE24" s="69"/>
      <c r="AF24" s="69"/>
      <c r="AG24" s="69"/>
      <c r="AH24" s="69"/>
      <c r="AI24" s="69"/>
      <c r="AJ24" s="69"/>
      <c r="AK24" s="69"/>
      <c r="AL24" s="2"/>
    </row>
    <row r="25" spans="2:40" ht="18.75" customHeight="1">
      <c r="B25" s="22">
        <v>15</v>
      </c>
      <c r="C25" s="23" t="s">
        <v>783</v>
      </c>
      <c r="D25" s="24" t="s">
        <v>784</v>
      </c>
      <c r="E25" s="25" t="s">
        <v>183</v>
      </c>
      <c r="F25" s="26">
        <v>34368</v>
      </c>
      <c r="G25" s="23" t="s">
        <v>757</v>
      </c>
      <c r="H25" s="27">
        <v>5</v>
      </c>
      <c r="I25" s="27" t="s">
        <v>27</v>
      </c>
      <c r="J25" s="27">
        <v>5</v>
      </c>
      <c r="K25" s="27" t="s">
        <v>27</v>
      </c>
      <c r="L25" s="34"/>
      <c r="M25" s="34"/>
      <c r="N25" s="34"/>
      <c r="O25" s="34"/>
      <c r="P25" s="29">
        <v>4</v>
      </c>
      <c r="Q25" s="30">
        <f t="shared" si="0"/>
        <v>4.5</v>
      </c>
      <c r="R25" s="31" t="str">
        <f t="shared" si="3"/>
        <v>D</v>
      </c>
      <c r="S25" s="32" t="str">
        <f t="shared" si="1"/>
        <v>Trung bình yếu</v>
      </c>
      <c r="T25" s="33" t="str">
        <f t="shared" si="4"/>
        <v/>
      </c>
      <c r="U25" s="3"/>
      <c r="V25" s="97" t="str">
        <f t="shared" si="2"/>
        <v>Đạt</v>
      </c>
      <c r="W25" s="81"/>
      <c r="X25" s="69"/>
      <c r="Y25" s="69"/>
      <c r="Z25" s="69"/>
      <c r="AA25" s="69"/>
      <c r="AB25" s="69"/>
      <c r="AC25" s="69"/>
      <c r="AD25" s="69"/>
      <c r="AE25" s="69"/>
      <c r="AF25" s="69"/>
      <c r="AG25" s="69"/>
      <c r="AH25" s="69"/>
      <c r="AI25" s="69"/>
      <c r="AJ25" s="69"/>
      <c r="AK25" s="69"/>
      <c r="AL25" s="2"/>
    </row>
    <row r="26" spans="2:40" ht="18.75" customHeight="1">
      <c r="B26" s="22">
        <v>16</v>
      </c>
      <c r="C26" s="23" t="s">
        <v>785</v>
      </c>
      <c r="D26" s="24" t="s">
        <v>786</v>
      </c>
      <c r="E26" s="25" t="s">
        <v>787</v>
      </c>
      <c r="F26" s="26">
        <v>34683</v>
      </c>
      <c r="G26" s="23" t="s">
        <v>757</v>
      </c>
      <c r="H26" s="27">
        <v>7</v>
      </c>
      <c r="I26" s="27" t="s">
        <v>27</v>
      </c>
      <c r="J26" s="27">
        <v>6</v>
      </c>
      <c r="K26" s="27">
        <v>6</v>
      </c>
      <c r="L26" s="27">
        <v>6</v>
      </c>
      <c r="M26" s="27">
        <v>6</v>
      </c>
      <c r="N26" s="27">
        <v>6</v>
      </c>
      <c r="O26" s="27">
        <v>6</v>
      </c>
      <c r="P26" s="27">
        <v>6</v>
      </c>
      <c r="Q26" s="30">
        <f t="shared" si="0"/>
        <v>6.1</v>
      </c>
      <c r="R26" s="31" t="str">
        <f t="shared" si="3"/>
        <v>C</v>
      </c>
      <c r="S26" s="32" t="str">
        <f t="shared" si="1"/>
        <v>Trung bình</v>
      </c>
      <c r="T26" s="33" t="str">
        <f t="shared" si="4"/>
        <v/>
      </c>
      <c r="U26" s="3"/>
      <c r="V26" s="97" t="str">
        <f t="shared" si="2"/>
        <v>Đạt</v>
      </c>
      <c r="W26" s="81"/>
      <c r="X26" s="69"/>
      <c r="Y26" s="69"/>
      <c r="Z26" s="69"/>
      <c r="AA26" s="69"/>
      <c r="AB26" s="69"/>
      <c r="AC26" s="69"/>
      <c r="AD26" s="69"/>
      <c r="AE26" s="69"/>
      <c r="AF26" s="69"/>
      <c r="AG26" s="69"/>
      <c r="AH26" s="69"/>
      <c r="AI26" s="69"/>
      <c r="AJ26" s="69"/>
      <c r="AK26" s="69"/>
      <c r="AL26" s="2"/>
    </row>
    <row r="27" spans="2:40" ht="18.75" customHeight="1">
      <c r="B27" s="22">
        <v>17</v>
      </c>
      <c r="C27" s="23" t="s">
        <v>788</v>
      </c>
      <c r="D27" s="24" t="s">
        <v>789</v>
      </c>
      <c r="E27" s="25" t="s">
        <v>127</v>
      </c>
      <c r="F27" s="26">
        <v>34381</v>
      </c>
      <c r="G27" s="23" t="s">
        <v>757</v>
      </c>
      <c r="H27" s="27">
        <v>6</v>
      </c>
      <c r="I27" s="27" t="s">
        <v>27</v>
      </c>
      <c r="J27" s="27">
        <v>6</v>
      </c>
      <c r="K27" s="27">
        <v>6</v>
      </c>
      <c r="L27" s="27">
        <v>6</v>
      </c>
      <c r="M27" s="27">
        <v>6</v>
      </c>
      <c r="N27" s="27">
        <v>6</v>
      </c>
      <c r="O27" s="27">
        <v>6</v>
      </c>
      <c r="P27" s="27">
        <v>6</v>
      </c>
      <c r="Q27" s="30">
        <f t="shared" si="0"/>
        <v>6</v>
      </c>
      <c r="R27" s="31" t="str">
        <f t="shared" si="3"/>
        <v>C</v>
      </c>
      <c r="S27" s="32" t="str">
        <f t="shared" si="1"/>
        <v>Trung bình</v>
      </c>
      <c r="T27" s="33" t="str">
        <f t="shared" si="4"/>
        <v/>
      </c>
      <c r="U27" s="3"/>
      <c r="V27" s="97" t="str">
        <f t="shared" si="2"/>
        <v>Đạt</v>
      </c>
      <c r="W27" s="81"/>
      <c r="X27" s="69"/>
      <c r="Y27" s="69"/>
      <c r="Z27" s="69"/>
      <c r="AA27" s="69"/>
      <c r="AB27" s="69"/>
      <c r="AC27" s="69"/>
      <c r="AD27" s="69"/>
      <c r="AE27" s="69"/>
      <c r="AF27" s="69"/>
      <c r="AG27" s="69"/>
      <c r="AH27" s="69"/>
      <c r="AI27" s="69"/>
      <c r="AJ27" s="69"/>
      <c r="AK27" s="69"/>
      <c r="AL27" s="2"/>
    </row>
    <row r="28" spans="2:40" ht="18.75" customHeight="1">
      <c r="B28" s="22">
        <v>18</v>
      </c>
      <c r="C28" s="23" t="s">
        <v>790</v>
      </c>
      <c r="D28" s="24" t="s">
        <v>441</v>
      </c>
      <c r="E28" s="25" t="s">
        <v>569</v>
      </c>
      <c r="F28" s="26">
        <v>34416</v>
      </c>
      <c r="G28" s="23" t="s">
        <v>757</v>
      </c>
      <c r="H28" s="27">
        <v>9</v>
      </c>
      <c r="I28" s="27" t="s">
        <v>27</v>
      </c>
      <c r="J28" s="27">
        <v>8</v>
      </c>
      <c r="K28" s="27">
        <v>8</v>
      </c>
      <c r="L28" s="27">
        <v>8</v>
      </c>
      <c r="M28" s="27">
        <v>8</v>
      </c>
      <c r="N28" s="27">
        <v>8</v>
      </c>
      <c r="O28" s="27">
        <v>8</v>
      </c>
      <c r="P28" s="27">
        <v>8</v>
      </c>
      <c r="Q28" s="30">
        <f t="shared" si="0"/>
        <v>8.1</v>
      </c>
      <c r="R28" s="31" t="str">
        <f t="shared" si="3"/>
        <v>B+</v>
      </c>
      <c r="S28" s="32" t="str">
        <f t="shared" si="1"/>
        <v>Khá</v>
      </c>
      <c r="T28" s="33" t="str">
        <f t="shared" si="4"/>
        <v/>
      </c>
      <c r="U28" s="3"/>
      <c r="V28" s="97" t="str">
        <f t="shared" si="2"/>
        <v>Đạt</v>
      </c>
      <c r="W28" s="81"/>
      <c r="X28" s="69"/>
      <c r="Y28" s="69"/>
      <c r="Z28" s="69"/>
      <c r="AA28" s="69"/>
      <c r="AB28" s="69"/>
      <c r="AC28" s="69"/>
      <c r="AD28" s="69"/>
      <c r="AE28" s="69"/>
      <c r="AF28" s="69"/>
      <c r="AG28" s="69"/>
      <c r="AH28" s="69"/>
      <c r="AI28" s="69"/>
      <c r="AJ28" s="69"/>
      <c r="AK28" s="69"/>
      <c r="AL28" s="2"/>
    </row>
    <row r="29" spans="2:40" ht="18.75" customHeight="1">
      <c r="B29" s="22">
        <v>19</v>
      </c>
      <c r="C29" s="23" t="s">
        <v>791</v>
      </c>
      <c r="D29" s="24" t="s">
        <v>63</v>
      </c>
      <c r="E29" s="25" t="s">
        <v>435</v>
      </c>
      <c r="F29" s="26">
        <v>34658</v>
      </c>
      <c r="G29" s="23" t="s">
        <v>757</v>
      </c>
      <c r="H29" s="27">
        <v>9</v>
      </c>
      <c r="I29" s="27" t="s">
        <v>27</v>
      </c>
      <c r="J29" s="27">
        <v>7</v>
      </c>
      <c r="K29" s="27">
        <v>7</v>
      </c>
      <c r="L29" s="27">
        <v>7</v>
      </c>
      <c r="M29" s="27">
        <v>7</v>
      </c>
      <c r="N29" s="27">
        <v>7</v>
      </c>
      <c r="O29" s="27">
        <v>7</v>
      </c>
      <c r="P29" s="27">
        <v>7</v>
      </c>
      <c r="Q29" s="30">
        <f t="shared" si="0"/>
        <v>7.2</v>
      </c>
      <c r="R29" s="31" t="str">
        <f t="shared" si="3"/>
        <v>B</v>
      </c>
      <c r="S29" s="32" t="str">
        <f t="shared" si="1"/>
        <v>Khá</v>
      </c>
      <c r="T29" s="33" t="str">
        <f t="shared" si="4"/>
        <v/>
      </c>
      <c r="U29" s="3"/>
      <c r="V29" s="97" t="str">
        <f t="shared" si="2"/>
        <v>Đạt</v>
      </c>
      <c r="W29" s="81"/>
      <c r="X29" s="69"/>
      <c r="Y29" s="69"/>
      <c r="Z29" s="69"/>
      <c r="AA29" s="69"/>
      <c r="AB29" s="69"/>
      <c r="AC29" s="69"/>
      <c r="AD29" s="69"/>
      <c r="AE29" s="69"/>
      <c r="AF29" s="69"/>
      <c r="AG29" s="69"/>
      <c r="AH29" s="69"/>
      <c r="AI29" s="69"/>
      <c r="AJ29" s="69"/>
      <c r="AK29" s="69"/>
      <c r="AL29" s="2"/>
    </row>
    <row r="30" spans="2:40" ht="18.75" customHeight="1">
      <c r="B30" s="22">
        <v>20</v>
      </c>
      <c r="C30" s="23" t="s">
        <v>792</v>
      </c>
      <c r="D30" s="24" t="s">
        <v>526</v>
      </c>
      <c r="E30" s="25" t="s">
        <v>69</v>
      </c>
      <c r="F30" s="26">
        <v>34361</v>
      </c>
      <c r="G30" s="23" t="s">
        <v>757</v>
      </c>
      <c r="H30" s="27">
        <v>5</v>
      </c>
      <c r="I30" s="27" t="s">
        <v>27</v>
      </c>
      <c r="J30" s="27">
        <v>5</v>
      </c>
      <c r="K30" s="27" t="s">
        <v>27</v>
      </c>
      <c r="L30" s="34"/>
      <c r="M30" s="34"/>
      <c r="N30" s="34"/>
      <c r="O30" s="34"/>
      <c r="P30" s="29">
        <v>4</v>
      </c>
      <c r="Q30" s="30">
        <f t="shared" si="0"/>
        <v>4.5</v>
      </c>
      <c r="R30" s="31" t="str">
        <f t="shared" si="3"/>
        <v>D</v>
      </c>
      <c r="S30" s="32" t="str">
        <f t="shared" si="1"/>
        <v>Trung bình yếu</v>
      </c>
      <c r="T30" s="33" t="str">
        <f t="shared" si="4"/>
        <v/>
      </c>
      <c r="U30" s="3"/>
      <c r="V30" s="97" t="str">
        <f t="shared" si="2"/>
        <v>Đạt</v>
      </c>
      <c r="W30" s="81"/>
      <c r="X30" s="69"/>
      <c r="Y30" s="69"/>
      <c r="Z30" s="69"/>
      <c r="AA30" s="69"/>
      <c r="AB30" s="69"/>
      <c r="AC30" s="69"/>
      <c r="AD30" s="69"/>
      <c r="AE30" s="69"/>
      <c r="AF30" s="69"/>
      <c r="AG30" s="69"/>
      <c r="AH30" s="69"/>
      <c r="AI30" s="69"/>
      <c r="AJ30" s="69"/>
      <c r="AK30" s="69"/>
      <c r="AL30" s="2"/>
    </row>
    <row r="31" spans="2:40" ht="18.75" customHeight="1">
      <c r="B31" s="22">
        <v>21</v>
      </c>
      <c r="C31" s="23" t="s">
        <v>793</v>
      </c>
      <c r="D31" s="24" t="s">
        <v>772</v>
      </c>
      <c r="E31" s="25" t="s">
        <v>69</v>
      </c>
      <c r="F31" s="26">
        <v>34352</v>
      </c>
      <c r="G31" s="23" t="s">
        <v>757</v>
      </c>
      <c r="H31" s="27">
        <v>6</v>
      </c>
      <c r="I31" s="27" t="s">
        <v>27</v>
      </c>
      <c r="J31" s="27">
        <v>6</v>
      </c>
      <c r="K31" s="27" t="s">
        <v>27</v>
      </c>
      <c r="L31" s="34"/>
      <c r="M31" s="34"/>
      <c r="N31" s="34"/>
      <c r="O31" s="34"/>
      <c r="P31" s="29">
        <v>6</v>
      </c>
      <c r="Q31" s="30">
        <f t="shared" si="0"/>
        <v>6</v>
      </c>
      <c r="R31" s="31" t="str">
        <f t="shared" si="3"/>
        <v>C</v>
      </c>
      <c r="S31" s="32" t="str">
        <f t="shared" si="1"/>
        <v>Trung bình</v>
      </c>
      <c r="T31" s="33" t="str">
        <f t="shared" si="4"/>
        <v/>
      </c>
      <c r="U31" s="3"/>
      <c r="V31" s="97" t="str">
        <f t="shared" si="2"/>
        <v>Đạt</v>
      </c>
      <c r="W31" s="81"/>
      <c r="X31" s="69"/>
      <c r="Y31" s="69"/>
      <c r="Z31" s="69"/>
      <c r="AA31" s="69"/>
      <c r="AB31" s="69"/>
      <c r="AC31" s="69"/>
      <c r="AD31" s="69"/>
      <c r="AE31" s="69"/>
      <c r="AF31" s="69"/>
      <c r="AG31" s="69"/>
      <c r="AH31" s="69"/>
      <c r="AI31" s="69"/>
      <c r="AJ31" s="69"/>
      <c r="AK31" s="69"/>
      <c r="AL31" s="2"/>
    </row>
    <row r="32" spans="2:40" ht="18.75" customHeight="1">
      <c r="B32" s="22">
        <v>22</v>
      </c>
      <c r="C32" s="23" t="s">
        <v>794</v>
      </c>
      <c r="D32" s="24" t="s">
        <v>795</v>
      </c>
      <c r="E32" s="25" t="s">
        <v>70</v>
      </c>
      <c r="F32" s="26">
        <v>34547</v>
      </c>
      <c r="G32" s="23" t="s">
        <v>757</v>
      </c>
      <c r="H32" s="27">
        <v>9</v>
      </c>
      <c r="I32" s="27" t="s">
        <v>27</v>
      </c>
      <c r="J32" s="27">
        <v>8</v>
      </c>
      <c r="K32" s="27" t="s">
        <v>27</v>
      </c>
      <c r="L32" s="34"/>
      <c r="M32" s="34"/>
      <c r="N32" s="34"/>
      <c r="O32" s="34"/>
      <c r="P32" s="29">
        <v>8</v>
      </c>
      <c r="Q32" s="30">
        <f t="shared" si="0"/>
        <v>8.1</v>
      </c>
      <c r="R32" s="31" t="str">
        <f t="shared" si="3"/>
        <v>B+</v>
      </c>
      <c r="S32" s="32" t="str">
        <f t="shared" si="1"/>
        <v>Khá</v>
      </c>
      <c r="T32" s="33" t="str">
        <f t="shared" si="4"/>
        <v/>
      </c>
      <c r="U32" s="3"/>
      <c r="V32" s="97" t="str">
        <f t="shared" si="2"/>
        <v>Đạt</v>
      </c>
      <c r="W32" s="81"/>
      <c r="X32" s="69"/>
      <c r="Y32" s="69"/>
      <c r="Z32" s="69"/>
      <c r="AA32" s="69"/>
      <c r="AB32" s="69"/>
      <c r="AC32" s="69"/>
      <c r="AD32" s="69"/>
      <c r="AE32" s="69"/>
      <c r="AF32" s="69"/>
      <c r="AG32" s="69"/>
      <c r="AH32" s="69"/>
      <c r="AI32" s="69"/>
      <c r="AJ32" s="69"/>
      <c r="AK32" s="69"/>
      <c r="AL32" s="2"/>
    </row>
    <row r="33" spans="2:38" ht="18.75" customHeight="1">
      <c r="B33" s="22">
        <v>23</v>
      </c>
      <c r="C33" s="23" t="s">
        <v>796</v>
      </c>
      <c r="D33" s="24" t="s">
        <v>135</v>
      </c>
      <c r="E33" s="25" t="s">
        <v>476</v>
      </c>
      <c r="F33" s="26">
        <v>34643</v>
      </c>
      <c r="G33" s="23" t="s">
        <v>757</v>
      </c>
      <c r="H33" s="27">
        <v>8</v>
      </c>
      <c r="I33" s="27" t="s">
        <v>27</v>
      </c>
      <c r="J33" s="27">
        <v>6</v>
      </c>
      <c r="K33" s="27" t="s">
        <v>27</v>
      </c>
      <c r="L33" s="34"/>
      <c r="M33" s="34"/>
      <c r="N33" s="34"/>
      <c r="O33" s="34"/>
      <c r="P33" s="29">
        <v>6.5</v>
      </c>
      <c r="Q33" s="30">
        <f t="shared" si="0"/>
        <v>6.5</v>
      </c>
      <c r="R33" s="31" t="str">
        <f t="shared" si="3"/>
        <v>C+</v>
      </c>
      <c r="S33" s="32" t="str">
        <f t="shared" si="1"/>
        <v>Trung bình</v>
      </c>
      <c r="T33" s="33" t="str">
        <f t="shared" si="4"/>
        <v/>
      </c>
      <c r="U33" s="3"/>
      <c r="V33" s="97" t="str">
        <f t="shared" si="2"/>
        <v>Đạt</v>
      </c>
      <c r="W33" s="81"/>
      <c r="X33" s="69"/>
      <c r="Y33" s="69"/>
      <c r="Z33" s="69"/>
      <c r="AA33" s="69"/>
      <c r="AB33" s="69"/>
      <c r="AC33" s="69"/>
      <c r="AD33" s="69"/>
      <c r="AE33" s="69"/>
      <c r="AF33" s="69"/>
      <c r="AG33" s="69"/>
      <c r="AH33" s="69"/>
      <c r="AI33" s="69"/>
      <c r="AJ33" s="69"/>
      <c r="AK33" s="69"/>
      <c r="AL33" s="2"/>
    </row>
    <row r="34" spans="2:38" ht="18.75" customHeight="1">
      <c r="B34" s="22">
        <v>24</v>
      </c>
      <c r="C34" s="23" t="s">
        <v>797</v>
      </c>
      <c r="D34" s="24" t="s">
        <v>798</v>
      </c>
      <c r="E34" s="25" t="s">
        <v>515</v>
      </c>
      <c r="F34" s="26">
        <v>34609</v>
      </c>
      <c r="G34" s="23" t="s">
        <v>757</v>
      </c>
      <c r="H34" s="27">
        <v>8</v>
      </c>
      <c r="I34" s="27" t="s">
        <v>27</v>
      </c>
      <c r="J34" s="27">
        <v>7</v>
      </c>
      <c r="K34" s="27" t="s">
        <v>27</v>
      </c>
      <c r="L34" s="34"/>
      <c r="M34" s="34"/>
      <c r="N34" s="34"/>
      <c r="O34" s="34"/>
      <c r="P34" s="29">
        <v>7</v>
      </c>
      <c r="Q34" s="30">
        <f t="shared" si="0"/>
        <v>7.1</v>
      </c>
      <c r="R34" s="31" t="str">
        <f t="shared" si="3"/>
        <v>B</v>
      </c>
      <c r="S34" s="32" t="str">
        <f t="shared" si="1"/>
        <v>Khá</v>
      </c>
      <c r="T34" s="33" t="str">
        <f t="shared" si="4"/>
        <v/>
      </c>
      <c r="U34" s="3"/>
      <c r="V34" s="97" t="str">
        <f t="shared" si="2"/>
        <v>Đạt</v>
      </c>
      <c r="W34" s="81"/>
      <c r="X34" s="69"/>
      <c r="Y34" s="69"/>
      <c r="Z34" s="69"/>
      <c r="AA34" s="69"/>
      <c r="AB34" s="69"/>
      <c r="AC34" s="69"/>
      <c r="AD34" s="69"/>
      <c r="AE34" s="69"/>
      <c r="AF34" s="69"/>
      <c r="AG34" s="69"/>
      <c r="AH34" s="69"/>
      <c r="AI34" s="69"/>
      <c r="AJ34" s="69"/>
      <c r="AK34" s="69"/>
      <c r="AL34" s="2"/>
    </row>
    <row r="35" spans="2:38" ht="18.75" customHeight="1">
      <c r="B35" s="22">
        <v>25</v>
      </c>
      <c r="C35" s="23" t="s">
        <v>799</v>
      </c>
      <c r="D35" s="24" t="s">
        <v>800</v>
      </c>
      <c r="E35" s="25" t="s">
        <v>97</v>
      </c>
      <c r="F35" s="26">
        <v>34399</v>
      </c>
      <c r="G35" s="23" t="s">
        <v>757</v>
      </c>
      <c r="H35" s="27">
        <v>8</v>
      </c>
      <c r="I35" s="27" t="s">
        <v>27</v>
      </c>
      <c r="J35" s="27">
        <v>7</v>
      </c>
      <c r="K35" s="27" t="s">
        <v>27</v>
      </c>
      <c r="L35" s="34"/>
      <c r="M35" s="34"/>
      <c r="N35" s="34"/>
      <c r="O35" s="34"/>
      <c r="P35" s="29">
        <v>7</v>
      </c>
      <c r="Q35" s="30">
        <f t="shared" si="0"/>
        <v>7.1</v>
      </c>
      <c r="R35" s="31" t="str">
        <f t="shared" si="3"/>
        <v>B</v>
      </c>
      <c r="S35" s="32" t="str">
        <f t="shared" si="1"/>
        <v>Khá</v>
      </c>
      <c r="T35" s="33" t="str">
        <f t="shared" si="4"/>
        <v/>
      </c>
      <c r="U35" s="3"/>
      <c r="V35" s="97" t="str">
        <f t="shared" si="2"/>
        <v>Đạt</v>
      </c>
      <c r="W35" s="81"/>
      <c r="X35" s="69"/>
      <c r="Y35" s="69"/>
      <c r="Z35" s="69"/>
      <c r="AA35" s="69"/>
      <c r="AB35" s="69"/>
      <c r="AC35" s="69"/>
      <c r="AD35" s="69"/>
      <c r="AE35" s="69"/>
      <c r="AF35" s="69"/>
      <c r="AG35" s="69"/>
      <c r="AH35" s="69"/>
      <c r="AI35" s="69"/>
      <c r="AJ35" s="69"/>
      <c r="AK35" s="69"/>
      <c r="AL35" s="2"/>
    </row>
    <row r="36" spans="2:38" ht="18.75" customHeight="1">
      <c r="B36" s="22">
        <v>26</v>
      </c>
      <c r="C36" s="23" t="s">
        <v>801</v>
      </c>
      <c r="D36" s="24" t="s">
        <v>802</v>
      </c>
      <c r="E36" s="25" t="s">
        <v>803</v>
      </c>
      <c r="F36" s="26">
        <v>34394</v>
      </c>
      <c r="G36" s="23" t="s">
        <v>757</v>
      </c>
      <c r="H36" s="27">
        <v>8</v>
      </c>
      <c r="I36" s="27" t="s">
        <v>27</v>
      </c>
      <c r="J36" s="27">
        <v>7</v>
      </c>
      <c r="K36" s="27" t="s">
        <v>27</v>
      </c>
      <c r="L36" s="34"/>
      <c r="M36" s="34"/>
      <c r="N36" s="34"/>
      <c r="O36" s="34"/>
      <c r="P36" s="29">
        <v>6.5</v>
      </c>
      <c r="Q36" s="30">
        <f t="shared" si="0"/>
        <v>6.9</v>
      </c>
      <c r="R36" s="31" t="str">
        <f t="shared" si="3"/>
        <v>C+</v>
      </c>
      <c r="S36" s="32" t="str">
        <f t="shared" si="1"/>
        <v>Trung bình</v>
      </c>
      <c r="T36" s="33" t="str">
        <f t="shared" si="4"/>
        <v/>
      </c>
      <c r="U36" s="3"/>
      <c r="V36" s="97" t="str">
        <f t="shared" si="2"/>
        <v>Đạt</v>
      </c>
      <c r="W36" s="81"/>
      <c r="X36" s="69"/>
      <c r="Y36" s="69"/>
      <c r="Z36" s="69"/>
      <c r="AA36" s="69"/>
      <c r="AB36" s="69"/>
      <c r="AC36" s="69"/>
      <c r="AD36" s="69"/>
      <c r="AE36" s="69"/>
      <c r="AF36" s="69"/>
      <c r="AG36" s="69"/>
      <c r="AH36" s="69"/>
      <c r="AI36" s="69"/>
      <c r="AJ36" s="69"/>
      <c r="AK36" s="69"/>
      <c r="AL36" s="2"/>
    </row>
    <row r="37" spans="2:38" ht="18.75" customHeight="1">
      <c r="B37" s="22">
        <v>27</v>
      </c>
      <c r="C37" s="23" t="s">
        <v>804</v>
      </c>
      <c r="D37" s="24" t="s">
        <v>214</v>
      </c>
      <c r="E37" s="25" t="s">
        <v>77</v>
      </c>
      <c r="F37" s="26">
        <v>34595</v>
      </c>
      <c r="G37" s="23" t="s">
        <v>757</v>
      </c>
      <c r="H37" s="27">
        <v>9</v>
      </c>
      <c r="I37" s="27" t="s">
        <v>27</v>
      </c>
      <c r="J37" s="27">
        <v>8</v>
      </c>
      <c r="K37" s="27" t="s">
        <v>27</v>
      </c>
      <c r="L37" s="34"/>
      <c r="M37" s="34"/>
      <c r="N37" s="34"/>
      <c r="O37" s="34"/>
      <c r="P37" s="29">
        <v>7.5</v>
      </c>
      <c r="Q37" s="30">
        <f t="shared" si="0"/>
        <v>7.9</v>
      </c>
      <c r="R37" s="31" t="str">
        <f t="shared" si="3"/>
        <v>B</v>
      </c>
      <c r="S37" s="32" t="str">
        <f t="shared" si="1"/>
        <v>Khá</v>
      </c>
      <c r="T37" s="33" t="str">
        <f t="shared" si="4"/>
        <v/>
      </c>
      <c r="U37" s="3"/>
      <c r="V37" s="97" t="str">
        <f t="shared" si="2"/>
        <v>Đạt</v>
      </c>
      <c r="W37" s="81"/>
      <c r="X37" s="69"/>
      <c r="Y37" s="69"/>
      <c r="Z37" s="69"/>
      <c r="AA37" s="69"/>
      <c r="AB37" s="69"/>
      <c r="AC37" s="69"/>
      <c r="AD37" s="69"/>
      <c r="AE37" s="69"/>
      <c r="AF37" s="69"/>
      <c r="AG37" s="69"/>
      <c r="AH37" s="69"/>
      <c r="AI37" s="69"/>
      <c r="AJ37" s="69"/>
      <c r="AK37" s="69"/>
      <c r="AL37" s="2"/>
    </row>
    <row r="38" spans="2:38" ht="18.75" customHeight="1">
      <c r="B38" s="22">
        <v>28</v>
      </c>
      <c r="C38" s="23" t="s">
        <v>805</v>
      </c>
      <c r="D38" s="24" t="s">
        <v>806</v>
      </c>
      <c r="E38" s="25" t="s">
        <v>79</v>
      </c>
      <c r="F38" s="26">
        <v>34565</v>
      </c>
      <c r="G38" s="23" t="s">
        <v>757</v>
      </c>
      <c r="H38" s="27">
        <v>8</v>
      </c>
      <c r="I38" s="27" t="s">
        <v>27</v>
      </c>
      <c r="J38" s="27">
        <v>7</v>
      </c>
      <c r="K38" s="27" t="s">
        <v>27</v>
      </c>
      <c r="L38" s="34"/>
      <c r="M38" s="34"/>
      <c r="N38" s="34"/>
      <c r="O38" s="34"/>
      <c r="P38" s="29">
        <v>7</v>
      </c>
      <c r="Q38" s="30">
        <f t="shared" si="0"/>
        <v>7.1</v>
      </c>
      <c r="R38" s="31" t="str">
        <f t="shared" si="3"/>
        <v>B</v>
      </c>
      <c r="S38" s="32" t="str">
        <f t="shared" si="1"/>
        <v>Khá</v>
      </c>
      <c r="T38" s="33" t="str">
        <f t="shared" si="4"/>
        <v/>
      </c>
      <c r="U38" s="3"/>
      <c r="V38" s="97" t="str">
        <f t="shared" si="2"/>
        <v>Đạt</v>
      </c>
      <c r="W38" s="81"/>
      <c r="X38" s="69"/>
      <c r="Y38" s="69"/>
      <c r="Z38" s="69"/>
      <c r="AA38" s="69"/>
      <c r="AB38" s="69"/>
      <c r="AC38" s="69"/>
      <c r="AD38" s="69"/>
      <c r="AE38" s="69"/>
      <c r="AF38" s="69"/>
      <c r="AG38" s="69"/>
      <c r="AH38" s="69"/>
      <c r="AI38" s="69"/>
      <c r="AJ38" s="69"/>
      <c r="AK38" s="69"/>
      <c r="AL38" s="2"/>
    </row>
    <row r="39" spans="2:38" ht="18.75" customHeight="1">
      <c r="B39" s="22">
        <v>29</v>
      </c>
      <c r="C39" s="23" t="s">
        <v>807</v>
      </c>
      <c r="D39" s="24" t="s">
        <v>695</v>
      </c>
      <c r="E39" s="25" t="s">
        <v>79</v>
      </c>
      <c r="F39" s="26">
        <v>34484</v>
      </c>
      <c r="G39" s="23" t="s">
        <v>757</v>
      </c>
      <c r="H39" s="27">
        <v>5</v>
      </c>
      <c r="I39" s="27" t="s">
        <v>27</v>
      </c>
      <c r="J39" s="27"/>
      <c r="K39" s="27"/>
      <c r="L39" s="34"/>
      <c r="M39" s="34"/>
      <c r="N39" s="34"/>
      <c r="O39" s="34"/>
      <c r="P39" s="29"/>
      <c r="Q39" s="30">
        <f t="shared" si="0"/>
        <v>0.5</v>
      </c>
      <c r="R39" s="31" t="str">
        <f t="shared" si="3"/>
        <v>F</v>
      </c>
      <c r="S39" s="32" t="str">
        <f t="shared" si="1"/>
        <v>Kém</v>
      </c>
      <c r="T39" s="33" t="str">
        <f t="shared" si="4"/>
        <v>Không đủ ĐKDT</v>
      </c>
      <c r="U39" s="3"/>
      <c r="V39" s="97" t="str">
        <f t="shared" si="2"/>
        <v>Học lại</v>
      </c>
      <c r="W39" s="81"/>
      <c r="X39" s="69"/>
      <c r="Y39" s="69"/>
      <c r="Z39" s="69"/>
      <c r="AA39" s="69"/>
      <c r="AB39" s="69"/>
      <c r="AC39" s="69"/>
      <c r="AD39" s="69"/>
      <c r="AE39" s="69"/>
      <c r="AF39" s="69"/>
      <c r="AG39" s="69"/>
      <c r="AH39" s="69"/>
      <c r="AI39" s="69"/>
      <c r="AJ39" s="69"/>
      <c r="AK39" s="69"/>
      <c r="AL39" s="2"/>
    </row>
    <row r="40" spans="2:38" ht="18.75" customHeight="1">
      <c r="B40" s="22">
        <v>30</v>
      </c>
      <c r="C40" s="23" t="s">
        <v>808</v>
      </c>
      <c r="D40" s="24" t="s">
        <v>809</v>
      </c>
      <c r="E40" s="25" t="s">
        <v>253</v>
      </c>
      <c r="F40" s="26">
        <v>34572</v>
      </c>
      <c r="G40" s="23" t="s">
        <v>757</v>
      </c>
      <c r="H40" s="27">
        <v>8</v>
      </c>
      <c r="I40" s="27" t="s">
        <v>27</v>
      </c>
      <c r="J40" s="27">
        <v>7</v>
      </c>
      <c r="K40" s="27" t="s">
        <v>27</v>
      </c>
      <c r="L40" s="34"/>
      <c r="M40" s="34"/>
      <c r="N40" s="34"/>
      <c r="O40" s="34"/>
      <c r="P40" s="29">
        <v>8.5</v>
      </c>
      <c r="Q40" s="30">
        <f t="shared" si="0"/>
        <v>7.9</v>
      </c>
      <c r="R40" s="31" t="str">
        <f t="shared" si="3"/>
        <v>B</v>
      </c>
      <c r="S40" s="32" t="str">
        <f t="shared" si="1"/>
        <v>Khá</v>
      </c>
      <c r="T40" s="33" t="str">
        <f t="shared" si="4"/>
        <v/>
      </c>
      <c r="U40" s="3"/>
      <c r="V40" s="97" t="str">
        <f t="shared" si="2"/>
        <v>Đạt</v>
      </c>
      <c r="W40" s="81"/>
      <c r="X40" s="69"/>
      <c r="Y40" s="69"/>
      <c r="Z40" s="69"/>
      <c r="AA40" s="69"/>
      <c r="AB40" s="69"/>
      <c r="AC40" s="69"/>
      <c r="AD40" s="69"/>
      <c r="AE40" s="69"/>
      <c r="AF40" s="69"/>
      <c r="AG40" s="69"/>
      <c r="AH40" s="69"/>
      <c r="AI40" s="69"/>
      <c r="AJ40" s="69"/>
      <c r="AK40" s="69"/>
      <c r="AL40" s="2"/>
    </row>
    <row r="41" spans="2:38" ht="18.75" customHeight="1">
      <c r="B41" s="22">
        <v>31</v>
      </c>
      <c r="C41" s="23" t="s">
        <v>810</v>
      </c>
      <c r="D41" s="24" t="s">
        <v>63</v>
      </c>
      <c r="E41" s="25" t="s">
        <v>811</v>
      </c>
      <c r="F41" s="26">
        <v>34612</v>
      </c>
      <c r="G41" s="23" t="s">
        <v>757</v>
      </c>
      <c r="H41" s="27">
        <v>6</v>
      </c>
      <c r="I41" s="27" t="s">
        <v>27</v>
      </c>
      <c r="J41" s="27">
        <v>5</v>
      </c>
      <c r="K41" s="27" t="s">
        <v>27</v>
      </c>
      <c r="L41" s="34"/>
      <c r="M41" s="34"/>
      <c r="N41" s="34"/>
      <c r="O41" s="34"/>
      <c r="P41" s="29">
        <v>5</v>
      </c>
      <c r="Q41" s="30">
        <f t="shared" si="0"/>
        <v>5.0999999999999996</v>
      </c>
      <c r="R41" s="31" t="str">
        <f t="shared" si="3"/>
        <v>D+</v>
      </c>
      <c r="S41" s="32" t="str">
        <f t="shared" si="1"/>
        <v>Trung bình yếu</v>
      </c>
      <c r="T41" s="33" t="str">
        <f t="shared" si="4"/>
        <v/>
      </c>
      <c r="U41" s="3"/>
      <c r="V41" s="97" t="str">
        <f t="shared" si="2"/>
        <v>Đạt</v>
      </c>
      <c r="W41" s="81"/>
      <c r="X41" s="69"/>
      <c r="Y41" s="69"/>
      <c r="Z41" s="69"/>
      <c r="AA41" s="69"/>
      <c r="AB41" s="69"/>
      <c r="AC41" s="69"/>
      <c r="AD41" s="69"/>
      <c r="AE41" s="69"/>
      <c r="AF41" s="69"/>
      <c r="AG41" s="69"/>
      <c r="AH41" s="69"/>
      <c r="AI41" s="69"/>
      <c r="AJ41" s="69"/>
      <c r="AK41" s="69"/>
      <c r="AL41" s="2"/>
    </row>
    <row r="42" spans="2:38" ht="18.75" customHeight="1">
      <c r="B42" s="22">
        <v>32</v>
      </c>
      <c r="C42" s="23" t="s">
        <v>812</v>
      </c>
      <c r="D42" s="24" t="s">
        <v>507</v>
      </c>
      <c r="E42" s="25" t="s">
        <v>404</v>
      </c>
      <c r="F42" s="26">
        <v>34278</v>
      </c>
      <c r="G42" s="23" t="s">
        <v>757</v>
      </c>
      <c r="H42" s="27">
        <v>7</v>
      </c>
      <c r="I42" s="27" t="s">
        <v>27</v>
      </c>
      <c r="J42" s="27">
        <v>6</v>
      </c>
      <c r="K42" s="27" t="s">
        <v>27</v>
      </c>
      <c r="L42" s="34"/>
      <c r="M42" s="34"/>
      <c r="N42" s="34"/>
      <c r="O42" s="34"/>
      <c r="P42" s="29">
        <v>6</v>
      </c>
      <c r="Q42" s="30">
        <f t="shared" si="0"/>
        <v>6.1</v>
      </c>
      <c r="R42" s="31" t="str">
        <f t="shared" si="3"/>
        <v>C</v>
      </c>
      <c r="S42" s="32" t="str">
        <f t="shared" si="1"/>
        <v>Trung bình</v>
      </c>
      <c r="T42" s="33" t="str">
        <f t="shared" si="4"/>
        <v/>
      </c>
      <c r="U42" s="3"/>
      <c r="V42" s="97" t="str">
        <f t="shared" si="2"/>
        <v>Đạt</v>
      </c>
      <c r="W42" s="81"/>
      <c r="X42" s="69"/>
      <c r="Y42" s="69"/>
      <c r="Z42" s="69"/>
      <c r="AA42" s="69"/>
      <c r="AB42" s="69"/>
      <c r="AC42" s="69"/>
      <c r="AD42" s="69"/>
      <c r="AE42" s="69"/>
      <c r="AF42" s="69"/>
      <c r="AG42" s="69"/>
      <c r="AH42" s="69"/>
      <c r="AI42" s="69"/>
      <c r="AJ42" s="69"/>
      <c r="AK42" s="69"/>
      <c r="AL42" s="2"/>
    </row>
    <row r="43" spans="2:38" ht="18.75" customHeight="1">
      <c r="B43" s="22">
        <v>33</v>
      </c>
      <c r="C43" s="23" t="s">
        <v>813</v>
      </c>
      <c r="D43" s="24" t="s">
        <v>814</v>
      </c>
      <c r="E43" s="25" t="s">
        <v>151</v>
      </c>
      <c r="F43" s="26">
        <v>34144</v>
      </c>
      <c r="G43" s="23" t="s">
        <v>757</v>
      </c>
      <c r="H43" s="27">
        <v>7</v>
      </c>
      <c r="I43" s="27" t="s">
        <v>27</v>
      </c>
      <c r="J43" s="27">
        <v>6</v>
      </c>
      <c r="K43" s="27" t="s">
        <v>27</v>
      </c>
      <c r="L43" s="34"/>
      <c r="M43" s="34"/>
      <c r="N43" s="34"/>
      <c r="O43" s="34"/>
      <c r="P43" s="29">
        <v>6.5</v>
      </c>
      <c r="Q43" s="30">
        <f t="shared" si="0"/>
        <v>6.4</v>
      </c>
      <c r="R43" s="31" t="str">
        <f t="shared" si="3"/>
        <v>C</v>
      </c>
      <c r="S43" s="32" t="str">
        <f t="shared" si="1"/>
        <v>Trung bình</v>
      </c>
      <c r="T43" s="33" t="str">
        <f t="shared" si="4"/>
        <v/>
      </c>
      <c r="U43" s="3"/>
      <c r="V43" s="97" t="str">
        <f t="shared" si="2"/>
        <v>Đạt</v>
      </c>
      <c r="W43" s="81"/>
      <c r="X43" s="69"/>
      <c r="Y43" s="69"/>
      <c r="Z43" s="69"/>
      <c r="AA43" s="69"/>
      <c r="AB43" s="69"/>
      <c r="AC43" s="69"/>
      <c r="AD43" s="69"/>
      <c r="AE43" s="69"/>
      <c r="AF43" s="69"/>
      <c r="AG43" s="69"/>
      <c r="AH43" s="69"/>
      <c r="AI43" s="69"/>
      <c r="AJ43" s="69"/>
      <c r="AK43" s="69"/>
      <c r="AL43" s="2"/>
    </row>
    <row r="44" spans="2:38" ht="18.75" customHeight="1">
      <c r="B44" s="22">
        <v>34</v>
      </c>
      <c r="C44" s="23" t="s">
        <v>815</v>
      </c>
      <c r="D44" s="24" t="s">
        <v>816</v>
      </c>
      <c r="E44" s="25" t="s">
        <v>256</v>
      </c>
      <c r="F44" s="26">
        <v>34082</v>
      </c>
      <c r="G44" s="23" t="s">
        <v>757</v>
      </c>
      <c r="H44" s="27">
        <v>9</v>
      </c>
      <c r="I44" s="27" t="s">
        <v>27</v>
      </c>
      <c r="J44" s="27">
        <v>8</v>
      </c>
      <c r="K44" s="27" t="s">
        <v>27</v>
      </c>
      <c r="L44" s="34"/>
      <c r="M44" s="34"/>
      <c r="N44" s="34"/>
      <c r="O44" s="34"/>
      <c r="P44" s="29">
        <v>8</v>
      </c>
      <c r="Q44" s="30">
        <f t="shared" si="0"/>
        <v>8.1</v>
      </c>
      <c r="R44" s="31" t="str">
        <f t="shared" si="3"/>
        <v>B+</v>
      </c>
      <c r="S44" s="32" t="str">
        <f t="shared" si="1"/>
        <v>Khá</v>
      </c>
      <c r="T44" s="33" t="str">
        <f t="shared" si="4"/>
        <v/>
      </c>
      <c r="U44" s="3"/>
      <c r="V44" s="97" t="str">
        <f t="shared" si="2"/>
        <v>Đạt</v>
      </c>
      <c r="W44" s="81"/>
      <c r="X44" s="69"/>
      <c r="Y44" s="69"/>
      <c r="Z44" s="69"/>
      <c r="AA44" s="69"/>
      <c r="AB44" s="69"/>
      <c r="AC44" s="69"/>
      <c r="AD44" s="69"/>
      <c r="AE44" s="69"/>
      <c r="AF44" s="69"/>
      <c r="AG44" s="69"/>
      <c r="AH44" s="69"/>
      <c r="AI44" s="69"/>
      <c r="AJ44" s="69"/>
      <c r="AK44" s="69"/>
      <c r="AL44" s="2"/>
    </row>
    <row r="45" spans="2:38" ht="18.75" customHeight="1">
      <c r="B45" s="22">
        <v>35</v>
      </c>
      <c r="C45" s="23" t="s">
        <v>817</v>
      </c>
      <c r="D45" s="24" t="s">
        <v>262</v>
      </c>
      <c r="E45" s="25" t="s">
        <v>256</v>
      </c>
      <c r="F45" s="26">
        <v>34597</v>
      </c>
      <c r="G45" s="23" t="s">
        <v>757</v>
      </c>
      <c r="H45" s="27">
        <v>7</v>
      </c>
      <c r="I45" s="27" t="s">
        <v>27</v>
      </c>
      <c r="J45" s="27">
        <v>7</v>
      </c>
      <c r="K45" s="27" t="s">
        <v>27</v>
      </c>
      <c r="L45" s="34"/>
      <c r="M45" s="34"/>
      <c r="N45" s="34"/>
      <c r="O45" s="34"/>
      <c r="P45" s="29">
        <v>6.5</v>
      </c>
      <c r="Q45" s="30">
        <f t="shared" si="0"/>
        <v>6.8</v>
      </c>
      <c r="R45" s="31" t="str">
        <f t="shared" si="3"/>
        <v>C+</v>
      </c>
      <c r="S45" s="32" t="str">
        <f t="shared" si="1"/>
        <v>Trung bình</v>
      </c>
      <c r="T45" s="33" t="str">
        <f t="shared" si="4"/>
        <v/>
      </c>
      <c r="U45" s="3"/>
      <c r="V45" s="97" t="str">
        <f t="shared" si="2"/>
        <v>Đạt</v>
      </c>
      <c r="W45" s="81"/>
      <c r="X45" s="69"/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2"/>
    </row>
    <row r="46" spans="2:38" ht="18.75" customHeight="1">
      <c r="B46" s="22">
        <v>36</v>
      </c>
      <c r="C46" s="23" t="s">
        <v>818</v>
      </c>
      <c r="D46" s="24" t="s">
        <v>819</v>
      </c>
      <c r="E46" s="25" t="s">
        <v>207</v>
      </c>
      <c r="F46" s="26">
        <v>34292</v>
      </c>
      <c r="G46" s="23" t="s">
        <v>757</v>
      </c>
      <c r="H46" s="27">
        <v>7</v>
      </c>
      <c r="I46" s="27" t="s">
        <v>27</v>
      </c>
      <c r="J46" s="27">
        <v>7</v>
      </c>
      <c r="K46" s="27" t="s">
        <v>27</v>
      </c>
      <c r="L46" s="34"/>
      <c r="M46" s="34"/>
      <c r="N46" s="34"/>
      <c r="O46" s="34"/>
      <c r="P46" s="29">
        <v>6</v>
      </c>
      <c r="Q46" s="30">
        <f t="shared" si="0"/>
        <v>6.5</v>
      </c>
      <c r="R46" s="31" t="str">
        <f t="shared" si="3"/>
        <v>C+</v>
      </c>
      <c r="S46" s="32" t="str">
        <f t="shared" si="1"/>
        <v>Trung bình</v>
      </c>
      <c r="T46" s="33" t="str">
        <f t="shared" si="4"/>
        <v/>
      </c>
      <c r="U46" s="3"/>
      <c r="V46" s="97" t="str">
        <f t="shared" si="2"/>
        <v>Đạt</v>
      </c>
      <c r="W46" s="81"/>
      <c r="X46" s="69"/>
      <c r="Y46" s="69"/>
      <c r="Z46" s="69"/>
      <c r="AA46" s="69"/>
      <c r="AB46" s="69"/>
      <c r="AC46" s="69"/>
      <c r="AD46" s="69"/>
      <c r="AE46" s="69"/>
      <c r="AF46" s="69"/>
      <c r="AG46" s="69"/>
      <c r="AH46" s="69"/>
      <c r="AI46" s="69"/>
      <c r="AJ46" s="69"/>
      <c r="AK46" s="69"/>
      <c r="AL46" s="2"/>
    </row>
    <row r="47" spans="2:38" ht="18.75" customHeight="1">
      <c r="B47" s="22">
        <v>37</v>
      </c>
      <c r="C47" s="23" t="s">
        <v>820</v>
      </c>
      <c r="D47" s="24" t="s">
        <v>821</v>
      </c>
      <c r="E47" s="25" t="s">
        <v>822</v>
      </c>
      <c r="F47" s="26">
        <v>34540</v>
      </c>
      <c r="G47" s="23" t="s">
        <v>757</v>
      </c>
      <c r="H47" s="27">
        <v>8</v>
      </c>
      <c r="I47" s="27" t="s">
        <v>27</v>
      </c>
      <c r="J47" s="27">
        <v>7</v>
      </c>
      <c r="K47" s="27" t="s">
        <v>27</v>
      </c>
      <c r="L47" s="34"/>
      <c r="M47" s="34"/>
      <c r="N47" s="34"/>
      <c r="O47" s="34"/>
      <c r="P47" s="29">
        <v>7</v>
      </c>
      <c r="Q47" s="30">
        <f t="shared" si="0"/>
        <v>7.1</v>
      </c>
      <c r="R47" s="31" t="str">
        <f t="shared" si="3"/>
        <v>B</v>
      </c>
      <c r="S47" s="32" t="str">
        <f t="shared" si="1"/>
        <v>Khá</v>
      </c>
      <c r="T47" s="33" t="str">
        <f t="shared" si="4"/>
        <v/>
      </c>
      <c r="U47" s="3"/>
      <c r="V47" s="97" t="str">
        <f t="shared" si="2"/>
        <v>Đạt</v>
      </c>
      <c r="W47" s="81"/>
      <c r="X47" s="69"/>
      <c r="Y47" s="69"/>
      <c r="Z47" s="69"/>
      <c r="AA47" s="69"/>
      <c r="AB47" s="69"/>
      <c r="AC47" s="69"/>
      <c r="AD47" s="69"/>
      <c r="AE47" s="69"/>
      <c r="AF47" s="69"/>
      <c r="AG47" s="69"/>
      <c r="AH47" s="69"/>
      <c r="AI47" s="69"/>
      <c r="AJ47" s="69"/>
      <c r="AK47" s="69"/>
      <c r="AL47" s="2"/>
    </row>
    <row r="48" spans="2:38" ht="18.75" customHeight="1">
      <c r="B48" s="22">
        <v>38</v>
      </c>
      <c r="C48" s="23" t="s">
        <v>823</v>
      </c>
      <c r="D48" s="24" t="s">
        <v>824</v>
      </c>
      <c r="E48" s="25" t="s">
        <v>825</v>
      </c>
      <c r="F48" s="26">
        <v>34451</v>
      </c>
      <c r="G48" s="23" t="s">
        <v>757</v>
      </c>
      <c r="H48" s="27">
        <v>7</v>
      </c>
      <c r="I48" s="27" t="s">
        <v>27</v>
      </c>
      <c r="J48" s="27">
        <v>6</v>
      </c>
      <c r="K48" s="27" t="s">
        <v>27</v>
      </c>
      <c r="L48" s="34"/>
      <c r="M48" s="34"/>
      <c r="N48" s="34"/>
      <c r="O48" s="34"/>
      <c r="P48" s="29">
        <v>6</v>
      </c>
      <c r="Q48" s="30">
        <f t="shared" si="0"/>
        <v>6.1</v>
      </c>
      <c r="R48" s="31" t="str">
        <f t="shared" si="3"/>
        <v>C</v>
      </c>
      <c r="S48" s="32" t="str">
        <f t="shared" si="1"/>
        <v>Trung bình</v>
      </c>
      <c r="T48" s="33" t="str">
        <f t="shared" si="4"/>
        <v/>
      </c>
      <c r="U48" s="3"/>
      <c r="V48" s="97" t="str">
        <f t="shared" si="2"/>
        <v>Đạt</v>
      </c>
      <c r="W48" s="81"/>
      <c r="X48" s="69"/>
      <c r="Y48" s="69"/>
      <c r="Z48" s="69"/>
      <c r="AA48" s="69"/>
      <c r="AB48" s="69"/>
      <c r="AC48" s="69"/>
      <c r="AD48" s="69"/>
      <c r="AE48" s="69"/>
      <c r="AF48" s="69"/>
      <c r="AG48" s="69"/>
      <c r="AH48" s="69"/>
      <c r="AI48" s="69"/>
      <c r="AJ48" s="69"/>
      <c r="AK48" s="69"/>
      <c r="AL48" s="2"/>
    </row>
    <row r="49" spans="1:38" ht="18.75" customHeight="1">
      <c r="B49" s="22">
        <v>39</v>
      </c>
      <c r="C49" s="23" t="s">
        <v>826</v>
      </c>
      <c r="D49" s="24" t="s">
        <v>695</v>
      </c>
      <c r="E49" s="25" t="s">
        <v>263</v>
      </c>
      <c r="F49" s="26">
        <v>34634</v>
      </c>
      <c r="G49" s="23" t="s">
        <v>757</v>
      </c>
      <c r="H49" s="27">
        <v>5</v>
      </c>
      <c r="I49" s="27" t="s">
        <v>27</v>
      </c>
      <c r="J49" s="27">
        <v>5</v>
      </c>
      <c r="K49" s="27" t="s">
        <v>27</v>
      </c>
      <c r="L49" s="34"/>
      <c r="M49" s="34"/>
      <c r="N49" s="34"/>
      <c r="O49" s="34"/>
      <c r="P49" s="29">
        <v>4</v>
      </c>
      <c r="Q49" s="30">
        <f t="shared" si="0"/>
        <v>4.5</v>
      </c>
      <c r="R49" s="31" t="str">
        <f t="shared" si="3"/>
        <v>D</v>
      </c>
      <c r="S49" s="32" t="str">
        <f t="shared" si="1"/>
        <v>Trung bình yếu</v>
      </c>
      <c r="T49" s="33" t="str">
        <f t="shared" si="4"/>
        <v/>
      </c>
      <c r="U49" s="3"/>
      <c r="V49" s="97" t="str">
        <f t="shared" si="2"/>
        <v>Đạt</v>
      </c>
      <c r="W49" s="81"/>
      <c r="X49" s="69"/>
      <c r="Y49" s="69"/>
      <c r="Z49" s="69"/>
      <c r="AA49" s="69"/>
      <c r="AB49" s="69"/>
      <c r="AC49" s="69"/>
      <c r="AD49" s="69"/>
      <c r="AE49" s="69"/>
      <c r="AF49" s="69"/>
      <c r="AG49" s="69"/>
      <c r="AH49" s="69"/>
      <c r="AI49" s="69"/>
      <c r="AJ49" s="69"/>
      <c r="AK49" s="69"/>
      <c r="AL49" s="2"/>
    </row>
    <row r="50" spans="1:38" ht="18.75" customHeight="1">
      <c r="B50" s="22">
        <v>40</v>
      </c>
      <c r="C50" s="23" t="s">
        <v>827</v>
      </c>
      <c r="D50" s="24" t="s">
        <v>308</v>
      </c>
      <c r="E50" s="25" t="s">
        <v>309</v>
      </c>
      <c r="F50" s="26">
        <v>34697</v>
      </c>
      <c r="G50" s="23" t="s">
        <v>757</v>
      </c>
      <c r="H50" s="27">
        <v>9</v>
      </c>
      <c r="I50" s="27" t="s">
        <v>27</v>
      </c>
      <c r="J50" s="27">
        <v>8</v>
      </c>
      <c r="K50" s="27" t="s">
        <v>27</v>
      </c>
      <c r="L50" s="34"/>
      <c r="M50" s="34"/>
      <c r="N50" s="34"/>
      <c r="O50" s="34"/>
      <c r="P50" s="29">
        <v>8</v>
      </c>
      <c r="Q50" s="30">
        <f t="shared" si="0"/>
        <v>8.1</v>
      </c>
      <c r="R50" s="31" t="str">
        <f t="shared" si="3"/>
        <v>B+</v>
      </c>
      <c r="S50" s="32" t="str">
        <f t="shared" si="1"/>
        <v>Khá</v>
      </c>
      <c r="T50" s="33" t="str">
        <f t="shared" si="4"/>
        <v/>
      </c>
      <c r="U50" s="3"/>
      <c r="V50" s="97" t="str">
        <f t="shared" si="2"/>
        <v>Đạt</v>
      </c>
      <c r="W50" s="81"/>
      <c r="X50" s="69"/>
      <c r="Y50" s="69"/>
      <c r="Z50" s="69"/>
      <c r="AA50" s="69"/>
      <c r="AB50" s="69"/>
      <c r="AC50" s="69"/>
      <c r="AD50" s="69"/>
      <c r="AE50" s="69"/>
      <c r="AF50" s="69"/>
      <c r="AG50" s="69"/>
      <c r="AH50" s="69"/>
      <c r="AI50" s="69"/>
      <c r="AJ50" s="69"/>
      <c r="AK50" s="69"/>
      <c r="AL50" s="2"/>
    </row>
    <row r="51" spans="1:38" ht="18.75" customHeight="1">
      <c r="B51" s="22">
        <v>41</v>
      </c>
      <c r="C51" s="23" t="s">
        <v>828</v>
      </c>
      <c r="D51" s="24" t="s">
        <v>829</v>
      </c>
      <c r="E51" s="25" t="s">
        <v>82</v>
      </c>
      <c r="F51" s="26">
        <v>34448</v>
      </c>
      <c r="G51" s="23" t="s">
        <v>757</v>
      </c>
      <c r="H51" s="27">
        <v>7</v>
      </c>
      <c r="I51" s="27" t="s">
        <v>27</v>
      </c>
      <c r="J51" s="27">
        <v>7</v>
      </c>
      <c r="K51" s="27" t="s">
        <v>27</v>
      </c>
      <c r="L51" s="34"/>
      <c r="M51" s="34"/>
      <c r="N51" s="34"/>
      <c r="O51" s="34"/>
      <c r="P51" s="29">
        <v>6.5</v>
      </c>
      <c r="Q51" s="30">
        <f t="shared" si="0"/>
        <v>6.8</v>
      </c>
      <c r="R51" s="31" t="str">
        <f t="shared" si="3"/>
        <v>C+</v>
      </c>
      <c r="S51" s="32" t="str">
        <f t="shared" si="1"/>
        <v>Trung bình</v>
      </c>
      <c r="T51" s="33" t="str">
        <f t="shared" si="4"/>
        <v/>
      </c>
      <c r="U51" s="3"/>
      <c r="V51" s="97" t="str">
        <f t="shared" si="2"/>
        <v>Đạt</v>
      </c>
      <c r="W51" s="81"/>
      <c r="X51" s="69"/>
      <c r="Y51" s="69"/>
      <c r="Z51" s="69"/>
      <c r="AA51" s="69"/>
      <c r="AB51" s="69"/>
      <c r="AC51" s="69"/>
      <c r="AD51" s="69"/>
      <c r="AE51" s="69"/>
      <c r="AF51" s="69"/>
      <c r="AG51" s="69"/>
      <c r="AH51" s="69"/>
      <c r="AI51" s="69"/>
      <c r="AJ51" s="69"/>
      <c r="AK51" s="69"/>
      <c r="AL51" s="2"/>
    </row>
    <row r="52" spans="1:38" ht="18.75" customHeight="1">
      <c r="B52" s="22">
        <v>42</v>
      </c>
      <c r="C52" s="23" t="s">
        <v>830</v>
      </c>
      <c r="D52" s="24" t="s">
        <v>831</v>
      </c>
      <c r="E52" s="25" t="s">
        <v>595</v>
      </c>
      <c r="F52" s="26">
        <v>34353</v>
      </c>
      <c r="G52" s="23" t="s">
        <v>757</v>
      </c>
      <c r="H52" s="27">
        <v>9</v>
      </c>
      <c r="I52" s="27" t="s">
        <v>27</v>
      </c>
      <c r="J52" s="27">
        <v>8</v>
      </c>
      <c r="K52" s="27">
        <v>8</v>
      </c>
      <c r="L52" s="27">
        <v>8</v>
      </c>
      <c r="M52" s="27">
        <v>8</v>
      </c>
      <c r="N52" s="27">
        <v>8</v>
      </c>
      <c r="O52" s="27">
        <v>8</v>
      </c>
      <c r="P52" s="27">
        <v>8</v>
      </c>
      <c r="Q52" s="30">
        <f t="shared" si="0"/>
        <v>8.1</v>
      </c>
      <c r="R52" s="31" t="str">
        <f t="shared" si="3"/>
        <v>B+</v>
      </c>
      <c r="S52" s="32" t="str">
        <f t="shared" si="1"/>
        <v>Khá</v>
      </c>
      <c r="T52" s="33" t="str">
        <f t="shared" si="4"/>
        <v/>
      </c>
      <c r="U52" s="3"/>
      <c r="V52" s="97" t="str">
        <f t="shared" si="2"/>
        <v>Đạt</v>
      </c>
      <c r="W52" s="81"/>
      <c r="X52" s="69"/>
      <c r="Y52" s="69"/>
      <c r="Z52" s="69"/>
      <c r="AA52" s="69"/>
      <c r="AB52" s="69"/>
      <c r="AC52" s="69"/>
      <c r="AD52" s="69"/>
      <c r="AE52" s="69"/>
      <c r="AF52" s="69"/>
      <c r="AG52" s="69"/>
      <c r="AH52" s="69"/>
      <c r="AI52" s="69"/>
      <c r="AJ52" s="69"/>
      <c r="AK52" s="69"/>
      <c r="AL52" s="2"/>
    </row>
    <row r="53" spans="1:38" ht="18.75" customHeight="1">
      <c r="B53" s="22">
        <v>43</v>
      </c>
      <c r="C53" s="23" t="s">
        <v>832</v>
      </c>
      <c r="D53" s="24" t="s">
        <v>833</v>
      </c>
      <c r="E53" s="25" t="s">
        <v>417</v>
      </c>
      <c r="F53" s="26">
        <v>34409</v>
      </c>
      <c r="G53" s="23" t="s">
        <v>757</v>
      </c>
      <c r="H53" s="27">
        <v>7</v>
      </c>
      <c r="I53" s="27" t="s">
        <v>27</v>
      </c>
      <c r="J53" s="27">
        <v>6</v>
      </c>
      <c r="K53" s="27">
        <v>6</v>
      </c>
      <c r="L53" s="27">
        <v>6</v>
      </c>
      <c r="M53" s="27">
        <v>6</v>
      </c>
      <c r="N53" s="27">
        <v>6</v>
      </c>
      <c r="O53" s="27">
        <v>6</v>
      </c>
      <c r="P53" s="27">
        <v>6</v>
      </c>
      <c r="Q53" s="30">
        <f t="shared" si="0"/>
        <v>6.1</v>
      </c>
      <c r="R53" s="31" t="str">
        <f t="shared" si="3"/>
        <v>C</v>
      </c>
      <c r="S53" s="32" t="str">
        <f t="shared" si="1"/>
        <v>Trung bình</v>
      </c>
      <c r="T53" s="33" t="str">
        <f t="shared" si="4"/>
        <v/>
      </c>
      <c r="U53" s="3"/>
      <c r="V53" s="97" t="str">
        <f t="shared" si="2"/>
        <v>Đạt</v>
      </c>
      <c r="W53" s="81"/>
      <c r="X53" s="69"/>
      <c r="Y53" s="69"/>
      <c r="Z53" s="69"/>
      <c r="AA53" s="69"/>
      <c r="AB53" s="69"/>
      <c r="AC53" s="69"/>
      <c r="AD53" s="69"/>
      <c r="AE53" s="69"/>
      <c r="AF53" s="69"/>
      <c r="AG53" s="69"/>
      <c r="AH53" s="69"/>
      <c r="AI53" s="69"/>
      <c r="AJ53" s="69"/>
      <c r="AK53" s="69"/>
      <c r="AL53" s="2"/>
    </row>
    <row r="54" spans="1:38" ht="18.75" customHeight="1">
      <c r="B54" s="22">
        <v>44</v>
      </c>
      <c r="C54" s="23" t="s">
        <v>834</v>
      </c>
      <c r="D54" s="24" t="s">
        <v>63</v>
      </c>
      <c r="E54" s="25" t="s">
        <v>835</v>
      </c>
      <c r="F54" s="26">
        <v>34661</v>
      </c>
      <c r="G54" s="23" t="s">
        <v>757</v>
      </c>
      <c r="H54" s="27">
        <v>9</v>
      </c>
      <c r="I54" s="27" t="s">
        <v>27</v>
      </c>
      <c r="J54" s="27">
        <v>8</v>
      </c>
      <c r="K54" s="27">
        <v>8</v>
      </c>
      <c r="L54" s="27">
        <v>8</v>
      </c>
      <c r="M54" s="27">
        <v>8</v>
      </c>
      <c r="N54" s="27">
        <v>8</v>
      </c>
      <c r="O54" s="27">
        <v>8</v>
      </c>
      <c r="P54" s="27">
        <v>8</v>
      </c>
      <c r="Q54" s="30">
        <f t="shared" si="0"/>
        <v>8.1</v>
      </c>
      <c r="R54" s="31" t="str">
        <f t="shared" si="3"/>
        <v>B+</v>
      </c>
      <c r="S54" s="32" t="str">
        <f t="shared" si="1"/>
        <v>Khá</v>
      </c>
      <c r="T54" s="33" t="str">
        <f t="shared" si="4"/>
        <v/>
      </c>
      <c r="U54" s="3"/>
      <c r="V54" s="97" t="str">
        <f t="shared" si="2"/>
        <v>Đạt</v>
      </c>
      <c r="W54" s="81"/>
      <c r="X54" s="69"/>
      <c r="Y54" s="69"/>
      <c r="Z54" s="69"/>
      <c r="AA54" s="69"/>
      <c r="AB54" s="69"/>
      <c r="AC54" s="69"/>
      <c r="AD54" s="69"/>
      <c r="AE54" s="69"/>
      <c r="AF54" s="69"/>
      <c r="AG54" s="69"/>
      <c r="AH54" s="69"/>
      <c r="AI54" s="69"/>
      <c r="AJ54" s="69"/>
      <c r="AK54" s="69"/>
      <c r="AL54" s="2"/>
    </row>
    <row r="55" spans="1:38" ht="18.75" customHeight="1">
      <c r="B55" s="22">
        <v>45</v>
      </c>
      <c r="C55" s="23" t="s">
        <v>836</v>
      </c>
      <c r="D55" s="24" t="s">
        <v>603</v>
      </c>
      <c r="E55" s="25" t="s">
        <v>353</v>
      </c>
      <c r="F55" s="26">
        <v>34174</v>
      </c>
      <c r="G55" s="23" t="s">
        <v>757</v>
      </c>
      <c r="H55" s="27">
        <v>9</v>
      </c>
      <c r="I55" s="27" t="s">
        <v>27</v>
      </c>
      <c r="J55" s="27">
        <v>8</v>
      </c>
      <c r="K55" s="27">
        <v>8</v>
      </c>
      <c r="L55" s="27">
        <v>8</v>
      </c>
      <c r="M55" s="27">
        <v>8</v>
      </c>
      <c r="N55" s="27">
        <v>8</v>
      </c>
      <c r="O55" s="27">
        <v>8</v>
      </c>
      <c r="P55" s="27">
        <v>8</v>
      </c>
      <c r="Q55" s="30">
        <f t="shared" si="0"/>
        <v>8.1</v>
      </c>
      <c r="R55" s="31" t="str">
        <f t="shared" si="3"/>
        <v>B+</v>
      </c>
      <c r="S55" s="32" t="str">
        <f t="shared" si="1"/>
        <v>Khá</v>
      </c>
      <c r="T55" s="33" t="str">
        <f t="shared" si="4"/>
        <v/>
      </c>
      <c r="U55" s="3"/>
      <c r="V55" s="97" t="str">
        <f t="shared" si="2"/>
        <v>Đạt</v>
      </c>
      <c r="W55" s="81"/>
      <c r="X55" s="69"/>
      <c r="Y55" s="69"/>
      <c r="Z55" s="69"/>
      <c r="AA55" s="69"/>
      <c r="AB55" s="69"/>
      <c r="AC55" s="69"/>
      <c r="AD55" s="69"/>
      <c r="AE55" s="69"/>
      <c r="AF55" s="69"/>
      <c r="AG55" s="69"/>
      <c r="AH55" s="69"/>
      <c r="AI55" s="69"/>
      <c r="AJ55" s="69"/>
      <c r="AK55" s="69"/>
      <c r="AL55" s="2"/>
    </row>
    <row r="56" spans="1:38" ht="18.75" customHeight="1">
      <c r="B56" s="22">
        <v>46</v>
      </c>
      <c r="C56" s="23" t="s">
        <v>837</v>
      </c>
      <c r="D56" s="24" t="s">
        <v>838</v>
      </c>
      <c r="E56" s="25" t="s">
        <v>315</v>
      </c>
      <c r="F56" s="26">
        <v>34559</v>
      </c>
      <c r="G56" s="23" t="s">
        <v>757</v>
      </c>
      <c r="H56" s="27"/>
      <c r="I56" s="27"/>
      <c r="J56" s="27"/>
      <c r="K56" s="27"/>
      <c r="L56" s="27"/>
      <c r="M56" s="27"/>
      <c r="N56" s="27"/>
      <c r="O56" s="27"/>
      <c r="P56" s="27"/>
      <c r="Q56" s="30">
        <f t="shared" si="0"/>
        <v>0</v>
      </c>
      <c r="R56" s="31" t="str">
        <f t="shared" si="3"/>
        <v>F</v>
      </c>
      <c r="S56" s="32" t="str">
        <f t="shared" si="1"/>
        <v>Kém</v>
      </c>
      <c r="T56" s="33" t="str">
        <f t="shared" si="4"/>
        <v>Không đủ ĐKDT</v>
      </c>
      <c r="U56" s="3"/>
      <c r="V56" s="97" t="str">
        <f t="shared" si="2"/>
        <v>Học lại</v>
      </c>
      <c r="W56" s="81"/>
      <c r="X56" s="69"/>
      <c r="Y56" s="69"/>
      <c r="Z56" s="69"/>
      <c r="AA56" s="69"/>
      <c r="AB56" s="69"/>
      <c r="AC56" s="69"/>
      <c r="AD56" s="69"/>
      <c r="AE56" s="69"/>
      <c r="AF56" s="69"/>
      <c r="AG56" s="69"/>
      <c r="AH56" s="69"/>
      <c r="AI56" s="69"/>
      <c r="AJ56" s="69"/>
      <c r="AK56" s="69"/>
      <c r="AL56" s="2"/>
    </row>
    <row r="57" spans="1:38" ht="18.75" customHeight="1">
      <c r="B57" s="22">
        <v>47</v>
      </c>
      <c r="C57" s="23" t="s">
        <v>839</v>
      </c>
      <c r="D57" s="24" t="s">
        <v>840</v>
      </c>
      <c r="E57" s="25" t="s">
        <v>423</v>
      </c>
      <c r="F57" s="26">
        <v>34375</v>
      </c>
      <c r="G57" s="23" t="s">
        <v>757</v>
      </c>
      <c r="H57" s="27">
        <v>7</v>
      </c>
      <c r="I57" s="27" t="s">
        <v>27</v>
      </c>
      <c r="J57" s="27">
        <v>6</v>
      </c>
      <c r="K57" s="27">
        <v>6</v>
      </c>
      <c r="L57" s="27">
        <v>6</v>
      </c>
      <c r="M57" s="27">
        <v>6</v>
      </c>
      <c r="N57" s="27">
        <v>6</v>
      </c>
      <c r="O57" s="27">
        <v>6</v>
      </c>
      <c r="P57" s="27">
        <v>6</v>
      </c>
      <c r="Q57" s="30">
        <f t="shared" si="0"/>
        <v>6.1</v>
      </c>
      <c r="R57" s="31" t="str">
        <f t="shared" si="3"/>
        <v>C</v>
      </c>
      <c r="S57" s="32" t="str">
        <f t="shared" si="1"/>
        <v>Trung bình</v>
      </c>
      <c r="T57" s="33" t="str">
        <f t="shared" si="4"/>
        <v/>
      </c>
      <c r="U57" s="3"/>
      <c r="V57" s="97" t="str">
        <f t="shared" si="2"/>
        <v>Đạt</v>
      </c>
      <c r="W57" s="81"/>
      <c r="X57" s="69"/>
      <c r="Y57" s="69"/>
      <c r="Z57" s="69"/>
      <c r="AA57" s="69"/>
      <c r="AB57" s="69"/>
      <c r="AC57" s="69"/>
      <c r="AD57" s="69"/>
      <c r="AE57" s="69"/>
      <c r="AF57" s="69"/>
      <c r="AG57" s="69"/>
      <c r="AH57" s="69"/>
      <c r="AI57" s="69"/>
      <c r="AJ57" s="69"/>
      <c r="AK57" s="69"/>
      <c r="AL57" s="2"/>
    </row>
    <row r="58" spans="1:38" ht="18.75" customHeight="1">
      <c r="B58" s="22">
        <v>48</v>
      </c>
      <c r="C58" s="23" t="s">
        <v>841</v>
      </c>
      <c r="D58" s="24" t="s">
        <v>842</v>
      </c>
      <c r="E58" s="25" t="s">
        <v>272</v>
      </c>
      <c r="F58" s="26">
        <v>34645</v>
      </c>
      <c r="G58" s="23" t="s">
        <v>757</v>
      </c>
      <c r="H58" s="27">
        <v>5</v>
      </c>
      <c r="I58" s="27" t="s">
        <v>27</v>
      </c>
      <c r="J58" s="27">
        <v>5</v>
      </c>
      <c r="K58" s="27" t="s">
        <v>27</v>
      </c>
      <c r="L58" s="34"/>
      <c r="M58" s="34"/>
      <c r="N58" s="34"/>
      <c r="O58" s="34"/>
      <c r="P58" s="29">
        <v>4</v>
      </c>
      <c r="Q58" s="30">
        <f t="shared" si="0"/>
        <v>4.5</v>
      </c>
      <c r="R58" s="31" t="str">
        <f t="shared" si="3"/>
        <v>D</v>
      </c>
      <c r="S58" s="32" t="str">
        <f t="shared" si="1"/>
        <v>Trung bình yếu</v>
      </c>
      <c r="T58" s="33" t="str">
        <f t="shared" si="4"/>
        <v/>
      </c>
      <c r="U58" s="3"/>
      <c r="V58" s="97" t="str">
        <f t="shared" si="2"/>
        <v>Đạt</v>
      </c>
      <c r="W58" s="81"/>
      <c r="X58" s="69"/>
      <c r="Y58" s="69"/>
      <c r="Z58" s="69"/>
      <c r="AA58" s="69"/>
      <c r="AB58" s="69"/>
      <c r="AC58" s="69"/>
      <c r="AD58" s="69"/>
      <c r="AE58" s="69"/>
      <c r="AF58" s="69"/>
      <c r="AG58" s="69"/>
      <c r="AH58" s="69"/>
      <c r="AI58" s="69"/>
      <c r="AJ58" s="69"/>
      <c r="AK58" s="69"/>
      <c r="AL58" s="2"/>
    </row>
    <row r="59" spans="1:38" ht="18.75" customHeight="1">
      <c r="B59" s="22">
        <v>49</v>
      </c>
      <c r="C59" s="23" t="s">
        <v>843</v>
      </c>
      <c r="D59" s="24" t="s">
        <v>844</v>
      </c>
      <c r="E59" s="25" t="s">
        <v>85</v>
      </c>
      <c r="F59" s="26">
        <v>34210</v>
      </c>
      <c r="G59" s="23" t="s">
        <v>757</v>
      </c>
      <c r="H59" s="27">
        <v>8</v>
      </c>
      <c r="I59" s="27" t="s">
        <v>27</v>
      </c>
      <c r="J59" s="27">
        <v>7</v>
      </c>
      <c r="K59" s="27">
        <v>7</v>
      </c>
      <c r="L59" s="27">
        <v>7</v>
      </c>
      <c r="M59" s="27">
        <v>7</v>
      </c>
      <c r="N59" s="27">
        <v>7</v>
      </c>
      <c r="O59" s="27">
        <v>7</v>
      </c>
      <c r="P59" s="27">
        <v>7</v>
      </c>
      <c r="Q59" s="30">
        <f t="shared" si="0"/>
        <v>7.1</v>
      </c>
      <c r="R59" s="31" t="str">
        <f t="shared" si="3"/>
        <v>B</v>
      </c>
      <c r="S59" s="32" t="str">
        <f t="shared" si="1"/>
        <v>Khá</v>
      </c>
      <c r="T59" s="33" t="str">
        <f t="shared" si="4"/>
        <v/>
      </c>
      <c r="U59" s="3"/>
      <c r="V59" s="97" t="str">
        <f t="shared" si="2"/>
        <v>Đạt</v>
      </c>
      <c r="W59" s="81"/>
      <c r="X59" s="69"/>
      <c r="Y59" s="69"/>
      <c r="Z59" s="69"/>
      <c r="AA59" s="69"/>
      <c r="AB59" s="69"/>
      <c r="AC59" s="69"/>
      <c r="AD59" s="69"/>
      <c r="AE59" s="69"/>
      <c r="AF59" s="69"/>
      <c r="AG59" s="69"/>
      <c r="AH59" s="69"/>
      <c r="AI59" s="69"/>
      <c r="AJ59" s="69"/>
      <c r="AK59" s="69"/>
      <c r="AL59" s="2"/>
    </row>
    <row r="60" spans="1:38" ht="18.75" customHeight="1">
      <c r="B60" s="22">
        <v>50</v>
      </c>
      <c r="C60" s="23" t="s">
        <v>845</v>
      </c>
      <c r="D60" s="24" t="s">
        <v>249</v>
      </c>
      <c r="E60" s="25" t="s">
        <v>85</v>
      </c>
      <c r="F60" s="26">
        <v>34530</v>
      </c>
      <c r="G60" s="23" t="s">
        <v>757</v>
      </c>
      <c r="H60" s="27">
        <v>6</v>
      </c>
      <c r="I60" s="27" t="s">
        <v>27</v>
      </c>
      <c r="J60" s="27">
        <v>5</v>
      </c>
      <c r="K60" s="27">
        <v>5</v>
      </c>
      <c r="L60" s="27">
        <v>5</v>
      </c>
      <c r="M60" s="27">
        <v>5</v>
      </c>
      <c r="N60" s="27">
        <v>5</v>
      </c>
      <c r="O60" s="27">
        <v>5</v>
      </c>
      <c r="P60" s="27">
        <v>5</v>
      </c>
      <c r="Q60" s="30">
        <f t="shared" si="0"/>
        <v>5.0999999999999996</v>
      </c>
      <c r="R60" s="31" t="str">
        <f t="shared" si="3"/>
        <v>D+</v>
      </c>
      <c r="S60" s="32" t="str">
        <f t="shared" si="1"/>
        <v>Trung bình yếu</v>
      </c>
      <c r="T60" s="33" t="str">
        <f t="shared" si="4"/>
        <v/>
      </c>
      <c r="U60" s="3"/>
      <c r="V60" s="97" t="str">
        <f t="shared" si="2"/>
        <v>Đạt</v>
      </c>
      <c r="W60" s="81"/>
      <c r="X60" s="69"/>
      <c r="Y60" s="69"/>
      <c r="Z60" s="69"/>
      <c r="AA60" s="69"/>
      <c r="AB60" s="69"/>
      <c r="AC60" s="69"/>
      <c r="AD60" s="69"/>
      <c r="AE60" s="69"/>
      <c r="AF60" s="69"/>
      <c r="AG60" s="69"/>
      <c r="AH60" s="69"/>
      <c r="AI60" s="69"/>
      <c r="AJ60" s="69"/>
      <c r="AK60" s="69"/>
      <c r="AL60" s="2"/>
    </row>
    <row r="61" spans="1:38" ht="18.75" customHeight="1">
      <c r="B61" s="22">
        <v>51</v>
      </c>
      <c r="C61" s="23" t="s">
        <v>846</v>
      </c>
      <c r="D61" s="24" t="s">
        <v>847</v>
      </c>
      <c r="E61" s="25" t="s">
        <v>442</v>
      </c>
      <c r="F61" s="26">
        <v>34539</v>
      </c>
      <c r="G61" s="23" t="s">
        <v>757</v>
      </c>
      <c r="H61" s="27">
        <v>9</v>
      </c>
      <c r="I61" s="27" t="s">
        <v>27</v>
      </c>
      <c r="J61" s="27">
        <v>8</v>
      </c>
      <c r="K61" s="27">
        <v>8</v>
      </c>
      <c r="L61" s="27">
        <v>8</v>
      </c>
      <c r="M61" s="27">
        <v>8</v>
      </c>
      <c r="N61" s="27">
        <v>8</v>
      </c>
      <c r="O61" s="27">
        <v>8</v>
      </c>
      <c r="P61" s="27">
        <v>8</v>
      </c>
      <c r="Q61" s="30">
        <f t="shared" si="0"/>
        <v>8.1</v>
      </c>
      <c r="R61" s="31" t="str">
        <f t="shared" si="3"/>
        <v>B+</v>
      </c>
      <c r="S61" s="32" t="str">
        <f t="shared" si="1"/>
        <v>Khá</v>
      </c>
      <c r="T61" s="33" t="str">
        <f t="shared" si="4"/>
        <v/>
      </c>
      <c r="U61" s="3"/>
      <c r="V61" s="97" t="str">
        <f t="shared" si="2"/>
        <v>Đạt</v>
      </c>
      <c r="W61" s="81"/>
      <c r="X61" s="69"/>
      <c r="Y61" s="69"/>
      <c r="Z61" s="69"/>
      <c r="AA61" s="69"/>
      <c r="AB61" s="69"/>
      <c r="AC61" s="69"/>
      <c r="AD61" s="69"/>
      <c r="AE61" s="69"/>
      <c r="AF61" s="69"/>
      <c r="AG61" s="69"/>
      <c r="AH61" s="69"/>
      <c r="AI61" s="69"/>
      <c r="AJ61" s="69"/>
      <c r="AK61" s="69"/>
      <c r="AL61" s="2"/>
    </row>
    <row r="62" spans="1:38" ht="18.75" customHeight="1">
      <c r="B62" s="35">
        <v>52</v>
      </c>
      <c r="C62" s="36" t="s">
        <v>848</v>
      </c>
      <c r="D62" s="37" t="s">
        <v>849</v>
      </c>
      <c r="E62" s="38" t="s">
        <v>180</v>
      </c>
      <c r="F62" s="39">
        <v>34683</v>
      </c>
      <c r="G62" s="36" t="s">
        <v>757</v>
      </c>
      <c r="H62" s="40">
        <v>9</v>
      </c>
      <c r="I62" s="40" t="s">
        <v>27</v>
      </c>
      <c r="J62" s="40">
        <v>8.5</v>
      </c>
      <c r="K62" s="40">
        <v>8.5</v>
      </c>
      <c r="L62" s="40">
        <v>8.5</v>
      </c>
      <c r="M62" s="40">
        <v>8.5</v>
      </c>
      <c r="N62" s="40">
        <v>8.5</v>
      </c>
      <c r="O62" s="40">
        <v>8.5</v>
      </c>
      <c r="P62" s="40">
        <v>8.5</v>
      </c>
      <c r="Q62" s="43">
        <f t="shared" si="0"/>
        <v>8.6</v>
      </c>
      <c r="R62" s="44" t="str">
        <f t="shared" si="3"/>
        <v>A</v>
      </c>
      <c r="S62" s="45" t="str">
        <f t="shared" si="1"/>
        <v>Giỏi</v>
      </c>
      <c r="T62" s="46" t="str">
        <f t="shared" si="4"/>
        <v/>
      </c>
      <c r="U62" s="3"/>
      <c r="V62" s="97" t="str">
        <f t="shared" si="2"/>
        <v>Đạt</v>
      </c>
      <c r="W62" s="81"/>
      <c r="X62" s="69"/>
      <c r="Y62" s="69"/>
      <c r="Z62" s="69"/>
      <c r="AA62" s="69"/>
      <c r="AB62" s="69"/>
      <c r="AC62" s="69"/>
      <c r="AD62" s="69"/>
      <c r="AE62" s="69"/>
      <c r="AF62" s="69"/>
      <c r="AG62" s="69"/>
      <c r="AH62" s="69"/>
      <c r="AI62" s="69"/>
      <c r="AJ62" s="69"/>
      <c r="AK62" s="69"/>
      <c r="AL62" s="2"/>
    </row>
    <row r="63" spans="1:38" ht="7.5" customHeight="1">
      <c r="A63" s="2"/>
      <c r="B63" s="47"/>
      <c r="C63" s="48"/>
      <c r="D63" s="48"/>
      <c r="E63" s="49"/>
      <c r="F63" s="49"/>
      <c r="G63" s="49"/>
      <c r="H63" s="50"/>
      <c r="I63" s="51"/>
      <c r="J63" s="51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3"/>
    </row>
    <row r="64" spans="1:38" ht="16.5">
      <c r="A64" s="2"/>
      <c r="B64" s="143" t="s">
        <v>28</v>
      </c>
      <c r="C64" s="143"/>
      <c r="D64" s="48"/>
      <c r="E64" s="49"/>
      <c r="F64" s="49"/>
      <c r="G64" s="49"/>
      <c r="H64" s="50"/>
      <c r="I64" s="51"/>
      <c r="J64" s="51"/>
      <c r="K64" s="52"/>
      <c r="L64" s="52"/>
      <c r="M64" s="52"/>
      <c r="N64" s="52"/>
      <c r="O64" s="52"/>
      <c r="P64" s="52"/>
      <c r="Q64" s="52"/>
      <c r="R64" s="52"/>
      <c r="S64" s="52"/>
      <c r="T64" s="52"/>
      <c r="U64" s="3"/>
    </row>
    <row r="65" spans="1:38" ht="16.5" customHeight="1">
      <c r="A65" s="2"/>
      <c r="B65" s="53" t="s">
        <v>29</v>
      </c>
      <c r="C65" s="53"/>
      <c r="D65" s="54">
        <f>+$Y$9</f>
        <v>52</v>
      </c>
      <c r="E65" s="55" t="s">
        <v>30</v>
      </c>
      <c r="F65" s="55"/>
      <c r="G65" s="150" t="s">
        <v>31</v>
      </c>
      <c r="H65" s="150"/>
      <c r="I65" s="150"/>
      <c r="J65" s="150"/>
      <c r="K65" s="150"/>
      <c r="L65" s="150"/>
      <c r="M65" s="150"/>
      <c r="N65" s="150"/>
      <c r="O65" s="150"/>
      <c r="P65" s="56">
        <f>$Y$9 -COUNTIF($T$10:$T$252,"Vắng") -COUNTIF($T$10:$T$252,"Vắng có phép") - COUNTIF($T$10:$T$252,"Đình chỉ thi") - COUNTIF($T$10:$T$252,"Không đủ ĐKDT")</f>
        <v>50</v>
      </c>
      <c r="Q65" s="56"/>
      <c r="R65" s="57"/>
      <c r="S65" s="58"/>
      <c r="T65" s="58" t="s">
        <v>30</v>
      </c>
      <c r="U65" s="3"/>
    </row>
    <row r="66" spans="1:38" ht="16.5" customHeight="1">
      <c r="A66" s="2"/>
      <c r="B66" s="53" t="s">
        <v>32</v>
      </c>
      <c r="C66" s="53"/>
      <c r="D66" s="54">
        <f>+$AJ$9</f>
        <v>50</v>
      </c>
      <c r="E66" s="55" t="s">
        <v>30</v>
      </c>
      <c r="F66" s="55"/>
      <c r="G66" s="150" t="s">
        <v>33</v>
      </c>
      <c r="H66" s="150"/>
      <c r="I66" s="150"/>
      <c r="J66" s="150"/>
      <c r="K66" s="150"/>
      <c r="L66" s="150"/>
      <c r="M66" s="150"/>
      <c r="N66" s="150"/>
      <c r="O66" s="150"/>
      <c r="P66" s="59">
        <f>COUNTIF($T$10:$T$128,"Vắng")</f>
        <v>0</v>
      </c>
      <c r="Q66" s="59"/>
      <c r="R66" s="60"/>
      <c r="S66" s="58"/>
      <c r="T66" s="58" t="s">
        <v>30</v>
      </c>
      <c r="U66" s="3"/>
    </row>
    <row r="67" spans="1:38" ht="16.5" customHeight="1">
      <c r="A67" s="2"/>
      <c r="B67" s="53" t="s">
        <v>52</v>
      </c>
      <c r="C67" s="53"/>
      <c r="D67" s="91">
        <f>COUNTIF(V11:V62,"Học lại")</f>
        <v>2</v>
      </c>
      <c r="E67" s="55" t="s">
        <v>30</v>
      </c>
      <c r="F67" s="55"/>
      <c r="G67" s="150" t="s">
        <v>53</v>
      </c>
      <c r="H67" s="150"/>
      <c r="I67" s="150"/>
      <c r="J67" s="150"/>
      <c r="K67" s="150"/>
      <c r="L67" s="150"/>
      <c r="M67" s="150"/>
      <c r="N67" s="150"/>
      <c r="O67" s="150"/>
      <c r="P67" s="56">
        <f>COUNTIF($T$10:$T$128,"Vắng có phép")</f>
        <v>0</v>
      </c>
      <c r="Q67" s="56"/>
      <c r="R67" s="57"/>
      <c r="S67" s="58"/>
      <c r="T67" s="58" t="s">
        <v>30</v>
      </c>
      <c r="U67" s="3"/>
    </row>
    <row r="68" spans="1:38" ht="3" customHeight="1">
      <c r="A68" s="2"/>
      <c r="B68" s="47"/>
      <c r="C68" s="48"/>
      <c r="D68" s="48"/>
      <c r="E68" s="49"/>
      <c r="F68" s="49"/>
      <c r="G68" s="49"/>
      <c r="H68" s="50"/>
      <c r="I68" s="51"/>
      <c r="J68" s="51"/>
      <c r="K68" s="52"/>
      <c r="L68" s="52"/>
      <c r="M68" s="52"/>
      <c r="N68" s="52"/>
      <c r="O68" s="52"/>
      <c r="P68" s="52"/>
      <c r="Q68" s="52"/>
      <c r="R68" s="52"/>
      <c r="S68" s="52"/>
      <c r="T68" s="52"/>
      <c r="U68" s="3"/>
    </row>
    <row r="69" spans="1:38">
      <c r="B69" s="92"/>
      <c r="C69" s="92"/>
      <c r="D69" s="93"/>
      <c r="E69" s="94"/>
      <c r="F69" s="3"/>
      <c r="G69" s="3"/>
      <c r="H69" s="3"/>
      <c r="I69" s="3"/>
      <c r="J69" s="149"/>
      <c r="K69" s="149"/>
      <c r="L69" s="149"/>
      <c r="M69" s="149"/>
      <c r="N69" s="149"/>
      <c r="O69" s="149"/>
      <c r="P69" s="149"/>
      <c r="Q69" s="149"/>
      <c r="R69" s="149"/>
      <c r="S69" s="149"/>
      <c r="T69" s="149"/>
      <c r="U69" s="3"/>
    </row>
    <row r="70" spans="1:38">
      <c r="B70" s="92"/>
      <c r="C70" s="92"/>
      <c r="D70" s="93"/>
      <c r="E70" s="94"/>
      <c r="F70" s="3"/>
      <c r="G70" s="3"/>
      <c r="H70" s="3"/>
      <c r="I70" s="3"/>
      <c r="J70" s="149" t="s">
        <v>850</v>
      </c>
      <c r="K70" s="149"/>
      <c r="L70" s="149"/>
      <c r="M70" s="149"/>
      <c r="N70" s="149"/>
      <c r="O70" s="149"/>
      <c r="P70" s="149"/>
      <c r="Q70" s="149"/>
      <c r="R70" s="149"/>
      <c r="S70" s="149"/>
      <c r="T70" s="149"/>
      <c r="U70" s="3"/>
    </row>
    <row r="71" spans="1:38">
      <c r="A71" s="61"/>
      <c r="B71" s="138" t="s">
        <v>34</v>
      </c>
      <c r="C71" s="138"/>
      <c r="D71" s="138"/>
      <c r="E71" s="138"/>
      <c r="F71" s="138"/>
      <c r="G71" s="138"/>
      <c r="H71" s="138"/>
      <c r="I71" s="62"/>
      <c r="J71" s="139" t="s">
        <v>35</v>
      </c>
      <c r="K71" s="139"/>
      <c r="L71" s="139"/>
      <c r="M71" s="139"/>
      <c r="N71" s="139"/>
      <c r="O71" s="139"/>
      <c r="P71" s="139"/>
      <c r="Q71" s="139"/>
      <c r="R71" s="139"/>
      <c r="S71" s="139"/>
      <c r="T71" s="139"/>
      <c r="U71" s="3"/>
    </row>
    <row r="72" spans="1:38" ht="4.5" customHeight="1">
      <c r="A72" s="2"/>
      <c r="B72" s="47"/>
      <c r="C72" s="63"/>
      <c r="D72" s="63"/>
      <c r="E72" s="64"/>
      <c r="F72" s="64"/>
      <c r="G72" s="64"/>
      <c r="H72" s="65"/>
      <c r="I72" s="66"/>
      <c r="J72" s="66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</row>
    <row r="73" spans="1:38" s="2" customFormat="1">
      <c r="B73" s="138" t="s">
        <v>36</v>
      </c>
      <c r="C73" s="138"/>
      <c r="D73" s="140" t="s">
        <v>37</v>
      </c>
      <c r="E73" s="140"/>
      <c r="F73" s="140"/>
      <c r="G73" s="140"/>
      <c r="H73" s="140"/>
      <c r="I73" s="66"/>
      <c r="J73" s="66"/>
      <c r="K73" s="52"/>
      <c r="L73" s="52"/>
      <c r="M73" s="52"/>
      <c r="N73" s="52"/>
      <c r="O73" s="52"/>
      <c r="P73" s="52"/>
      <c r="Q73" s="52"/>
      <c r="R73" s="52"/>
      <c r="S73" s="52"/>
      <c r="T73" s="52"/>
      <c r="U73" s="3"/>
      <c r="V73" s="69"/>
      <c r="W73" s="68"/>
      <c r="X73" s="68"/>
      <c r="Y73" s="68"/>
      <c r="Z73" s="68"/>
      <c r="AA73" s="68"/>
      <c r="AB73" s="68"/>
      <c r="AC73" s="68"/>
      <c r="AD73" s="68"/>
      <c r="AE73" s="68"/>
      <c r="AF73" s="68"/>
      <c r="AG73" s="68"/>
      <c r="AH73" s="68"/>
      <c r="AI73" s="68"/>
      <c r="AJ73" s="68"/>
      <c r="AK73" s="68"/>
      <c r="AL73" s="68"/>
    </row>
    <row r="74" spans="1:38" s="2" customFormat="1">
      <c r="A74" s="1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69"/>
      <c r="W74" s="68"/>
      <c r="X74" s="68"/>
      <c r="Y74" s="68"/>
      <c r="Z74" s="68"/>
      <c r="AA74" s="68"/>
      <c r="AB74" s="68"/>
      <c r="AC74" s="68"/>
      <c r="AD74" s="68"/>
      <c r="AE74" s="68"/>
      <c r="AF74" s="68"/>
      <c r="AG74" s="68"/>
      <c r="AH74" s="68"/>
      <c r="AI74" s="68"/>
      <c r="AJ74" s="68"/>
      <c r="AK74" s="68"/>
      <c r="AL74" s="68"/>
    </row>
    <row r="75" spans="1:38" s="2" customFormat="1">
      <c r="A75" s="1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69"/>
      <c r="W75" s="68"/>
      <c r="X75" s="68"/>
      <c r="Y75" s="68"/>
      <c r="Z75" s="68"/>
      <c r="AA75" s="68"/>
      <c r="AB75" s="68"/>
      <c r="AC75" s="68"/>
      <c r="AD75" s="68"/>
      <c r="AE75" s="68"/>
      <c r="AF75" s="68"/>
      <c r="AG75" s="68"/>
      <c r="AH75" s="68"/>
      <c r="AI75" s="68"/>
      <c r="AJ75" s="68"/>
      <c r="AK75" s="68"/>
      <c r="AL75" s="68"/>
    </row>
    <row r="76" spans="1:38" s="2" customFormat="1">
      <c r="A76" s="1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69"/>
      <c r="W76" s="68"/>
      <c r="X76" s="68"/>
      <c r="Y76" s="68"/>
      <c r="Z76" s="68"/>
      <c r="AA76" s="68"/>
      <c r="AB76" s="68"/>
      <c r="AC76" s="68"/>
      <c r="AD76" s="68"/>
      <c r="AE76" s="68"/>
      <c r="AF76" s="68"/>
      <c r="AG76" s="68"/>
      <c r="AH76" s="68"/>
      <c r="AI76" s="68"/>
      <c r="AJ76" s="68"/>
      <c r="AK76" s="68"/>
      <c r="AL76" s="68"/>
    </row>
    <row r="77" spans="1:38" s="2" customFormat="1" ht="9.75" customHeight="1">
      <c r="A77" s="1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69"/>
      <c r="W77" s="68"/>
      <c r="X77" s="68"/>
      <c r="Y77" s="68"/>
      <c r="Z77" s="68"/>
      <c r="AA77" s="68"/>
      <c r="AB77" s="68"/>
      <c r="AC77" s="68"/>
      <c r="AD77" s="68"/>
      <c r="AE77" s="68"/>
      <c r="AF77" s="68"/>
      <c r="AG77" s="68"/>
      <c r="AH77" s="68"/>
      <c r="AI77" s="68"/>
      <c r="AJ77" s="68"/>
      <c r="AK77" s="68"/>
      <c r="AL77" s="68"/>
    </row>
    <row r="78" spans="1:38" s="2" customFormat="1" ht="3.75" customHeight="1">
      <c r="A78" s="1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69"/>
      <c r="W78" s="68"/>
      <c r="X78" s="68"/>
      <c r="Y78" s="68"/>
      <c r="Z78" s="68"/>
      <c r="AA78" s="68"/>
      <c r="AB78" s="68"/>
      <c r="AC78" s="68"/>
      <c r="AD78" s="68"/>
      <c r="AE78" s="68"/>
      <c r="AF78" s="68"/>
      <c r="AG78" s="68"/>
      <c r="AH78" s="68"/>
      <c r="AI78" s="68"/>
      <c r="AJ78" s="68"/>
      <c r="AK78" s="68"/>
      <c r="AL78" s="68"/>
    </row>
    <row r="79" spans="1:38" s="2" customFormat="1" ht="18" customHeight="1">
      <c r="A79" s="119" t="s">
        <v>713</v>
      </c>
      <c r="B79" s="119"/>
      <c r="C79" s="119"/>
      <c r="D79" s="119" t="s">
        <v>38</v>
      </c>
      <c r="E79" s="119"/>
      <c r="F79" s="119"/>
      <c r="G79" s="119"/>
      <c r="H79" s="119"/>
      <c r="I79" s="119"/>
      <c r="J79" s="119" t="s">
        <v>39</v>
      </c>
      <c r="K79" s="119"/>
      <c r="L79" s="119"/>
      <c r="M79" s="119"/>
      <c r="N79" s="119"/>
      <c r="O79" s="119"/>
      <c r="P79" s="119"/>
      <c r="Q79" s="119"/>
      <c r="R79" s="119"/>
      <c r="S79" s="119"/>
      <c r="T79" s="119"/>
      <c r="U79" s="3"/>
      <c r="V79" s="69"/>
      <c r="W79" s="68"/>
      <c r="X79" s="68"/>
      <c r="Y79" s="68"/>
      <c r="Z79" s="68"/>
      <c r="AA79" s="68"/>
      <c r="AB79" s="68"/>
      <c r="AC79" s="68"/>
      <c r="AD79" s="68"/>
      <c r="AE79" s="68"/>
      <c r="AF79" s="68"/>
      <c r="AG79" s="68"/>
      <c r="AH79" s="68"/>
      <c r="AI79" s="68"/>
      <c r="AJ79" s="68"/>
      <c r="AK79" s="68"/>
      <c r="AL79" s="68"/>
    </row>
    <row r="80" spans="1:38" s="2" customFormat="1" ht="4.5" customHeight="1">
      <c r="A80" s="1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69"/>
      <c r="W80" s="68"/>
      <c r="X80" s="68"/>
      <c r="Y80" s="68"/>
      <c r="Z80" s="68"/>
      <c r="AA80" s="68"/>
      <c r="AB80" s="68"/>
      <c r="AC80" s="68"/>
      <c r="AD80" s="68"/>
      <c r="AE80" s="68"/>
      <c r="AF80" s="68"/>
      <c r="AG80" s="68"/>
      <c r="AH80" s="68"/>
      <c r="AI80" s="68"/>
      <c r="AJ80" s="68"/>
      <c r="AK80" s="68"/>
      <c r="AL80" s="68"/>
    </row>
    <row r="81" spans="1:38" s="2" customFormat="1" ht="36.75" hidden="1" customHeight="1">
      <c r="A81" s="1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69"/>
      <c r="W81" s="68"/>
      <c r="X81" s="68"/>
      <c r="Y81" s="68"/>
      <c r="Z81" s="68"/>
      <c r="AA81" s="68"/>
      <c r="AB81" s="68"/>
      <c r="AC81" s="68"/>
      <c r="AD81" s="68"/>
      <c r="AE81" s="68"/>
      <c r="AF81" s="68"/>
      <c r="AG81" s="68"/>
      <c r="AH81" s="68"/>
      <c r="AI81" s="68"/>
      <c r="AJ81" s="68"/>
      <c r="AK81" s="68"/>
      <c r="AL81" s="68"/>
    </row>
    <row r="82" spans="1:38" ht="38.25" hidden="1" customHeight="1">
      <c r="B82" s="147" t="s">
        <v>50</v>
      </c>
      <c r="C82" s="138"/>
      <c r="D82" s="138"/>
      <c r="E82" s="138"/>
      <c r="F82" s="138"/>
      <c r="G82" s="138"/>
      <c r="H82" s="147" t="s">
        <v>51</v>
      </c>
      <c r="I82" s="147"/>
      <c r="J82" s="147"/>
      <c r="K82" s="147"/>
      <c r="L82" s="147"/>
      <c r="M82" s="147"/>
      <c r="N82" s="148" t="s">
        <v>35</v>
      </c>
      <c r="O82" s="148"/>
      <c r="P82" s="148"/>
      <c r="Q82" s="148"/>
      <c r="R82" s="148"/>
      <c r="S82" s="148"/>
      <c r="T82" s="148"/>
    </row>
    <row r="83" spans="1:38" hidden="1">
      <c r="B83" s="47"/>
      <c r="C83" s="63"/>
      <c r="D83" s="63"/>
      <c r="E83" s="64"/>
      <c r="F83" s="64"/>
      <c r="G83" s="64"/>
      <c r="H83" s="65"/>
      <c r="I83" s="66"/>
      <c r="J83" s="66"/>
      <c r="K83" s="3"/>
      <c r="L83" s="3"/>
      <c r="M83" s="3"/>
      <c r="N83" s="3"/>
      <c r="O83" s="3"/>
      <c r="P83" s="3"/>
      <c r="Q83" s="3"/>
      <c r="R83" s="3"/>
      <c r="S83" s="3"/>
      <c r="T83" s="3"/>
    </row>
    <row r="84" spans="1:38" hidden="1">
      <c r="B84" s="138" t="s">
        <v>36</v>
      </c>
      <c r="C84" s="138"/>
      <c r="D84" s="140" t="s">
        <v>37</v>
      </c>
      <c r="E84" s="140"/>
      <c r="F84" s="140"/>
      <c r="G84" s="140"/>
      <c r="H84" s="140"/>
      <c r="I84" s="66"/>
      <c r="J84" s="66"/>
      <c r="K84" s="52"/>
      <c r="L84" s="52"/>
      <c r="M84" s="52"/>
      <c r="N84" s="52"/>
      <c r="O84" s="52"/>
      <c r="P84" s="52"/>
      <c r="Q84" s="52"/>
      <c r="R84" s="52"/>
      <c r="S84" s="52"/>
      <c r="T84" s="52"/>
    </row>
    <row r="85" spans="1:38" hidden="1"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</row>
    <row r="86" spans="1:38" hidden="1"/>
    <row r="87" spans="1:38" hidden="1"/>
    <row r="88" spans="1:38" hidden="1"/>
    <row r="89" spans="1:38" hidden="1"/>
    <row r="90" spans="1:38" hidden="1">
      <c r="B90" s="145"/>
      <c r="C90" s="145"/>
      <c r="D90" s="145"/>
      <c r="E90" s="145"/>
      <c r="F90" s="145"/>
      <c r="G90" s="145"/>
      <c r="H90" s="145"/>
      <c r="I90" s="145"/>
      <c r="J90" s="145"/>
      <c r="K90" s="145"/>
      <c r="L90" s="145"/>
      <c r="M90" s="145"/>
      <c r="N90" s="145" t="s">
        <v>39</v>
      </c>
      <c r="O90" s="145"/>
      <c r="P90" s="145"/>
      <c r="Q90" s="145"/>
      <c r="R90" s="145"/>
      <c r="S90" s="145"/>
      <c r="T90" s="145"/>
    </row>
  </sheetData>
  <sheetProtection formatCells="0" formatColumns="0" formatRows="0" insertColumns="0" insertRows="0" insertHyperlinks="0" deleteColumns="0" deleteRows="0" sort="0" autoFilter="0" pivotTables="0"/>
  <autoFilter ref="A9:AL62">
    <filterColumn colId="3" showButton="0"/>
    <filterColumn colId="12"/>
  </autoFilter>
  <mergeCells count="61">
    <mergeCell ref="B84:C84"/>
    <mergeCell ref="D84:H84"/>
    <mergeCell ref="B90:D90"/>
    <mergeCell ref="E90:G90"/>
    <mergeCell ref="H90:M90"/>
    <mergeCell ref="N90:T90"/>
    <mergeCell ref="B73:C73"/>
    <mergeCell ref="D73:H73"/>
    <mergeCell ref="A79:C79"/>
    <mergeCell ref="D79:I79"/>
    <mergeCell ref="J79:T79"/>
    <mergeCell ref="B82:G82"/>
    <mergeCell ref="H82:M82"/>
    <mergeCell ref="N82:T82"/>
    <mergeCell ref="G65:O65"/>
    <mergeCell ref="G66:O66"/>
    <mergeCell ref="G67:O67"/>
    <mergeCell ref="J69:T69"/>
    <mergeCell ref="J70:T70"/>
    <mergeCell ref="B71:H71"/>
    <mergeCell ref="J71:T71"/>
    <mergeCell ref="Q8:Q10"/>
    <mergeCell ref="R8:R9"/>
    <mergeCell ref="S8:S9"/>
    <mergeCell ref="T8:T10"/>
    <mergeCell ref="B10:G10"/>
    <mergeCell ref="B64:C64"/>
    <mergeCell ref="J8:J9"/>
    <mergeCell ref="K8:K9"/>
    <mergeCell ref="L8:L9"/>
    <mergeCell ref="M8:N8"/>
    <mergeCell ref="O8:O9"/>
    <mergeCell ref="P8:P9"/>
    <mergeCell ref="C8:C9"/>
    <mergeCell ref="D8:E9"/>
    <mergeCell ref="F8:F9"/>
    <mergeCell ref="G8:G9"/>
    <mergeCell ref="H8:H9"/>
    <mergeCell ref="I8:I9"/>
    <mergeCell ref="Y5:Y8"/>
    <mergeCell ref="Z5:AC7"/>
    <mergeCell ref="AD5:AE7"/>
    <mergeCell ref="AF5:AG7"/>
    <mergeCell ref="AH5:AI7"/>
    <mergeCell ref="AJ5:AK7"/>
    <mergeCell ref="B5:C5"/>
    <mergeCell ref="D5:G5"/>
    <mergeCell ref="M5:O5"/>
    <mergeCell ref="P5:T5"/>
    <mergeCell ref="W5:W8"/>
    <mergeCell ref="X5:X8"/>
    <mergeCell ref="B6:C6"/>
    <mergeCell ref="M6:O6"/>
    <mergeCell ref="P6:T6"/>
    <mergeCell ref="B8:B9"/>
    <mergeCell ref="H1:K1"/>
    <mergeCell ref="L1:T1"/>
    <mergeCell ref="B2:G2"/>
    <mergeCell ref="H2:T2"/>
    <mergeCell ref="B3:G3"/>
    <mergeCell ref="H3:T3"/>
  </mergeCells>
  <conditionalFormatting sqref="H11:P62">
    <cfRule type="cellIs" dxfId="3" priority="2" operator="greaterThan">
      <formula>10</formula>
    </cfRule>
  </conditionalFormatting>
  <conditionalFormatting sqref="C1:C78 C80:C1048576">
    <cfRule type="duplicateValues" dxfId="2" priority="1"/>
  </conditionalFormatting>
  <dataValidations count="2">
    <dataValidation type="list" allowBlank="1" showInputMessage="1" showErrorMessage="1" sqref="D5">
      <formula1>Ten_mon</formula1>
    </dataValidation>
    <dataValidation allowBlank="1" showInputMessage="1" showErrorMessage="1" errorTitle="Không xóa dữ liệu" error="Không xóa dữ liệu" prompt="Không xóa dữ liệu" sqref="D67 AL3:AL9 X3:AK4 W5:AK9 V11:W62"/>
  </dataValidations>
  <pageMargins left="0" right="0" top="0.23622047244094499" bottom="0.35433070866141703" header="0.15748031496063" footer="0.118110236220472"/>
  <pageSetup paperSize="9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10</vt:i4>
      </vt:variant>
      <vt:variant>
        <vt:lpstr>Named Ranges</vt:lpstr>
      </vt:variant>
      <vt:variant>
        <vt:i4>16</vt:i4>
      </vt:variant>
    </vt:vector>
  </HeadingPairs>
  <TitlesOfParts>
    <vt:vector size="26" baseType="lpstr">
      <vt:lpstr>PTTK_DBCL_PM_Nhom(1)</vt:lpstr>
      <vt:lpstr>PTTK_DBCL_PM_Nhom(2)</vt:lpstr>
      <vt:lpstr>PTTK_DBCL_PM_Nhom(3)</vt:lpstr>
      <vt:lpstr>PTTK_DBCL_PM_Nhom(4)</vt:lpstr>
      <vt:lpstr>PTTK_DBCL_PM_L14CNPM</vt:lpstr>
      <vt:lpstr>PTTK_DBCL_PM_E12CN</vt:lpstr>
      <vt:lpstr>An_ninh_mang_Nhom(1)</vt:lpstr>
      <vt:lpstr>PTHT_TT_Nhom(1)</vt:lpstr>
      <vt:lpstr>PTHT_TT_Nhom(2)</vt:lpstr>
      <vt:lpstr>DS_Lop</vt:lpstr>
      <vt:lpstr>'An_ninh_mang_Nhom(1)'!Print_Titles</vt:lpstr>
      <vt:lpstr>'PTHT_TT_Nhom(1)'!Print_Titles</vt:lpstr>
      <vt:lpstr>'PTHT_TT_Nhom(2)'!Print_Titles</vt:lpstr>
      <vt:lpstr>PTTK_DBCL_PM_E12CN!Print_Titles</vt:lpstr>
      <vt:lpstr>PTTK_DBCL_PM_L14CNPM!Print_Titles</vt:lpstr>
      <vt:lpstr>'PTTK_DBCL_PM_Nhom(1)'!Print_Titles</vt:lpstr>
      <vt:lpstr>'PTTK_DBCL_PM_Nhom(2)'!Print_Titles</vt:lpstr>
      <vt:lpstr>'PTTK_DBCL_PM_Nhom(3)'!Print_Titles</vt:lpstr>
      <vt:lpstr>'PTTK_DBCL_PM_Nhom(4)'!Print_Titles</vt:lpstr>
      <vt:lpstr>'An_ninh_mang_Nhom(1)'!Ten_mon</vt:lpstr>
      <vt:lpstr>'PTHT_TT_Nhom(1)'!Ten_mon</vt:lpstr>
      <vt:lpstr>'PTHT_TT_Nhom(2)'!Ten_mon</vt:lpstr>
      <vt:lpstr>PTTK_DBCL_PM_E12CN!Ten_mon</vt:lpstr>
      <vt:lpstr>'PTTK_DBCL_PM_Nhom(2)'!Ten_mon</vt:lpstr>
      <vt:lpstr>'PTTK_DBCL_PM_Nhom(4)'!Ten_mon</vt:lpstr>
      <vt:lpstr>Ten_mon</vt:lpstr>
    </vt:vector>
  </TitlesOfParts>
  <Company>Micrsoft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WindowsXP Professional SP3</dc:creator>
  <cp:lastModifiedBy>cuongnh</cp:lastModifiedBy>
  <cp:lastPrinted>2017-01-19T08:25:25Z</cp:lastPrinted>
  <dcterms:created xsi:type="dcterms:W3CDTF">2015-04-17T02:48:53Z</dcterms:created>
  <dcterms:modified xsi:type="dcterms:W3CDTF">2017-02-07T09:58:44Z</dcterms:modified>
</cp:coreProperties>
</file>