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'Nhóm(1)'!$A$8:$AM$11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P9" i="1"/>
  <c r="Q11" s="1"/>
  <c r="Q10" l="1"/>
  <c r="Z8"/>
  <c r="Y8"/>
  <c r="X10" l="1"/>
  <c r="R10"/>
  <c r="S10"/>
  <c r="R11"/>
  <c r="S11"/>
  <c r="AF8"/>
  <c r="P15"/>
  <c r="P16"/>
  <c r="AD8"/>
  <c r="AB8"/>
  <c r="AC8"/>
  <c r="AL8" l="1"/>
  <c r="D15" s="1"/>
  <c r="D18"/>
  <c r="D16"/>
  <c r="AJ8"/>
  <c r="AH8"/>
  <c r="AA8" l="1"/>
  <c r="AK8" l="1"/>
  <c r="P14"/>
  <c r="D14"/>
  <c r="AG8"/>
  <c r="AM8"/>
  <c r="AE8"/>
  <c r="AI8"/>
</calcChain>
</file>

<file path=xl/sharedStrings.xml><?xml version="1.0" encoding="utf-8"?>
<sst xmlns="http://schemas.openxmlformats.org/spreadsheetml/2006/main" count="81" uniqueCount="64">
  <si>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</si>
  <si>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</si>
  <si>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</si>
  <si>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</si>
  <si>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</si>
  <si>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</si>
  <si>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</si>
  <si>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</si>
  <si>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</si>
  <si>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</si>
  <si>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</si>
  <si>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</si>
  <si>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</si>
  <si>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</si>
  <si>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</si>
  <si>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</si>
  <si>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</si>
  <si>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</si>
  <si>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</si>
  <si>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</si>
  <si>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</si>
  <si>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</si>
  <si>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</si>
  <si>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</si>
  <si>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</si>
  <si>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</si>
  <si>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</si>
  <si>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</si>
  <si>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</si>
  <si>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</si>
  <si>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</si>
  <si>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</si>
  <si>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</si>
  <si>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</si>
  <si>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</si>
  <si>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</si>
  <si>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</si>
  <si>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</si>
  <si>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</si>
  <si>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</si>
  <si>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</si>
  <si>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</si>
  <si>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</si>
  <si>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</si>
  <si>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</si>
  <si>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2 học kỳ I năm học 2016 - 2017 </t>
  </si>
  <si>
    <t>Nhóm</t>
  </si>
  <si>
    <t>Kỹ thuật vi xử lý</t>
  </si>
  <si>
    <t>Mã HP: INT1330</t>
  </si>
  <si>
    <t>B14DCCN106</t>
  </si>
  <si>
    <t>Phùng Hưng</t>
  </si>
  <si>
    <t>Thịnh</t>
  </si>
  <si>
    <t>10/03/96</t>
  </si>
  <si>
    <t>D14CQCN01-B</t>
  </si>
  <si>
    <t>B112104005</t>
  </si>
  <si>
    <t>Lưu Văn</t>
  </si>
  <si>
    <t>Ban</t>
  </si>
  <si>
    <t>10/061992</t>
  </si>
  <si>
    <t>D11HTTT2</t>
  </si>
  <si>
    <t>Ngày thi: 16/03/2017</t>
  </si>
  <si>
    <t>Giờ thi: 18h00</t>
  </si>
  <si>
    <t>BẢNG ĐIỂM HỌC PHẦN</t>
  </si>
  <si>
    <t>Hà Nội, ngày 20 tháng 03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</si>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</sst>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0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9"/>
  <sheetViews>
    <sheetView tabSelected="1" workbookViewId="0">
      <pane ySplit="3" topLeftCell="A4" activePane="bottomLeft" state="frozen"/>
      <selection activeCell="A6" sqref="A6:XFD6"/>
      <selection pane="bottomLeft" activeCell="A20" sqref="A20:XFD4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47"/>
    <col min="25" max="25" width="9.125" style="47" bestFit="1" customWidth="1"/>
    <col min="26" max="26" width="9" style="47"/>
    <col min="27" max="27" width="10.375" style="47" bestFit="1" customWidth="1"/>
    <col min="28" max="28" width="9.125" style="47" bestFit="1" customWidth="1"/>
    <col min="29" max="39" width="9" style="47"/>
    <col min="40" max="16384" width="9" style="1"/>
  </cols>
  <sheetData>
    <row r="1" spans="1:39" ht="27.75" customHeight="1">
      <c r="B1" s="86" t="s">
        <v>0</v>
      </c>
      <c r="C1" s="86"/>
      <c r="D1" s="86"/>
      <c r="E1" s="86"/>
      <c r="F1" s="86"/>
      <c r="G1" s="86"/>
      <c r="H1" s="87" t="s">
        <v>61</v>
      </c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3"/>
    </row>
    <row r="2" spans="1:39" ht="25.5" customHeight="1">
      <c r="B2" s="88" t="s">
        <v>1</v>
      </c>
      <c r="C2" s="88"/>
      <c r="D2" s="88"/>
      <c r="E2" s="88"/>
      <c r="F2" s="88"/>
      <c r="G2" s="88"/>
      <c r="H2" s="89" t="s">
        <v>45</v>
      </c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4"/>
      <c r="W2" s="5"/>
      <c r="AE2" s="48"/>
      <c r="AF2" s="49"/>
      <c r="AG2" s="48"/>
      <c r="AH2" s="48"/>
      <c r="AI2" s="48"/>
      <c r="AJ2" s="49"/>
      <c r="AK2" s="48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0"/>
      <c r="AJ3" s="50"/>
    </row>
    <row r="4" spans="1:39" ht="23.25" customHeight="1">
      <c r="B4" s="92" t="s">
        <v>2</v>
      </c>
      <c r="C4" s="92"/>
      <c r="D4" s="83" t="s">
        <v>47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5" t="s">
        <v>48</v>
      </c>
      <c r="Q4" s="85"/>
      <c r="R4" s="85"/>
      <c r="S4" s="85"/>
      <c r="T4" s="85"/>
      <c r="U4" s="85"/>
      <c r="X4" s="48"/>
      <c r="Y4" s="90" t="s">
        <v>41</v>
      </c>
      <c r="Z4" s="90" t="s">
        <v>8</v>
      </c>
      <c r="AA4" s="90" t="s">
        <v>40</v>
      </c>
      <c r="AB4" s="90" t="s">
        <v>39</v>
      </c>
      <c r="AC4" s="90"/>
      <c r="AD4" s="90"/>
      <c r="AE4" s="90"/>
      <c r="AF4" s="90" t="s">
        <v>38</v>
      </c>
      <c r="AG4" s="90"/>
      <c r="AH4" s="90" t="s">
        <v>36</v>
      </c>
      <c r="AI4" s="90"/>
      <c r="AJ4" s="90" t="s">
        <v>37</v>
      </c>
      <c r="AK4" s="90"/>
      <c r="AL4" s="90" t="s">
        <v>35</v>
      </c>
      <c r="AM4" s="90"/>
    </row>
    <row r="5" spans="1:39" ht="17.25" customHeight="1">
      <c r="B5" s="91" t="s">
        <v>3</v>
      </c>
      <c r="C5" s="91"/>
      <c r="D5" s="9">
        <v>3</v>
      </c>
      <c r="G5" s="84" t="s">
        <v>59</v>
      </c>
      <c r="H5" s="84"/>
      <c r="I5" s="84"/>
      <c r="J5" s="84"/>
      <c r="K5" s="84"/>
      <c r="L5" s="84"/>
      <c r="M5" s="84"/>
      <c r="N5" s="84"/>
      <c r="O5" s="84"/>
      <c r="P5" s="84" t="s">
        <v>60</v>
      </c>
      <c r="Q5" s="84"/>
      <c r="R5" s="84"/>
      <c r="S5" s="84"/>
      <c r="T5" s="84"/>
      <c r="U5" s="84"/>
      <c r="X5" s="48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44"/>
      <c r="Q6" s="3"/>
      <c r="R6" s="3"/>
      <c r="S6" s="3"/>
      <c r="T6" s="3"/>
      <c r="U6" s="3"/>
      <c r="X6" s="48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</row>
    <row r="7" spans="1:39" ht="44.25" customHeight="1">
      <c r="B7" s="93" t="s">
        <v>4</v>
      </c>
      <c r="C7" s="95" t="s">
        <v>5</v>
      </c>
      <c r="D7" s="97" t="s">
        <v>6</v>
      </c>
      <c r="E7" s="98"/>
      <c r="F7" s="93" t="s">
        <v>7</v>
      </c>
      <c r="G7" s="93" t="s">
        <v>8</v>
      </c>
      <c r="H7" s="82" t="s">
        <v>9</v>
      </c>
      <c r="I7" s="82" t="s">
        <v>10</v>
      </c>
      <c r="J7" s="82" t="s">
        <v>11</v>
      </c>
      <c r="K7" s="82" t="s">
        <v>12</v>
      </c>
      <c r="L7" s="81" t="s">
        <v>13</v>
      </c>
      <c r="M7" s="81" t="s">
        <v>14</v>
      </c>
      <c r="N7" s="81" t="s">
        <v>15</v>
      </c>
      <c r="O7" s="106" t="s">
        <v>16</v>
      </c>
      <c r="P7" s="81" t="s">
        <v>17</v>
      </c>
      <c r="Q7" s="93" t="s">
        <v>18</v>
      </c>
      <c r="R7" s="81" t="s">
        <v>19</v>
      </c>
      <c r="S7" s="93" t="s">
        <v>20</v>
      </c>
      <c r="T7" s="93" t="s">
        <v>21</v>
      </c>
      <c r="U7" s="93" t="s">
        <v>46</v>
      </c>
      <c r="X7" s="48"/>
      <c r="Y7" s="90"/>
      <c r="Z7" s="90"/>
      <c r="AA7" s="90"/>
      <c r="AB7" s="51" t="s">
        <v>22</v>
      </c>
      <c r="AC7" s="51" t="s">
        <v>23</v>
      </c>
      <c r="AD7" s="51" t="s">
        <v>24</v>
      </c>
      <c r="AE7" s="51" t="s">
        <v>25</v>
      </c>
      <c r="AF7" s="51" t="s">
        <v>26</v>
      </c>
      <c r="AG7" s="51" t="s">
        <v>25</v>
      </c>
      <c r="AH7" s="51" t="s">
        <v>26</v>
      </c>
      <c r="AI7" s="51" t="s">
        <v>25</v>
      </c>
      <c r="AJ7" s="51" t="s">
        <v>26</v>
      </c>
      <c r="AK7" s="51" t="s">
        <v>25</v>
      </c>
      <c r="AL7" s="51" t="s">
        <v>26</v>
      </c>
      <c r="AM7" s="52" t="s">
        <v>25</v>
      </c>
    </row>
    <row r="8" spans="1:39" ht="44.25" customHeight="1">
      <c r="B8" s="94"/>
      <c r="C8" s="96"/>
      <c r="D8" s="99"/>
      <c r="E8" s="100"/>
      <c r="F8" s="94"/>
      <c r="G8" s="94"/>
      <c r="H8" s="82"/>
      <c r="I8" s="82"/>
      <c r="J8" s="82"/>
      <c r="K8" s="82"/>
      <c r="L8" s="81"/>
      <c r="M8" s="81"/>
      <c r="N8" s="81"/>
      <c r="O8" s="106"/>
      <c r="P8" s="81"/>
      <c r="Q8" s="101"/>
      <c r="R8" s="81"/>
      <c r="S8" s="94"/>
      <c r="T8" s="101"/>
      <c r="U8" s="101"/>
      <c r="W8" s="12"/>
      <c r="X8" s="48"/>
      <c r="Y8" s="53" t="str">
        <f>+D4</f>
        <v>Kỹ thuật vi xử lý</v>
      </c>
      <c r="Z8" s="54" t="str">
        <f>+P4</f>
        <v>Mã HP: INT1330</v>
      </c>
      <c r="AA8" s="55">
        <f>+$AJ$8+$AL$8+$AH$8</f>
        <v>2</v>
      </c>
      <c r="AB8" s="49">
        <f>COUNTIF($T$9:$T$50,"Khiển trách")</f>
        <v>0</v>
      </c>
      <c r="AC8" s="49">
        <f>COUNTIF($T$9:$T$50,"Cảnh cáo")</f>
        <v>0</v>
      </c>
      <c r="AD8" s="49">
        <f>COUNTIF($T$9:$T$50,"Đình chỉ thi")</f>
        <v>0</v>
      </c>
      <c r="AE8" s="56">
        <f>+($AB$8+$AC$8+$AD$8)/$AA$8*100%</f>
        <v>0</v>
      </c>
      <c r="AF8" s="49">
        <f>SUM(COUNTIF($T$9:$T$48,"Vắng"),COUNTIF($T$9:$T$48,"Vắng có phép"))</f>
        <v>2</v>
      </c>
      <c r="AG8" s="57">
        <f>+$AF$8/$AA$8</f>
        <v>1</v>
      </c>
      <c r="AH8" s="58">
        <f>COUNTIF($X$9:$X$48,"Thi lại")</f>
        <v>0</v>
      </c>
      <c r="AI8" s="57">
        <f>+$AH$8/$AA$8</f>
        <v>0</v>
      </c>
      <c r="AJ8" s="58">
        <f>COUNTIF($X$9:$X$49,"Học lại")</f>
        <v>2</v>
      </c>
      <c r="AK8" s="57">
        <f>+$AJ$8/$AA$8</f>
        <v>1</v>
      </c>
      <c r="AL8" s="49">
        <f>COUNTIF($X$10:$X$49,"Đạt")</f>
        <v>0</v>
      </c>
      <c r="AM8" s="56">
        <f>+$AL$8/$AA$8</f>
        <v>0</v>
      </c>
    </row>
    <row r="9" spans="1:39" ht="14.25" customHeight="1">
      <c r="B9" s="102" t="s">
        <v>27</v>
      </c>
      <c r="C9" s="103"/>
      <c r="D9" s="103"/>
      <c r="E9" s="103"/>
      <c r="F9" s="103"/>
      <c r="G9" s="10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45">
        <f>100-(H9+I9+J9+K9)</f>
        <v>60</v>
      </c>
      <c r="Q9" s="94"/>
      <c r="R9" s="18"/>
      <c r="S9" s="18"/>
      <c r="T9" s="94"/>
      <c r="U9" s="94"/>
      <c r="X9" s="48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</row>
    <row r="10" spans="1:39" ht="50.25" customHeight="1">
      <c r="B10" s="19">
        <v>1</v>
      </c>
      <c r="C10" s="20" t="s">
        <v>49</v>
      </c>
      <c r="D10" s="21" t="s">
        <v>50</v>
      </c>
      <c r="E10" s="22" t="s">
        <v>51</v>
      </c>
      <c r="F10" s="20" t="s">
        <v>52</v>
      </c>
      <c r="G10" s="20" t="s">
        <v>53</v>
      </c>
      <c r="H10" s="23">
        <v>8</v>
      </c>
      <c r="I10" s="23">
        <v>5</v>
      </c>
      <c r="J10" s="23" t="s">
        <v>28</v>
      </c>
      <c r="K10" s="23">
        <v>7</v>
      </c>
      <c r="L10" s="24"/>
      <c r="M10" s="24"/>
      <c r="N10" s="24"/>
      <c r="O10" s="61"/>
      <c r="P10" s="25">
        <v>0</v>
      </c>
      <c r="Q10" s="26">
        <f>ROUND(SUMPRODUCT(H10:P10,$H$9:$P$9)/100,1)</f>
        <v>2.7</v>
      </c>
      <c r="R10" s="27" t="str">
        <f t="shared" ref="R10:R1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7" t="str">
        <f t="shared" ref="S10:S11" si="1">IF($Q10&lt;4,"Kém",IF(AND($Q10&gt;=4,$Q10&lt;=5.4),"Trung bình yếu",IF(AND($Q10&gt;=5.5,$Q10&lt;=6.9),"Trung bình",IF(AND($Q10&gt;=7,$Q10&lt;=8.4),"Khá",IF(AND($Q10&gt;=8.5,$Q10&lt;=10),"Giỏi","")))))</f>
        <v>Kém</v>
      </c>
      <c r="T10" s="65" t="s">
        <v>63</v>
      </c>
      <c r="U10" s="28">
        <v>1</v>
      </c>
      <c r="V10" s="3"/>
      <c r="W10" s="29"/>
      <c r="X10" s="60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</row>
    <row r="11" spans="1:39" ht="50.25" customHeight="1">
      <c r="B11" s="66">
        <v>2</v>
      </c>
      <c r="C11" s="67" t="s">
        <v>54</v>
      </c>
      <c r="D11" s="68" t="s">
        <v>55</v>
      </c>
      <c r="E11" s="69" t="s">
        <v>56</v>
      </c>
      <c r="F11" s="70" t="s">
        <v>57</v>
      </c>
      <c r="G11" s="67" t="s">
        <v>58</v>
      </c>
      <c r="H11" s="71">
        <v>10</v>
      </c>
      <c r="I11" s="71">
        <v>2</v>
      </c>
      <c r="J11" s="71" t="s">
        <v>28</v>
      </c>
      <c r="K11" s="71">
        <v>2</v>
      </c>
      <c r="L11" s="72"/>
      <c r="M11" s="72"/>
      <c r="N11" s="72"/>
      <c r="O11" s="73"/>
      <c r="P11" s="74">
        <v>0</v>
      </c>
      <c r="Q11" s="75">
        <f>ROUND(SUMPRODUCT(H11:P11,$H$9:$P$9)/100,0)</f>
        <v>2</v>
      </c>
      <c r="R11" s="76" t="str">
        <f t="shared" si="0"/>
        <v>F</v>
      </c>
      <c r="S11" s="77" t="str">
        <f t="shared" si="1"/>
        <v>Kém</v>
      </c>
      <c r="T11" s="78" t="s">
        <v>63</v>
      </c>
      <c r="U11" s="79">
        <v>10</v>
      </c>
      <c r="V11" s="3"/>
      <c r="W11" s="29"/>
      <c r="X11" s="60" t="s">
        <v>37</v>
      </c>
      <c r="Y11" s="59"/>
      <c r="Z11" s="59"/>
      <c r="AA11" s="59"/>
      <c r="AB11" s="51"/>
      <c r="AC11" s="51"/>
      <c r="AD11" s="51"/>
      <c r="AE11" s="51"/>
      <c r="AF11" s="50"/>
      <c r="AG11" s="51"/>
      <c r="AH11" s="51"/>
      <c r="AI11" s="51"/>
      <c r="AJ11" s="51"/>
      <c r="AK11" s="51"/>
      <c r="AL11" s="51"/>
      <c r="AM11" s="52"/>
    </row>
    <row r="12" spans="1:39" ht="9" customHeight="1">
      <c r="A12" s="2"/>
      <c r="B12" s="30"/>
      <c r="C12" s="31"/>
      <c r="D12" s="31"/>
      <c r="E12" s="32"/>
      <c r="F12" s="32"/>
      <c r="G12" s="32"/>
      <c r="H12" s="33"/>
      <c r="I12" s="34"/>
      <c r="J12" s="34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"/>
    </row>
    <row r="13" spans="1:39" ht="16.5">
      <c r="A13" s="2"/>
      <c r="B13" s="105" t="s">
        <v>29</v>
      </c>
      <c r="C13" s="105"/>
      <c r="D13" s="31"/>
      <c r="E13" s="32"/>
      <c r="F13" s="32"/>
      <c r="G13" s="32"/>
      <c r="H13" s="33"/>
      <c r="I13" s="34"/>
      <c r="J13" s="34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"/>
    </row>
    <row r="14" spans="1:39" ht="16.5" customHeight="1">
      <c r="A14" s="2"/>
      <c r="B14" s="36" t="s">
        <v>30</v>
      </c>
      <c r="C14" s="36"/>
      <c r="D14" s="37">
        <f>+$AA$8</f>
        <v>2</v>
      </c>
      <c r="E14" s="38" t="s">
        <v>31</v>
      </c>
      <c r="F14" s="80" t="s">
        <v>32</v>
      </c>
      <c r="G14" s="80"/>
      <c r="H14" s="80"/>
      <c r="I14" s="80"/>
      <c r="J14" s="80"/>
      <c r="K14" s="80"/>
      <c r="L14" s="80"/>
      <c r="M14" s="80"/>
      <c r="N14" s="80"/>
      <c r="O14" s="80"/>
      <c r="P14" s="39">
        <f>$AA$8 -COUNTIF($T$9:$T$180,"Vắng") -COUNTIF($T$9:$T$180,"Vắng có phép") - COUNTIF($T$9:$T$180,"Đình chỉ thi") - COUNTIF($T$9:$T$180,"Không đủ ĐKDT")</f>
        <v>0</v>
      </c>
      <c r="Q14" s="39"/>
      <c r="R14" s="39"/>
      <c r="S14" s="40"/>
      <c r="T14" s="41" t="s">
        <v>31</v>
      </c>
      <c r="U14" s="40"/>
      <c r="V14" s="3"/>
    </row>
    <row r="15" spans="1:39" ht="16.5" customHeight="1">
      <c r="A15" s="2"/>
      <c r="B15" s="36" t="s">
        <v>33</v>
      </c>
      <c r="C15" s="36"/>
      <c r="D15" s="37">
        <f>+$AL$8</f>
        <v>0</v>
      </c>
      <c r="E15" s="38" t="s">
        <v>31</v>
      </c>
      <c r="F15" s="80" t="s">
        <v>34</v>
      </c>
      <c r="G15" s="80"/>
      <c r="H15" s="80"/>
      <c r="I15" s="80"/>
      <c r="J15" s="80"/>
      <c r="K15" s="80"/>
      <c r="L15" s="80"/>
      <c r="M15" s="80"/>
      <c r="N15" s="80"/>
      <c r="O15" s="80"/>
      <c r="P15" s="42">
        <f>COUNTIF($T$9:$T$56,"Vắng")</f>
        <v>2</v>
      </c>
      <c r="Q15" s="42"/>
      <c r="R15" s="42"/>
      <c r="S15" s="43"/>
      <c r="T15" s="41" t="s">
        <v>31</v>
      </c>
      <c r="U15" s="43"/>
      <c r="V15" s="3"/>
    </row>
    <row r="16" spans="1:39" ht="16.5" customHeight="1">
      <c r="A16" s="2"/>
      <c r="B16" s="36" t="s">
        <v>42</v>
      </c>
      <c r="C16" s="36"/>
      <c r="D16" s="46">
        <f>COUNTIF(X10:X11,"Học lại")</f>
        <v>2</v>
      </c>
      <c r="E16" s="38" t="s">
        <v>31</v>
      </c>
      <c r="F16" s="80" t="s">
        <v>43</v>
      </c>
      <c r="G16" s="80"/>
      <c r="H16" s="80"/>
      <c r="I16" s="80"/>
      <c r="J16" s="80"/>
      <c r="K16" s="80"/>
      <c r="L16" s="80"/>
      <c r="M16" s="80"/>
      <c r="N16" s="80"/>
      <c r="O16" s="80"/>
      <c r="P16" s="39">
        <f>COUNTIF($T$9:$T$56,"Vắng có phép")</f>
        <v>0</v>
      </c>
      <c r="Q16" s="39"/>
      <c r="R16" s="39"/>
      <c r="S16" s="40"/>
      <c r="T16" s="41" t="s">
        <v>31</v>
      </c>
      <c r="U16" s="40"/>
      <c r="V16" s="3"/>
    </row>
    <row r="17" spans="1:22" ht="3" customHeight="1">
      <c r="A17" s="2"/>
      <c r="B17" s="30"/>
      <c r="C17" s="31"/>
      <c r="D17" s="31"/>
      <c r="E17" s="32"/>
      <c r="F17" s="32"/>
      <c r="G17" s="32"/>
      <c r="H17" s="33"/>
      <c r="I17" s="34"/>
      <c r="J17" s="34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"/>
    </row>
    <row r="18" spans="1:22">
      <c r="B18" s="62" t="s">
        <v>44</v>
      </c>
      <c r="C18" s="62"/>
      <c r="D18" s="63">
        <f>COUNTIF(X10:X11,"Thi lại")</f>
        <v>0</v>
      </c>
      <c r="E18" s="64" t="s">
        <v>31</v>
      </c>
      <c r="F18" s="3"/>
      <c r="G18" s="3"/>
      <c r="H18" s="3"/>
      <c r="I18" s="3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3"/>
    </row>
    <row r="19" spans="1:22" ht="24.75" customHeight="1">
      <c r="B19" s="62"/>
      <c r="C19" s="62"/>
      <c r="D19" s="63"/>
      <c r="E19" s="64"/>
      <c r="F19" s="3"/>
      <c r="G19" s="3"/>
      <c r="H19" s="3"/>
      <c r="I19" s="3"/>
      <c r="J19" s="107" t="s">
        <v>62</v>
      </c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3"/>
    </row>
  </sheetData>
  <sheetProtection formatCells="0" formatColumns="0" formatRows="0" insertColumns="0" insertRows="0" insertHyperlinks="0" deleteColumns="0" deleteRows="0" sort="0" autoFilter="0" pivotTables="0"/>
  <autoFilter ref="A8:AM11">
    <filterColumn colId="3" showButton="0"/>
  </autoFilter>
  <mergeCells count="44">
    <mergeCell ref="F16:O16"/>
    <mergeCell ref="J19:U19"/>
    <mergeCell ref="AB4:AE6"/>
    <mergeCell ref="S7:S8"/>
    <mergeCell ref="T7:T9"/>
    <mergeCell ref="U7:U9"/>
    <mergeCell ref="B9:G9"/>
    <mergeCell ref="B13:C13"/>
    <mergeCell ref="M7:M8"/>
    <mergeCell ref="N7:N8"/>
    <mergeCell ref="O7:O8"/>
    <mergeCell ref="P7:P8"/>
    <mergeCell ref="Q7:Q9"/>
    <mergeCell ref="R7:R8"/>
    <mergeCell ref="G7:G8"/>
    <mergeCell ref="J18:U18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14:O14"/>
    <mergeCell ref="F15:O15"/>
    <mergeCell ref="L7:L8"/>
    <mergeCell ref="H7:H8"/>
    <mergeCell ref="D4:O4"/>
    <mergeCell ref="G5:O5"/>
  </mergeCells>
  <conditionalFormatting sqref="P10:P11 H10:N11">
    <cfRule type="cellIs" dxfId="4" priority="13" operator="greaterThan">
      <formula>10</formula>
    </cfRule>
  </conditionalFormatting>
  <conditionalFormatting sqref="O1:O1048576">
    <cfRule type="duplicateValues" dxfId="3" priority="5"/>
  </conditionalFormatting>
  <conditionalFormatting sqref="C1:C1048576">
    <cfRule type="duplicateValues" dxfId="2" priority="4"/>
  </conditionalFormatting>
  <conditionalFormatting sqref="O1">
    <cfRule type="duplicateValues" dxfId="1" priority="3"/>
  </conditionalFormatting>
  <conditionalFormatting sqref="O19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X10:X11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2017-03-20T10:14:07Z</cp:lastPrinted>
  <dcterms:created xsi:type="dcterms:W3CDTF">2015-04-17T02:48:53Z</dcterms:created>
  <dcterms:modified xsi:type="dcterms:W3CDTF">2017-03-21T08:46:07Z</dcterms:modified>
</cp:coreProperties>
</file>