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'Nhom(1)'!$A$8:$AL$11</definedName>
    <definedName name="_xlnm.Print_Titles" localSheetId="0">'Nhom(1)'!$4:$9</definedName>
  </definedNames>
  <calcPr calcId="124519"/>
</workbook>
</file>

<file path=xl/calcChain.xml><?xml version="1.0" encoding="utf-8"?>
<calcChain xmlns="http://schemas.openxmlformats.org/spreadsheetml/2006/main">
  <c r="X8" i="1"/>
  <c r="W8"/>
  <c r="P9"/>
  <c r="Q10" s="1"/>
  <c r="Q11" l="1"/>
  <c r="T10"/>
  <c r="V10" s="1"/>
  <c r="P15" l="1"/>
  <c r="P16"/>
  <c r="V11"/>
  <c r="S11"/>
  <c r="R10"/>
  <c r="R11"/>
  <c r="S10"/>
  <c r="AB8" l="1"/>
  <c r="Z8"/>
  <c r="AD8"/>
  <c r="AA8"/>
  <c r="D18" l="1"/>
  <c r="D16"/>
  <c r="AJ8"/>
  <c r="D15" s="1"/>
  <c r="AF8"/>
  <c r="AH8"/>
  <c r="Y8" l="1"/>
  <c r="D14" l="1"/>
  <c r="P14"/>
  <c r="AG8"/>
  <c r="AE8"/>
  <c r="AC8"/>
  <c r="AK8"/>
  <c r="AI8"/>
</calcChain>
</file>

<file path=xl/sharedStrings.xml><?xml version="1.0" encoding="utf-8"?>
<sst xmlns="http://schemas.openxmlformats.org/spreadsheetml/2006/main" count="80" uniqueCount="65">
  <si>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</si>
  <si>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</si>
  <si>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</si>
  <si>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</si>
  <si>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</si>
  <si>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</si>
  <si>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</si>
  <si>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</si>
  <si>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</si>
  <si>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</si>
  <si>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</si>
  <si>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</si>
  <si>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</si>
  <si>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</si>
  <si>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</si>
  <si>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</si>
  <si>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</si>
  <si>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</si>
  <si>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</si>
  <si>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</si>
  <si>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</si>
  <si>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</si>
  <si>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</si>
  <si>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</si>
  <si>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</si>
  <si>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</si>
  <si>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</si>
  <si>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</si>
  <si>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</si>
  <si>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</si>
  <si>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</si>
  <si>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</si>
  <si>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</si>
  <si>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</si>
  <si>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</si>
  <si>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</si>
  <si>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</si>
  <si>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</si>
  <si>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</si>
  <si>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</si>
  <si>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</si>
  <si>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</si>
  <si>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</si>
  <si>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</si>
  <si>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- Số SV thi không đạt:</t>
  </si>
  <si>
    <t>- Số SV vắng thi có phép:</t>
  </si>
  <si>
    <t>Thi lần 2 học I năm học 2016 - 2017</t>
  </si>
  <si>
    <t>Nhóm</t>
  </si>
  <si>
    <t>An toàn và bảo mật hệ thống thông tin</t>
  </si>
  <si>
    <t>Mã HP: INT1303</t>
  </si>
  <si>
    <t>1021040102</t>
  </si>
  <si>
    <t>Nguyễn Thái</t>
  </si>
  <si>
    <t>Học</t>
  </si>
  <si>
    <t>22-07-1992</t>
  </si>
  <si>
    <t>D11HTTT1</t>
  </si>
  <si>
    <t>1021040032</t>
  </si>
  <si>
    <t>Phạm Hồng</t>
  </si>
  <si>
    <t>Long</t>
  </si>
  <si>
    <t>4/10/1992</t>
  </si>
  <si>
    <t>D11CNPM3</t>
  </si>
  <si>
    <t>Tính điểm lần 1</t>
  </si>
  <si>
    <t>Ngày thi: 19/03/2017</t>
  </si>
  <si>
    <t>Giờ thi: 10h00</t>
  </si>
  <si>
    <t>BẢNG ĐIỂM HỌC PHẦN</t>
  </si>
  <si>
    <t>Hà Nội, ngày 21 tháng 03 năm 2017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</si>
</sst>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18" fillId="0" borderId="0"/>
  </cellStyleXfs>
  <cellXfs count="10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23" fillId="0" borderId="0" xfId="0" applyFont="1" applyBorder="1" applyAlignment="1" applyProtection="1">
      <alignment horizontal="justify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Border="1" applyProtection="1">
      <protection hidden="1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9"/>
  <sheetViews>
    <sheetView tabSelected="1" workbookViewId="0">
      <pane ySplit="3" topLeftCell="A4" activePane="bottomLeft" state="frozen"/>
      <selection activeCell="A6" sqref="A6:XFD6"/>
      <selection pane="bottomLeft" activeCell="D4" sqref="D4:O4"/>
    </sheetView>
  </sheetViews>
  <sheetFormatPr defaultRowHeight="15.75"/>
  <cols>
    <col min="1" max="1" width="1.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8.125" style="1" hidden="1" customWidth="1"/>
    <col min="16" max="16" width="5.8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1.625" style="1" customWidth="1"/>
    <col min="21" max="21" width="5.875" style="1" customWidth="1"/>
    <col min="22" max="22" width="6.5" style="43" customWidth="1"/>
    <col min="23" max="38" width="9" style="42"/>
    <col min="39" max="16384" width="9" style="1"/>
  </cols>
  <sheetData>
    <row r="1" spans="1:38" ht="27.75" customHeight="1">
      <c r="B1" s="98" t="s">
        <v>0</v>
      </c>
      <c r="C1" s="98"/>
      <c r="D1" s="98"/>
      <c r="E1" s="98"/>
      <c r="F1" s="98"/>
      <c r="G1" s="98"/>
      <c r="H1" s="103" t="s">
        <v>63</v>
      </c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</row>
    <row r="2" spans="1:38" ht="25.5" customHeight="1">
      <c r="B2" s="99" t="s">
        <v>1</v>
      </c>
      <c r="C2" s="99"/>
      <c r="D2" s="99"/>
      <c r="E2" s="99"/>
      <c r="F2" s="99"/>
      <c r="G2" s="99"/>
      <c r="H2" s="104" t="s">
        <v>46</v>
      </c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64"/>
      <c r="AD2" s="43"/>
      <c r="AE2" s="44"/>
      <c r="AF2" s="43"/>
      <c r="AG2" s="43"/>
      <c r="AH2" s="43"/>
      <c r="AI2" s="44"/>
      <c r="AJ2" s="43"/>
    </row>
    <row r="3" spans="1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64"/>
      <c r="AE3" s="45"/>
      <c r="AI3" s="45"/>
    </row>
    <row r="4" spans="1:38" ht="23.25" customHeight="1">
      <c r="B4" s="101" t="s">
        <v>2</v>
      </c>
      <c r="C4" s="101"/>
      <c r="D4" s="102" t="s">
        <v>48</v>
      </c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5" t="s">
        <v>49</v>
      </c>
      <c r="Q4" s="105"/>
      <c r="R4" s="105"/>
      <c r="S4" s="105"/>
      <c r="T4" s="105"/>
      <c r="U4" s="105"/>
      <c r="W4" s="81" t="s">
        <v>40</v>
      </c>
      <c r="X4" s="81" t="s">
        <v>8</v>
      </c>
      <c r="Y4" s="81" t="s">
        <v>39</v>
      </c>
      <c r="Z4" s="81" t="s">
        <v>38</v>
      </c>
      <c r="AA4" s="81"/>
      <c r="AB4" s="81"/>
      <c r="AC4" s="81"/>
      <c r="AD4" s="81" t="s">
        <v>37</v>
      </c>
      <c r="AE4" s="81"/>
      <c r="AF4" s="81" t="s">
        <v>35</v>
      </c>
      <c r="AG4" s="81"/>
      <c r="AH4" s="81" t="s">
        <v>36</v>
      </c>
      <c r="AI4" s="81"/>
      <c r="AJ4" s="81" t="s">
        <v>34</v>
      </c>
      <c r="AK4" s="81"/>
      <c r="AL4" s="59"/>
    </row>
    <row r="5" spans="1:38" ht="17.25" customHeight="1">
      <c r="B5" s="100" t="s">
        <v>3</v>
      </c>
      <c r="C5" s="100"/>
      <c r="D5" s="8">
        <v>3</v>
      </c>
      <c r="G5" s="97" t="s">
        <v>61</v>
      </c>
      <c r="H5" s="97"/>
      <c r="I5" s="97"/>
      <c r="J5" s="97"/>
      <c r="K5" s="97"/>
      <c r="L5" s="97"/>
      <c r="M5" s="97"/>
      <c r="N5" s="97"/>
      <c r="O5" s="97"/>
      <c r="P5" s="97" t="s">
        <v>62</v>
      </c>
      <c r="Q5" s="97"/>
      <c r="R5" s="97"/>
      <c r="S5" s="97"/>
      <c r="T5" s="97"/>
      <c r="U5" s="97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59"/>
    </row>
    <row r="6" spans="1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40"/>
      <c r="Q6" s="3"/>
      <c r="R6" s="3"/>
      <c r="S6" s="3"/>
      <c r="T6" s="3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59"/>
    </row>
    <row r="7" spans="1:38" ht="44.25" customHeight="1">
      <c r="B7" s="82" t="s">
        <v>4</v>
      </c>
      <c r="C7" s="90" t="s">
        <v>5</v>
      </c>
      <c r="D7" s="92" t="s">
        <v>6</v>
      </c>
      <c r="E7" s="93"/>
      <c r="F7" s="82" t="s">
        <v>7</v>
      </c>
      <c r="G7" s="82" t="s">
        <v>8</v>
      </c>
      <c r="H7" s="96" t="s">
        <v>9</v>
      </c>
      <c r="I7" s="96" t="s">
        <v>10</v>
      </c>
      <c r="J7" s="96" t="s">
        <v>11</v>
      </c>
      <c r="K7" s="96" t="s">
        <v>12</v>
      </c>
      <c r="L7" s="89" t="s">
        <v>13</v>
      </c>
      <c r="M7" s="85" t="s">
        <v>41</v>
      </c>
      <c r="N7" s="87"/>
      <c r="O7" s="89" t="s">
        <v>14</v>
      </c>
      <c r="P7" s="89" t="s">
        <v>15</v>
      </c>
      <c r="Q7" s="82" t="s">
        <v>16</v>
      </c>
      <c r="R7" s="89" t="s">
        <v>17</v>
      </c>
      <c r="S7" s="82" t="s">
        <v>18</v>
      </c>
      <c r="T7" s="82" t="s">
        <v>19</v>
      </c>
      <c r="U7" s="82" t="s">
        <v>47</v>
      </c>
      <c r="W7" s="81"/>
      <c r="X7" s="81"/>
      <c r="Y7" s="81"/>
      <c r="Z7" s="46" t="s">
        <v>20</v>
      </c>
      <c r="AA7" s="46" t="s">
        <v>21</v>
      </c>
      <c r="AB7" s="46" t="s">
        <v>22</v>
      </c>
      <c r="AC7" s="46" t="s">
        <v>23</v>
      </c>
      <c r="AD7" s="46" t="s">
        <v>24</v>
      </c>
      <c r="AE7" s="46" t="s">
        <v>23</v>
      </c>
      <c r="AF7" s="46" t="s">
        <v>24</v>
      </c>
      <c r="AG7" s="46" t="s">
        <v>23</v>
      </c>
      <c r="AH7" s="46" t="s">
        <v>24</v>
      </c>
      <c r="AI7" s="46" t="s">
        <v>23</v>
      </c>
      <c r="AJ7" s="46" t="s">
        <v>24</v>
      </c>
      <c r="AK7" s="47" t="s">
        <v>23</v>
      </c>
      <c r="AL7" s="57"/>
    </row>
    <row r="8" spans="1:38" ht="44.25" customHeight="1">
      <c r="B8" s="83"/>
      <c r="C8" s="91"/>
      <c r="D8" s="94"/>
      <c r="E8" s="95"/>
      <c r="F8" s="83"/>
      <c r="G8" s="83"/>
      <c r="H8" s="96"/>
      <c r="I8" s="96"/>
      <c r="J8" s="96"/>
      <c r="K8" s="96"/>
      <c r="L8" s="89"/>
      <c r="M8" s="56" t="s">
        <v>42</v>
      </c>
      <c r="N8" s="56" t="s">
        <v>43</v>
      </c>
      <c r="O8" s="89"/>
      <c r="P8" s="89"/>
      <c r="Q8" s="84"/>
      <c r="R8" s="89"/>
      <c r="S8" s="83"/>
      <c r="T8" s="84"/>
      <c r="U8" s="84"/>
      <c r="V8" s="65"/>
      <c r="W8" s="48" t="str">
        <f>+D4</f>
        <v>An toàn và bảo mật hệ thống thông tin</v>
      </c>
      <c r="X8" s="49" t="str">
        <f>+P4</f>
        <v>Mã HP: INT1303</v>
      </c>
      <c r="Y8" s="50">
        <f>+$AH$8+$AJ$8+$AF$8</f>
        <v>2</v>
      </c>
      <c r="Z8" s="44">
        <f>COUNTIF($S$9:$S$49,"Khiển trách")</f>
        <v>0</v>
      </c>
      <c r="AA8" s="44">
        <f>COUNTIF($S$9:$S$49,"Cảnh cáo")</f>
        <v>0</v>
      </c>
      <c r="AB8" s="44">
        <f>COUNTIF($S$9:$S$49,"Đình chỉ thi")</f>
        <v>0</v>
      </c>
      <c r="AC8" s="51">
        <f>+($Z$8+$AA$8+$AB$8)/$Y$8*100%</f>
        <v>0</v>
      </c>
      <c r="AD8" s="44">
        <f>SUM(COUNTIF($S$9:$S$47,"Vắng"),COUNTIF($S$9:$S$47,"Vắng có phép"))</f>
        <v>0</v>
      </c>
      <c r="AE8" s="52">
        <f>+$AD$8/$Y$8</f>
        <v>0</v>
      </c>
      <c r="AF8" s="53">
        <f>COUNTIF($V$9:$V$47,"Thi lại")</f>
        <v>0</v>
      </c>
      <c r="AG8" s="52">
        <f>+$AF$8/$Y$8</f>
        <v>0</v>
      </c>
      <c r="AH8" s="53">
        <f>COUNTIF($V$9:$V$48,"Học lại")</f>
        <v>0</v>
      </c>
      <c r="AI8" s="52">
        <f>+$AH$8/$Y$8</f>
        <v>0</v>
      </c>
      <c r="AJ8" s="44">
        <f>COUNTIF($V$10:$V$48,"Đạt")</f>
        <v>2</v>
      </c>
      <c r="AK8" s="51">
        <f>+$AJ$8/$Y$8</f>
        <v>1</v>
      </c>
      <c r="AL8" s="58"/>
    </row>
    <row r="9" spans="1:38" ht="14.25" customHeight="1">
      <c r="B9" s="85" t="s">
        <v>25</v>
      </c>
      <c r="C9" s="86"/>
      <c r="D9" s="86"/>
      <c r="E9" s="86"/>
      <c r="F9" s="86"/>
      <c r="G9" s="87"/>
      <c r="H9" s="10">
        <v>10</v>
      </c>
      <c r="I9" s="10">
        <v>10</v>
      </c>
      <c r="J9" s="11"/>
      <c r="K9" s="10">
        <v>20</v>
      </c>
      <c r="L9" s="12"/>
      <c r="M9" s="13"/>
      <c r="N9" s="13"/>
      <c r="O9" s="13"/>
      <c r="P9" s="41">
        <f>100-(H9+I9+J9+K9)</f>
        <v>60</v>
      </c>
      <c r="Q9" s="83"/>
      <c r="R9" s="14"/>
      <c r="S9" s="14"/>
      <c r="T9" s="83"/>
      <c r="U9" s="83"/>
      <c r="W9" s="43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9"/>
    </row>
    <row r="10" spans="1:38" ht="54" customHeight="1">
      <c r="B10" s="15">
        <v>1</v>
      </c>
      <c r="C10" s="16" t="s">
        <v>50</v>
      </c>
      <c r="D10" s="17" t="s">
        <v>51</v>
      </c>
      <c r="E10" s="18" t="s">
        <v>52</v>
      </c>
      <c r="F10" s="19" t="s">
        <v>53</v>
      </c>
      <c r="G10" s="16" t="s">
        <v>54</v>
      </c>
      <c r="H10" s="20">
        <v>8</v>
      </c>
      <c r="I10" s="20">
        <v>8</v>
      </c>
      <c r="J10" s="20" t="s">
        <v>26</v>
      </c>
      <c r="K10" s="20">
        <v>6</v>
      </c>
      <c r="L10" s="21"/>
      <c r="M10" s="21"/>
      <c r="N10" s="21"/>
      <c r="O10" s="21"/>
      <c r="P10" s="22">
        <v>7</v>
      </c>
      <c r="Q10" s="23">
        <f>ROUND(SUMPRODUCT(H10:P10,$H$9:$P$9)/100,0)</f>
        <v>7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4" t="str">
        <f t="shared" ref="S10:S11" si="0">IF($Q10&lt;4,"Kém",IF(AND($Q10&gt;=4,$Q10&lt;=5.4),"Trung bình yếu",IF(AND($Q10&gt;=5.5,$Q10&lt;=6.9),"Trung bình",IF(AND($Q10&gt;=7,$Q10&lt;=8.4),"Khá",IF(AND($Q10&gt;=8.5,$Q10&lt;=10),"Giỏi","")))))</f>
        <v>Khá</v>
      </c>
      <c r="T10" s="25" t="str">
        <f>+IF(OR($H10=0,$I10=0,$J10=0,$K10=0),"Không đủ ĐKDT","")</f>
        <v/>
      </c>
      <c r="U10" s="67">
        <v>3</v>
      </c>
      <c r="V10" s="66" t="str">
        <f t="shared" ref="V10:V11" si="1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55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9"/>
    </row>
    <row r="11" spans="1:38" ht="54" customHeight="1">
      <c r="B11" s="68">
        <v>2</v>
      </c>
      <c r="C11" s="69" t="s">
        <v>55</v>
      </c>
      <c r="D11" s="70" t="s">
        <v>56</v>
      </c>
      <c r="E11" s="71" t="s">
        <v>57</v>
      </c>
      <c r="F11" s="72" t="s">
        <v>58</v>
      </c>
      <c r="G11" s="69" t="s">
        <v>59</v>
      </c>
      <c r="H11" s="73">
        <v>5</v>
      </c>
      <c r="I11" s="73">
        <v>8</v>
      </c>
      <c r="J11" s="73" t="s">
        <v>26</v>
      </c>
      <c r="K11" s="73">
        <v>8</v>
      </c>
      <c r="L11" s="74"/>
      <c r="M11" s="74"/>
      <c r="N11" s="74"/>
      <c r="O11" s="74"/>
      <c r="P11" s="75">
        <v>7</v>
      </c>
      <c r="Q11" s="76">
        <f>ROUND(SUMPRODUCT(H11:P11,$H$9:$P$9)/100,0)</f>
        <v>7</v>
      </c>
      <c r="R11" s="77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78" t="str">
        <f t="shared" si="0"/>
        <v>Khá</v>
      </c>
      <c r="T11" s="79" t="s">
        <v>60</v>
      </c>
      <c r="U11" s="80">
        <v>6</v>
      </c>
      <c r="V11" s="66" t="str">
        <f t="shared" si="1"/>
        <v>Đạt</v>
      </c>
      <c r="W11" s="55"/>
      <c r="X11" s="54"/>
      <c r="Y11" s="54"/>
      <c r="Z11" s="54"/>
      <c r="AA11" s="46"/>
      <c r="AB11" s="46"/>
      <c r="AC11" s="46"/>
      <c r="AD11" s="46"/>
      <c r="AE11" s="45"/>
      <c r="AF11" s="46"/>
      <c r="AG11" s="46"/>
      <c r="AH11" s="46"/>
      <c r="AI11" s="46"/>
      <c r="AJ11" s="46"/>
      <c r="AK11" s="46"/>
      <c r="AL11" s="57"/>
    </row>
    <row r="12" spans="1:38" ht="7.5" customHeight="1">
      <c r="A12" s="2"/>
      <c r="B12" s="26"/>
      <c r="C12" s="27"/>
      <c r="D12" s="27"/>
      <c r="E12" s="28"/>
      <c r="F12" s="28"/>
      <c r="G12" s="28"/>
      <c r="H12" s="29"/>
      <c r="I12" s="30"/>
      <c r="J12" s="30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"/>
    </row>
    <row r="13" spans="1:38" ht="16.5">
      <c r="A13" s="2"/>
      <c r="B13" s="88" t="s">
        <v>27</v>
      </c>
      <c r="C13" s="88"/>
      <c r="D13" s="27"/>
      <c r="E13" s="28"/>
      <c r="F13" s="28"/>
      <c r="G13" s="28"/>
      <c r="H13" s="29"/>
      <c r="I13" s="30"/>
      <c r="J13" s="30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"/>
    </row>
    <row r="14" spans="1:38" ht="16.5" customHeight="1">
      <c r="A14" s="2"/>
      <c r="B14" s="32" t="s">
        <v>28</v>
      </c>
      <c r="C14" s="32"/>
      <c r="D14" s="33">
        <f>+$Y$8</f>
        <v>2</v>
      </c>
      <c r="E14" s="34" t="s">
        <v>29</v>
      </c>
      <c r="F14" s="34"/>
      <c r="G14" s="107" t="s">
        <v>30</v>
      </c>
      <c r="H14" s="107"/>
      <c r="I14" s="107"/>
      <c r="J14" s="107"/>
      <c r="K14" s="107"/>
      <c r="L14" s="107"/>
      <c r="M14" s="107"/>
      <c r="N14" s="107"/>
      <c r="O14" s="107"/>
      <c r="P14" s="35">
        <f>$Y$8 -COUNTIF($T$9:$T$179,"Vắng") -COUNTIF($T$9:$T$179,"Vắng có phép") - COUNTIF($T$9:$T$179,"Đình chỉ thi") - COUNTIF($T$9:$T$179,"Không đủ ĐKDT")</f>
        <v>2</v>
      </c>
      <c r="Q14" s="35"/>
      <c r="R14" s="36"/>
      <c r="S14" s="37"/>
      <c r="T14" s="37" t="s">
        <v>29</v>
      </c>
      <c r="U14" s="3"/>
    </row>
    <row r="15" spans="1:38" ht="16.5" customHeight="1">
      <c r="A15" s="2"/>
      <c r="B15" s="32" t="s">
        <v>31</v>
      </c>
      <c r="C15" s="32"/>
      <c r="D15" s="33">
        <f>+$AJ$8</f>
        <v>2</v>
      </c>
      <c r="E15" s="34" t="s">
        <v>29</v>
      </c>
      <c r="F15" s="34"/>
      <c r="G15" s="107" t="s">
        <v>32</v>
      </c>
      <c r="H15" s="107"/>
      <c r="I15" s="107"/>
      <c r="J15" s="107"/>
      <c r="K15" s="107"/>
      <c r="L15" s="107"/>
      <c r="M15" s="107"/>
      <c r="N15" s="107"/>
      <c r="O15" s="107"/>
      <c r="P15" s="38">
        <f>COUNTIF($T$9:$T$55,"Vắng")</f>
        <v>0</v>
      </c>
      <c r="Q15" s="38"/>
      <c r="R15" s="39"/>
      <c r="S15" s="37"/>
      <c r="T15" s="37" t="s">
        <v>29</v>
      </c>
      <c r="U15" s="3"/>
    </row>
    <row r="16" spans="1:38" ht="16.5" customHeight="1">
      <c r="A16" s="2"/>
      <c r="B16" s="32" t="s">
        <v>44</v>
      </c>
      <c r="C16" s="32"/>
      <c r="D16" s="60">
        <f>COUNTIF(V10:V11,"Học lại")</f>
        <v>0</v>
      </c>
      <c r="E16" s="34" t="s">
        <v>29</v>
      </c>
      <c r="F16" s="34"/>
      <c r="G16" s="107" t="s">
        <v>45</v>
      </c>
      <c r="H16" s="107"/>
      <c r="I16" s="107"/>
      <c r="J16" s="107"/>
      <c r="K16" s="107"/>
      <c r="L16" s="107"/>
      <c r="M16" s="107"/>
      <c r="N16" s="107"/>
      <c r="O16" s="107"/>
      <c r="P16" s="35">
        <f>COUNTIF($T$9:$T$55,"Vắng có phép")</f>
        <v>0</v>
      </c>
      <c r="Q16" s="35"/>
      <c r="R16" s="36"/>
      <c r="S16" s="37"/>
      <c r="T16" s="37" t="s">
        <v>29</v>
      </c>
      <c r="U16" s="3"/>
    </row>
    <row r="17" spans="1:21" ht="3" customHeight="1">
      <c r="A17" s="2"/>
      <c r="B17" s="26"/>
      <c r="C17" s="27"/>
      <c r="D17" s="27"/>
      <c r="E17" s="28"/>
      <c r="F17" s="28"/>
      <c r="G17" s="28"/>
      <c r="H17" s="29"/>
      <c r="I17" s="30"/>
      <c r="J17" s="30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"/>
    </row>
    <row r="18" spans="1:21">
      <c r="B18" s="61" t="s">
        <v>33</v>
      </c>
      <c r="C18" s="61"/>
      <c r="D18" s="62">
        <f>COUNTIF(V10:V11,"Thi lại")</f>
        <v>0</v>
      </c>
      <c r="E18" s="63" t="s">
        <v>29</v>
      </c>
      <c r="F18" s="3"/>
      <c r="G18" s="3"/>
      <c r="H18" s="3"/>
      <c r="I18" s="3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3"/>
    </row>
    <row r="19" spans="1:21">
      <c r="B19" s="61"/>
      <c r="C19" s="61"/>
      <c r="D19" s="62"/>
      <c r="E19" s="63"/>
      <c r="F19" s="3"/>
      <c r="G19" s="3"/>
      <c r="H19" s="3"/>
      <c r="I19" s="3"/>
      <c r="J19" s="106" t="s">
        <v>64</v>
      </c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3"/>
    </row>
  </sheetData>
  <sheetProtection formatCells="0" formatColumns="0" formatRows="0" insertColumns="0" insertRows="0" insertHyperlinks="0" deleteColumns="0" deleteRows="0" sort="0" autoFilter="0" pivotTables="0"/>
  <autoFilter ref="A8:AL11">
    <filterColumn colId="3" showButton="0"/>
    <filterColumn colId="12"/>
  </autoFilter>
  <mergeCells count="43">
    <mergeCell ref="J19:T19"/>
    <mergeCell ref="G14:O14"/>
    <mergeCell ref="G15:O15"/>
    <mergeCell ref="G16:O16"/>
    <mergeCell ref="J18:T18"/>
    <mergeCell ref="G5:O5"/>
    <mergeCell ref="G7:G8"/>
    <mergeCell ref="B1:G1"/>
    <mergeCell ref="B2:G2"/>
    <mergeCell ref="B5:C5"/>
    <mergeCell ref="B4:C4"/>
    <mergeCell ref="D4:O4"/>
    <mergeCell ref="H1:U1"/>
    <mergeCell ref="H2:U2"/>
    <mergeCell ref="U7:U9"/>
    <mergeCell ref="P4:U4"/>
    <mergeCell ref="P5:U5"/>
    <mergeCell ref="J7:J8"/>
    <mergeCell ref="K7:K8"/>
    <mergeCell ref="L7:L8"/>
    <mergeCell ref="H7:H8"/>
    <mergeCell ref="M7:N7"/>
    <mergeCell ref="B7:B8"/>
    <mergeCell ref="C7:C8"/>
    <mergeCell ref="D7:E8"/>
    <mergeCell ref="F7:F8"/>
    <mergeCell ref="I7:I8"/>
    <mergeCell ref="W4:W7"/>
    <mergeCell ref="Z4:AC6"/>
    <mergeCell ref="AD4:AE6"/>
    <mergeCell ref="AF4:AG6"/>
    <mergeCell ref="AH4:AI6"/>
    <mergeCell ref="X4:X7"/>
    <mergeCell ref="Y4:Y7"/>
    <mergeCell ref="AJ4:AK6"/>
    <mergeCell ref="S7:S8"/>
    <mergeCell ref="T7:T9"/>
    <mergeCell ref="B9:G9"/>
    <mergeCell ref="B13:C13"/>
    <mergeCell ref="O7:O8"/>
    <mergeCell ref="P7:P8"/>
    <mergeCell ref="Q7:Q9"/>
    <mergeCell ref="R7:R8"/>
  </mergeCells>
  <conditionalFormatting sqref="H10:P11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6 V10:W11 W4:AK8 X2:AK3 AL2:AL8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2017-03-21T09:21:02Z</cp:lastPrinted>
  <dcterms:created xsi:type="dcterms:W3CDTF">2015-04-17T02:48:53Z</dcterms:created>
  <dcterms:modified xsi:type="dcterms:W3CDTF">2017-03-21T09:23:14Z</dcterms:modified>
</cp:coreProperties>
</file>