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Nhóm(1)" sheetId="1" r:id="rId1"/>
  </sheets>
  <definedNames>
    <definedName name="_xlnm._FilterDatabase" localSheetId="0" hidden="1">'Nhóm(1)'!$A$8:$AM$10</definedName>
    <definedName name="_xlnm.Print_Titles" localSheetId="0">'Nhóm(1)'!$4:$9</definedName>
  </definedNames>
  <calcPr calcId="124519"/>
</workbook>
</file>

<file path=xl/calcChain.xml><?xml version="1.0" encoding="utf-8"?>
<calcChain xmlns="http://schemas.openxmlformats.org/spreadsheetml/2006/main">
  <c r="P9" i="1"/>
  <c r="Q10" l="1"/>
  <c r="Z8"/>
  <c r="Y8"/>
  <c r="X10" l="1"/>
  <c r="R10"/>
  <c r="S10"/>
  <c r="AF8"/>
  <c r="P14"/>
  <c r="P15"/>
  <c r="AD8"/>
  <c r="AB8"/>
  <c r="AC8"/>
  <c r="AL8" l="1"/>
  <c r="D14" s="1"/>
  <c r="D17"/>
  <c r="D15"/>
  <c r="AJ8"/>
  <c r="AH8"/>
  <c r="AA8" l="1"/>
  <c r="AK8" l="1"/>
  <c r="P13"/>
  <c r="D13"/>
  <c r="AG8"/>
  <c r="AM8"/>
  <c r="AE8"/>
  <c r="AI8"/>
</calcChain>
</file>

<file path=xl/sharedStrings.xml><?xml version="1.0" encoding="utf-8"?>
<sst xmlns="http://schemas.openxmlformats.org/spreadsheetml/2006/main" count="73" uniqueCount="59">
  <si>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</si>
  <si>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</si>
  <si>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</si>
  <si>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</si>
  <si>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</si>
  <si>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</si>
  <si>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</si>
  <si>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</si>
  <si>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</si>
  <si>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</si>
  <si>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</si>
  <si>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</si>
  <si>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</si>
  <si>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</si>
  <si>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</si>
  <si>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</si>
  <si>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Số Phách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</si>
  <si>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</si>
  <si>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</si>
  <si>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</si>
  <si>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</si>
  <si>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</si>
  <si>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</si>
  <si>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</si>
  <si>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</si>
  <si>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</si>
  <si>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</si>
  <si>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</si>
  <si>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</si>
  <si>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</si>
  <si>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</si>
  <si>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</si>
  <si>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</si>
  <si>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</si>
  <si>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</si>
  <si>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</si>
  <si>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</si>
  <si>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</si>
  <si>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</si>
  <si>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</si>
  <si>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</si>
  <si>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</si>
  <si>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</si>
  <si>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</si>
  <si>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</si>
  <si>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 xml:space="preserve">Thi lần 2 học kỳ I năm học 2016 - 2017 </t>
  </si>
  <si>
    <t>Nhóm</t>
  </si>
  <si>
    <t>Mạng máy tính</t>
  </si>
  <si>
    <t>Mã HP: INT1336</t>
  </si>
  <si>
    <t>B14DCAT262</t>
  </si>
  <si>
    <t>Lưu Tuấn</t>
  </si>
  <si>
    <t>Vũ</t>
  </si>
  <si>
    <t>21/02/95</t>
  </si>
  <si>
    <t>D14CQAT02-B</t>
  </si>
  <si>
    <t>Ngày thi: 14/03/2017</t>
  </si>
  <si>
    <t>Giờ thi: 18h00</t>
  </si>
  <si>
    <t>BẢNG ĐIỂM HỌC PHẦN</t>
  </si>
  <si>
    <t>Hà Nội, ngày 20 tháng 03 năm 2017</t>
  </si>
  <si>
    <t>Vắng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</si>
</sst>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4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19" fillId="0" borderId="0"/>
  </cellStyleXfs>
  <cellXfs count="94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0" fillId="0" borderId="11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4" xfId="1" applyFont="1" applyFill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vertical="center"/>
    </xf>
    <xf numFmtId="0" fontId="14" fillId="0" borderId="11" xfId="0" applyFont="1" applyFill="1" applyBorder="1" applyAlignment="1">
      <alignment vertical="center"/>
    </xf>
    <xf numFmtId="164" fontId="3" fillId="0" borderId="11" xfId="4" quotePrefix="1" applyNumberFormat="1" applyFont="1" applyBorder="1" applyAlignment="1" applyProtection="1">
      <alignment horizontal="center" vertical="center"/>
      <protection locked="0"/>
    </xf>
    <xf numFmtId="0" fontId="3" fillId="0" borderId="11" xfId="4" quotePrefix="1" applyFont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 applyProtection="1">
      <alignment horizontal="center" vertical="center"/>
      <protection locked="0"/>
    </xf>
    <xf numFmtId="165" fontId="3" fillId="0" borderId="4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4" xfId="0" applyNumberFormat="1" applyFont="1" applyFill="1" applyBorder="1" applyAlignment="1" applyProtection="1">
      <alignment horizontal="center" vertical="center"/>
      <protection hidden="1"/>
    </xf>
    <xf numFmtId="0" fontId="3" fillId="0" borderId="4" xfId="0" applyFont="1" applyFill="1" applyBorder="1" applyAlignment="1" applyProtection="1">
      <alignment horizontal="center"/>
      <protection hidden="1"/>
    </xf>
    <xf numFmtId="0" fontId="3" fillId="0" borderId="4" xfId="0" applyFont="1" applyFill="1" applyBorder="1" applyAlignment="1" applyProtection="1">
      <alignment horizontal="center" vertical="center"/>
      <protection hidden="1"/>
    </xf>
    <xf numFmtId="1" fontId="3" fillId="0" borderId="4" xfId="0" applyNumberFormat="1" applyFont="1" applyFill="1" applyBorder="1" applyAlignment="1" applyProtection="1">
      <alignment horizontal="center"/>
      <protection hidden="1"/>
    </xf>
    <xf numFmtId="0" fontId="9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1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</cellXfs>
  <cellStyles count="7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_lop khoa_2009 (kem theo cac QD thanh lap lop)" xfId="4"/>
    <cellStyle name="Normal_Sheet1" xfId="1"/>
    <cellStyle name="Style 1" xfId="6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18"/>
  <sheetViews>
    <sheetView tabSelected="1" workbookViewId="0">
      <pane ySplit="3" topLeftCell="A4" activePane="bottomLeft" state="frozen"/>
      <selection activeCell="A6" sqref="A6:XFD6"/>
      <selection pane="bottomLeft" activeCell="A19" sqref="A19:XFD29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hidden="1" customWidth="1"/>
    <col min="13" max="13" width="3.5" style="1" hidden="1" customWidth="1"/>
    <col min="14" max="14" width="7.375" style="1" hidden="1" customWidth="1"/>
    <col min="15" max="15" width="9.125" style="1" hidden="1" customWidth="1"/>
    <col min="16" max="16" width="6.7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37"/>
    <col min="25" max="25" width="9.125" style="37" bestFit="1" customWidth="1"/>
    <col min="26" max="26" width="9" style="37"/>
    <col min="27" max="27" width="10.375" style="37" bestFit="1" customWidth="1"/>
    <col min="28" max="28" width="9.125" style="37" bestFit="1" customWidth="1"/>
    <col min="29" max="39" width="9" style="37"/>
    <col min="40" max="16384" width="9" style="1"/>
  </cols>
  <sheetData>
    <row r="1" spans="1:39" ht="27.75" customHeight="1">
      <c r="B1" s="68" t="s">
        <v>0</v>
      </c>
      <c r="C1" s="68"/>
      <c r="D1" s="68"/>
      <c r="E1" s="68"/>
      <c r="F1" s="68"/>
      <c r="G1" s="68"/>
      <c r="H1" s="69" t="s">
        <v>56</v>
      </c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3"/>
    </row>
    <row r="2" spans="1:39" ht="25.5" customHeight="1">
      <c r="B2" s="70" t="s">
        <v>1</v>
      </c>
      <c r="C2" s="70"/>
      <c r="D2" s="70"/>
      <c r="E2" s="70"/>
      <c r="F2" s="70"/>
      <c r="G2" s="70"/>
      <c r="H2" s="71" t="s">
        <v>45</v>
      </c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4"/>
      <c r="W2" s="5"/>
      <c r="AE2" s="38"/>
      <c r="AF2" s="39"/>
      <c r="AG2" s="38"/>
      <c r="AH2" s="38"/>
      <c r="AI2" s="38"/>
      <c r="AJ2" s="39"/>
      <c r="AK2" s="38"/>
    </row>
    <row r="3" spans="1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40"/>
      <c r="AJ3" s="40"/>
    </row>
    <row r="4" spans="1:39" ht="23.25" customHeight="1">
      <c r="B4" s="78" t="s">
        <v>2</v>
      </c>
      <c r="C4" s="78"/>
      <c r="D4" s="75" t="s">
        <v>47</v>
      </c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66" t="s">
        <v>48</v>
      </c>
      <c r="Q4" s="66"/>
      <c r="R4" s="66"/>
      <c r="S4" s="66"/>
      <c r="T4" s="66"/>
      <c r="U4" s="66"/>
      <c r="X4" s="38"/>
      <c r="Y4" s="76" t="s">
        <v>41</v>
      </c>
      <c r="Z4" s="76" t="s">
        <v>8</v>
      </c>
      <c r="AA4" s="76" t="s">
        <v>40</v>
      </c>
      <c r="AB4" s="76" t="s">
        <v>39</v>
      </c>
      <c r="AC4" s="76"/>
      <c r="AD4" s="76"/>
      <c r="AE4" s="76"/>
      <c r="AF4" s="76" t="s">
        <v>38</v>
      </c>
      <c r="AG4" s="76"/>
      <c r="AH4" s="76" t="s">
        <v>36</v>
      </c>
      <c r="AI4" s="76"/>
      <c r="AJ4" s="76" t="s">
        <v>37</v>
      </c>
      <c r="AK4" s="76"/>
      <c r="AL4" s="76" t="s">
        <v>35</v>
      </c>
      <c r="AM4" s="76"/>
    </row>
    <row r="5" spans="1:39" ht="17.25" customHeight="1">
      <c r="B5" s="77" t="s">
        <v>3</v>
      </c>
      <c r="C5" s="77"/>
      <c r="D5" s="9"/>
      <c r="G5" s="67" t="s">
        <v>54</v>
      </c>
      <c r="H5" s="67"/>
      <c r="I5" s="67"/>
      <c r="J5" s="67"/>
      <c r="K5" s="67"/>
      <c r="L5" s="67"/>
      <c r="M5" s="67"/>
      <c r="N5" s="67"/>
      <c r="O5" s="67"/>
      <c r="P5" s="67" t="s">
        <v>55</v>
      </c>
      <c r="Q5" s="67"/>
      <c r="R5" s="67"/>
      <c r="S5" s="67"/>
      <c r="T5" s="67"/>
      <c r="U5" s="67"/>
      <c r="X5" s="38"/>
      <c r="Y5" s="76"/>
      <c r="Z5" s="76"/>
      <c r="AA5" s="76"/>
      <c r="AB5" s="76"/>
      <c r="AC5" s="76"/>
      <c r="AD5" s="76"/>
      <c r="AE5" s="76"/>
      <c r="AF5" s="76"/>
      <c r="AG5" s="76"/>
      <c r="AH5" s="76"/>
      <c r="AI5" s="76"/>
      <c r="AJ5" s="76"/>
      <c r="AK5" s="76"/>
      <c r="AL5" s="76"/>
      <c r="AM5" s="76"/>
    </row>
    <row r="6" spans="1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34"/>
      <c r="Q6" s="3"/>
      <c r="R6" s="3"/>
      <c r="S6" s="3"/>
      <c r="T6" s="3"/>
      <c r="U6" s="3"/>
      <c r="X6" s="38"/>
      <c r="Y6" s="76"/>
      <c r="Z6" s="76"/>
      <c r="AA6" s="76"/>
      <c r="AB6" s="76"/>
      <c r="AC6" s="76"/>
      <c r="AD6" s="76"/>
      <c r="AE6" s="76"/>
      <c r="AF6" s="76"/>
      <c r="AG6" s="76"/>
      <c r="AH6" s="76"/>
      <c r="AI6" s="76"/>
      <c r="AJ6" s="76"/>
      <c r="AK6" s="76"/>
      <c r="AL6" s="76"/>
      <c r="AM6" s="76"/>
    </row>
    <row r="7" spans="1:39" ht="44.25" customHeight="1">
      <c r="B7" s="79" t="s">
        <v>4</v>
      </c>
      <c r="C7" s="81" t="s">
        <v>5</v>
      </c>
      <c r="D7" s="83" t="s">
        <v>6</v>
      </c>
      <c r="E7" s="84"/>
      <c r="F7" s="79" t="s">
        <v>7</v>
      </c>
      <c r="G7" s="79" t="s">
        <v>8</v>
      </c>
      <c r="H7" s="74" t="s">
        <v>9</v>
      </c>
      <c r="I7" s="74" t="s">
        <v>10</v>
      </c>
      <c r="J7" s="74" t="s">
        <v>11</v>
      </c>
      <c r="K7" s="74" t="s">
        <v>12</v>
      </c>
      <c r="L7" s="73" t="s">
        <v>13</v>
      </c>
      <c r="M7" s="73" t="s">
        <v>14</v>
      </c>
      <c r="N7" s="73" t="s">
        <v>15</v>
      </c>
      <c r="O7" s="92" t="s">
        <v>16</v>
      </c>
      <c r="P7" s="73" t="s">
        <v>17</v>
      </c>
      <c r="Q7" s="79" t="s">
        <v>18</v>
      </c>
      <c r="R7" s="73" t="s">
        <v>19</v>
      </c>
      <c r="S7" s="79" t="s">
        <v>20</v>
      </c>
      <c r="T7" s="79" t="s">
        <v>21</v>
      </c>
      <c r="U7" s="79" t="s">
        <v>46</v>
      </c>
      <c r="X7" s="38"/>
      <c r="Y7" s="76"/>
      <c r="Z7" s="76"/>
      <c r="AA7" s="76"/>
      <c r="AB7" s="41" t="s">
        <v>22</v>
      </c>
      <c r="AC7" s="41" t="s">
        <v>23</v>
      </c>
      <c r="AD7" s="41" t="s">
        <v>24</v>
      </c>
      <c r="AE7" s="41" t="s">
        <v>25</v>
      </c>
      <c r="AF7" s="41" t="s">
        <v>26</v>
      </c>
      <c r="AG7" s="41" t="s">
        <v>25</v>
      </c>
      <c r="AH7" s="41" t="s">
        <v>26</v>
      </c>
      <c r="AI7" s="41" t="s">
        <v>25</v>
      </c>
      <c r="AJ7" s="41" t="s">
        <v>26</v>
      </c>
      <c r="AK7" s="41" t="s">
        <v>25</v>
      </c>
      <c r="AL7" s="41" t="s">
        <v>26</v>
      </c>
      <c r="AM7" s="42" t="s">
        <v>25</v>
      </c>
    </row>
    <row r="8" spans="1:39" ht="44.25" customHeight="1">
      <c r="B8" s="80"/>
      <c r="C8" s="82"/>
      <c r="D8" s="85"/>
      <c r="E8" s="86"/>
      <c r="F8" s="80"/>
      <c r="G8" s="80"/>
      <c r="H8" s="74"/>
      <c r="I8" s="74"/>
      <c r="J8" s="74"/>
      <c r="K8" s="74"/>
      <c r="L8" s="73"/>
      <c r="M8" s="73"/>
      <c r="N8" s="73"/>
      <c r="O8" s="92"/>
      <c r="P8" s="73"/>
      <c r="Q8" s="87"/>
      <c r="R8" s="73"/>
      <c r="S8" s="80"/>
      <c r="T8" s="87"/>
      <c r="U8" s="87"/>
      <c r="W8" s="12"/>
      <c r="X8" s="38"/>
      <c r="Y8" s="43" t="str">
        <f>+D4</f>
        <v>Mạng máy tính</v>
      </c>
      <c r="Z8" s="44" t="str">
        <f>+P4</f>
        <v>Mã HP: INT1336</v>
      </c>
      <c r="AA8" s="45">
        <f>+$AJ$8+$AL$8+$AH$8</f>
        <v>1</v>
      </c>
      <c r="AB8" s="39">
        <f>COUNTIF($T$9:$T$48,"Khiển trách")</f>
        <v>0</v>
      </c>
      <c r="AC8" s="39">
        <f>COUNTIF($T$9:$T$48,"Cảnh cáo")</f>
        <v>0</v>
      </c>
      <c r="AD8" s="39">
        <f>COUNTIF($T$9:$T$48,"Đình chỉ thi")</f>
        <v>0</v>
      </c>
      <c r="AE8" s="46">
        <f>+($AB$8+$AC$8+$AD$8)/$AA$8*100%</f>
        <v>0</v>
      </c>
      <c r="AF8" s="39">
        <f>SUM(COUNTIF($T$9:$T$46,"Vắng"),COUNTIF($T$9:$T$46,"Vắng có phép"))</f>
        <v>1</v>
      </c>
      <c r="AG8" s="47">
        <f>+$AF$8/$AA$8</f>
        <v>1</v>
      </c>
      <c r="AH8" s="48">
        <f>COUNTIF($X$9:$X$46,"Thi lại")</f>
        <v>0</v>
      </c>
      <c r="AI8" s="47">
        <f>+$AH$8/$AA$8</f>
        <v>0</v>
      </c>
      <c r="AJ8" s="48">
        <f>COUNTIF($X$9:$X$47,"Học lại")</f>
        <v>1</v>
      </c>
      <c r="AK8" s="47">
        <f>+$AJ$8/$AA$8</f>
        <v>1</v>
      </c>
      <c r="AL8" s="39">
        <f>COUNTIF($X$10:$X$47,"Đạt")</f>
        <v>0</v>
      </c>
      <c r="AM8" s="46">
        <f>+$AL$8/$AA$8</f>
        <v>0</v>
      </c>
    </row>
    <row r="9" spans="1:39" ht="14.25" customHeight="1">
      <c r="B9" s="88" t="s">
        <v>27</v>
      </c>
      <c r="C9" s="89"/>
      <c r="D9" s="89"/>
      <c r="E9" s="89"/>
      <c r="F9" s="89"/>
      <c r="G9" s="90"/>
      <c r="H9" s="13">
        <v>10</v>
      </c>
      <c r="I9" s="13">
        <v>10</v>
      </c>
      <c r="J9" s="14"/>
      <c r="K9" s="13">
        <v>20</v>
      </c>
      <c r="L9" s="15"/>
      <c r="M9" s="16"/>
      <c r="N9" s="16"/>
      <c r="O9" s="17"/>
      <c r="P9" s="35">
        <f>100-(H9+I9+J9+K9)</f>
        <v>60</v>
      </c>
      <c r="Q9" s="80"/>
      <c r="R9" s="18"/>
      <c r="S9" s="18"/>
      <c r="T9" s="80"/>
      <c r="U9" s="80"/>
      <c r="X9" s="38"/>
      <c r="Y9" s="49"/>
      <c r="Z9" s="49"/>
      <c r="AA9" s="49"/>
      <c r="AB9" s="49"/>
      <c r="AC9" s="49"/>
      <c r="AD9" s="49"/>
      <c r="AE9" s="49"/>
      <c r="AF9" s="49"/>
      <c r="AG9" s="49"/>
      <c r="AH9" s="49"/>
      <c r="AI9" s="49"/>
      <c r="AJ9" s="49"/>
      <c r="AK9" s="49"/>
      <c r="AL9" s="49"/>
      <c r="AM9" s="49"/>
    </row>
    <row r="10" spans="1:39" ht="64.5" customHeight="1">
      <c r="B10" s="54">
        <v>1</v>
      </c>
      <c r="C10" s="55" t="s">
        <v>49</v>
      </c>
      <c r="D10" s="56" t="s">
        <v>50</v>
      </c>
      <c r="E10" s="57" t="s">
        <v>51</v>
      </c>
      <c r="F10" s="55" t="s">
        <v>52</v>
      </c>
      <c r="G10" s="55" t="s">
        <v>53</v>
      </c>
      <c r="H10" s="58">
        <v>8.5</v>
      </c>
      <c r="I10" s="58">
        <v>7</v>
      </c>
      <c r="J10" s="58" t="s">
        <v>28</v>
      </c>
      <c r="K10" s="58">
        <v>9.5</v>
      </c>
      <c r="L10" s="59"/>
      <c r="M10" s="59"/>
      <c r="N10" s="59"/>
      <c r="O10" s="60"/>
      <c r="P10" s="61">
        <v>0</v>
      </c>
      <c r="Q10" s="62">
        <f>ROUND(SUMPRODUCT(H10:P10,$H$9:$P$9)/100,1)</f>
        <v>3.5</v>
      </c>
      <c r="R10" s="63" t="str">
        <f t="shared" ref="R10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63" t="str">
        <f t="shared" ref="S10" si="1">IF($Q10&lt;4,"Kém",IF(AND($Q10&gt;=4,$Q10&lt;=5.4),"Trung bình yếu",IF(AND($Q10&gt;=5.5,$Q10&lt;=6.9),"Trung bình",IF(AND($Q10&gt;=7,$Q10&lt;=8.4),"Khá",IF(AND($Q10&gt;=8.5,$Q10&lt;=10),"Giỏi","")))))</f>
        <v>Kém</v>
      </c>
      <c r="T10" s="64" t="s">
        <v>58</v>
      </c>
      <c r="U10" s="65">
        <v>4</v>
      </c>
      <c r="V10" s="3"/>
      <c r="W10" s="19"/>
      <c r="X10" s="50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49"/>
      <c r="Z10" s="49"/>
      <c r="AA10" s="49"/>
      <c r="AB10" s="4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49"/>
    </row>
    <row r="11" spans="1:39" ht="9" customHeight="1">
      <c r="A11" s="2"/>
      <c r="B11" s="20"/>
      <c r="C11" s="21"/>
      <c r="D11" s="21"/>
      <c r="E11" s="22"/>
      <c r="F11" s="22"/>
      <c r="G11" s="22"/>
      <c r="H11" s="23"/>
      <c r="I11" s="24"/>
      <c r="J11" s="24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3"/>
    </row>
    <row r="12" spans="1:39" ht="16.5">
      <c r="A12" s="2"/>
      <c r="B12" s="91" t="s">
        <v>29</v>
      </c>
      <c r="C12" s="91"/>
      <c r="D12" s="21"/>
      <c r="E12" s="22"/>
      <c r="F12" s="22"/>
      <c r="G12" s="22"/>
      <c r="H12" s="23"/>
      <c r="I12" s="24"/>
      <c r="J12" s="24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3"/>
    </row>
    <row r="13" spans="1:39" ht="16.5" customHeight="1">
      <c r="A13" s="2"/>
      <c r="B13" s="26" t="s">
        <v>30</v>
      </c>
      <c r="C13" s="26"/>
      <c r="D13" s="27">
        <f>+$AA$8</f>
        <v>1</v>
      </c>
      <c r="E13" s="28" t="s">
        <v>31</v>
      </c>
      <c r="F13" s="72" t="s">
        <v>32</v>
      </c>
      <c r="G13" s="72"/>
      <c r="H13" s="72"/>
      <c r="I13" s="72"/>
      <c r="J13" s="72"/>
      <c r="K13" s="72"/>
      <c r="L13" s="72"/>
      <c r="M13" s="72"/>
      <c r="N13" s="72"/>
      <c r="O13" s="72"/>
      <c r="P13" s="29">
        <f>$AA$8 -COUNTIF($T$9:$T$178,"Vắng") -COUNTIF($T$9:$T$178,"Vắng có phép") - COUNTIF($T$9:$T$178,"Đình chỉ thi") - COUNTIF($T$9:$T$178,"Không đủ ĐKDT")</f>
        <v>0</v>
      </c>
      <c r="Q13" s="29"/>
      <c r="R13" s="29"/>
      <c r="S13" s="30"/>
      <c r="T13" s="31" t="s">
        <v>31</v>
      </c>
      <c r="U13" s="30"/>
      <c r="V13" s="3"/>
    </row>
    <row r="14" spans="1:39" ht="16.5" customHeight="1">
      <c r="A14" s="2"/>
      <c r="B14" s="26" t="s">
        <v>33</v>
      </c>
      <c r="C14" s="26"/>
      <c r="D14" s="27">
        <f>+$AL$8</f>
        <v>0</v>
      </c>
      <c r="E14" s="28" t="s">
        <v>31</v>
      </c>
      <c r="F14" s="72" t="s">
        <v>34</v>
      </c>
      <c r="G14" s="72"/>
      <c r="H14" s="72"/>
      <c r="I14" s="72"/>
      <c r="J14" s="72"/>
      <c r="K14" s="72"/>
      <c r="L14" s="72"/>
      <c r="M14" s="72"/>
      <c r="N14" s="72"/>
      <c r="O14" s="72"/>
      <c r="P14" s="32">
        <f>COUNTIF($T$9:$T$54,"Vắng")</f>
        <v>1</v>
      </c>
      <c r="Q14" s="32"/>
      <c r="R14" s="32"/>
      <c r="S14" s="33"/>
      <c r="T14" s="31" t="s">
        <v>31</v>
      </c>
      <c r="U14" s="33"/>
      <c r="V14" s="3"/>
    </row>
    <row r="15" spans="1:39" ht="16.5" customHeight="1">
      <c r="A15" s="2"/>
      <c r="B15" s="26" t="s">
        <v>42</v>
      </c>
      <c r="C15" s="26"/>
      <c r="D15" s="36">
        <f>COUNTIF(X10:X10,"Học lại")</f>
        <v>1</v>
      </c>
      <c r="E15" s="28" t="s">
        <v>31</v>
      </c>
      <c r="F15" s="72" t="s">
        <v>43</v>
      </c>
      <c r="G15" s="72"/>
      <c r="H15" s="72"/>
      <c r="I15" s="72"/>
      <c r="J15" s="72"/>
      <c r="K15" s="72"/>
      <c r="L15" s="72"/>
      <c r="M15" s="72"/>
      <c r="N15" s="72"/>
      <c r="O15" s="72"/>
      <c r="P15" s="29">
        <f>COUNTIF($T$9:$T$54,"Vắng có phép")</f>
        <v>0</v>
      </c>
      <c r="Q15" s="29"/>
      <c r="R15" s="29"/>
      <c r="S15" s="30"/>
      <c r="T15" s="31" t="s">
        <v>31</v>
      </c>
      <c r="U15" s="30"/>
      <c r="V15" s="3"/>
    </row>
    <row r="16" spans="1:39" ht="3" customHeight="1">
      <c r="A16" s="2"/>
      <c r="B16" s="20"/>
      <c r="C16" s="21"/>
      <c r="D16" s="21"/>
      <c r="E16" s="22"/>
      <c r="F16" s="22"/>
      <c r="G16" s="22"/>
      <c r="H16" s="23"/>
      <c r="I16" s="24"/>
      <c r="J16" s="24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3"/>
    </row>
    <row r="17" spans="2:22">
      <c r="B17" s="51" t="s">
        <v>44</v>
      </c>
      <c r="C17" s="51"/>
      <c r="D17" s="52">
        <f>COUNTIF(X10:X10,"Thi lại")</f>
        <v>0</v>
      </c>
      <c r="E17" s="53" t="s">
        <v>31</v>
      </c>
      <c r="F17" s="3"/>
      <c r="G17" s="3"/>
      <c r="H17" s="3"/>
      <c r="I17" s="3"/>
      <c r="J17" s="93"/>
      <c r="K17" s="93"/>
      <c r="L17" s="93"/>
      <c r="M17" s="93"/>
      <c r="N17" s="93"/>
      <c r="O17" s="93"/>
      <c r="P17" s="93"/>
      <c r="Q17" s="93"/>
      <c r="R17" s="93"/>
      <c r="S17" s="93"/>
      <c r="T17" s="93"/>
      <c r="U17" s="93"/>
      <c r="V17" s="3"/>
    </row>
    <row r="18" spans="2:22" ht="24.75" customHeight="1">
      <c r="B18" s="51"/>
      <c r="C18" s="51"/>
      <c r="D18" s="52"/>
      <c r="E18" s="53"/>
      <c r="F18" s="3"/>
      <c r="G18" s="3"/>
      <c r="H18" s="3"/>
      <c r="I18" s="3"/>
      <c r="J18" s="93" t="s">
        <v>57</v>
      </c>
      <c r="K18" s="93"/>
      <c r="L18" s="93"/>
      <c r="M18" s="93"/>
      <c r="N18" s="93"/>
      <c r="O18" s="93"/>
      <c r="P18" s="93"/>
      <c r="Q18" s="93"/>
      <c r="R18" s="93"/>
      <c r="S18" s="93"/>
      <c r="T18" s="93"/>
      <c r="U18" s="93"/>
      <c r="V18" s="3"/>
    </row>
  </sheetData>
  <sheetProtection formatCells="0" formatColumns="0" formatRows="0" insertColumns="0" insertRows="0" insertHyperlinks="0" deleteColumns="0" deleteRows="0" sort="0" autoFilter="0" pivotTables="0"/>
  <autoFilter ref="A8:AM10">
    <filterColumn colId="3" showButton="0"/>
  </autoFilter>
  <mergeCells count="44">
    <mergeCell ref="F15:O15"/>
    <mergeCell ref="J18:U18"/>
    <mergeCell ref="AB4:AE6"/>
    <mergeCell ref="S7:S8"/>
    <mergeCell ref="T7:T9"/>
    <mergeCell ref="U7:U9"/>
    <mergeCell ref="B9:G9"/>
    <mergeCell ref="B12:C12"/>
    <mergeCell ref="M7:M8"/>
    <mergeCell ref="N7:N8"/>
    <mergeCell ref="O7:O8"/>
    <mergeCell ref="P7:P8"/>
    <mergeCell ref="Q7:Q9"/>
    <mergeCell ref="R7:R8"/>
    <mergeCell ref="G7:G8"/>
    <mergeCell ref="J17:U17"/>
    <mergeCell ref="AF4:AG6"/>
    <mergeCell ref="AH4:AI6"/>
    <mergeCell ref="AJ4:AK6"/>
    <mergeCell ref="AL4:AM6"/>
    <mergeCell ref="B5:C5"/>
    <mergeCell ref="B4:C4"/>
    <mergeCell ref="Y4:Y7"/>
    <mergeCell ref="Z4:Z7"/>
    <mergeCell ref="AA4:AA7"/>
    <mergeCell ref="B7:B8"/>
    <mergeCell ref="C7:C8"/>
    <mergeCell ref="D7:E8"/>
    <mergeCell ref="F7:F8"/>
    <mergeCell ref="I7:I8"/>
    <mergeCell ref="J7:J8"/>
    <mergeCell ref="K7:K8"/>
    <mergeCell ref="F13:O13"/>
    <mergeCell ref="F14:O14"/>
    <mergeCell ref="L7:L8"/>
    <mergeCell ref="H7:H8"/>
    <mergeCell ref="D4:O4"/>
    <mergeCell ref="G5:O5"/>
    <mergeCell ref="P4:U4"/>
    <mergeCell ref="P5:U5"/>
    <mergeCell ref="B1:G1"/>
    <mergeCell ref="H1:U1"/>
    <mergeCell ref="B2:G2"/>
    <mergeCell ref="H2:U2"/>
  </mergeCells>
  <conditionalFormatting sqref="P10 H10:N10">
    <cfRule type="cellIs" dxfId="3" priority="11" operator="greaterThan">
      <formula>10</formula>
    </cfRule>
  </conditionalFormatting>
  <conditionalFormatting sqref="O1:O1048576">
    <cfRule type="duplicateValues" dxfId="2" priority="3"/>
  </conditionalFormatting>
  <conditionalFormatting sqref="C1:C1048576">
    <cfRule type="duplicateValues" dxfId="1" priority="2"/>
  </conditionalFormatting>
  <conditionalFormatting sqref="O1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15 Y2:AM8 X10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Nhóm(1)</vt:lpstr>
      <vt:lpstr>'Nhóm(1)'!Print_Titles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Administrator</cp:lastModifiedBy>
  <cp:lastPrinted>2017-03-20T10:15:31Z</cp:lastPrinted>
  <dcterms:created xsi:type="dcterms:W3CDTF">2015-04-17T02:48:53Z</dcterms:created>
  <dcterms:modified xsi:type="dcterms:W3CDTF">2017-03-21T08:46:27Z</dcterms:modified>
</cp:coreProperties>
</file>