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'Nhóm(1)'!$A$8:$AL$13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S12" i="1"/>
  <c r="S13"/>
  <c r="S11"/>
  <c r="S10"/>
  <c r="O9" l="1"/>
  <c r="P12" l="1"/>
  <c r="P13"/>
  <c r="P11"/>
  <c r="P10"/>
  <c r="Y8"/>
  <c r="X8"/>
  <c r="W10" l="1"/>
  <c r="Q10"/>
  <c r="R10"/>
  <c r="R13"/>
  <c r="Q13"/>
  <c r="W11"/>
  <c r="Q11"/>
  <c r="R11"/>
  <c r="R12"/>
  <c r="Q12"/>
  <c r="AE8"/>
  <c r="O17"/>
  <c r="O18"/>
  <c r="AC8"/>
  <c r="AA8"/>
  <c r="AB8"/>
  <c r="AK8" l="1"/>
  <c r="D17" s="1"/>
  <c r="D20"/>
  <c r="D18"/>
  <c r="AI8"/>
  <c r="AG8"/>
  <c r="Z8" l="1"/>
  <c r="AJ8" l="1"/>
  <c r="O16"/>
  <c r="D16"/>
  <c r="AF8"/>
  <c r="AL8"/>
  <c r="AD8"/>
  <c r="AH8"/>
</calcChain>
</file>

<file path=xl/sharedStrings.xml><?xml version="1.0" encoding="utf-8"?>
<sst xmlns="http://schemas.openxmlformats.org/spreadsheetml/2006/main" count="90" uniqueCount="70">
  <si>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</si>
  <si>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</si>
  <si>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</si>
  <si>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</si>
  <si>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</si>
  <si>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</si>
  <si>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</si>
  <si>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</si>
  <si>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</si>
  <si>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</si>
  <si>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</si>
  <si>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</si>
  <si>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</si>
  <si>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</si>
  <si>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</si>
  <si>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</si>
  <si>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</si>
  <si>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</si>
  <si>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</si>
  <si>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</si>
  <si>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</si>
  <si>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</si>
  <si>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</si>
  <si>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</si>
  <si>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</si>
  <si>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</si>
  <si>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</si>
  <si>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</si>
  <si>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</si>
  <si>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</si>
  <si>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</si>
  <si>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</si>
  <si>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</si>
  <si>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</si>
  <si>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</si>
  <si>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</si>
  <si>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</si>
  <si>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</si>
  <si>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</si>
  <si>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</si>
  <si>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</si>
  <si>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</si>
  <si>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</si>
  <si>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</si>
  <si>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</si>
  <si>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Nhóm</t>
  </si>
  <si>
    <t>An toàn ứng dụng web</t>
  </si>
  <si>
    <t>Mã HP: INT1476</t>
  </si>
  <si>
    <t>B13DCAT066</t>
  </si>
  <si>
    <t>Lâm Thị</t>
  </si>
  <si>
    <t>Hồng</t>
  </si>
  <si>
    <t>04/10/95</t>
  </si>
  <si>
    <t>D13CQAT02-B</t>
  </si>
  <si>
    <t>B112104211</t>
  </si>
  <si>
    <t>Trần Minh</t>
  </si>
  <si>
    <t>Đức</t>
  </si>
  <si>
    <t>D11ATTT</t>
  </si>
  <si>
    <t>B112104059</t>
  </si>
  <si>
    <t>Cấn Anh</t>
  </si>
  <si>
    <t>Chiêu</t>
  </si>
  <si>
    <t>30/9/1991</t>
  </si>
  <si>
    <t>B112104311</t>
  </si>
  <si>
    <t>Vũ Ngọc</t>
  </si>
  <si>
    <t>Duy</t>
  </si>
  <si>
    <t>12/06/1993</t>
  </si>
  <si>
    <t>D11ATTTM</t>
  </si>
  <si>
    <t>Ngày thi: 15/03/2017</t>
  </si>
  <si>
    <t>Giờ thi: 18h00</t>
  </si>
  <si>
    <t>BẢNG ĐIỂM HỌC PHẦN</t>
  </si>
  <si>
    <t>Hà Nội, ngày 24 tháng 03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</si>
</sst>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1"/>
  <sheetViews>
    <sheetView tabSelected="1" workbookViewId="0">
      <pane ySplit="3" topLeftCell="A4" activePane="bottomLeft" state="frozen"/>
      <selection activeCell="A6" sqref="A6:XFD6"/>
      <selection pane="bottomLeft" activeCell="R3" activeCellId="5" sqref="F1:F1048576 L1:L1048576 M1:M1048576 N1:N1048576 Q1:Q1048576 R1:R10485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1:38" ht="27.75" customHeight="1">
      <c r="B1" s="117" t="s">
        <v>0</v>
      </c>
      <c r="C1" s="117"/>
      <c r="D1" s="117"/>
      <c r="E1" s="117"/>
      <c r="F1" s="117"/>
      <c r="G1" s="117"/>
      <c r="H1" s="118" t="s">
        <v>68</v>
      </c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3"/>
    </row>
    <row r="2" spans="1:38" ht="25.5" customHeight="1">
      <c r="B2" s="119" t="s">
        <v>1</v>
      </c>
      <c r="C2" s="119"/>
      <c r="D2" s="119"/>
      <c r="E2" s="119"/>
      <c r="F2" s="119"/>
      <c r="G2" s="119"/>
      <c r="H2" s="120" t="s">
        <v>44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4"/>
      <c r="V2" s="5"/>
      <c r="AD2" s="60"/>
      <c r="AE2" s="61"/>
      <c r="AF2" s="60"/>
      <c r="AG2" s="60"/>
      <c r="AH2" s="60"/>
      <c r="AI2" s="61"/>
      <c r="AJ2" s="60"/>
    </row>
    <row r="3" spans="1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1:38" ht="23.25" customHeight="1">
      <c r="B4" s="107" t="s">
        <v>2</v>
      </c>
      <c r="C4" s="107"/>
      <c r="D4" s="121" t="s">
        <v>46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15" t="s">
        <v>47</v>
      </c>
      <c r="P4" s="115"/>
      <c r="Q4" s="115"/>
      <c r="R4" s="115"/>
      <c r="S4" s="115"/>
      <c r="T4" s="115"/>
      <c r="W4" s="60"/>
      <c r="X4" s="97" t="s">
        <v>40</v>
      </c>
      <c r="Y4" s="97" t="s">
        <v>8</v>
      </c>
      <c r="Z4" s="97" t="s">
        <v>39</v>
      </c>
      <c r="AA4" s="97" t="s">
        <v>38</v>
      </c>
      <c r="AB4" s="97"/>
      <c r="AC4" s="97"/>
      <c r="AD4" s="97"/>
      <c r="AE4" s="97" t="s">
        <v>37</v>
      </c>
      <c r="AF4" s="97"/>
      <c r="AG4" s="97" t="s">
        <v>35</v>
      </c>
      <c r="AH4" s="97"/>
      <c r="AI4" s="97" t="s">
        <v>36</v>
      </c>
      <c r="AJ4" s="97"/>
      <c r="AK4" s="97" t="s">
        <v>34</v>
      </c>
      <c r="AL4" s="97"/>
    </row>
    <row r="5" spans="1:38" ht="17.25" customHeight="1">
      <c r="B5" s="106" t="s">
        <v>3</v>
      </c>
      <c r="C5" s="106"/>
      <c r="D5" s="9">
        <v>3</v>
      </c>
      <c r="G5" s="116" t="s">
        <v>66</v>
      </c>
      <c r="H5" s="116"/>
      <c r="I5" s="116"/>
      <c r="J5" s="116"/>
      <c r="K5" s="116"/>
      <c r="L5" s="116"/>
      <c r="M5" s="116"/>
      <c r="N5" s="116"/>
      <c r="O5" s="116" t="s">
        <v>67</v>
      </c>
      <c r="P5" s="116"/>
      <c r="Q5" s="116"/>
      <c r="R5" s="116"/>
      <c r="S5" s="116"/>
      <c r="T5" s="116"/>
      <c r="W5" s="60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6"/>
      <c r="P6" s="3"/>
      <c r="Q6" s="3"/>
      <c r="R6" s="3"/>
      <c r="S6" s="3"/>
      <c r="T6" s="3"/>
      <c r="W6" s="60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1:38" ht="44.25" customHeight="1">
      <c r="B7" s="98" t="s">
        <v>4</v>
      </c>
      <c r="C7" s="108" t="s">
        <v>5</v>
      </c>
      <c r="D7" s="110" t="s">
        <v>6</v>
      </c>
      <c r="E7" s="111"/>
      <c r="F7" s="98" t="s">
        <v>7</v>
      </c>
      <c r="G7" s="98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98" t="s">
        <v>17</v>
      </c>
      <c r="Q7" s="105" t="s">
        <v>18</v>
      </c>
      <c r="R7" s="98" t="s">
        <v>19</v>
      </c>
      <c r="S7" s="98" t="s">
        <v>20</v>
      </c>
      <c r="T7" s="98" t="s">
        <v>45</v>
      </c>
      <c r="W7" s="60"/>
      <c r="X7" s="97"/>
      <c r="Y7" s="97"/>
      <c r="Z7" s="97"/>
      <c r="AA7" s="63" t="s">
        <v>21</v>
      </c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24</v>
      </c>
      <c r="AG7" s="63" t="s">
        <v>25</v>
      </c>
      <c r="AH7" s="63" t="s">
        <v>24</v>
      </c>
      <c r="AI7" s="63" t="s">
        <v>25</v>
      </c>
      <c r="AJ7" s="63" t="s">
        <v>24</v>
      </c>
      <c r="AK7" s="63" t="s">
        <v>25</v>
      </c>
      <c r="AL7" s="64" t="s">
        <v>24</v>
      </c>
    </row>
    <row r="8" spans="1:38" ht="44.25" customHeight="1">
      <c r="B8" s="99"/>
      <c r="C8" s="109"/>
      <c r="D8" s="112"/>
      <c r="E8" s="113"/>
      <c r="F8" s="99"/>
      <c r="G8" s="99"/>
      <c r="H8" s="114"/>
      <c r="I8" s="114"/>
      <c r="J8" s="114"/>
      <c r="K8" s="114"/>
      <c r="L8" s="105"/>
      <c r="M8" s="105"/>
      <c r="N8" s="105"/>
      <c r="O8" s="105"/>
      <c r="P8" s="100"/>
      <c r="Q8" s="105"/>
      <c r="R8" s="99"/>
      <c r="S8" s="100"/>
      <c r="T8" s="100"/>
      <c r="V8" s="11"/>
      <c r="W8" s="60"/>
      <c r="X8" s="65" t="str">
        <f>+D4</f>
        <v>An toàn ứng dụng web</v>
      </c>
      <c r="Y8" s="66" t="str">
        <f>+O4</f>
        <v>Mã HP: INT1476</v>
      </c>
      <c r="Z8" s="67">
        <f>+$AI$8+$AK$8+$AG$8</f>
        <v>4</v>
      </c>
      <c r="AA8" s="61">
        <f>COUNTIF($S$9:$S$52,"Khiển trách")</f>
        <v>0</v>
      </c>
      <c r="AB8" s="61">
        <f>COUNTIF($S$9:$S$52,"Cảnh cáo")</f>
        <v>0</v>
      </c>
      <c r="AC8" s="61">
        <f>COUNTIF($S$9:$S$52,"Đình chỉ thi")</f>
        <v>0</v>
      </c>
      <c r="AD8" s="68">
        <f>+($AA$8+$AB$8+$AC$8)/$Z$8*100%</f>
        <v>0</v>
      </c>
      <c r="AE8" s="61">
        <f>SUM(COUNTIF($S$9:$S$50,"Vắng"),COUNTIF($S$9:$S$50,"Vắng có phép"))</f>
        <v>0</v>
      </c>
      <c r="AF8" s="69">
        <f>+$AE$8/$Z$8</f>
        <v>0</v>
      </c>
      <c r="AG8" s="70">
        <f>COUNTIF($W$9:$W$50,"Thi lại")</f>
        <v>0</v>
      </c>
      <c r="AH8" s="69">
        <f>+$AG$8/$Z$8</f>
        <v>0</v>
      </c>
      <c r="AI8" s="70">
        <f>COUNTIF($W$9:$W$51,"Học lại")</f>
        <v>2</v>
      </c>
      <c r="AJ8" s="69">
        <f>+$AI$8/$Z$8</f>
        <v>0.5</v>
      </c>
      <c r="AK8" s="61">
        <f>COUNTIF($W$10:$W$51,"Đạt")</f>
        <v>2</v>
      </c>
      <c r="AL8" s="68">
        <f>+$AK$8/$Z$8</f>
        <v>0.5</v>
      </c>
    </row>
    <row r="9" spans="1:38" ht="14.25" customHeight="1">
      <c r="B9" s="101" t="s">
        <v>26</v>
      </c>
      <c r="C9" s="102"/>
      <c r="D9" s="102"/>
      <c r="E9" s="102"/>
      <c r="F9" s="102"/>
      <c r="G9" s="103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7">
        <f>100-(H9+I9+J9+K9)</f>
        <v>60</v>
      </c>
      <c r="P9" s="99"/>
      <c r="Q9" s="16"/>
      <c r="R9" s="16"/>
      <c r="S9" s="99"/>
      <c r="T9" s="99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1:38" ht="39" customHeight="1">
      <c r="B10" s="17">
        <v>1</v>
      </c>
      <c r="C10" s="18" t="s">
        <v>48</v>
      </c>
      <c r="D10" s="19" t="s">
        <v>49</v>
      </c>
      <c r="E10" s="20" t="s">
        <v>50</v>
      </c>
      <c r="F10" s="18" t="s">
        <v>51</v>
      </c>
      <c r="G10" s="18" t="s">
        <v>52</v>
      </c>
      <c r="H10" s="21">
        <v>10</v>
      </c>
      <c r="I10" s="21">
        <v>8</v>
      </c>
      <c r="J10" s="21" t="s">
        <v>27</v>
      </c>
      <c r="K10" s="21">
        <v>5</v>
      </c>
      <c r="L10" s="22"/>
      <c r="M10" s="22"/>
      <c r="N10" s="22"/>
      <c r="O10" s="23">
        <v>6</v>
      </c>
      <c r="P10" s="24">
        <f>ROUND(SUMPRODUCT(H10:O10,$H$9:$O$9)/100,1)</f>
        <v>6.4</v>
      </c>
      <c r="Q10" s="25" t="str">
        <f t="shared" ref="Q10:Q13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5" t="str">
        <f t="shared" ref="R10:R13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1" t="str">
        <f>+IF(OR($H10=0,$I10=0,$J10=0,$K10=0),"Không đủ ĐKDT","")</f>
        <v/>
      </c>
      <c r="T10" s="26">
        <v>1</v>
      </c>
      <c r="U10" s="3"/>
      <c r="V10" s="27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1:38" ht="39" customHeight="1">
      <c r="B11" s="28">
        <v>2</v>
      </c>
      <c r="C11" s="29" t="s">
        <v>53</v>
      </c>
      <c r="D11" s="30" t="s">
        <v>54</v>
      </c>
      <c r="E11" s="31" t="s">
        <v>55</v>
      </c>
      <c r="F11" s="32">
        <v>33733</v>
      </c>
      <c r="G11" s="29" t="s">
        <v>56</v>
      </c>
      <c r="H11" s="33">
        <v>5</v>
      </c>
      <c r="I11" s="33">
        <v>9</v>
      </c>
      <c r="J11" s="33" t="s">
        <v>27</v>
      </c>
      <c r="K11" s="33">
        <v>8</v>
      </c>
      <c r="L11" s="34"/>
      <c r="M11" s="34"/>
      <c r="N11" s="34"/>
      <c r="O11" s="35">
        <v>3</v>
      </c>
      <c r="P11" s="36">
        <f>ROUND(SUMPRODUCT(H11:O11,$H$9:$O$9)/100,0)</f>
        <v>5</v>
      </c>
      <c r="Q11" s="37" t="str">
        <f t="shared" si="0"/>
        <v>D+</v>
      </c>
      <c r="R11" s="38" t="str">
        <f t="shared" si="1"/>
        <v>Trung bình yếu</v>
      </c>
      <c r="S11" s="39" t="str">
        <f>+IF(OR($H11=0,$I11=0,$J11=0,$K11=0),"Không đủ ĐKDT","")</f>
        <v/>
      </c>
      <c r="T11" s="40">
        <v>1</v>
      </c>
      <c r="U11" s="3"/>
      <c r="V11" s="27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1:38" ht="39" customHeight="1">
      <c r="B12" s="28">
        <v>3</v>
      </c>
      <c r="C12" s="29" t="s">
        <v>57</v>
      </c>
      <c r="D12" s="30" t="s">
        <v>58</v>
      </c>
      <c r="E12" s="31" t="s">
        <v>59</v>
      </c>
      <c r="F12" s="32" t="s">
        <v>60</v>
      </c>
      <c r="G12" s="29" t="s">
        <v>56</v>
      </c>
      <c r="H12" s="33">
        <v>1</v>
      </c>
      <c r="I12" s="33">
        <v>1</v>
      </c>
      <c r="J12" s="33" t="s">
        <v>27</v>
      </c>
      <c r="K12" s="33">
        <v>1</v>
      </c>
      <c r="L12" s="41"/>
      <c r="M12" s="41"/>
      <c r="N12" s="41"/>
      <c r="O12" s="35">
        <v>5</v>
      </c>
      <c r="P12" s="36">
        <f>ROUND(SUMPRODUCT(H12:O12,$H$9:$O$9)/100,0)</f>
        <v>3</v>
      </c>
      <c r="Q12" s="37" t="str">
        <f t="shared" si="0"/>
        <v>F</v>
      </c>
      <c r="R12" s="38" t="str">
        <f t="shared" si="1"/>
        <v>Kém</v>
      </c>
      <c r="S12" s="39" t="str">
        <f t="shared" ref="S12:S13" si="2">+IF(OR($H12=0,$I12=0,$J12=0,$K12=0),"Không đủ ĐKDT","")</f>
        <v/>
      </c>
      <c r="T12" s="40">
        <v>2</v>
      </c>
      <c r="U12" s="3"/>
      <c r="V12" s="27"/>
      <c r="W12" s="72" t="s">
        <v>36</v>
      </c>
      <c r="X12" s="73"/>
      <c r="Y12" s="73"/>
      <c r="Z12" s="74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1:38" ht="39" customHeight="1">
      <c r="B13" s="82">
        <v>4</v>
      </c>
      <c r="C13" s="83" t="s">
        <v>61</v>
      </c>
      <c r="D13" s="84" t="s">
        <v>62</v>
      </c>
      <c r="E13" s="85" t="s">
        <v>63</v>
      </c>
      <c r="F13" s="86" t="s">
        <v>64</v>
      </c>
      <c r="G13" s="83" t="s">
        <v>65</v>
      </c>
      <c r="H13" s="87">
        <v>4</v>
      </c>
      <c r="I13" s="87">
        <v>4</v>
      </c>
      <c r="J13" s="87" t="s">
        <v>27</v>
      </c>
      <c r="K13" s="87">
        <v>4</v>
      </c>
      <c r="L13" s="88"/>
      <c r="M13" s="88"/>
      <c r="N13" s="88"/>
      <c r="O13" s="89">
        <v>3</v>
      </c>
      <c r="P13" s="90">
        <f>ROUND(SUMPRODUCT(H13:O13,$H$9:$O$9)/100,0)</f>
        <v>3</v>
      </c>
      <c r="Q13" s="91" t="str">
        <f t="shared" si="0"/>
        <v>F</v>
      </c>
      <c r="R13" s="92" t="str">
        <f t="shared" si="1"/>
        <v>Kém</v>
      </c>
      <c r="S13" s="93" t="str">
        <f t="shared" si="2"/>
        <v/>
      </c>
      <c r="T13" s="94">
        <v>2</v>
      </c>
      <c r="U13" s="3"/>
      <c r="V13" s="27"/>
      <c r="W13" s="72" t="s">
        <v>36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1:38" ht="9" customHeight="1">
      <c r="A14" s="2"/>
      <c r="B14" s="42"/>
      <c r="C14" s="43"/>
      <c r="D14" s="43"/>
      <c r="E14" s="44"/>
      <c r="F14" s="44"/>
      <c r="G14" s="44"/>
      <c r="H14" s="45"/>
      <c r="I14" s="46"/>
      <c r="J14" s="46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3"/>
    </row>
    <row r="15" spans="1:38" ht="16.5">
      <c r="A15" s="2"/>
      <c r="B15" s="104" t="s">
        <v>28</v>
      </c>
      <c r="C15" s="104"/>
      <c r="D15" s="43"/>
      <c r="E15" s="44"/>
      <c r="F15" s="44"/>
      <c r="G15" s="44"/>
      <c r="H15" s="45"/>
      <c r="I15" s="46"/>
      <c r="J15" s="46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3"/>
    </row>
    <row r="16" spans="1:38" ht="16.5" customHeight="1">
      <c r="A16" s="2"/>
      <c r="B16" s="48" t="s">
        <v>29</v>
      </c>
      <c r="C16" s="48"/>
      <c r="D16" s="49">
        <f>+$Z$8</f>
        <v>4</v>
      </c>
      <c r="E16" s="50" t="s">
        <v>30</v>
      </c>
      <c r="F16" s="95" t="s">
        <v>31</v>
      </c>
      <c r="G16" s="95"/>
      <c r="H16" s="95"/>
      <c r="I16" s="95"/>
      <c r="J16" s="95"/>
      <c r="K16" s="95"/>
      <c r="L16" s="95"/>
      <c r="M16" s="95"/>
      <c r="N16" s="95"/>
      <c r="O16" s="51">
        <f>$Z$8 -COUNTIF($S$9:$S$182,"Vắng") -COUNTIF($S$9:$S$182,"Vắng có phép") - COUNTIF($S$9:$S$182,"Đình chỉ thi") - COUNTIF($S$9:$S$182,"Không đủ ĐKDT")</f>
        <v>4</v>
      </c>
      <c r="P16" s="51"/>
      <c r="Q16" s="51"/>
      <c r="R16" s="52"/>
      <c r="S16" s="53" t="s">
        <v>30</v>
      </c>
      <c r="T16" s="52"/>
      <c r="U16" s="3"/>
    </row>
    <row r="17" spans="1:21" ht="16.5" customHeight="1">
      <c r="A17" s="2"/>
      <c r="B17" s="48" t="s">
        <v>32</v>
      </c>
      <c r="C17" s="48"/>
      <c r="D17" s="49">
        <f>+$AK$8</f>
        <v>2</v>
      </c>
      <c r="E17" s="50" t="s">
        <v>30</v>
      </c>
      <c r="F17" s="95" t="s">
        <v>33</v>
      </c>
      <c r="G17" s="95"/>
      <c r="H17" s="95"/>
      <c r="I17" s="95"/>
      <c r="J17" s="95"/>
      <c r="K17" s="95"/>
      <c r="L17" s="95"/>
      <c r="M17" s="95"/>
      <c r="N17" s="95"/>
      <c r="O17" s="54">
        <f>COUNTIF($S$9:$S$58,"Vắng")</f>
        <v>0</v>
      </c>
      <c r="P17" s="54"/>
      <c r="Q17" s="54"/>
      <c r="R17" s="55"/>
      <c r="S17" s="53" t="s">
        <v>30</v>
      </c>
      <c r="T17" s="55"/>
      <c r="U17" s="3"/>
    </row>
    <row r="18" spans="1:21" ht="16.5" customHeight="1">
      <c r="A18" s="2"/>
      <c r="B18" s="48" t="s">
        <v>41</v>
      </c>
      <c r="C18" s="48"/>
      <c r="D18" s="58">
        <f>COUNTIF(W10:W13,"Học lại")</f>
        <v>2</v>
      </c>
      <c r="E18" s="50" t="s">
        <v>30</v>
      </c>
      <c r="F18" s="95" t="s">
        <v>42</v>
      </c>
      <c r="G18" s="95"/>
      <c r="H18" s="95"/>
      <c r="I18" s="95"/>
      <c r="J18" s="95"/>
      <c r="K18" s="95"/>
      <c r="L18" s="95"/>
      <c r="M18" s="95"/>
      <c r="N18" s="95"/>
      <c r="O18" s="51">
        <f>COUNTIF($S$9:$S$58,"Vắng có phép")</f>
        <v>0</v>
      </c>
      <c r="P18" s="51"/>
      <c r="Q18" s="51"/>
      <c r="R18" s="52"/>
      <c r="S18" s="53" t="s">
        <v>30</v>
      </c>
      <c r="T18" s="52"/>
      <c r="U18" s="3"/>
    </row>
    <row r="19" spans="1:21" ht="3" customHeight="1">
      <c r="A19" s="2"/>
      <c r="B19" s="42"/>
      <c r="C19" s="43"/>
      <c r="D19" s="43"/>
      <c r="E19" s="44"/>
      <c r="F19" s="44"/>
      <c r="G19" s="44"/>
      <c r="H19" s="45"/>
      <c r="I19" s="46"/>
      <c r="J19" s="46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3"/>
    </row>
    <row r="20" spans="1:21">
      <c r="B20" s="78" t="s">
        <v>43</v>
      </c>
      <c r="C20" s="78"/>
      <c r="D20" s="79">
        <f>COUNTIF(W10:W13,"Thi lại")</f>
        <v>0</v>
      </c>
      <c r="E20" s="80" t="s">
        <v>30</v>
      </c>
      <c r="F20" s="3"/>
      <c r="G20" s="3"/>
      <c r="H20" s="3"/>
      <c r="I20" s="3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3"/>
    </row>
    <row r="21" spans="1:21" ht="24.75" customHeight="1">
      <c r="B21" s="78"/>
      <c r="C21" s="78"/>
      <c r="D21" s="79"/>
      <c r="E21" s="80"/>
      <c r="F21" s="3"/>
      <c r="G21" s="3"/>
      <c r="H21" s="3"/>
      <c r="I21" s="3"/>
      <c r="J21" s="96" t="s">
        <v>69</v>
      </c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3"/>
    </row>
  </sheetData>
  <sheetProtection formatCells="0" formatColumns="0" formatRows="0" insertColumns="0" insertRows="0" insertHyperlinks="0" deleteColumns="0" deleteRows="0" sort="0" autoFilter="0" pivotTables="0"/>
  <autoFilter ref="A8:AL13">
    <filterColumn colId="3" showButton="0"/>
  </autoFilter>
  <mergeCells count="43">
    <mergeCell ref="F16:N16"/>
    <mergeCell ref="F17:N17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R7:R8"/>
    <mergeCell ref="S7:S9"/>
    <mergeCell ref="T7:T9"/>
    <mergeCell ref="B9:G9"/>
    <mergeCell ref="B15:C15"/>
    <mergeCell ref="M7:M8"/>
    <mergeCell ref="N7:N8"/>
    <mergeCell ref="O7:O8"/>
    <mergeCell ref="P7:P9"/>
    <mergeCell ref="Q7:Q8"/>
    <mergeCell ref="G7:G8"/>
    <mergeCell ref="J20:T20"/>
    <mergeCell ref="F18:N18"/>
    <mergeCell ref="J21:T21"/>
  </mergeCells>
  <conditionalFormatting sqref="H10:O13">
    <cfRule type="cellIs" dxfId="1" priority="10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W10:W13 X2:AL8 D1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2017-03-24T08:32:40Z</cp:lastPrinted>
  <dcterms:created xsi:type="dcterms:W3CDTF">2015-04-17T02:48:53Z</dcterms:created>
  <dcterms:modified xsi:type="dcterms:W3CDTF">2017-03-24T08:33:44Z</dcterms:modified>
</cp:coreProperties>
</file>