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'Nhóm(1)'!$A$8:$AL$10</definedName>
    <definedName name="_xlnm.Print_Titles" localSheetId="0">'Nhóm(1)'!$4:$9</definedName>
  </definedNames>
  <calcPr calcId="124519"/>
</workbook>
</file>

<file path=xl/calcChain.xml><?xml version="1.0" encoding="utf-8"?>
<calcChain xmlns="http://schemas.openxmlformats.org/spreadsheetml/2006/main">
  <c r="S10" i="1"/>
  <c r="O9" l="1"/>
  <c r="P10" s="1"/>
  <c r="Y8" l="1"/>
  <c r="X8"/>
  <c r="W10" l="1"/>
  <c r="Q10"/>
  <c r="R10"/>
  <c r="AE8"/>
  <c r="O14"/>
  <c r="O15"/>
  <c r="AC8"/>
  <c r="AA8"/>
  <c r="AB8"/>
  <c r="AK8" l="1"/>
  <c r="D14" s="1"/>
  <c r="D17"/>
  <c r="D15"/>
  <c r="AI8"/>
  <c r="AG8"/>
  <c r="Z8" l="1"/>
  <c r="AJ8" l="1"/>
  <c r="O13"/>
  <c r="D13"/>
  <c r="AF8"/>
  <c r="AL8"/>
  <c r="AD8"/>
  <c r="AH8"/>
</calcChain>
</file>

<file path=xl/sharedStrings.xml><?xml version="1.0" encoding="utf-8"?>
<sst xmlns="http://schemas.openxmlformats.org/spreadsheetml/2006/main" count="71" uniqueCount="57">
  <si>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</si>
  <si>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</si>
  <si>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</si>
  <si>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</si>
  <si>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</si>
  <si>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</si>
  <si>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</si>
  <si>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</si>
  <si>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</si>
  <si>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</si>
  <si>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</si>
  <si>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</si>
  <si>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</si>
  <si>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</si>
  <si>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</si>
  <si>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</si>
  <si>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</si>
  <si>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</si>
  <si>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</si>
  <si>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</si>
  <si>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</si>
  <si>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</si>
  <si>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</si>
  <si>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</si>
  <si>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</si>
  <si>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</si>
  <si>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</si>
  <si>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</si>
  <si>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</si>
  <si>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</si>
  <si>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</si>
  <si>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</si>
  <si>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</si>
  <si>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</si>
  <si>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</si>
  <si>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</si>
  <si>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</si>
  <si>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</si>
  <si>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</si>
  <si>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</si>
  <si>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</si>
  <si>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</si>
  <si>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</si>
  <si>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</si>
  <si>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2 học kỳ I năm học 2016 - 2017 </t>
  </si>
  <si>
    <t>Nhóm</t>
  </si>
  <si>
    <t>D11ATTT</t>
  </si>
  <si>
    <t>B112104059</t>
  </si>
  <si>
    <t>Cấn Anh</t>
  </si>
  <si>
    <t>Chiêu</t>
  </si>
  <si>
    <t>30/9/1991</t>
  </si>
  <si>
    <t>Các hệ thống dựa trên tri thức</t>
  </si>
  <si>
    <t>Mã HP: INT1404</t>
  </si>
  <si>
    <t>Ngày thi: 15/03/2017</t>
  </si>
  <si>
    <t>Giờ thi: 18h00</t>
  </si>
  <si>
    <t>BẢNG ĐIỂM HỌC PHẦN</t>
  </si>
  <si>
    <t>Hà Nội, ngày 28 tháng 03 năm 2017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</si>
</sst>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9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11" xfId="4" quotePrefix="1" applyFont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8"/>
  <sheetViews>
    <sheetView tabSelected="1" workbookViewId="0">
      <pane ySplit="3" topLeftCell="A16" activePane="bottomLeft" state="frozen"/>
      <selection activeCell="A6" sqref="A6:XFD6"/>
      <selection pane="bottomLeft" activeCell="A19" sqref="A19:XFD2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5.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customWidth="1"/>
    <col min="21" max="21" width="6.5" style="1" customWidth="1"/>
    <col min="22" max="22" width="6.5" style="2" customWidth="1"/>
    <col min="23" max="23" width="9" style="35"/>
    <col min="24" max="24" width="9.125" style="35" bestFit="1" customWidth="1"/>
    <col min="25" max="25" width="9" style="35"/>
    <col min="26" max="26" width="10.375" style="35" bestFit="1" customWidth="1"/>
    <col min="27" max="27" width="9.125" style="35" bestFit="1" customWidth="1"/>
    <col min="28" max="38" width="9" style="35"/>
    <col min="39" max="16384" width="9" style="1"/>
  </cols>
  <sheetData>
    <row r="1" spans="1:38" ht="27.75" customHeight="1">
      <c r="B1" s="65" t="s">
        <v>0</v>
      </c>
      <c r="C1" s="65"/>
      <c r="D1" s="65"/>
      <c r="E1" s="65"/>
      <c r="F1" s="65"/>
      <c r="G1" s="65"/>
      <c r="H1" s="66" t="s">
        <v>55</v>
      </c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3"/>
    </row>
    <row r="2" spans="1:38" ht="25.5" customHeight="1">
      <c r="B2" s="67" t="s">
        <v>1</v>
      </c>
      <c r="C2" s="67"/>
      <c r="D2" s="67"/>
      <c r="E2" s="67"/>
      <c r="F2" s="67"/>
      <c r="G2" s="67"/>
      <c r="H2" s="68" t="s">
        <v>44</v>
      </c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4"/>
      <c r="V2" s="5"/>
      <c r="AD2" s="36"/>
      <c r="AE2" s="37"/>
      <c r="AF2" s="36"/>
      <c r="AG2" s="36"/>
      <c r="AH2" s="36"/>
      <c r="AI2" s="37"/>
      <c r="AJ2" s="36"/>
    </row>
    <row r="3" spans="1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38"/>
      <c r="AI3" s="38"/>
    </row>
    <row r="4" spans="1:38" ht="23.25" customHeight="1">
      <c r="B4" s="75" t="s">
        <v>2</v>
      </c>
      <c r="C4" s="75"/>
      <c r="D4" s="72" t="s">
        <v>51</v>
      </c>
      <c r="E4" s="72"/>
      <c r="F4" s="72"/>
      <c r="G4" s="72"/>
      <c r="H4" s="72"/>
      <c r="I4" s="72"/>
      <c r="J4" s="72"/>
      <c r="K4" s="72"/>
      <c r="L4" s="72"/>
      <c r="M4" s="72"/>
      <c r="N4" s="72"/>
      <c r="O4" s="63" t="s">
        <v>52</v>
      </c>
      <c r="P4" s="63"/>
      <c r="Q4" s="63"/>
      <c r="R4" s="63"/>
      <c r="S4" s="63"/>
      <c r="T4" s="63"/>
      <c r="W4" s="36"/>
      <c r="X4" s="73" t="s">
        <v>40</v>
      </c>
      <c r="Y4" s="73" t="s">
        <v>8</v>
      </c>
      <c r="Z4" s="73" t="s">
        <v>39</v>
      </c>
      <c r="AA4" s="73" t="s">
        <v>38</v>
      </c>
      <c r="AB4" s="73"/>
      <c r="AC4" s="73"/>
      <c r="AD4" s="73"/>
      <c r="AE4" s="73" t="s">
        <v>37</v>
      </c>
      <c r="AF4" s="73"/>
      <c r="AG4" s="73" t="s">
        <v>35</v>
      </c>
      <c r="AH4" s="73"/>
      <c r="AI4" s="73" t="s">
        <v>36</v>
      </c>
      <c r="AJ4" s="73"/>
      <c r="AK4" s="73" t="s">
        <v>34</v>
      </c>
      <c r="AL4" s="73"/>
    </row>
    <row r="5" spans="1:38" ht="17.25" customHeight="1">
      <c r="B5" s="74" t="s">
        <v>3</v>
      </c>
      <c r="C5" s="74"/>
      <c r="D5" s="9">
        <v>3</v>
      </c>
      <c r="G5" s="64" t="s">
        <v>53</v>
      </c>
      <c r="H5" s="64"/>
      <c r="I5" s="64"/>
      <c r="J5" s="64"/>
      <c r="K5" s="64"/>
      <c r="L5" s="64"/>
      <c r="M5" s="64"/>
      <c r="N5" s="64"/>
      <c r="O5" s="64" t="s">
        <v>54</v>
      </c>
      <c r="P5" s="64"/>
      <c r="Q5" s="64"/>
      <c r="R5" s="64"/>
      <c r="S5" s="64"/>
      <c r="T5" s="64"/>
      <c r="W5" s="36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</row>
    <row r="6" spans="1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32"/>
      <c r="P6" s="3"/>
      <c r="Q6" s="3"/>
      <c r="R6" s="3"/>
      <c r="S6" s="3"/>
      <c r="T6" s="3"/>
      <c r="W6" s="36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</row>
    <row r="7" spans="1:38" ht="44.25" customHeight="1">
      <c r="B7" s="76" t="s">
        <v>4</v>
      </c>
      <c r="C7" s="78" t="s">
        <v>5</v>
      </c>
      <c r="D7" s="80" t="s">
        <v>6</v>
      </c>
      <c r="E7" s="81"/>
      <c r="F7" s="76" t="s">
        <v>7</v>
      </c>
      <c r="G7" s="76" t="s">
        <v>8</v>
      </c>
      <c r="H7" s="71" t="s">
        <v>9</v>
      </c>
      <c r="I7" s="71" t="s">
        <v>10</v>
      </c>
      <c r="J7" s="71" t="s">
        <v>11</v>
      </c>
      <c r="K7" s="71" t="s">
        <v>12</v>
      </c>
      <c r="L7" s="70" t="s">
        <v>13</v>
      </c>
      <c r="M7" s="70" t="s">
        <v>14</v>
      </c>
      <c r="N7" s="70" t="s">
        <v>15</v>
      </c>
      <c r="O7" s="70" t="s">
        <v>16</v>
      </c>
      <c r="P7" s="76" t="s">
        <v>17</v>
      </c>
      <c r="Q7" s="70" t="s">
        <v>18</v>
      </c>
      <c r="R7" s="76" t="s">
        <v>19</v>
      </c>
      <c r="S7" s="76" t="s">
        <v>20</v>
      </c>
      <c r="T7" s="76" t="s">
        <v>45</v>
      </c>
      <c r="W7" s="36"/>
      <c r="X7" s="73"/>
      <c r="Y7" s="73"/>
      <c r="Z7" s="73"/>
      <c r="AA7" s="39" t="s">
        <v>21</v>
      </c>
      <c r="AB7" s="39" t="s">
        <v>22</v>
      </c>
      <c r="AC7" s="39" t="s">
        <v>23</v>
      </c>
      <c r="AD7" s="39" t="s">
        <v>24</v>
      </c>
      <c r="AE7" s="39" t="s">
        <v>25</v>
      </c>
      <c r="AF7" s="39" t="s">
        <v>24</v>
      </c>
      <c r="AG7" s="39" t="s">
        <v>25</v>
      </c>
      <c r="AH7" s="39" t="s">
        <v>24</v>
      </c>
      <c r="AI7" s="39" t="s">
        <v>25</v>
      </c>
      <c r="AJ7" s="39" t="s">
        <v>24</v>
      </c>
      <c r="AK7" s="39" t="s">
        <v>25</v>
      </c>
      <c r="AL7" s="40" t="s">
        <v>24</v>
      </c>
    </row>
    <row r="8" spans="1:38" ht="44.25" customHeight="1">
      <c r="B8" s="77"/>
      <c r="C8" s="79"/>
      <c r="D8" s="82"/>
      <c r="E8" s="83"/>
      <c r="F8" s="77"/>
      <c r="G8" s="77"/>
      <c r="H8" s="71"/>
      <c r="I8" s="71"/>
      <c r="J8" s="71"/>
      <c r="K8" s="71"/>
      <c r="L8" s="70"/>
      <c r="M8" s="70"/>
      <c r="N8" s="70"/>
      <c r="O8" s="70"/>
      <c r="P8" s="84"/>
      <c r="Q8" s="70"/>
      <c r="R8" s="77"/>
      <c r="S8" s="84"/>
      <c r="T8" s="84"/>
      <c r="V8" s="11"/>
      <c r="W8" s="36"/>
      <c r="X8" s="41" t="str">
        <f>+D4</f>
        <v>Các hệ thống dựa trên tri thức</v>
      </c>
      <c r="Y8" s="42" t="str">
        <f>+O4</f>
        <v>Mã HP: INT1404</v>
      </c>
      <c r="Z8" s="43">
        <f>+$AI$8+$AK$8+$AG$8</f>
        <v>1</v>
      </c>
      <c r="AA8" s="37">
        <f>COUNTIF($S$9:$S$46,"Khiển trách")</f>
        <v>0</v>
      </c>
      <c r="AB8" s="37">
        <f>COUNTIF($S$9:$S$46,"Cảnh cáo")</f>
        <v>0</v>
      </c>
      <c r="AC8" s="37">
        <f>COUNTIF($S$9:$S$46,"Đình chỉ thi")</f>
        <v>0</v>
      </c>
      <c r="AD8" s="44">
        <f>+($AA$8+$AB$8+$AC$8)/$Z$8*100%</f>
        <v>0</v>
      </c>
      <c r="AE8" s="37">
        <f>SUM(COUNTIF($S$9:$S$44,"Vắng"),COUNTIF($S$9:$S$44,"Vắng có phép"))</f>
        <v>0</v>
      </c>
      <c r="AF8" s="45">
        <f>+$AE$8/$Z$8</f>
        <v>0</v>
      </c>
      <c r="AG8" s="46">
        <f>COUNTIF($W$9:$W$44,"Thi lại")</f>
        <v>0</v>
      </c>
      <c r="AH8" s="45">
        <f>+$AG$8/$Z$8</f>
        <v>0</v>
      </c>
      <c r="AI8" s="46">
        <f>COUNTIF($W$9:$W$45,"Học lại")</f>
        <v>0</v>
      </c>
      <c r="AJ8" s="45">
        <f>+$AI$8/$Z$8</f>
        <v>0</v>
      </c>
      <c r="AK8" s="37">
        <f>COUNTIF($W$10:$W$45,"Đạt")</f>
        <v>1</v>
      </c>
      <c r="AL8" s="44">
        <f>+$AK$8/$Z$8</f>
        <v>1</v>
      </c>
    </row>
    <row r="9" spans="1:38" ht="14.25" customHeight="1">
      <c r="B9" s="85" t="s">
        <v>26</v>
      </c>
      <c r="C9" s="86"/>
      <c r="D9" s="86"/>
      <c r="E9" s="86"/>
      <c r="F9" s="86"/>
      <c r="G9" s="87"/>
      <c r="H9" s="12">
        <v>10</v>
      </c>
      <c r="I9" s="12">
        <v>10</v>
      </c>
      <c r="J9" s="13">
        <v>10</v>
      </c>
      <c r="K9" s="12"/>
      <c r="L9" s="14"/>
      <c r="M9" s="15"/>
      <c r="N9" s="15"/>
      <c r="O9" s="33">
        <f>100-(H9+I9+J9+K9)</f>
        <v>70</v>
      </c>
      <c r="P9" s="77"/>
      <c r="Q9" s="16"/>
      <c r="R9" s="16"/>
      <c r="S9" s="77"/>
      <c r="T9" s="77"/>
      <c r="W9" s="36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</row>
    <row r="10" spans="1:38" ht="49.5" customHeight="1">
      <c r="B10" s="52">
        <v>1</v>
      </c>
      <c r="C10" s="53" t="s">
        <v>47</v>
      </c>
      <c r="D10" s="54" t="s">
        <v>48</v>
      </c>
      <c r="E10" s="55" t="s">
        <v>49</v>
      </c>
      <c r="F10" s="53" t="s">
        <v>50</v>
      </c>
      <c r="G10" s="53" t="s">
        <v>46</v>
      </c>
      <c r="H10" s="56">
        <v>5</v>
      </c>
      <c r="I10" s="56">
        <v>4</v>
      </c>
      <c r="J10" s="56">
        <v>4.5</v>
      </c>
      <c r="K10" s="56" t="s">
        <v>27</v>
      </c>
      <c r="L10" s="57"/>
      <c r="M10" s="57"/>
      <c r="N10" s="57"/>
      <c r="O10" s="58">
        <v>8</v>
      </c>
      <c r="P10" s="59">
        <f>ROUND(SUMPRODUCT(H10:O10,$H$9:$O$9)/100,0)</f>
        <v>7</v>
      </c>
      <c r="Q10" s="60" t="str">
        <f t="shared" ref="Q10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60" t="str">
        <f t="shared" ref="R10" si="1">IF($P10&lt;4,"Kém",IF(AND($P10&gt;=4,$P10&lt;=5.4),"Trung bình yếu",IF(AND($P10&gt;=5.5,$P10&lt;=6.9),"Trung bình",IF(AND($P10&gt;=7,$P10&lt;=8.4),"Khá",IF(AND($P10&gt;=8.5,$P10&lt;=10),"Giỏi","")))))</f>
        <v>Khá</v>
      </c>
      <c r="S10" s="61" t="str">
        <f>+IF(OR($H10=0,$I10=0,$J10=0,$K10=0),"Không đủ ĐKDT","")</f>
        <v/>
      </c>
      <c r="T10" s="62">
        <v>3</v>
      </c>
      <c r="U10" s="3"/>
      <c r="V10" s="17"/>
      <c r="W10" s="48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</row>
    <row r="11" spans="1:38" ht="9" customHeight="1">
      <c r="A11" s="2"/>
      <c r="B11" s="18"/>
      <c r="C11" s="19"/>
      <c r="D11" s="19"/>
      <c r="E11" s="20"/>
      <c r="F11" s="20"/>
      <c r="G11" s="20"/>
      <c r="H11" s="21"/>
      <c r="I11" s="22"/>
      <c r="J11" s="22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3"/>
    </row>
    <row r="12" spans="1:38" ht="16.5">
      <c r="A12" s="2"/>
      <c r="B12" s="88" t="s">
        <v>28</v>
      </c>
      <c r="C12" s="88"/>
      <c r="D12" s="19"/>
      <c r="E12" s="20"/>
      <c r="F12" s="20"/>
      <c r="G12" s="20"/>
      <c r="H12" s="21"/>
      <c r="I12" s="22"/>
      <c r="J12" s="22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3"/>
    </row>
    <row r="13" spans="1:38" ht="16.5" customHeight="1">
      <c r="A13" s="2"/>
      <c r="B13" s="24" t="s">
        <v>29</v>
      </c>
      <c r="C13" s="24"/>
      <c r="D13" s="25">
        <f>+$Z$8</f>
        <v>1</v>
      </c>
      <c r="E13" s="26" t="s">
        <v>30</v>
      </c>
      <c r="F13" s="69" t="s">
        <v>31</v>
      </c>
      <c r="G13" s="69"/>
      <c r="H13" s="69"/>
      <c r="I13" s="69"/>
      <c r="J13" s="69"/>
      <c r="K13" s="69"/>
      <c r="L13" s="69"/>
      <c r="M13" s="69"/>
      <c r="N13" s="69"/>
      <c r="O13" s="27">
        <f>$Z$8 -COUNTIF($S$9:$S$176,"Vắng") -COUNTIF($S$9:$S$176,"Vắng có phép") - COUNTIF($S$9:$S$176,"Đình chỉ thi") - COUNTIF($S$9:$S$176,"Không đủ ĐKDT")</f>
        <v>1</v>
      </c>
      <c r="P13" s="27"/>
      <c r="Q13" s="27"/>
      <c r="R13" s="28"/>
      <c r="S13" s="29" t="s">
        <v>30</v>
      </c>
      <c r="T13" s="28"/>
      <c r="U13" s="3"/>
    </row>
    <row r="14" spans="1:38" ht="16.5" customHeight="1">
      <c r="A14" s="2"/>
      <c r="B14" s="24" t="s">
        <v>32</v>
      </c>
      <c r="C14" s="24"/>
      <c r="D14" s="25">
        <f>+$AK$8</f>
        <v>1</v>
      </c>
      <c r="E14" s="26" t="s">
        <v>30</v>
      </c>
      <c r="F14" s="69" t="s">
        <v>33</v>
      </c>
      <c r="G14" s="69"/>
      <c r="H14" s="69"/>
      <c r="I14" s="69"/>
      <c r="J14" s="69"/>
      <c r="K14" s="69"/>
      <c r="L14" s="69"/>
      <c r="M14" s="69"/>
      <c r="N14" s="69"/>
      <c r="O14" s="30">
        <f>COUNTIF($S$9:$S$52,"Vắng")</f>
        <v>0</v>
      </c>
      <c r="P14" s="30"/>
      <c r="Q14" s="30"/>
      <c r="R14" s="31"/>
      <c r="S14" s="29" t="s">
        <v>30</v>
      </c>
      <c r="T14" s="31"/>
      <c r="U14" s="3"/>
    </row>
    <row r="15" spans="1:38" ht="16.5" customHeight="1">
      <c r="A15" s="2"/>
      <c r="B15" s="24" t="s">
        <v>41</v>
      </c>
      <c r="C15" s="24"/>
      <c r="D15" s="34">
        <f>COUNTIF(W10:W10,"Học lại")</f>
        <v>0</v>
      </c>
      <c r="E15" s="26" t="s">
        <v>30</v>
      </c>
      <c r="F15" s="69" t="s">
        <v>42</v>
      </c>
      <c r="G15" s="69"/>
      <c r="H15" s="69"/>
      <c r="I15" s="69"/>
      <c r="J15" s="69"/>
      <c r="K15" s="69"/>
      <c r="L15" s="69"/>
      <c r="M15" s="69"/>
      <c r="N15" s="69"/>
      <c r="O15" s="27">
        <f>COUNTIF($S$9:$S$52,"Vắng có phép")</f>
        <v>0</v>
      </c>
      <c r="P15" s="27"/>
      <c r="Q15" s="27"/>
      <c r="R15" s="28"/>
      <c r="S15" s="29" t="s">
        <v>30</v>
      </c>
      <c r="T15" s="28"/>
      <c r="U15" s="3"/>
    </row>
    <row r="16" spans="1:38" ht="3" customHeight="1">
      <c r="A16" s="2"/>
      <c r="B16" s="18"/>
      <c r="C16" s="19"/>
      <c r="D16" s="19"/>
      <c r="E16" s="20"/>
      <c r="F16" s="20"/>
      <c r="G16" s="20"/>
      <c r="H16" s="21"/>
      <c r="I16" s="22"/>
      <c r="J16" s="22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3"/>
    </row>
    <row r="17" spans="2:21">
      <c r="B17" s="49" t="s">
        <v>43</v>
      </c>
      <c r="C17" s="49"/>
      <c r="D17" s="50">
        <f>COUNTIF(W10:W10,"Thi lại")</f>
        <v>0</v>
      </c>
      <c r="E17" s="51" t="s">
        <v>30</v>
      </c>
      <c r="F17" s="3"/>
      <c r="G17" s="3"/>
      <c r="H17" s="3"/>
      <c r="I17" s="3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3"/>
    </row>
    <row r="18" spans="2:21" ht="24.75" customHeight="1">
      <c r="B18" s="49"/>
      <c r="C18" s="49"/>
      <c r="D18" s="50"/>
      <c r="E18" s="51"/>
      <c r="F18" s="3"/>
      <c r="G18" s="3"/>
      <c r="H18" s="3"/>
      <c r="I18" s="3"/>
      <c r="J18" s="89" t="s">
        <v>56</v>
      </c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3"/>
    </row>
  </sheetData>
  <sheetProtection formatCells="0" formatColumns="0" formatRows="0" insertColumns="0" insertRows="0" insertHyperlinks="0" deleteColumns="0" deleteRows="0" sort="0" autoFilter="0" pivotTables="0"/>
  <autoFilter ref="A8:AL10">
    <filterColumn colId="3" showButton="0"/>
  </autoFilter>
  <mergeCells count="43">
    <mergeCell ref="F15:N15"/>
    <mergeCell ref="J18:T18"/>
    <mergeCell ref="AA4:AD6"/>
    <mergeCell ref="R7:R8"/>
    <mergeCell ref="S7:S9"/>
    <mergeCell ref="T7:T9"/>
    <mergeCell ref="B9:G9"/>
    <mergeCell ref="B12:C12"/>
    <mergeCell ref="M7:M8"/>
    <mergeCell ref="N7:N8"/>
    <mergeCell ref="O7:O8"/>
    <mergeCell ref="P7:P9"/>
    <mergeCell ref="Q7:Q8"/>
    <mergeCell ref="G7:G8"/>
    <mergeCell ref="J17:T17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F13:N13"/>
    <mergeCell ref="F14:N14"/>
    <mergeCell ref="L7:L8"/>
    <mergeCell ref="H7:H8"/>
    <mergeCell ref="D4:N4"/>
    <mergeCell ref="G5:N5"/>
    <mergeCell ref="O4:T4"/>
    <mergeCell ref="O5:T5"/>
    <mergeCell ref="B1:G1"/>
    <mergeCell ref="H1:T1"/>
    <mergeCell ref="B2:G2"/>
    <mergeCell ref="H2:T2"/>
  </mergeCells>
  <conditionalFormatting sqref="H10:O10">
    <cfRule type="cellIs" dxfId="1" priority="11" operator="greaterThan">
      <formula>10</formula>
    </cfRule>
  </conditionalFormatting>
  <conditionalFormatting sqref="C1:C1048576">
    <cfRule type="duplicateValues" dxfId="0" priority="2"/>
  </conditionalFormatting>
  <dataValidations count="1">
    <dataValidation allowBlank="1" showInputMessage="1" showErrorMessage="1" errorTitle="Không xóa dữ liệu" error="Không xóa dữ liệu" prompt="Không xóa dữ liệu" sqref="W10 D15 X2:AL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2017-03-28T09:09:35Z</cp:lastPrinted>
  <dcterms:created xsi:type="dcterms:W3CDTF">2015-04-17T02:48:53Z</dcterms:created>
  <dcterms:modified xsi:type="dcterms:W3CDTF">2017-03-28T09:10:23Z</dcterms:modified>
</cp:coreProperties>
</file>