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P10" i="1"/>
  <c r="Z9" l="1"/>
  <c r="Y9"/>
  <c r="AF9" l="1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<sst xmlns="http://schemas.openxmlformats.org/spreadsheetml/2006/main" count="84" uniqueCount="67">
  <si>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</si>
  <si>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</si>
  <si>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</si>
  <si>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</si>
  <si>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</si>
  <si>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</si>
  <si>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</si>
  <si>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</si>
  <si>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</si>
  <si>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</si>
  <si>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</si>
  <si>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</si>
  <si>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</si>
  <si>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</si>
  <si>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</si>
  <si>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</si>
  <si>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</si>
  <si>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</si>
  <si>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</si>
  <si>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</si>
  <si>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</si>
  <si>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</si>
  <si>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</si>
  <si>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</si>
  <si>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</si>
  <si>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</si>
  <si>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</si>
  <si>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</si>
  <si>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</si>
  <si>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</si>
  <si>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</si>
  <si>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</si>
  <si>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</si>
  <si>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</si>
  <si>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</si>
  <si>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</si>
  <si>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</si>
  <si>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</si>
  <si>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</si>
  <si>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</si>
  <si>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</si>
  <si>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</si>
  <si>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</si>
  <si>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</si>
  <si>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</si>
  <si>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</si>
  <si>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</si>
  <si>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</si>
  <si>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</si>
  <si>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</si>
  <si>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</si>
  <si>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</si>
  <si>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</si>
  <si>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</si>
  <si>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</si>
  <si>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</si>
  <si>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</si>
  <si>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</si>
  <si>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</si>
  <si>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B13DCQT033</t>
  </si>
  <si>
    <t>Nguyễn Khánh</t>
  </si>
  <si>
    <t>Toàn</t>
  </si>
  <si>
    <t>D13QTM</t>
  </si>
  <si>
    <t>Truyền thông Marketing</t>
  </si>
  <si>
    <t>Mã HP: BSA1442-01</t>
  </si>
  <si>
    <t>Ngày thi: 17/3/2017</t>
  </si>
  <si>
    <t>Giờ thi: 18-20h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</si>
</sst>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 applyAlignment="1" applyProtection="1">
      <alignment horizontal="left" vertical="center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11" xfId="4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165" fontId="3" fillId="0" borderId="4" xfId="0" quotePrefix="1" applyNumberFormat="1" applyFont="1" applyFill="1" applyBorder="1" applyAlignment="1" applyProtection="1">
      <alignment horizont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14" fontId="3" fillId="0" borderId="4" xfId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L11" sqref="L1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100" t="s">
        <v>54</v>
      </c>
      <c r="I1" s="100"/>
      <c r="J1" s="100"/>
      <c r="K1" s="100"/>
      <c r="L1" s="101"/>
      <c r="M1" s="101"/>
      <c r="N1" s="101"/>
      <c r="O1" s="101"/>
      <c r="P1" s="101"/>
      <c r="Q1" s="101"/>
      <c r="R1" s="101"/>
      <c r="S1" s="101"/>
      <c r="T1" s="101"/>
      <c r="U1" s="101"/>
    </row>
    <row r="2" spans="1:39" ht="27.75" customHeight="1">
      <c r="B2" s="105" t="s">
        <v>0</v>
      </c>
      <c r="C2" s="105"/>
      <c r="D2" s="105"/>
      <c r="E2" s="105"/>
      <c r="F2" s="105"/>
      <c r="G2" s="105"/>
      <c r="H2" s="106" t="s">
        <v>1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1:39" ht="25.5" customHeight="1">
      <c r="B3" s="107" t="s">
        <v>2</v>
      </c>
      <c r="C3" s="107"/>
      <c r="D3" s="107"/>
      <c r="E3" s="107"/>
      <c r="F3" s="107"/>
      <c r="G3" s="107"/>
      <c r="H3" s="108" t="s">
        <v>53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92" t="s">
        <v>3</v>
      </c>
      <c r="C5" s="92"/>
      <c r="D5" s="102" t="s">
        <v>63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4" t="s">
        <v>64</v>
      </c>
      <c r="Q5" s="104"/>
      <c r="R5" s="104"/>
      <c r="S5" s="104"/>
      <c r="T5" s="104"/>
      <c r="U5" s="104"/>
      <c r="X5" s="44"/>
      <c r="Y5" s="81" t="s">
        <v>48</v>
      </c>
      <c r="Z5" s="81" t="s">
        <v>9</v>
      </c>
      <c r="AA5" s="81" t="s">
        <v>47</v>
      </c>
      <c r="AB5" s="81" t="s">
        <v>46</v>
      </c>
      <c r="AC5" s="81"/>
      <c r="AD5" s="81"/>
      <c r="AE5" s="81"/>
      <c r="AF5" s="81" t="s">
        <v>45</v>
      </c>
      <c r="AG5" s="81"/>
      <c r="AH5" s="81" t="s">
        <v>43</v>
      </c>
      <c r="AI5" s="81"/>
      <c r="AJ5" s="81" t="s">
        <v>44</v>
      </c>
      <c r="AK5" s="81"/>
      <c r="AL5" s="81" t="s">
        <v>42</v>
      </c>
      <c r="AM5" s="81"/>
    </row>
    <row r="6" spans="1:39" ht="17.25" customHeight="1">
      <c r="B6" s="91" t="s">
        <v>4</v>
      </c>
      <c r="C6" s="91"/>
      <c r="D6" s="9"/>
      <c r="G6" s="103" t="s">
        <v>65</v>
      </c>
      <c r="H6" s="103"/>
      <c r="I6" s="103"/>
      <c r="J6" s="103"/>
      <c r="K6" s="103"/>
      <c r="L6" s="103"/>
      <c r="M6" s="103"/>
      <c r="N6" s="103"/>
      <c r="O6" s="103"/>
      <c r="P6" s="103" t="s">
        <v>66</v>
      </c>
      <c r="Q6" s="103"/>
      <c r="R6" s="103"/>
      <c r="S6" s="103"/>
      <c r="T6" s="103"/>
      <c r="U6" s="103"/>
      <c r="X6" s="44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</row>
    <row r="8" spans="1:39" ht="44.25" customHeight="1">
      <c r="B8" s="82" t="s">
        <v>5</v>
      </c>
      <c r="C8" s="93" t="s">
        <v>6</v>
      </c>
      <c r="D8" s="95" t="s">
        <v>7</v>
      </c>
      <c r="E8" s="96"/>
      <c r="F8" s="82" t="s">
        <v>8</v>
      </c>
      <c r="G8" s="82" t="s">
        <v>9</v>
      </c>
      <c r="H8" s="99" t="s">
        <v>10</v>
      </c>
      <c r="I8" s="99" t="s">
        <v>11</v>
      </c>
      <c r="J8" s="99" t="s">
        <v>12</v>
      </c>
      <c r="K8" s="99" t="s">
        <v>13</v>
      </c>
      <c r="L8" s="89" t="s">
        <v>14</v>
      </c>
      <c r="M8" s="89" t="s">
        <v>15</v>
      </c>
      <c r="N8" s="89" t="s">
        <v>16</v>
      </c>
      <c r="O8" s="90" t="s">
        <v>17</v>
      </c>
      <c r="P8" s="89" t="s">
        <v>18</v>
      </c>
      <c r="Q8" s="82" t="s">
        <v>19</v>
      </c>
      <c r="R8" s="89" t="s">
        <v>20</v>
      </c>
      <c r="S8" s="82" t="s">
        <v>21</v>
      </c>
      <c r="T8" s="82" t="s">
        <v>22</v>
      </c>
      <c r="U8" s="82" t="s">
        <v>58</v>
      </c>
      <c r="X8" s="44"/>
      <c r="Y8" s="81"/>
      <c r="Z8" s="81"/>
      <c r="AA8" s="81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83"/>
      <c r="C9" s="94"/>
      <c r="D9" s="97"/>
      <c r="E9" s="98"/>
      <c r="F9" s="83"/>
      <c r="G9" s="83"/>
      <c r="H9" s="99"/>
      <c r="I9" s="99"/>
      <c r="J9" s="99"/>
      <c r="K9" s="99"/>
      <c r="L9" s="89"/>
      <c r="M9" s="89"/>
      <c r="N9" s="89"/>
      <c r="O9" s="90"/>
      <c r="P9" s="89"/>
      <c r="Q9" s="84"/>
      <c r="R9" s="89"/>
      <c r="S9" s="83"/>
      <c r="T9" s="84"/>
      <c r="U9" s="84"/>
      <c r="W9" s="12"/>
      <c r="X9" s="44"/>
      <c r="Y9" s="49" t="str">
        <f>+D5</f>
        <v>Truyền thông Marketing</v>
      </c>
      <c r="Z9" s="50" t="str">
        <f>+P5</f>
        <v>Mã HP: BSA1442-01</v>
      </c>
      <c r="AA9" s="51">
        <f>+$AJ$9+$AL$9+$AH$9</f>
        <v>0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 t="e">
        <f>+($AB$9+$AC$9+$AD$9)/$AA$9*100%</f>
        <v>#DIV/0!</v>
      </c>
      <c r="AF9" s="45">
        <f>SUM(COUNTIF($T$10:$T$69,"Vắng"),COUNTIF($T$10:$T$69,"Vắng có phép"))</f>
        <v>0</v>
      </c>
      <c r="AG9" s="53" t="e">
        <f>+$AF$9/$AA$9</f>
        <v>#DIV/0!</v>
      </c>
      <c r="AH9" s="54">
        <f>COUNTIF($X$10:$X$69,"Thi lại")</f>
        <v>0</v>
      </c>
      <c r="AI9" s="53" t="e">
        <f>+$AH$9/$AA$9</f>
        <v>#DIV/0!</v>
      </c>
      <c r="AJ9" s="54">
        <f>COUNTIF($X$10:$X$70,"Học lại")</f>
        <v>0</v>
      </c>
      <c r="AK9" s="53" t="e">
        <f>+$AJ$9/$AA$9</f>
        <v>#DIV/0!</v>
      </c>
      <c r="AL9" s="45">
        <f>COUNTIF($X$11:$X$70,"Đạt")</f>
        <v>0</v>
      </c>
      <c r="AM9" s="52" t="e">
        <f>+$AL$9/$AA$9</f>
        <v>#DIV/0!</v>
      </c>
    </row>
    <row r="10" spans="1:39" ht="14.25" customHeight="1">
      <c r="B10" s="85" t="s">
        <v>28</v>
      </c>
      <c r="C10" s="86"/>
      <c r="D10" s="86"/>
      <c r="E10" s="86"/>
      <c r="F10" s="86"/>
      <c r="G10" s="87"/>
      <c r="H10" s="13">
        <v>10</v>
      </c>
      <c r="I10" s="13">
        <v>10</v>
      </c>
      <c r="J10" s="14">
        <v>30</v>
      </c>
      <c r="K10" s="13"/>
      <c r="L10" s="15"/>
      <c r="M10" s="16"/>
      <c r="N10" s="16"/>
      <c r="O10" s="17"/>
      <c r="P10" s="41">
        <f>100-(H10+I10+J10+K10)</f>
        <v>50</v>
      </c>
      <c r="Q10" s="83"/>
      <c r="R10" s="18"/>
      <c r="S10" s="18"/>
      <c r="T10" s="83"/>
      <c r="U10" s="83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45" customHeight="1">
      <c r="B11" s="60">
        <v>1</v>
      </c>
      <c r="C11" s="60" t="s">
        <v>59</v>
      </c>
      <c r="D11" s="61" t="s">
        <v>60</v>
      </c>
      <c r="E11" s="62" t="s">
        <v>61</v>
      </c>
      <c r="F11" s="72">
        <v>34739</v>
      </c>
      <c r="G11" s="60" t="s">
        <v>62</v>
      </c>
      <c r="H11" s="63">
        <v>9</v>
      </c>
      <c r="I11" s="63">
        <v>7.5</v>
      </c>
      <c r="J11" s="63">
        <v>7.5</v>
      </c>
      <c r="K11" s="63"/>
      <c r="L11" s="64"/>
      <c r="M11" s="65"/>
      <c r="N11" s="65"/>
      <c r="O11" s="66"/>
      <c r="P11" s="67" t="s">
        <v>43</v>
      </c>
      <c r="Q11" s="68"/>
      <c r="R11" s="69"/>
      <c r="S11" s="70"/>
      <c r="T11" s="64"/>
      <c r="U11" s="71"/>
      <c r="V11" s="3"/>
      <c r="W11" s="19"/>
      <c r="X11" s="56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88" t="s">
        <v>29</v>
      </c>
      <c r="C13" s="88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30</v>
      </c>
      <c r="C14" s="26"/>
      <c r="D14" s="27">
        <f>+$AA$9</f>
        <v>0</v>
      </c>
      <c r="E14" s="28" t="s">
        <v>31</v>
      </c>
      <c r="F14" s="75" t="s">
        <v>32</v>
      </c>
      <c r="G14" s="75"/>
      <c r="H14" s="75"/>
      <c r="I14" s="75"/>
      <c r="J14" s="75"/>
      <c r="K14" s="75"/>
      <c r="L14" s="75"/>
      <c r="M14" s="75"/>
      <c r="N14" s="75"/>
      <c r="O14" s="75"/>
      <c r="P14" s="29">
        <f>$AA$9 -COUNTIF($T$10:$T$201,"Vắng") -COUNTIF($T$10:$T$201,"Vắng có phép") - COUNTIF($T$10:$T$201,"Đình chỉ thi") - COUNTIF($T$10:$T$201,"Không đủ ĐKDT")</f>
        <v>0</v>
      </c>
      <c r="Q14" s="29"/>
      <c r="R14" s="29"/>
      <c r="S14" s="30"/>
      <c r="T14" s="31" t="s">
        <v>31</v>
      </c>
      <c r="U14" s="30"/>
      <c r="V14" s="3"/>
    </row>
    <row r="15" spans="1:39" ht="16.5" hidden="1" customHeight="1">
      <c r="A15" s="2"/>
      <c r="B15" s="26" t="s">
        <v>33</v>
      </c>
      <c r="C15" s="26"/>
      <c r="D15" s="27">
        <f>+$AL$9</f>
        <v>0</v>
      </c>
      <c r="E15" s="28" t="s">
        <v>31</v>
      </c>
      <c r="F15" s="75" t="s">
        <v>34</v>
      </c>
      <c r="G15" s="75"/>
      <c r="H15" s="75"/>
      <c r="I15" s="75"/>
      <c r="J15" s="75"/>
      <c r="K15" s="75"/>
      <c r="L15" s="75"/>
      <c r="M15" s="75"/>
      <c r="N15" s="75"/>
      <c r="O15" s="75"/>
      <c r="P15" s="32">
        <f>COUNTIF($T$10:$T$77,"Vắng")</f>
        <v>0</v>
      </c>
      <c r="Q15" s="32"/>
      <c r="R15" s="32"/>
      <c r="S15" s="33"/>
      <c r="T15" s="31" t="s">
        <v>31</v>
      </c>
      <c r="U15" s="33"/>
      <c r="V15" s="3"/>
    </row>
    <row r="16" spans="1:39" ht="16.5" hidden="1" customHeight="1">
      <c r="A16" s="2"/>
      <c r="B16" s="26" t="s">
        <v>49</v>
      </c>
      <c r="C16" s="26"/>
      <c r="D16" s="42">
        <f>COUNTIF(X11:X11,"Học lại")</f>
        <v>0</v>
      </c>
      <c r="E16" s="28" t="s">
        <v>31</v>
      </c>
      <c r="F16" s="75" t="s">
        <v>50</v>
      </c>
      <c r="G16" s="75"/>
      <c r="H16" s="75"/>
      <c r="I16" s="75"/>
      <c r="J16" s="75"/>
      <c r="K16" s="75"/>
      <c r="L16" s="75"/>
      <c r="M16" s="75"/>
      <c r="N16" s="75"/>
      <c r="O16" s="75"/>
      <c r="P16" s="29">
        <f>COUNTIF($T$10:$T$77,"Vắng có phép")</f>
        <v>0</v>
      </c>
      <c r="Q16" s="29"/>
      <c r="R16" s="29"/>
      <c r="S16" s="30"/>
      <c r="T16" s="31" t="s">
        <v>31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51</v>
      </c>
      <c r="C18" s="57"/>
      <c r="D18" s="58">
        <f>COUNTIF(X11:X11,"Thi lại")</f>
        <v>0</v>
      </c>
      <c r="E18" s="59" t="s">
        <v>31</v>
      </c>
      <c r="F18" s="3"/>
      <c r="G18" s="3"/>
      <c r="H18" s="3"/>
      <c r="I18" s="3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80" t="s">
        <v>55</v>
      </c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3"/>
    </row>
    <row r="20" spans="1:39" hidden="1">
      <c r="A20" s="34"/>
      <c r="B20" s="73" t="s">
        <v>35</v>
      </c>
      <c r="C20" s="73"/>
      <c r="D20" s="73"/>
      <c r="E20" s="73"/>
      <c r="F20" s="73"/>
      <c r="G20" s="73"/>
      <c r="H20" s="73"/>
      <c r="I20" s="35"/>
      <c r="J20" s="74" t="s">
        <v>36</v>
      </c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73" t="s">
        <v>37</v>
      </c>
      <c r="C22" s="73"/>
      <c r="D22" s="79" t="s">
        <v>38</v>
      </c>
      <c r="E22" s="79"/>
      <c r="F22" s="79"/>
      <c r="G22" s="79"/>
      <c r="H22" s="79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77" t="s">
        <v>39</v>
      </c>
      <c r="C28" s="77"/>
      <c r="D28" s="77" t="s">
        <v>52</v>
      </c>
      <c r="E28" s="77"/>
      <c r="F28" s="77"/>
      <c r="G28" s="77"/>
      <c r="H28" s="77"/>
      <c r="I28" s="77"/>
      <c r="J28" s="77" t="s">
        <v>40</v>
      </c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73" t="s">
        <v>41</v>
      </c>
      <c r="C31" s="73"/>
      <c r="D31" s="73"/>
      <c r="E31" s="73"/>
      <c r="F31" s="73"/>
      <c r="G31" s="73"/>
      <c r="H31" s="73"/>
      <c r="I31" s="35"/>
      <c r="J31" s="78" t="s">
        <v>56</v>
      </c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73" t="s">
        <v>37</v>
      </c>
      <c r="C33" s="73"/>
      <c r="D33" s="79" t="s">
        <v>38</v>
      </c>
      <c r="E33" s="79"/>
      <c r="F33" s="79"/>
      <c r="G33" s="79"/>
      <c r="H33" s="79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76"/>
      <c r="C38" s="76"/>
      <c r="D38" s="76"/>
      <c r="E38" s="76"/>
      <c r="F38" s="76"/>
      <c r="G38" s="76"/>
      <c r="H38" s="76"/>
      <c r="I38" s="76"/>
      <c r="J38" s="76" t="s">
        <v>57</v>
      </c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</mergeCells>
  <conditionalFormatting sqref="P11 H11:N11">
    <cfRule type="cellIs" dxfId="7" priority="17" operator="greaterThan">
      <formula>10</formula>
    </cfRule>
  </conditionalFormatting>
  <conditionalFormatting sqref="O1:O1048576">
    <cfRule type="duplicateValues" dxfId="6" priority="9"/>
  </conditionalFormatting>
  <conditionalFormatting sqref="C1:C1048576">
    <cfRule type="duplicateValues" dxfId="5" priority="8"/>
  </conditionalFormatting>
  <conditionalFormatting sqref="O11">
    <cfRule type="duplicateValues" dxfId="4" priority="6"/>
  </conditionalFormatting>
  <conditionalFormatting sqref="C11">
    <cfRule type="duplicateValues" dxfId="3" priority="5"/>
  </conditionalFormatting>
  <conditionalFormatting sqref="H11:K11">
    <cfRule type="cellIs" dxfId="2" priority="2" stopIfTrue="1" operator="greaterThan">
      <formula>10</formula>
    </cfRule>
    <cfRule type="cellIs" dxfId="1" priority="3" stopIfTrue="1" operator="greaterThan">
      <formula>10</formula>
    </cfRule>
    <cfRule type="cellIs" dxfId="0" priority="4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2017-03-06T08:07:57Z</cp:lastPrinted>
  <dcterms:created xsi:type="dcterms:W3CDTF">2015-04-17T02:48:53Z</dcterms:created>
  <dcterms:modified xsi:type="dcterms:W3CDTF">2017-03-06T09:36:10Z</dcterms:modified>
</cp:coreProperties>
</file>