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1" i="1"/>
  <c r="P10" l="1"/>
  <c r="Q11" l="1"/>
  <c r="Z9"/>
  <c r="Y9"/>
  <c r="X11" l="1"/>
  <c r="R11"/>
  <c r="S11"/>
  <c r="AF9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<sst xmlns="http://schemas.openxmlformats.org/spreadsheetml/2006/main" count="86" uniqueCount="70">
  <si>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</si>
  <si>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</si>
  <si>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</si>
  <si>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</si>
  <si>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</si>
  <si>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</si>
  <si>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</si>
  <si>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</si>
  <si>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</si>
  <si>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</si>
  <si>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</si>
  <si>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</si>
  <si>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</si>
  <si>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</si>
  <si>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</si>
  <si>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</si>
  <si>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</si>
  <si>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</si>
  <si>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</si>
  <si>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</si>
  <si>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</si>
  <si>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</si>
  <si>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</si>
  <si>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</si>
  <si>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</si>
  <si>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</si>
  <si>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</si>
  <si>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</si>
  <si>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</si>
  <si>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</si>
  <si>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</si>
  <si>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</si>
  <si>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</si>
  <si>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</si>
  <si>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</si>
  <si>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</si>
  <si>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</si>
  <si>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</si>
  <si>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</si>
  <si>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</si>
  <si>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</si>
  <si>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</si>
  <si>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</si>
  <si>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</si>
  <si>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</si>
  <si>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</si>
  <si>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</si>
  <si>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</si>
  <si>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</si>
  <si>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</si>
  <si>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</si>
  <si>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</si>
  <si>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</si>
  <si>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</si>
  <si>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</si>
  <si>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</si>
  <si>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</si>
  <si>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</si>
  <si>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</si>
  <si>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</si>
  <si>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Mạng máy tính</t>
  </si>
  <si>
    <t>Mã HP: INT1336</t>
  </si>
  <si>
    <t>B14DCAT262</t>
  </si>
  <si>
    <t>Lưu Tuấn</t>
  </si>
  <si>
    <t>Vũ</t>
  </si>
  <si>
    <t>21/02/95</t>
  </si>
  <si>
    <t>D14CQAT02-B</t>
  </si>
  <si>
    <t>Ngày thi: 14/03/2017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</si>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</sst>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99" t="s">
        <v>55</v>
      </c>
      <c r="I1" s="99"/>
      <c r="J1" s="99"/>
      <c r="K1" s="99"/>
      <c r="L1" s="100" t="s">
        <v>69</v>
      </c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4" t="s">
        <v>0</v>
      </c>
      <c r="C2" s="104"/>
      <c r="D2" s="104"/>
      <c r="E2" s="104"/>
      <c r="F2" s="104"/>
      <c r="G2" s="104"/>
      <c r="H2" s="105" t="s">
        <v>1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1:39" ht="25.5" customHeight="1">
      <c r="B3" s="106" t="s">
        <v>2</v>
      </c>
      <c r="C3" s="106"/>
      <c r="D3" s="106"/>
      <c r="E3" s="106"/>
      <c r="F3" s="106"/>
      <c r="G3" s="106"/>
      <c r="H3" s="107" t="s">
        <v>54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91" t="s">
        <v>3</v>
      </c>
      <c r="C5" s="91"/>
      <c r="D5" s="101" t="s">
        <v>60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3" t="s">
        <v>61</v>
      </c>
      <c r="Q5" s="103"/>
      <c r="R5" s="103"/>
      <c r="S5" s="103"/>
      <c r="T5" s="103"/>
      <c r="U5" s="103"/>
      <c r="X5" s="44"/>
      <c r="Y5" s="80" t="s">
        <v>49</v>
      </c>
      <c r="Z5" s="80" t="s">
        <v>9</v>
      </c>
      <c r="AA5" s="80" t="s">
        <v>48</v>
      </c>
      <c r="AB5" s="80" t="s">
        <v>47</v>
      </c>
      <c r="AC5" s="80"/>
      <c r="AD5" s="80"/>
      <c r="AE5" s="80"/>
      <c r="AF5" s="80" t="s">
        <v>46</v>
      </c>
      <c r="AG5" s="80"/>
      <c r="AH5" s="80" t="s">
        <v>44</v>
      </c>
      <c r="AI5" s="80"/>
      <c r="AJ5" s="80" t="s">
        <v>45</v>
      </c>
      <c r="AK5" s="80"/>
      <c r="AL5" s="80" t="s">
        <v>43</v>
      </c>
      <c r="AM5" s="80"/>
    </row>
    <row r="6" spans="1:39" ht="17.25" customHeight="1">
      <c r="B6" s="90" t="s">
        <v>4</v>
      </c>
      <c r="C6" s="90"/>
      <c r="D6" s="9"/>
      <c r="G6" s="102" t="s">
        <v>67</v>
      </c>
      <c r="H6" s="102"/>
      <c r="I6" s="102"/>
      <c r="J6" s="102"/>
      <c r="K6" s="102"/>
      <c r="L6" s="102"/>
      <c r="M6" s="102"/>
      <c r="N6" s="102"/>
      <c r="O6" s="102"/>
      <c r="P6" s="102" t="s">
        <v>68</v>
      </c>
      <c r="Q6" s="102"/>
      <c r="R6" s="102"/>
      <c r="S6" s="102"/>
      <c r="T6" s="102"/>
      <c r="U6" s="102"/>
      <c r="X6" s="44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</row>
    <row r="8" spans="1:39" ht="44.25" customHeight="1">
      <c r="B8" s="81" t="s">
        <v>5</v>
      </c>
      <c r="C8" s="92" t="s">
        <v>6</v>
      </c>
      <c r="D8" s="94" t="s">
        <v>7</v>
      </c>
      <c r="E8" s="95"/>
      <c r="F8" s="81" t="s">
        <v>8</v>
      </c>
      <c r="G8" s="81" t="s">
        <v>9</v>
      </c>
      <c r="H8" s="98" t="s">
        <v>10</v>
      </c>
      <c r="I8" s="98" t="s">
        <v>11</v>
      </c>
      <c r="J8" s="98" t="s">
        <v>12</v>
      </c>
      <c r="K8" s="98" t="s">
        <v>13</v>
      </c>
      <c r="L8" s="88" t="s">
        <v>14</v>
      </c>
      <c r="M8" s="88" t="s">
        <v>15</v>
      </c>
      <c r="N8" s="88" t="s">
        <v>16</v>
      </c>
      <c r="O8" s="89" t="s">
        <v>17</v>
      </c>
      <c r="P8" s="88" t="s">
        <v>18</v>
      </c>
      <c r="Q8" s="81" t="s">
        <v>19</v>
      </c>
      <c r="R8" s="88" t="s">
        <v>20</v>
      </c>
      <c r="S8" s="81" t="s">
        <v>21</v>
      </c>
      <c r="T8" s="81" t="s">
        <v>22</v>
      </c>
      <c r="U8" s="81" t="s">
        <v>59</v>
      </c>
      <c r="X8" s="44"/>
      <c r="Y8" s="80"/>
      <c r="Z8" s="80"/>
      <c r="AA8" s="80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82"/>
      <c r="C9" s="93"/>
      <c r="D9" s="96"/>
      <c r="E9" s="97"/>
      <c r="F9" s="82"/>
      <c r="G9" s="82"/>
      <c r="H9" s="98"/>
      <c r="I9" s="98"/>
      <c r="J9" s="98"/>
      <c r="K9" s="98"/>
      <c r="L9" s="88"/>
      <c r="M9" s="88"/>
      <c r="N9" s="88"/>
      <c r="O9" s="89"/>
      <c r="P9" s="88"/>
      <c r="Q9" s="83"/>
      <c r="R9" s="88"/>
      <c r="S9" s="82"/>
      <c r="T9" s="83"/>
      <c r="U9" s="83"/>
      <c r="W9" s="12"/>
      <c r="X9" s="44"/>
      <c r="Y9" s="49" t="str">
        <f>+D5</f>
        <v>Mạng máy tính</v>
      </c>
      <c r="Z9" s="50" t="str">
        <f>+P5</f>
        <v>Mã HP: INT1336</v>
      </c>
      <c r="AA9" s="51">
        <f>+$AJ$9+$AL$9+$AH$9</f>
        <v>1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>
        <f>+($AB$9+$AC$9+$AD$9)/$AA$9*100%</f>
        <v>0</v>
      </c>
      <c r="AF9" s="45">
        <f>SUM(COUNTIF($T$10:$T$69,"Vắng"),COUNTIF($T$10:$T$69,"Vắng có phép"))</f>
        <v>0</v>
      </c>
      <c r="AG9" s="53">
        <f>+$AF$9/$AA$9</f>
        <v>0</v>
      </c>
      <c r="AH9" s="54">
        <f>COUNTIF($X$10:$X$69,"Thi lại")</f>
        <v>0</v>
      </c>
      <c r="AI9" s="53">
        <f>+$AH$9/$AA$9</f>
        <v>0</v>
      </c>
      <c r="AJ9" s="54">
        <f>COUNTIF($X$10:$X$70,"Học lại")</f>
        <v>1</v>
      </c>
      <c r="AK9" s="53">
        <f>+$AJ$9/$AA$9</f>
        <v>1</v>
      </c>
      <c r="AL9" s="45">
        <f>COUNTIF($X$11:$X$70,"Đạt")</f>
        <v>0</v>
      </c>
      <c r="AM9" s="52">
        <f>+$AL$9/$AA$9</f>
        <v>0</v>
      </c>
    </row>
    <row r="10" spans="1:39" ht="14.25" customHeight="1">
      <c r="B10" s="84" t="s">
        <v>28</v>
      </c>
      <c r="C10" s="85"/>
      <c r="D10" s="85"/>
      <c r="E10" s="85"/>
      <c r="F10" s="85"/>
      <c r="G10" s="86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41">
        <f>100-(H10+I10+J10+K10)</f>
        <v>60</v>
      </c>
      <c r="Q10" s="82"/>
      <c r="R10" s="18"/>
      <c r="S10" s="18"/>
      <c r="T10" s="82"/>
      <c r="U10" s="82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64.5" customHeight="1">
      <c r="B11" s="60">
        <v>1</v>
      </c>
      <c r="C11" s="61" t="s">
        <v>62</v>
      </c>
      <c r="D11" s="62" t="s">
        <v>63</v>
      </c>
      <c r="E11" s="63" t="s">
        <v>64</v>
      </c>
      <c r="F11" s="61" t="s">
        <v>65</v>
      </c>
      <c r="G11" s="61" t="s">
        <v>66</v>
      </c>
      <c r="H11" s="64">
        <v>8.5</v>
      </c>
      <c r="I11" s="64">
        <v>7</v>
      </c>
      <c r="J11" s="64" t="s">
        <v>29</v>
      </c>
      <c r="K11" s="64">
        <v>9.5</v>
      </c>
      <c r="L11" s="65"/>
      <c r="M11" s="65"/>
      <c r="N11" s="65"/>
      <c r="O11" s="66"/>
      <c r="P11" s="67"/>
      <c r="Q11" s="68">
        <f>ROUND(SUMPRODUCT(H11:P11,$H$10:$P$10)/100,1)</f>
        <v>3.5</v>
      </c>
      <c r="R11" s="69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69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70" t="str">
        <f>+IF(OR($H11=0,$I11=0,$J11=0,$K11=0),"Không đủ ĐKDT","")</f>
        <v/>
      </c>
      <c r="U11" s="71">
        <v>4</v>
      </c>
      <c r="V11" s="3"/>
      <c r="W11" s="19"/>
      <c r="X11" s="5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87" t="s">
        <v>30</v>
      </c>
      <c r="C13" s="87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31</v>
      </c>
      <c r="C14" s="26"/>
      <c r="D14" s="27">
        <f>+$AA$9</f>
        <v>1</v>
      </c>
      <c r="E14" s="28" t="s">
        <v>32</v>
      </c>
      <c r="F14" s="74" t="s">
        <v>33</v>
      </c>
      <c r="G14" s="74"/>
      <c r="H14" s="74"/>
      <c r="I14" s="74"/>
      <c r="J14" s="74"/>
      <c r="K14" s="74"/>
      <c r="L14" s="74"/>
      <c r="M14" s="74"/>
      <c r="N14" s="74"/>
      <c r="O14" s="74"/>
      <c r="P14" s="29">
        <f>$AA$9 -COUNTIF($T$10:$T$201,"Vắng") -COUNTIF($T$10:$T$201,"Vắng có phép") - COUNTIF($T$10:$T$201,"Đình chỉ thi") - COUNTIF($T$10:$T$201,"Không đủ ĐKDT")</f>
        <v>1</v>
      </c>
      <c r="Q14" s="29"/>
      <c r="R14" s="29"/>
      <c r="S14" s="30"/>
      <c r="T14" s="31" t="s">
        <v>32</v>
      </c>
      <c r="U14" s="30"/>
      <c r="V14" s="3"/>
    </row>
    <row r="15" spans="1:39" ht="16.5" hidden="1" customHeight="1">
      <c r="A15" s="2"/>
      <c r="B15" s="26" t="s">
        <v>34</v>
      </c>
      <c r="C15" s="26"/>
      <c r="D15" s="27">
        <f>+$AL$9</f>
        <v>0</v>
      </c>
      <c r="E15" s="28" t="s">
        <v>32</v>
      </c>
      <c r="F15" s="74" t="s">
        <v>35</v>
      </c>
      <c r="G15" s="74"/>
      <c r="H15" s="74"/>
      <c r="I15" s="74"/>
      <c r="J15" s="74"/>
      <c r="K15" s="74"/>
      <c r="L15" s="74"/>
      <c r="M15" s="74"/>
      <c r="N15" s="74"/>
      <c r="O15" s="74"/>
      <c r="P15" s="32">
        <f>COUNTIF($T$10:$T$77,"Vắng")</f>
        <v>0</v>
      </c>
      <c r="Q15" s="32"/>
      <c r="R15" s="32"/>
      <c r="S15" s="33"/>
      <c r="T15" s="31" t="s">
        <v>32</v>
      </c>
      <c r="U15" s="33"/>
      <c r="V15" s="3"/>
    </row>
    <row r="16" spans="1:39" ht="16.5" hidden="1" customHeight="1">
      <c r="A16" s="2"/>
      <c r="B16" s="26" t="s">
        <v>50</v>
      </c>
      <c r="C16" s="26"/>
      <c r="D16" s="42">
        <f>COUNTIF(X11:X11,"Học lại")</f>
        <v>1</v>
      </c>
      <c r="E16" s="28" t="s">
        <v>32</v>
      </c>
      <c r="F16" s="74" t="s">
        <v>51</v>
      </c>
      <c r="G16" s="74"/>
      <c r="H16" s="74"/>
      <c r="I16" s="74"/>
      <c r="J16" s="74"/>
      <c r="K16" s="74"/>
      <c r="L16" s="74"/>
      <c r="M16" s="74"/>
      <c r="N16" s="74"/>
      <c r="O16" s="74"/>
      <c r="P16" s="29">
        <f>COUNTIF($T$10:$T$77,"Vắng có phép")</f>
        <v>0</v>
      </c>
      <c r="Q16" s="29"/>
      <c r="R16" s="29"/>
      <c r="S16" s="30"/>
      <c r="T16" s="31" t="s">
        <v>32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52</v>
      </c>
      <c r="C18" s="57"/>
      <c r="D18" s="58">
        <f>COUNTIF(X11:X11,"Thi lại")</f>
        <v>0</v>
      </c>
      <c r="E18" s="59" t="s">
        <v>32</v>
      </c>
      <c r="F18" s="3"/>
      <c r="G18" s="3"/>
      <c r="H18" s="3"/>
      <c r="I18" s="3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79" t="s">
        <v>56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3"/>
    </row>
    <row r="20" spans="1:39" hidden="1">
      <c r="A20" s="34"/>
      <c r="B20" s="72" t="s">
        <v>36</v>
      </c>
      <c r="C20" s="72"/>
      <c r="D20" s="72"/>
      <c r="E20" s="72"/>
      <c r="F20" s="72"/>
      <c r="G20" s="72"/>
      <c r="H20" s="72"/>
      <c r="I20" s="35"/>
      <c r="J20" s="73" t="s">
        <v>37</v>
      </c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72" t="s">
        <v>38</v>
      </c>
      <c r="C22" s="72"/>
      <c r="D22" s="78" t="s">
        <v>39</v>
      </c>
      <c r="E22" s="78"/>
      <c r="F22" s="78"/>
      <c r="G22" s="78"/>
      <c r="H22" s="78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76" t="s">
        <v>40</v>
      </c>
      <c r="C28" s="76"/>
      <c r="D28" s="76" t="s">
        <v>53</v>
      </c>
      <c r="E28" s="76"/>
      <c r="F28" s="76"/>
      <c r="G28" s="76"/>
      <c r="H28" s="76"/>
      <c r="I28" s="76"/>
      <c r="J28" s="76" t="s">
        <v>41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72" t="s">
        <v>42</v>
      </c>
      <c r="C31" s="72"/>
      <c r="D31" s="72"/>
      <c r="E31" s="72"/>
      <c r="F31" s="72"/>
      <c r="G31" s="72"/>
      <c r="H31" s="72"/>
      <c r="I31" s="35"/>
      <c r="J31" s="77" t="s">
        <v>57</v>
      </c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72" t="s">
        <v>38</v>
      </c>
      <c r="C33" s="72"/>
      <c r="D33" s="78" t="s">
        <v>39</v>
      </c>
      <c r="E33" s="78"/>
      <c r="F33" s="78"/>
      <c r="G33" s="78"/>
      <c r="H33" s="78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75"/>
      <c r="C38" s="75"/>
      <c r="D38" s="75"/>
      <c r="E38" s="75"/>
      <c r="F38" s="75"/>
      <c r="G38" s="75"/>
      <c r="H38" s="75"/>
      <c r="I38" s="75"/>
      <c r="J38" s="75" t="s">
        <v>58</v>
      </c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</mergeCells>
  <conditionalFormatting sqref="P11 H11:N11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2017-03-07T07:33:43Z</cp:lastPrinted>
  <dcterms:created xsi:type="dcterms:W3CDTF">2015-04-17T02:48:53Z</dcterms:created>
  <dcterms:modified xsi:type="dcterms:W3CDTF">2017-03-07T07:33:47Z</dcterms:modified>
</cp:coreProperties>
</file>