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Nhóm(1)" sheetId="1" r:id="rId1"/>
  </sheets>
  <definedNames>
    <definedName name="_xlnm._FilterDatabase" localSheetId="0" hidden="1">'Nhóm(1)'!$A$9:$AM$12</definedName>
    <definedName name="_xlnm.Print_Titles" localSheetId="0">'Nhóm(1)'!$5:$10</definedName>
  </definedNames>
  <calcPr calcId="124519"/>
</workbook>
</file>

<file path=xl/calcChain.xml><?xml version="1.0" encoding="utf-8"?>
<calcChain xmlns="http://schemas.openxmlformats.org/spreadsheetml/2006/main">
  <c r="T12" i="1"/>
  <c r="T11"/>
  <c r="P10" l="1"/>
  <c r="Q11" l="1"/>
  <c r="Q12"/>
  <c r="Z9"/>
  <c r="Y9"/>
  <c r="X11" l="1"/>
  <c r="R11"/>
  <c r="S11"/>
  <c r="X12"/>
  <c r="R12"/>
  <c r="S12"/>
  <c r="AF9"/>
  <c r="P16"/>
  <c r="P17"/>
  <c r="AD9"/>
  <c r="AB9"/>
  <c r="AC9"/>
  <c r="AL9" l="1"/>
  <c r="D16" s="1"/>
  <c r="D19"/>
  <c r="D17"/>
  <c r="AJ9"/>
  <c r="AH9"/>
  <c r="AA9" l="1"/>
  <c r="AK9" l="1"/>
  <c r="P15"/>
  <c r="D15"/>
  <c r="AG9"/>
  <c r="AM9"/>
  <c r="AE9"/>
  <c r="AI9"/>
</calcChain>
</file>

<file path=xl/sharedStrings.xml><?xml version="1.0" encoding="utf-8"?>
<sst xmlns="http://schemas.openxmlformats.org/spreadsheetml/2006/main" count="92" uniqueCount="75">
  <si>
    <t>HỌC VIỆN CÔNG NGHỆ BƯU CHÍNH VIỄN THÔNG</t>
  </si>
  <si>
    <t>DANH SÁCH SINH VIÊN DỰ THI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</si>
  <si>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</si>
  <si>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</si>
  <si>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</si>
  <si>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</si>
  <si>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</si>
  <si>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</si>
  <si>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</si>
  <si>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</si>
  <si>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</si>
  <si>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</si>
  <si>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</si>
  <si>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</si>
  <si>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</si>
  <si>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</si>
  <si>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</si>
  <si>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Số Phách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</si>
  <si>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</si>
  <si>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</si>
  <si>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</si>
  <si>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</si>
  <si>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</si>
  <si>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</si>
  <si>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</si>
  <si>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</si>
  <si>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</si>
  <si>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</si>
  <si>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</si>
  <si>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</si>
  <si>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</si>
  <si>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</si>
  <si>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</si>
  <si>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</si>
  <si>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</si>
  <si>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</si>
  <si>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</si>
  <si>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</si>
  <si>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</si>
  <si>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SỐ 2</t>
  </si>
  <si>
    <t>Phạm Anh Tuấn</t>
  </si>
  <si>
    <t>Nguyễn Xuân Trường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</si>
  <si>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</si>
  <si>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</si>
  <si>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</si>
  <si>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</si>
  <si>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</si>
  <si>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</si>
  <si>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</si>
  <si>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</si>
  <si>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</si>
  <si>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</si>
  <si>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</si>
  <si>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>Nguyễn Hoa Cương</t>
  </si>
  <si>
    <t xml:space="preserve">Thi lần 2 học kỳ I năm học 2016 - 2017 </t>
  </si>
  <si>
    <t>PHÒNG THI:</t>
  </si>
  <si>
    <t>Hà Nội, ngày   tháng   năm 2017</t>
  </si>
  <si>
    <t>KT TRƯỞNG TRUNG TÂM
PHÓ TRƯỞNG TRUNG TÂM</t>
  </si>
  <si>
    <t>Trần Thị Mỹ Hạnh</t>
  </si>
  <si>
    <t>Nhóm</t>
  </si>
  <si>
    <t>Kỹ thuật vi xử lý</t>
  </si>
  <si>
    <t>Mã HP: INT1330</t>
  </si>
  <si>
    <t>B14DCCN106</t>
  </si>
  <si>
    <t>Phùng Hưng</t>
  </si>
  <si>
    <t>Thịnh</t>
  </si>
  <si>
    <t>10/03/96</t>
  </si>
  <si>
    <t>D14CQCN01-B</t>
  </si>
  <si>
    <t>B112104005</t>
  </si>
  <si>
    <t>Lưu Văn</t>
  </si>
  <si>
    <t>Ban</t>
  </si>
  <si>
    <t>10/061992</t>
  </si>
  <si>
    <t>D11HTTT2</t>
  </si>
  <si>
    <t>Ngày thi: 16/03/2017</t>
  </si>
  <si>
    <t>Giờ thi: 18h00</t>
  </si>
  <si>
    <t>601 -A2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</si>
</sst>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6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sz val="16"/>
      <name val="Times New Roman"/>
      <family val="1"/>
    </font>
    <font>
      <sz val="2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22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0" fillId="0" borderId="11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3" fillId="0" borderId="12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24" fillId="0" borderId="0" xfId="0" applyFont="1" applyFill="1" applyAlignment="1" applyProtection="1">
      <alignment horizontal="center"/>
      <protection locked="0"/>
    </xf>
    <xf numFmtId="0" fontId="25" fillId="0" borderId="0" xfId="0" applyFont="1" applyFill="1" applyAlignment="1" applyProtection="1">
      <alignment horizontal="center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1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39"/>
  <sheetViews>
    <sheetView tabSelected="1" workbookViewId="0">
      <pane ySplit="4" topLeftCell="A5" activePane="bottomLeft" state="frozen"/>
      <selection activeCell="A6" sqref="A6:XFD6"/>
      <selection pane="bottomLeft" activeCell="H2" sqref="H2:U2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53"/>
    <col min="25" max="25" width="9.125" style="53" bestFit="1" customWidth="1"/>
    <col min="26" max="26" width="9" style="53"/>
    <col min="27" max="27" width="10.375" style="53" bestFit="1" customWidth="1"/>
    <col min="28" max="28" width="9.125" style="53" bestFit="1" customWidth="1"/>
    <col min="29" max="39" width="9" style="53"/>
    <col min="40" max="16384" width="9" style="1"/>
  </cols>
  <sheetData>
    <row r="1" spans="1:39" ht="21.75" customHeight="1">
      <c r="H1" s="86" t="s">
        <v>55</v>
      </c>
      <c r="I1" s="86"/>
      <c r="J1" s="86"/>
      <c r="K1" s="86"/>
      <c r="L1" s="87" t="s">
        <v>74</v>
      </c>
      <c r="M1" s="87"/>
      <c r="N1" s="87"/>
      <c r="O1" s="87"/>
      <c r="P1" s="87"/>
      <c r="Q1" s="87"/>
      <c r="R1" s="87"/>
      <c r="S1" s="87"/>
      <c r="T1" s="87"/>
      <c r="U1" s="87"/>
    </row>
    <row r="2" spans="1:39" ht="27.75" customHeight="1">
      <c r="B2" s="94" t="s">
        <v>0</v>
      </c>
      <c r="C2" s="94"/>
      <c r="D2" s="94"/>
      <c r="E2" s="94"/>
      <c r="F2" s="94"/>
      <c r="G2" s="94"/>
      <c r="H2" s="95" t="s">
        <v>1</v>
      </c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3"/>
    </row>
    <row r="3" spans="1:39" ht="25.5" customHeight="1">
      <c r="B3" s="96" t="s">
        <v>2</v>
      </c>
      <c r="C3" s="96"/>
      <c r="D3" s="96"/>
      <c r="E3" s="96"/>
      <c r="F3" s="96"/>
      <c r="G3" s="96"/>
      <c r="H3" s="97" t="s">
        <v>54</v>
      </c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4"/>
      <c r="W3" s="5"/>
      <c r="AE3" s="54"/>
      <c r="AF3" s="55"/>
      <c r="AG3" s="54"/>
      <c r="AH3" s="54"/>
      <c r="AI3" s="54"/>
      <c r="AJ3" s="55"/>
      <c r="AK3" s="54"/>
    </row>
    <row r="4" spans="1:39" ht="4.5" customHeight="1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4"/>
      <c r="W4" s="5"/>
      <c r="AF4" s="56"/>
      <c r="AJ4" s="56"/>
    </row>
    <row r="5" spans="1:39" ht="23.25" customHeight="1">
      <c r="B5" s="100" t="s">
        <v>3</v>
      </c>
      <c r="C5" s="100"/>
      <c r="D5" s="91" t="s">
        <v>60</v>
      </c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3" t="s">
        <v>61</v>
      </c>
      <c r="Q5" s="93"/>
      <c r="R5" s="93"/>
      <c r="S5" s="93"/>
      <c r="T5" s="93"/>
      <c r="U5" s="93"/>
      <c r="X5" s="54"/>
      <c r="Y5" s="98" t="s">
        <v>49</v>
      </c>
      <c r="Z5" s="98" t="s">
        <v>9</v>
      </c>
      <c r="AA5" s="98" t="s">
        <v>48</v>
      </c>
      <c r="AB5" s="98" t="s">
        <v>47</v>
      </c>
      <c r="AC5" s="98"/>
      <c r="AD5" s="98"/>
      <c r="AE5" s="98"/>
      <c r="AF5" s="98" t="s">
        <v>46</v>
      </c>
      <c r="AG5" s="98"/>
      <c r="AH5" s="98" t="s">
        <v>44</v>
      </c>
      <c r="AI5" s="98"/>
      <c r="AJ5" s="98" t="s">
        <v>45</v>
      </c>
      <c r="AK5" s="98"/>
      <c r="AL5" s="98" t="s">
        <v>43</v>
      </c>
      <c r="AM5" s="98"/>
    </row>
    <row r="6" spans="1:39" ht="17.25" customHeight="1">
      <c r="B6" s="99" t="s">
        <v>4</v>
      </c>
      <c r="C6" s="99"/>
      <c r="D6" s="9">
        <v>3</v>
      </c>
      <c r="G6" s="92" t="s">
        <v>72</v>
      </c>
      <c r="H6" s="92"/>
      <c r="I6" s="92"/>
      <c r="J6" s="92"/>
      <c r="K6" s="92"/>
      <c r="L6" s="92"/>
      <c r="M6" s="92"/>
      <c r="N6" s="92"/>
      <c r="O6" s="92"/>
      <c r="P6" s="92" t="s">
        <v>73</v>
      </c>
      <c r="Q6" s="92"/>
      <c r="R6" s="92"/>
      <c r="S6" s="92"/>
      <c r="T6" s="92"/>
      <c r="U6" s="92"/>
      <c r="X6" s="54"/>
      <c r="Y6" s="98"/>
      <c r="Z6" s="98"/>
      <c r="AA6" s="98"/>
      <c r="AB6" s="98"/>
      <c r="AC6" s="98"/>
      <c r="AD6" s="98"/>
      <c r="AE6" s="98"/>
      <c r="AF6" s="98"/>
      <c r="AG6" s="98"/>
      <c r="AH6" s="98"/>
      <c r="AI6" s="98"/>
      <c r="AJ6" s="98"/>
      <c r="AK6" s="98"/>
      <c r="AL6" s="98"/>
      <c r="AM6" s="98"/>
    </row>
    <row r="7" spans="1:39" ht="5.25" customHeight="1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1"/>
      <c r="P7" s="50"/>
      <c r="Q7" s="3"/>
      <c r="R7" s="3"/>
      <c r="S7" s="3"/>
      <c r="T7" s="3"/>
      <c r="U7" s="3"/>
      <c r="X7" s="54"/>
      <c r="Y7" s="98"/>
      <c r="Z7" s="98"/>
      <c r="AA7" s="98"/>
      <c r="AB7" s="98"/>
      <c r="AC7" s="98"/>
      <c r="AD7" s="98"/>
      <c r="AE7" s="98"/>
      <c r="AF7" s="98"/>
      <c r="AG7" s="98"/>
      <c r="AH7" s="98"/>
      <c r="AI7" s="98"/>
      <c r="AJ7" s="98"/>
      <c r="AK7" s="98"/>
      <c r="AL7" s="98"/>
      <c r="AM7" s="98"/>
    </row>
    <row r="8" spans="1:39" ht="44.25" customHeight="1">
      <c r="B8" s="101" t="s">
        <v>5</v>
      </c>
      <c r="C8" s="103" t="s">
        <v>6</v>
      </c>
      <c r="D8" s="105" t="s">
        <v>7</v>
      </c>
      <c r="E8" s="106"/>
      <c r="F8" s="101" t="s">
        <v>8</v>
      </c>
      <c r="G8" s="101" t="s">
        <v>9</v>
      </c>
      <c r="H8" s="90" t="s">
        <v>10</v>
      </c>
      <c r="I8" s="90" t="s">
        <v>11</v>
      </c>
      <c r="J8" s="90" t="s">
        <v>12</v>
      </c>
      <c r="K8" s="90" t="s">
        <v>13</v>
      </c>
      <c r="L8" s="89" t="s">
        <v>14</v>
      </c>
      <c r="M8" s="89" t="s">
        <v>15</v>
      </c>
      <c r="N8" s="89" t="s">
        <v>16</v>
      </c>
      <c r="O8" s="116" t="s">
        <v>17</v>
      </c>
      <c r="P8" s="89" t="s">
        <v>18</v>
      </c>
      <c r="Q8" s="101" t="s">
        <v>19</v>
      </c>
      <c r="R8" s="89" t="s">
        <v>20</v>
      </c>
      <c r="S8" s="101" t="s">
        <v>21</v>
      </c>
      <c r="T8" s="101" t="s">
        <v>22</v>
      </c>
      <c r="U8" s="101" t="s">
        <v>59</v>
      </c>
      <c r="X8" s="54"/>
      <c r="Y8" s="98"/>
      <c r="Z8" s="98"/>
      <c r="AA8" s="98"/>
      <c r="AB8" s="57" t="s">
        <v>23</v>
      </c>
      <c r="AC8" s="57" t="s">
        <v>24</v>
      </c>
      <c r="AD8" s="57" t="s">
        <v>25</v>
      </c>
      <c r="AE8" s="57" t="s">
        <v>26</v>
      </c>
      <c r="AF8" s="57" t="s">
        <v>27</v>
      </c>
      <c r="AG8" s="57" t="s">
        <v>26</v>
      </c>
      <c r="AH8" s="57" t="s">
        <v>27</v>
      </c>
      <c r="AI8" s="57" t="s">
        <v>26</v>
      </c>
      <c r="AJ8" s="57" t="s">
        <v>27</v>
      </c>
      <c r="AK8" s="57" t="s">
        <v>26</v>
      </c>
      <c r="AL8" s="57" t="s">
        <v>27</v>
      </c>
      <c r="AM8" s="58" t="s">
        <v>26</v>
      </c>
    </row>
    <row r="9" spans="1:39" ht="44.25" customHeight="1">
      <c r="B9" s="102"/>
      <c r="C9" s="104"/>
      <c r="D9" s="107"/>
      <c r="E9" s="108"/>
      <c r="F9" s="102"/>
      <c r="G9" s="102"/>
      <c r="H9" s="90"/>
      <c r="I9" s="90"/>
      <c r="J9" s="90"/>
      <c r="K9" s="90"/>
      <c r="L9" s="89"/>
      <c r="M9" s="89"/>
      <c r="N9" s="89"/>
      <c r="O9" s="116"/>
      <c r="P9" s="89"/>
      <c r="Q9" s="111"/>
      <c r="R9" s="89"/>
      <c r="S9" s="102"/>
      <c r="T9" s="111"/>
      <c r="U9" s="111"/>
      <c r="W9" s="12"/>
      <c r="X9" s="54"/>
      <c r="Y9" s="59" t="str">
        <f>+D5</f>
        <v>Kỹ thuật vi xử lý</v>
      </c>
      <c r="Z9" s="60" t="str">
        <f>+P5</f>
        <v>Mã HP: INT1330</v>
      </c>
      <c r="AA9" s="61">
        <f>+$AJ$9+$AL$9+$AH$9</f>
        <v>2</v>
      </c>
      <c r="AB9" s="55">
        <f>COUNTIF($T$10:$T$72,"Khiển trách")</f>
        <v>0</v>
      </c>
      <c r="AC9" s="55">
        <f>COUNTIF($T$10:$T$72,"Cảnh cáo")</f>
        <v>0</v>
      </c>
      <c r="AD9" s="55">
        <f>COUNTIF($T$10:$T$72,"Đình chỉ thi")</f>
        <v>0</v>
      </c>
      <c r="AE9" s="62">
        <f>+($AB$9+$AC$9+$AD$9)/$AA$9*100%</f>
        <v>0</v>
      </c>
      <c r="AF9" s="55">
        <f>SUM(COUNTIF($T$10:$T$70,"Vắng"),COUNTIF($T$10:$T$70,"Vắng có phép"))</f>
        <v>0</v>
      </c>
      <c r="AG9" s="63">
        <f>+$AF$9/$AA$9</f>
        <v>0</v>
      </c>
      <c r="AH9" s="64">
        <f>COUNTIF($X$10:$X$70,"Thi lại")</f>
        <v>1</v>
      </c>
      <c r="AI9" s="63">
        <f>+$AH$9/$AA$9</f>
        <v>0.5</v>
      </c>
      <c r="AJ9" s="64">
        <f>COUNTIF($X$10:$X$71,"Học lại")</f>
        <v>1</v>
      </c>
      <c r="AK9" s="63">
        <f>+$AJ$9/$AA$9</f>
        <v>0.5</v>
      </c>
      <c r="AL9" s="55">
        <f>COUNTIF($X$11:$X$71,"Đạt")</f>
        <v>0</v>
      </c>
      <c r="AM9" s="62">
        <f>+$AL$9/$AA$9</f>
        <v>0</v>
      </c>
    </row>
    <row r="10" spans="1:39" ht="14.25" customHeight="1">
      <c r="B10" s="112" t="s">
        <v>28</v>
      </c>
      <c r="C10" s="113"/>
      <c r="D10" s="113"/>
      <c r="E10" s="113"/>
      <c r="F10" s="113"/>
      <c r="G10" s="114"/>
      <c r="H10" s="13">
        <v>10</v>
      </c>
      <c r="I10" s="13">
        <v>10</v>
      </c>
      <c r="J10" s="14"/>
      <c r="K10" s="13">
        <v>20</v>
      </c>
      <c r="L10" s="15"/>
      <c r="M10" s="16"/>
      <c r="N10" s="16"/>
      <c r="O10" s="17"/>
      <c r="P10" s="51">
        <f>100-(H10+I10+J10+K10)</f>
        <v>60</v>
      </c>
      <c r="Q10" s="102"/>
      <c r="R10" s="18"/>
      <c r="S10" s="18"/>
      <c r="T10" s="102"/>
      <c r="U10" s="102"/>
      <c r="X10" s="54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</row>
    <row r="11" spans="1:39" ht="50.25" customHeight="1">
      <c r="B11" s="19">
        <v>1</v>
      </c>
      <c r="C11" s="20" t="s">
        <v>62</v>
      </c>
      <c r="D11" s="21" t="s">
        <v>63</v>
      </c>
      <c r="E11" s="22" t="s">
        <v>64</v>
      </c>
      <c r="F11" s="20" t="s">
        <v>65</v>
      </c>
      <c r="G11" s="20" t="s">
        <v>66</v>
      </c>
      <c r="H11" s="23">
        <v>8</v>
      </c>
      <c r="I11" s="23">
        <v>5</v>
      </c>
      <c r="J11" s="23" t="s">
        <v>29</v>
      </c>
      <c r="K11" s="23">
        <v>7</v>
      </c>
      <c r="L11" s="24"/>
      <c r="M11" s="24"/>
      <c r="N11" s="24"/>
      <c r="O11" s="67"/>
      <c r="P11" s="25"/>
      <c r="Q11" s="26">
        <f>ROUND(SUMPRODUCT(H11:P11,$H$10:$P$10)/100,1)</f>
        <v>2.7</v>
      </c>
      <c r="R11" s="27" t="str">
        <f t="shared" ref="R11:R12" si="0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7" t="str">
        <f t="shared" ref="S11:S12" si="1">IF($Q11&lt;4,"Kém",IF(AND($Q11&gt;=4,$Q11&lt;=5.4),"Trung bình yếu",IF(AND($Q11&gt;=5.5,$Q11&lt;=6.9),"Trung bình",IF(AND($Q11&gt;=7,$Q11&lt;=8.4),"Khá",IF(AND($Q11&gt;=8.5,$Q11&lt;=10),"Giỏi","")))))</f>
        <v>Kém</v>
      </c>
      <c r="T11" s="71" t="str">
        <f>+IF(OR($H11=0,$I11=0,$J11=0,$K11=0),"Không đủ ĐKDT","")</f>
        <v/>
      </c>
      <c r="U11" s="28">
        <v>1</v>
      </c>
      <c r="V11" s="3"/>
      <c r="W11" s="29"/>
      <c r="X11" s="66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5"/>
      <c r="AK11" s="65"/>
      <c r="AL11" s="65"/>
      <c r="AM11" s="65"/>
    </row>
    <row r="12" spans="1:39" ht="50.25" customHeight="1">
      <c r="B12" s="72">
        <v>2</v>
      </c>
      <c r="C12" s="73" t="s">
        <v>67</v>
      </c>
      <c r="D12" s="74" t="s">
        <v>68</v>
      </c>
      <c r="E12" s="75" t="s">
        <v>69</v>
      </c>
      <c r="F12" s="76" t="s">
        <v>70</v>
      </c>
      <c r="G12" s="73" t="s">
        <v>71</v>
      </c>
      <c r="H12" s="77">
        <v>10</v>
      </c>
      <c r="I12" s="77">
        <v>2</v>
      </c>
      <c r="J12" s="77" t="s">
        <v>29</v>
      </c>
      <c r="K12" s="77">
        <v>2</v>
      </c>
      <c r="L12" s="78"/>
      <c r="M12" s="78"/>
      <c r="N12" s="78"/>
      <c r="O12" s="79"/>
      <c r="P12" s="80"/>
      <c r="Q12" s="81">
        <f>ROUND(SUMPRODUCT(H12:P12,$H$10:$P$10)/100,1)</f>
        <v>1.6</v>
      </c>
      <c r="R12" s="82" t="str">
        <f t="shared" si="0"/>
        <v>F</v>
      </c>
      <c r="S12" s="83" t="str">
        <f t="shared" si="1"/>
        <v>Kém</v>
      </c>
      <c r="T12" s="84" t="str">
        <f>+IF(OR($H12=0,$I12=0,$J12=0,$K12=0),"Không đủ ĐKDT","")</f>
        <v/>
      </c>
      <c r="U12" s="85">
        <v>10</v>
      </c>
      <c r="V12" s="3"/>
      <c r="W12" s="29"/>
      <c r="X12" s="66" t="str">
        <f t="shared" ref="X12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Thi lại</v>
      </c>
      <c r="Y12" s="65"/>
      <c r="Z12" s="65"/>
      <c r="AA12" s="65"/>
      <c r="AB12" s="57"/>
      <c r="AC12" s="57"/>
      <c r="AD12" s="57"/>
      <c r="AE12" s="57"/>
      <c r="AF12" s="56"/>
      <c r="AG12" s="57"/>
      <c r="AH12" s="57"/>
      <c r="AI12" s="57"/>
      <c r="AJ12" s="57"/>
      <c r="AK12" s="57"/>
      <c r="AL12" s="57"/>
      <c r="AM12" s="58"/>
    </row>
    <row r="13" spans="1:39" ht="9" customHeight="1">
      <c r="A13" s="2"/>
      <c r="B13" s="30"/>
      <c r="C13" s="31"/>
      <c r="D13" s="31"/>
      <c r="E13" s="32"/>
      <c r="F13" s="32"/>
      <c r="G13" s="32"/>
      <c r="H13" s="33"/>
      <c r="I13" s="34"/>
      <c r="J13" s="34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"/>
    </row>
    <row r="14" spans="1:39" ht="16.5" hidden="1">
      <c r="A14" s="2"/>
      <c r="B14" s="115" t="s">
        <v>30</v>
      </c>
      <c r="C14" s="115"/>
      <c r="D14" s="31"/>
      <c r="E14" s="32"/>
      <c r="F14" s="32"/>
      <c r="G14" s="32"/>
      <c r="H14" s="33"/>
      <c r="I14" s="34"/>
      <c r="J14" s="34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"/>
    </row>
    <row r="15" spans="1:39" ht="16.5" hidden="1" customHeight="1">
      <c r="A15" s="2"/>
      <c r="B15" s="36" t="s">
        <v>31</v>
      </c>
      <c r="C15" s="36"/>
      <c r="D15" s="37">
        <f>+$AA$9</f>
        <v>2</v>
      </c>
      <c r="E15" s="38" t="s">
        <v>32</v>
      </c>
      <c r="F15" s="88" t="s">
        <v>33</v>
      </c>
      <c r="G15" s="88"/>
      <c r="H15" s="88"/>
      <c r="I15" s="88"/>
      <c r="J15" s="88"/>
      <c r="K15" s="88"/>
      <c r="L15" s="88"/>
      <c r="M15" s="88"/>
      <c r="N15" s="88"/>
      <c r="O15" s="88"/>
      <c r="P15" s="39">
        <f>$AA$9 -COUNTIF($T$10:$T$202,"Vắng") -COUNTIF($T$10:$T$202,"Vắng có phép") - COUNTIF($T$10:$T$202,"Đình chỉ thi") - COUNTIF($T$10:$T$202,"Không đủ ĐKDT")</f>
        <v>2</v>
      </c>
      <c r="Q15" s="39"/>
      <c r="R15" s="39"/>
      <c r="S15" s="40"/>
      <c r="T15" s="41" t="s">
        <v>32</v>
      </c>
      <c r="U15" s="40"/>
      <c r="V15" s="3"/>
    </row>
    <row r="16" spans="1:39" ht="16.5" hidden="1" customHeight="1">
      <c r="A16" s="2"/>
      <c r="B16" s="36" t="s">
        <v>34</v>
      </c>
      <c r="C16" s="36"/>
      <c r="D16" s="37">
        <f>+$AL$9</f>
        <v>0</v>
      </c>
      <c r="E16" s="38" t="s">
        <v>32</v>
      </c>
      <c r="F16" s="88" t="s">
        <v>35</v>
      </c>
      <c r="G16" s="88"/>
      <c r="H16" s="88"/>
      <c r="I16" s="88"/>
      <c r="J16" s="88"/>
      <c r="K16" s="88"/>
      <c r="L16" s="88"/>
      <c r="M16" s="88"/>
      <c r="N16" s="88"/>
      <c r="O16" s="88"/>
      <c r="P16" s="42">
        <f>COUNTIF($T$10:$T$78,"Vắng")</f>
        <v>0</v>
      </c>
      <c r="Q16" s="42"/>
      <c r="R16" s="42"/>
      <c r="S16" s="43"/>
      <c r="T16" s="41" t="s">
        <v>32</v>
      </c>
      <c r="U16" s="43"/>
      <c r="V16" s="3"/>
    </row>
    <row r="17" spans="1:39" ht="16.5" hidden="1" customHeight="1">
      <c r="A17" s="2"/>
      <c r="B17" s="36" t="s">
        <v>50</v>
      </c>
      <c r="C17" s="36"/>
      <c r="D17" s="52">
        <f>COUNTIF(X11:X12,"Học lại")</f>
        <v>1</v>
      </c>
      <c r="E17" s="38" t="s">
        <v>32</v>
      </c>
      <c r="F17" s="88" t="s">
        <v>51</v>
      </c>
      <c r="G17" s="88"/>
      <c r="H17" s="88"/>
      <c r="I17" s="88"/>
      <c r="J17" s="88"/>
      <c r="K17" s="88"/>
      <c r="L17" s="88"/>
      <c r="M17" s="88"/>
      <c r="N17" s="88"/>
      <c r="O17" s="88"/>
      <c r="P17" s="39">
        <f>COUNTIF($T$10:$T$78,"Vắng có phép")</f>
        <v>0</v>
      </c>
      <c r="Q17" s="39"/>
      <c r="R17" s="39"/>
      <c r="S17" s="40"/>
      <c r="T17" s="41" t="s">
        <v>32</v>
      </c>
      <c r="U17" s="40"/>
      <c r="V17" s="3"/>
    </row>
    <row r="18" spans="1:39" ht="3" hidden="1" customHeight="1">
      <c r="A18" s="2"/>
      <c r="B18" s="30"/>
      <c r="C18" s="31"/>
      <c r="D18" s="31"/>
      <c r="E18" s="32"/>
      <c r="F18" s="32"/>
      <c r="G18" s="32"/>
      <c r="H18" s="33"/>
      <c r="I18" s="34"/>
      <c r="J18" s="34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"/>
    </row>
    <row r="19" spans="1:39" hidden="1">
      <c r="B19" s="68" t="s">
        <v>52</v>
      </c>
      <c r="C19" s="68"/>
      <c r="D19" s="69">
        <f>COUNTIF(X11:X12,"Thi lại")</f>
        <v>1</v>
      </c>
      <c r="E19" s="70" t="s">
        <v>32</v>
      </c>
      <c r="F19" s="3"/>
      <c r="G19" s="3"/>
      <c r="H19" s="3"/>
      <c r="I19" s="3"/>
      <c r="J19" s="117"/>
      <c r="K19" s="117"/>
      <c r="L19" s="117"/>
      <c r="M19" s="117"/>
      <c r="N19" s="117"/>
      <c r="O19" s="117"/>
      <c r="P19" s="117"/>
      <c r="Q19" s="117"/>
      <c r="R19" s="117"/>
      <c r="S19" s="117"/>
      <c r="T19" s="117"/>
      <c r="U19" s="117"/>
      <c r="V19" s="3"/>
    </row>
    <row r="20" spans="1:39" ht="24.75" hidden="1" customHeight="1">
      <c r="B20" s="68"/>
      <c r="C20" s="68"/>
      <c r="D20" s="69"/>
      <c r="E20" s="70"/>
      <c r="F20" s="3"/>
      <c r="G20" s="3"/>
      <c r="H20" s="3"/>
      <c r="I20" s="3"/>
      <c r="J20" s="117" t="s">
        <v>56</v>
      </c>
      <c r="K20" s="117"/>
      <c r="L20" s="117"/>
      <c r="M20" s="117"/>
      <c r="N20" s="117"/>
      <c r="O20" s="117"/>
      <c r="P20" s="117"/>
      <c r="Q20" s="117"/>
      <c r="R20" s="117"/>
      <c r="S20" s="117"/>
      <c r="T20" s="117"/>
      <c r="U20" s="117"/>
      <c r="V20" s="3"/>
    </row>
    <row r="21" spans="1:39" hidden="1">
      <c r="A21" s="44"/>
      <c r="B21" s="109" t="s">
        <v>36</v>
      </c>
      <c r="C21" s="109"/>
      <c r="D21" s="109"/>
      <c r="E21" s="109"/>
      <c r="F21" s="109"/>
      <c r="G21" s="109"/>
      <c r="H21" s="109"/>
      <c r="I21" s="45"/>
      <c r="J21" s="118" t="s">
        <v>37</v>
      </c>
      <c r="K21" s="118"/>
      <c r="L21" s="118"/>
      <c r="M21" s="118"/>
      <c r="N21" s="118"/>
      <c r="O21" s="118"/>
      <c r="P21" s="118"/>
      <c r="Q21" s="118"/>
      <c r="R21" s="118"/>
      <c r="S21" s="118"/>
      <c r="T21" s="118"/>
      <c r="U21" s="118"/>
      <c r="V21" s="3"/>
    </row>
    <row r="22" spans="1:39" ht="4.5" hidden="1" customHeight="1">
      <c r="A22" s="2"/>
      <c r="B22" s="30"/>
      <c r="C22" s="46"/>
      <c r="D22" s="46"/>
      <c r="E22" s="47"/>
      <c r="F22" s="47"/>
      <c r="G22" s="47"/>
      <c r="H22" s="48"/>
      <c r="I22" s="49"/>
      <c r="J22" s="49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</row>
    <row r="23" spans="1:39" s="2" customFormat="1" hidden="1">
      <c r="B23" s="109" t="s">
        <v>38</v>
      </c>
      <c r="C23" s="109"/>
      <c r="D23" s="110" t="s">
        <v>39</v>
      </c>
      <c r="E23" s="110"/>
      <c r="F23" s="110"/>
      <c r="G23" s="110"/>
      <c r="H23" s="110"/>
      <c r="I23" s="49"/>
      <c r="J23" s="49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"/>
      <c r="X23" s="53"/>
      <c r="Y23" s="53"/>
      <c r="Z23" s="53"/>
      <c r="AA23" s="53"/>
      <c r="AB23" s="53"/>
      <c r="AC23" s="53"/>
      <c r="AD23" s="53"/>
      <c r="AE23" s="53"/>
      <c r="AF23" s="53"/>
      <c r="AG23" s="53"/>
      <c r="AH23" s="53"/>
      <c r="AI23" s="53"/>
      <c r="AJ23" s="53"/>
      <c r="AK23" s="53"/>
      <c r="AL23" s="53"/>
      <c r="AM23" s="53"/>
    </row>
    <row r="24" spans="1:39" s="2" customFormat="1" hidden="1">
      <c r="A24" s="1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X24" s="53"/>
      <c r="Y24" s="53"/>
      <c r="Z24" s="53"/>
      <c r="AA24" s="53"/>
      <c r="AB24" s="53"/>
      <c r="AC24" s="53"/>
      <c r="AD24" s="53"/>
      <c r="AE24" s="53"/>
      <c r="AF24" s="53"/>
      <c r="AG24" s="53"/>
      <c r="AH24" s="53"/>
      <c r="AI24" s="53"/>
      <c r="AJ24" s="53"/>
      <c r="AK24" s="53"/>
      <c r="AL24" s="53"/>
      <c r="AM24" s="53"/>
    </row>
    <row r="25" spans="1:39" s="2" customFormat="1" hidden="1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X25" s="53"/>
      <c r="Y25" s="53"/>
      <c r="Z25" s="53"/>
      <c r="AA25" s="53"/>
      <c r="AB25" s="53"/>
      <c r="AC25" s="53"/>
      <c r="AD25" s="53"/>
      <c r="AE25" s="53"/>
      <c r="AF25" s="53"/>
      <c r="AG25" s="53"/>
      <c r="AH25" s="53"/>
      <c r="AI25" s="53"/>
      <c r="AJ25" s="53"/>
      <c r="AK25" s="53"/>
      <c r="AL25" s="53"/>
      <c r="AM25" s="53"/>
    </row>
    <row r="26" spans="1:39" s="2" customFormat="1" hidden="1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3"/>
      <c r="AL26" s="53"/>
      <c r="AM26" s="53"/>
    </row>
    <row r="27" spans="1:39" s="2" customFormat="1" ht="9.75" hidden="1" customHeight="1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3"/>
      <c r="AL27" s="53"/>
      <c r="AM27" s="53"/>
    </row>
    <row r="28" spans="1:39" s="2" customFormat="1" ht="3.75" hidden="1" customHeight="1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3"/>
      <c r="AL28" s="53"/>
      <c r="AM28" s="53"/>
    </row>
    <row r="29" spans="1:39" s="2" customFormat="1" ht="18" hidden="1" customHeight="1">
      <c r="A29" s="1"/>
      <c r="B29" s="120" t="s">
        <v>40</v>
      </c>
      <c r="C29" s="120"/>
      <c r="D29" s="120" t="s">
        <v>53</v>
      </c>
      <c r="E29" s="120"/>
      <c r="F29" s="120"/>
      <c r="G29" s="120"/>
      <c r="H29" s="120"/>
      <c r="I29" s="120"/>
      <c r="J29" s="120" t="s">
        <v>41</v>
      </c>
      <c r="K29" s="120"/>
      <c r="L29" s="120"/>
      <c r="M29" s="120"/>
      <c r="N29" s="120"/>
      <c r="O29" s="120"/>
      <c r="P29" s="120"/>
      <c r="Q29" s="120"/>
      <c r="R29" s="120"/>
      <c r="S29" s="120"/>
      <c r="T29" s="120"/>
      <c r="U29" s="120"/>
      <c r="V29" s="3"/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3"/>
      <c r="AL29" s="53"/>
      <c r="AM29" s="53"/>
    </row>
    <row r="30" spans="1:39" s="2" customFormat="1" ht="4.5" hidden="1" customHeight="1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3"/>
      <c r="AL30" s="53"/>
      <c r="AM30" s="53"/>
    </row>
    <row r="31" spans="1:39" s="2" customFormat="1" ht="36.75" hidden="1" customHeight="1">
      <c r="A31" s="1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53"/>
      <c r="AJ31" s="53"/>
      <c r="AK31" s="53"/>
      <c r="AL31" s="53"/>
      <c r="AM31" s="53"/>
    </row>
    <row r="32" spans="1:39" s="2" customFormat="1" ht="34.5" customHeight="1">
      <c r="A32" s="1"/>
      <c r="B32" s="109" t="s">
        <v>42</v>
      </c>
      <c r="C32" s="109"/>
      <c r="D32" s="109"/>
      <c r="E32" s="109"/>
      <c r="F32" s="109"/>
      <c r="G32" s="109"/>
      <c r="H32" s="109"/>
      <c r="I32" s="45"/>
      <c r="J32" s="121" t="s">
        <v>57</v>
      </c>
      <c r="K32" s="118"/>
      <c r="L32" s="118"/>
      <c r="M32" s="118"/>
      <c r="N32" s="118"/>
      <c r="O32" s="118"/>
      <c r="P32" s="118"/>
      <c r="Q32" s="118"/>
      <c r="R32" s="118"/>
      <c r="S32" s="118"/>
      <c r="T32" s="118"/>
      <c r="U32" s="118"/>
      <c r="V32" s="3"/>
      <c r="X32" s="53"/>
      <c r="Y32" s="53"/>
      <c r="Z32" s="53"/>
      <c r="AA32" s="53"/>
      <c r="AB32" s="53"/>
      <c r="AC32" s="53"/>
      <c r="AD32" s="53"/>
      <c r="AE32" s="53"/>
      <c r="AF32" s="53"/>
      <c r="AG32" s="53"/>
      <c r="AH32" s="53"/>
      <c r="AI32" s="53"/>
      <c r="AJ32" s="53"/>
      <c r="AK32" s="53"/>
      <c r="AL32" s="53"/>
      <c r="AM32" s="53"/>
    </row>
    <row r="33" spans="1:39" s="2" customFormat="1">
      <c r="A33" s="1"/>
      <c r="B33" s="30"/>
      <c r="C33" s="46"/>
      <c r="D33" s="46"/>
      <c r="E33" s="47"/>
      <c r="F33" s="47"/>
      <c r="G33" s="47"/>
      <c r="H33" s="48"/>
      <c r="I33" s="49"/>
      <c r="J33" s="49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1"/>
      <c r="X33" s="53"/>
      <c r="Y33" s="53"/>
      <c r="Z33" s="53"/>
      <c r="AA33" s="53"/>
      <c r="AB33" s="53"/>
      <c r="AC33" s="53"/>
      <c r="AD33" s="53"/>
      <c r="AE33" s="53"/>
      <c r="AF33" s="53"/>
      <c r="AG33" s="53"/>
      <c r="AH33" s="53"/>
      <c r="AI33" s="53"/>
      <c r="AJ33" s="53"/>
      <c r="AK33" s="53"/>
      <c r="AL33" s="53"/>
      <c r="AM33" s="53"/>
    </row>
    <row r="34" spans="1:39" s="2" customFormat="1">
      <c r="A34" s="1"/>
      <c r="B34" s="109" t="s">
        <v>38</v>
      </c>
      <c r="C34" s="109"/>
      <c r="D34" s="110" t="s">
        <v>39</v>
      </c>
      <c r="E34" s="110"/>
      <c r="F34" s="110"/>
      <c r="G34" s="110"/>
      <c r="H34" s="110"/>
      <c r="I34" s="49"/>
      <c r="J34" s="49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1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</row>
    <row r="35" spans="1:39" s="2" customFormat="1">
      <c r="A35" s="1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1"/>
      <c r="X35" s="53"/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3"/>
      <c r="AL35" s="53"/>
      <c r="AM35" s="53"/>
    </row>
    <row r="39" spans="1:39">
      <c r="B39" s="119"/>
      <c r="C39" s="119"/>
      <c r="D39" s="119"/>
      <c r="E39" s="119"/>
      <c r="F39" s="119"/>
      <c r="G39" s="119"/>
      <c r="H39" s="119"/>
      <c r="I39" s="119"/>
      <c r="J39" s="119" t="s">
        <v>58</v>
      </c>
      <c r="K39" s="119"/>
      <c r="L39" s="119"/>
      <c r="M39" s="119"/>
      <c r="N39" s="119"/>
      <c r="O39" s="119"/>
      <c r="P39" s="119"/>
      <c r="Q39" s="119"/>
      <c r="R39" s="119"/>
      <c r="S39" s="119"/>
      <c r="T39" s="119"/>
      <c r="U39" s="119"/>
    </row>
  </sheetData>
  <sheetProtection formatCells="0" formatColumns="0" formatRows="0" insertColumns="0" insertRows="0" insertHyperlinks="0" deleteColumns="0" deleteRows="0" sort="0" autoFilter="0" pivotTables="0"/>
  <autoFilter ref="A9:AM12">
    <filterColumn colId="3" showButton="0"/>
  </autoFilter>
  <mergeCells count="60">
    <mergeCell ref="B21:H21"/>
    <mergeCell ref="J21:U21"/>
    <mergeCell ref="F17:O17"/>
    <mergeCell ref="B39:C39"/>
    <mergeCell ref="D39:I39"/>
    <mergeCell ref="J39:U39"/>
    <mergeCell ref="B29:C29"/>
    <mergeCell ref="D29:I29"/>
    <mergeCell ref="J29:U29"/>
    <mergeCell ref="B32:H32"/>
    <mergeCell ref="J32:U32"/>
    <mergeCell ref="B34:C34"/>
    <mergeCell ref="D34:H34"/>
    <mergeCell ref="J20:U20"/>
    <mergeCell ref="AB5:AE7"/>
    <mergeCell ref="B23:C23"/>
    <mergeCell ref="D23:H23"/>
    <mergeCell ref="S8:S9"/>
    <mergeCell ref="T8:T10"/>
    <mergeCell ref="U8:U10"/>
    <mergeCell ref="B10:G10"/>
    <mergeCell ref="B14:C14"/>
    <mergeCell ref="M8:M9"/>
    <mergeCell ref="N8:N9"/>
    <mergeCell ref="O8:O9"/>
    <mergeCell ref="P8:P9"/>
    <mergeCell ref="Q8:Q10"/>
    <mergeCell ref="R8:R9"/>
    <mergeCell ref="G8:G9"/>
    <mergeCell ref="J19:U19"/>
    <mergeCell ref="AF5:AG7"/>
    <mergeCell ref="AH5:AI7"/>
    <mergeCell ref="AJ5:AK7"/>
    <mergeCell ref="AL5:AM7"/>
    <mergeCell ref="B6:C6"/>
    <mergeCell ref="B5:C5"/>
    <mergeCell ref="Y5:Y8"/>
    <mergeCell ref="Z5:Z8"/>
    <mergeCell ref="AA5:AA8"/>
    <mergeCell ref="B8:B9"/>
    <mergeCell ref="C8:C9"/>
    <mergeCell ref="D8:E9"/>
    <mergeCell ref="F8:F9"/>
    <mergeCell ref="I8:I9"/>
    <mergeCell ref="J8:J9"/>
    <mergeCell ref="K8:K9"/>
    <mergeCell ref="H1:K1"/>
    <mergeCell ref="L1:U1"/>
    <mergeCell ref="F15:O15"/>
    <mergeCell ref="F16:O16"/>
    <mergeCell ref="L8:L9"/>
    <mergeCell ref="H8:H9"/>
    <mergeCell ref="D5:O5"/>
    <mergeCell ref="G6:O6"/>
    <mergeCell ref="P5:U5"/>
    <mergeCell ref="P6:U6"/>
    <mergeCell ref="B2:G2"/>
    <mergeCell ref="H2:U2"/>
    <mergeCell ref="B3:G3"/>
    <mergeCell ref="H3:U3"/>
  </mergeCells>
  <conditionalFormatting sqref="P11:P12 H11:N12">
    <cfRule type="cellIs" dxfId="2" priority="10" operator="greaterThan">
      <formula>10</formula>
    </cfRule>
  </conditionalFormatting>
  <conditionalFormatting sqref="O1:O1048576">
    <cfRule type="duplicateValues" dxfId="1" priority="2"/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17 Y3:AM9 X11:X12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Nhóm(1)</vt:lpstr>
      <vt:lpstr>'Nhóm(1)'!Print_Titles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P.110_A1</cp:lastModifiedBy>
  <cp:lastPrinted>2017-03-07T07:37:09Z</cp:lastPrinted>
  <dcterms:created xsi:type="dcterms:W3CDTF">2015-04-17T02:48:53Z</dcterms:created>
  <dcterms:modified xsi:type="dcterms:W3CDTF">2017-03-07T07:37:12Z</dcterms:modified>
</cp:coreProperties>
</file>