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NAM HOC 2016 - 2017 - KY 1\DS SV THI LAN 2  QTKD-DPT\DANH SACH THI LAN 2 KY 1 NGANH QTKD &amp; DPT\"/>
    </mc:Choice>
  </mc:AlternateContent>
  <bookViews>
    <workbookView xWindow="0" yWindow="0" windowWidth="20400" windowHeight="7455" tabRatio="834" firstSheet="6" activeTab="12"/>
  </bookViews>
  <sheets>
    <sheet name="TÂM LÝ QUẢN LÝ (4)" sheetId="65" r:id="rId1"/>
    <sheet name="TÂM LÝ QUẢN LÝ (3)" sheetId="64" r:id="rId2"/>
    <sheet name="TÂM LÝ QUẢN LÝ (2)" sheetId="63" r:id="rId3"/>
    <sheet name="TÂM LÝ QUẢN LÝ" sheetId="62" r:id="rId4"/>
    <sheet name="KINH TẾ VI MÔ (2)" sheetId="61" r:id="rId5"/>
    <sheet name="KINH TẾ VI MÔ" sheetId="60" r:id="rId6"/>
    <sheet name="PHÁP LUẬT ĐC (7)" sheetId="59" r:id="rId7"/>
    <sheet name="PHÁP LUẬT ĐC (6)" sheetId="57" r:id="rId8"/>
    <sheet name="PHÁP LUẬT ĐC (5)" sheetId="56" r:id="rId9"/>
    <sheet name="PHÁP LUẬT ĐC (4)" sheetId="55" r:id="rId10"/>
    <sheet name="PHÁP LUẬT ĐC (3)" sheetId="54" r:id="rId11"/>
    <sheet name="PHÁP LUẬT ĐC (2)" sheetId="53" r:id="rId12"/>
    <sheet name="PHÁP LUẬT ĐC" sheetId="41" r:id="rId13"/>
    <sheet name="Sheet2" sheetId="67" r:id="rId14"/>
    <sheet name="Sheet1" sheetId="66" r:id="rId15"/>
  </sheets>
  <definedNames>
    <definedName name="_xlnm._FilterDatabase" localSheetId="5" hidden="1">'KINH TẾ VI MÔ'!$A$8:$AM$20</definedName>
    <definedName name="_xlnm._FilterDatabase" localSheetId="4" hidden="1">'KINH TẾ VI MÔ (2)'!$A$8:$AM$31</definedName>
    <definedName name="_xlnm._FilterDatabase" localSheetId="12" hidden="1">'PHÁP LUẬT ĐC'!$A$8:$AM$28</definedName>
    <definedName name="_xlnm._FilterDatabase" localSheetId="11" hidden="1">'PHÁP LUẬT ĐC (2)'!$A$8:$AM$22</definedName>
    <definedName name="_xlnm._FilterDatabase" localSheetId="10" hidden="1">'PHÁP LUẬT ĐC (3)'!$A$8:$AM$85</definedName>
    <definedName name="_xlnm._FilterDatabase" localSheetId="9" hidden="1">'PHÁP LUẬT ĐC (4)'!$A$8:$AM$22</definedName>
    <definedName name="_xlnm._FilterDatabase" localSheetId="8" hidden="1">'PHÁP LUẬT ĐC (5)'!$A$8:$AM$17</definedName>
    <definedName name="_xlnm._FilterDatabase" localSheetId="7" hidden="1">'PHÁP LUẬT ĐC (6)'!$A$8:$AM$12</definedName>
    <definedName name="_xlnm._FilterDatabase" localSheetId="6" hidden="1">'PHÁP LUẬT ĐC (7)'!$A$8:$AM$21</definedName>
    <definedName name="_xlnm._FilterDatabase" localSheetId="3" hidden="1">'TÂM LÝ QUẢN LÝ'!$A$8:$AM$13</definedName>
    <definedName name="_xlnm._FilterDatabase" localSheetId="2" hidden="1">'TÂM LÝ QUẢN LÝ (2)'!$A$8:$AM$21</definedName>
    <definedName name="_xlnm._FilterDatabase" localSheetId="1" hidden="1">'TÂM LÝ QUẢN LÝ (3)'!$A$8:$AM$24</definedName>
    <definedName name="_xlnm._FilterDatabase" localSheetId="0" hidden="1">'TÂM LÝ QUẢN LÝ (4)'!$A$8:$AM$17</definedName>
    <definedName name="_xlnm.Print_Titles" localSheetId="5">'KINH TẾ VI MÔ'!$4:$9</definedName>
    <definedName name="_xlnm.Print_Titles" localSheetId="4">'KINH TẾ VI MÔ (2)'!$4:$9</definedName>
    <definedName name="_xlnm.Print_Titles" localSheetId="12">'PHÁP LUẬT ĐC'!$4:$9</definedName>
    <definedName name="_xlnm.Print_Titles" localSheetId="11">'PHÁP LUẬT ĐC (2)'!$4:$9</definedName>
    <definedName name="_xlnm.Print_Titles" localSheetId="10">'PHÁP LUẬT ĐC (3)'!$4:$9</definedName>
    <definedName name="_xlnm.Print_Titles" localSheetId="9">'PHÁP LUẬT ĐC (4)'!$4:$9</definedName>
    <definedName name="_xlnm.Print_Titles" localSheetId="8">'PHÁP LUẬT ĐC (5)'!$4:$9</definedName>
    <definedName name="_xlnm.Print_Titles" localSheetId="7">'PHÁP LUẬT ĐC (6)'!$4:$9</definedName>
    <definedName name="_xlnm.Print_Titles" localSheetId="6">'PHÁP LUẬT ĐC (7)'!$4:$9</definedName>
    <definedName name="_xlnm.Print_Titles" localSheetId="3">'TÂM LÝ QUẢN LÝ'!$4:$9</definedName>
    <definedName name="_xlnm.Print_Titles" localSheetId="2">'TÂM LÝ QUẢN LÝ (2)'!$4:$9</definedName>
    <definedName name="_xlnm.Print_Titles" localSheetId="1">'TÂM LÝ QUẢN LÝ (3)'!$4:$9</definedName>
    <definedName name="_xlnm.Print_Titles" localSheetId="0">'TÂM LÝ QUẢN LÝ (4)'!$4:$9</definedName>
  </definedNames>
  <calcPr calcId="152511"/>
</workbook>
</file>

<file path=xl/calcChain.xml><?xml version="1.0" encoding="utf-8"?>
<calcChain xmlns="http://schemas.openxmlformats.org/spreadsheetml/2006/main">
  <c r="T15" i="53" l="1"/>
  <c r="T14" i="53"/>
  <c r="T18" i="53"/>
  <c r="T20" i="53"/>
  <c r="T19" i="53"/>
  <c r="T22" i="53"/>
  <c r="T16" i="53"/>
  <c r="T16" i="54"/>
  <c r="T19" i="54"/>
  <c r="T21" i="54"/>
  <c r="T22" i="54"/>
  <c r="T23" i="54"/>
  <c r="T25" i="54"/>
  <c r="T10" i="55"/>
  <c r="T11" i="57"/>
  <c r="T15" i="61"/>
  <c r="T21" i="63"/>
  <c r="P9" i="53" l="1"/>
  <c r="P9" i="65"/>
  <c r="T14" i="65"/>
  <c r="Q14" i="65"/>
  <c r="S14" i="65" s="1"/>
  <c r="T10" i="65"/>
  <c r="Q10" i="65"/>
  <c r="R10" i="65" s="1"/>
  <c r="T11" i="65"/>
  <c r="Q11" i="65"/>
  <c r="S11" i="65" s="1"/>
  <c r="T13" i="65"/>
  <c r="Q13" i="65"/>
  <c r="R13" i="65" s="1"/>
  <c r="T16" i="65"/>
  <c r="Q16" i="65"/>
  <c r="R16" i="65" s="1"/>
  <c r="T12" i="65"/>
  <c r="Q12" i="65"/>
  <c r="S12" i="65" s="1"/>
  <c r="T15" i="65"/>
  <c r="Q15" i="65"/>
  <c r="S15" i="65" s="1"/>
  <c r="T17" i="65"/>
  <c r="Q17" i="65"/>
  <c r="S17" i="65" s="1"/>
  <c r="P21" i="65"/>
  <c r="S16" i="65"/>
  <c r="S13" i="65"/>
  <c r="R11" i="65"/>
  <c r="AC8" i="65"/>
  <c r="Z8" i="65"/>
  <c r="Y8" i="65"/>
  <c r="P9" i="64"/>
  <c r="T10" i="64"/>
  <c r="T11" i="64"/>
  <c r="T12" i="64"/>
  <c r="T17" i="64"/>
  <c r="T13" i="64"/>
  <c r="T14" i="64"/>
  <c r="T15" i="64"/>
  <c r="T19" i="64"/>
  <c r="T16" i="64"/>
  <c r="T20" i="64"/>
  <c r="T23" i="64"/>
  <c r="T18" i="64"/>
  <c r="T21" i="64"/>
  <c r="T24" i="64"/>
  <c r="T22" i="64"/>
  <c r="Z8" i="64"/>
  <c r="Y8" i="64"/>
  <c r="P9" i="63"/>
  <c r="Q21" i="63" s="1"/>
  <c r="T11" i="63"/>
  <c r="Q11" i="63"/>
  <c r="R11" i="63" s="1"/>
  <c r="T14" i="63"/>
  <c r="Q14" i="63"/>
  <c r="S14" i="63" s="1"/>
  <c r="T15" i="63"/>
  <c r="Q15" i="63"/>
  <c r="S15" i="63" s="1"/>
  <c r="T16" i="63"/>
  <c r="Q16" i="63"/>
  <c r="S16" i="63" s="1"/>
  <c r="T17" i="63"/>
  <c r="Q17" i="63"/>
  <c r="S17" i="63" s="1"/>
  <c r="T19" i="63"/>
  <c r="T20" i="63"/>
  <c r="T10" i="63"/>
  <c r="T18" i="63"/>
  <c r="T12" i="63"/>
  <c r="T13" i="63"/>
  <c r="Z8" i="63"/>
  <c r="Y8" i="63"/>
  <c r="P9" i="62"/>
  <c r="Q11" i="62" s="1"/>
  <c r="R11" i="62" s="1"/>
  <c r="T10" i="62"/>
  <c r="T12" i="62"/>
  <c r="T13" i="62"/>
  <c r="Z8" i="62"/>
  <c r="Y8" i="62"/>
  <c r="T31" i="61"/>
  <c r="T29" i="61"/>
  <c r="T27" i="61"/>
  <c r="T23" i="61"/>
  <c r="T21" i="61"/>
  <c r="T20" i="61"/>
  <c r="T19" i="61"/>
  <c r="T18" i="61"/>
  <c r="T17" i="61"/>
  <c r="T12" i="61"/>
  <c r="T10" i="61"/>
  <c r="T30" i="61"/>
  <c r="T28" i="61"/>
  <c r="T26" i="61"/>
  <c r="T25" i="61"/>
  <c r="T24" i="61"/>
  <c r="T22" i="61"/>
  <c r="T16" i="61"/>
  <c r="T14" i="61"/>
  <c r="T13" i="61"/>
  <c r="T11" i="61"/>
  <c r="P9" i="61"/>
  <c r="Z8" i="61"/>
  <c r="Y8" i="61"/>
  <c r="T16" i="60"/>
  <c r="T15" i="60"/>
  <c r="T20" i="60"/>
  <c r="Q11" i="61"/>
  <c r="S11" i="61" s="1"/>
  <c r="Q22" i="61"/>
  <c r="S22" i="61" s="1"/>
  <c r="Q27" i="61"/>
  <c r="Q23" i="61"/>
  <c r="R23" i="61" s="1"/>
  <c r="Q20" i="61"/>
  <c r="R20" i="61" s="1"/>
  <c r="Q25" i="61"/>
  <c r="Q13" i="61"/>
  <c r="R13" i="61" s="1"/>
  <c r="Q21" i="61"/>
  <c r="S21" i="61" s="1"/>
  <c r="Q30" i="61"/>
  <c r="R30" i="61" s="1"/>
  <c r="Q28" i="61"/>
  <c r="Q12" i="61"/>
  <c r="S12" i="61" s="1"/>
  <c r="Q10" i="61"/>
  <c r="R10" i="61" s="1"/>
  <c r="S27" i="61"/>
  <c r="T14" i="60"/>
  <c r="T13" i="60"/>
  <c r="T12" i="60"/>
  <c r="T10" i="60"/>
  <c r="AC8" i="60" s="1"/>
  <c r="T19" i="60"/>
  <c r="T18" i="60"/>
  <c r="T17" i="60"/>
  <c r="T11" i="60"/>
  <c r="P9" i="60"/>
  <c r="Z8" i="60"/>
  <c r="Y8" i="60"/>
  <c r="Q18" i="60"/>
  <c r="R18" i="60" s="1"/>
  <c r="Q20" i="60"/>
  <c r="S20" i="60" s="1"/>
  <c r="Q13" i="60"/>
  <c r="S13" i="60" s="1"/>
  <c r="Q19" i="60"/>
  <c r="S19" i="60" s="1"/>
  <c r="Q17" i="60"/>
  <c r="S17" i="60" s="1"/>
  <c r="R19" i="60"/>
  <c r="T21" i="59"/>
  <c r="T20" i="59"/>
  <c r="T18" i="59"/>
  <c r="T13" i="59"/>
  <c r="T11" i="59"/>
  <c r="T19" i="59"/>
  <c r="T17" i="59"/>
  <c r="T16" i="59"/>
  <c r="T15" i="59"/>
  <c r="T14" i="59"/>
  <c r="T12" i="59"/>
  <c r="T10" i="59"/>
  <c r="P9" i="59"/>
  <c r="Q21" i="59" s="1"/>
  <c r="Z8" i="59"/>
  <c r="Y8" i="59"/>
  <c r="T12" i="57"/>
  <c r="AB8" i="57" s="1"/>
  <c r="T10" i="57"/>
  <c r="AC8" i="57"/>
  <c r="P9" i="57"/>
  <c r="Z8" i="57"/>
  <c r="Y8" i="57"/>
  <c r="T17" i="56"/>
  <c r="T15" i="56"/>
  <c r="T14" i="56"/>
  <c r="T16" i="56"/>
  <c r="T13" i="56"/>
  <c r="T12" i="56"/>
  <c r="T11" i="56"/>
  <c r="T10" i="56"/>
  <c r="P9" i="56"/>
  <c r="Z8" i="56"/>
  <c r="Y8" i="56"/>
  <c r="T20" i="55"/>
  <c r="T22" i="55"/>
  <c r="T21" i="55"/>
  <c r="T19" i="55"/>
  <c r="T18" i="55"/>
  <c r="T17" i="55"/>
  <c r="T16" i="55"/>
  <c r="T15" i="55"/>
  <c r="T14" i="55"/>
  <c r="T13" i="55"/>
  <c r="T12" i="55"/>
  <c r="T11" i="55"/>
  <c r="AC8" i="55" s="1"/>
  <c r="P9" i="55"/>
  <c r="Q19" i="55" s="1"/>
  <c r="Z8" i="55"/>
  <c r="Y8" i="55"/>
  <c r="T43" i="54"/>
  <c r="T79" i="54"/>
  <c r="T26" i="54"/>
  <c r="T33" i="54"/>
  <c r="T51" i="54"/>
  <c r="T59" i="54"/>
  <c r="T84" i="54"/>
  <c r="T28" i="54"/>
  <c r="T27" i="54"/>
  <c r="T36" i="54"/>
  <c r="T78" i="54"/>
  <c r="T24" i="54"/>
  <c r="T83" i="54"/>
  <c r="T71" i="54"/>
  <c r="T70" i="54"/>
  <c r="T34" i="54"/>
  <c r="T58" i="54"/>
  <c r="T85" i="54"/>
  <c r="T20" i="54"/>
  <c r="T82" i="54"/>
  <c r="T57" i="54"/>
  <c r="T35" i="54"/>
  <c r="T50" i="54"/>
  <c r="T49" i="54"/>
  <c r="T77" i="54"/>
  <c r="T55" i="54"/>
  <c r="T41" i="54"/>
  <c r="T80" i="54"/>
  <c r="T64" i="54"/>
  <c r="T13" i="54"/>
  <c r="T32" i="54"/>
  <c r="T81" i="54"/>
  <c r="T69" i="54"/>
  <c r="T76" i="54"/>
  <c r="T63" i="54"/>
  <c r="T68" i="54"/>
  <c r="T75" i="54"/>
  <c r="T74" i="54"/>
  <c r="T47" i="54"/>
  <c r="T66" i="54"/>
  <c r="T65" i="54"/>
  <c r="T62" i="54"/>
  <c r="T67" i="54"/>
  <c r="T45" i="54"/>
  <c r="T31" i="54"/>
  <c r="T29" i="54"/>
  <c r="T61" i="54"/>
  <c r="T54" i="54"/>
  <c r="T73" i="54"/>
  <c r="T40" i="54"/>
  <c r="T53" i="54"/>
  <c r="T39" i="54"/>
  <c r="T56" i="54"/>
  <c r="T46" i="54"/>
  <c r="T38" i="54"/>
  <c r="T30" i="54"/>
  <c r="T18" i="54"/>
  <c r="T37" i="54"/>
  <c r="T52" i="54"/>
  <c r="T17" i="54"/>
  <c r="T72" i="54"/>
  <c r="T44" i="54"/>
  <c r="T14" i="54"/>
  <c r="T48" i="54"/>
  <c r="T15" i="54"/>
  <c r="T60" i="54"/>
  <c r="T42" i="54"/>
  <c r="T12" i="54"/>
  <c r="T11" i="54"/>
  <c r="T10" i="54"/>
  <c r="P9" i="54"/>
  <c r="Z8" i="54"/>
  <c r="Y8" i="54"/>
  <c r="T21" i="53"/>
  <c r="T12" i="53"/>
  <c r="T11" i="53"/>
  <c r="AB8" i="53" s="1"/>
  <c r="T10" i="53"/>
  <c r="T17" i="53"/>
  <c r="T13" i="53"/>
  <c r="Z8" i="53"/>
  <c r="Y8" i="53"/>
  <c r="Q10" i="59"/>
  <c r="S10" i="59" s="1"/>
  <c r="Q20" i="59"/>
  <c r="R20" i="59" s="1"/>
  <c r="Q14" i="59"/>
  <c r="R14" i="59" s="1"/>
  <c r="AF8" i="57"/>
  <c r="Q10" i="57"/>
  <c r="S10" i="57" s="1"/>
  <c r="Q11" i="56"/>
  <c r="R11" i="56" s="1"/>
  <c r="Q13" i="56"/>
  <c r="S13" i="56" s="1"/>
  <c r="Q16" i="56"/>
  <c r="R16" i="56" s="1"/>
  <c r="Q14" i="56"/>
  <c r="R14" i="56" s="1"/>
  <c r="Q11" i="55"/>
  <c r="R11" i="55" s="1"/>
  <c r="Q10" i="55"/>
  <c r="Q17" i="55"/>
  <c r="R17" i="55" s="1"/>
  <c r="Q21" i="55"/>
  <c r="R21" i="55" s="1"/>
  <c r="Q20" i="55"/>
  <c r="R20" i="55" s="1"/>
  <c r="Q18" i="55"/>
  <c r="S18" i="55" s="1"/>
  <c r="Q14" i="55"/>
  <c r="S14" i="55" s="1"/>
  <c r="Q38" i="54"/>
  <c r="R38" i="54" s="1"/>
  <c r="Q62" i="54"/>
  <c r="R62" i="54" s="1"/>
  <c r="Q45" i="54"/>
  <c r="R45" i="54" s="1"/>
  <c r="Q14" i="54"/>
  <c r="R14" i="54" s="1"/>
  <c r="Q22" i="54"/>
  <c r="R22" i="54" s="1"/>
  <c r="Q51" i="54"/>
  <c r="R51" i="54" s="1"/>
  <c r="Q60" i="54"/>
  <c r="R60" i="54" s="1"/>
  <c r="Q52" i="54"/>
  <c r="R52" i="54" s="1"/>
  <c r="Q39" i="54"/>
  <c r="Q25" i="54"/>
  <c r="Q66" i="54"/>
  <c r="R66" i="54" s="1"/>
  <c r="Q81" i="54"/>
  <c r="R81" i="54" s="1"/>
  <c r="Q49" i="54"/>
  <c r="S49" i="54" s="1"/>
  <c r="Q70" i="54"/>
  <c r="R70" i="54" s="1"/>
  <c r="Q58" i="54"/>
  <c r="R58" i="54" s="1"/>
  <c r="Q27" i="54"/>
  <c r="Q50" i="54"/>
  <c r="Q43" i="54"/>
  <c r="R43" i="54" s="1"/>
  <c r="Q12" i="54"/>
  <c r="R12" i="54" s="1"/>
  <c r="Q16" i="54"/>
  <c r="Q72" i="54"/>
  <c r="R72" i="54" s="1"/>
  <c r="Q18" i="54"/>
  <c r="R18" i="54" s="1"/>
  <c r="Q46" i="54"/>
  <c r="R46" i="54" s="1"/>
  <c r="Q53" i="54"/>
  <c r="R53" i="54" s="1"/>
  <c r="Q73" i="54"/>
  <c r="R73" i="54" s="1"/>
  <c r="Q29" i="54"/>
  <c r="R29" i="54" s="1"/>
  <c r="Q74" i="54"/>
  <c r="R74" i="54" s="1"/>
  <c r="Q76" i="54"/>
  <c r="R76" i="54" s="1"/>
  <c r="Q13" i="54"/>
  <c r="R13" i="54" s="1"/>
  <c r="Q55" i="54"/>
  <c r="R55" i="54" s="1"/>
  <c r="Q35" i="54"/>
  <c r="R35" i="54" s="1"/>
  <c r="Q20" i="54"/>
  <c r="R20" i="54" s="1"/>
  <c r="Q78" i="54"/>
  <c r="R78" i="54" s="1"/>
  <c r="Q84" i="54"/>
  <c r="R84" i="54" s="1"/>
  <c r="Q26" i="54"/>
  <c r="R26" i="54" s="1"/>
  <c r="AC8" i="54"/>
  <c r="Q40" i="54"/>
  <c r="Q23" i="54"/>
  <c r="S46" i="54"/>
  <c r="Q48" i="54"/>
  <c r="S25" i="54"/>
  <c r="Q64" i="54"/>
  <c r="Q67" i="54"/>
  <c r="R67" i="54" s="1"/>
  <c r="Q71" i="54"/>
  <c r="R49" i="54"/>
  <c r="Q57" i="54"/>
  <c r="R57" i="54" s="1"/>
  <c r="R27" i="54"/>
  <c r="Q28" i="54"/>
  <c r="AF8" i="54"/>
  <c r="Q79" i="54"/>
  <c r="S79" i="54" s="1"/>
  <c r="Q33" i="54"/>
  <c r="R33" i="54" s="1"/>
  <c r="Q85" i="54"/>
  <c r="Q59" i="54"/>
  <c r="Q34" i="54"/>
  <c r="Q36" i="54"/>
  <c r="R36" i="54" s="1"/>
  <c r="Q24" i="54"/>
  <c r="S24" i="54" s="1"/>
  <c r="Q82" i="54"/>
  <c r="R82" i="54" s="1"/>
  <c r="Q77" i="54"/>
  <c r="R77" i="54" s="1"/>
  <c r="Q41" i="54"/>
  <c r="S41" i="54" s="1"/>
  <c r="Q32" i="54"/>
  <c r="Q31" i="54"/>
  <c r="S31" i="54" s="1"/>
  <c r="Q69" i="54"/>
  <c r="S69" i="54" s="1"/>
  <c r="Q63" i="54"/>
  <c r="R63" i="54" s="1"/>
  <c r="Q75" i="54"/>
  <c r="Q47" i="54"/>
  <c r="R47" i="54" s="1"/>
  <c r="Q65" i="54"/>
  <c r="P90" i="54"/>
  <c r="Q11" i="54"/>
  <c r="R11" i="54" s="1"/>
  <c r="Q42" i="54"/>
  <c r="R42" i="54" s="1"/>
  <c r="Q15" i="54"/>
  <c r="S15" i="54" s="1"/>
  <c r="Q44" i="54"/>
  <c r="S44" i="54" s="1"/>
  <c r="Q17" i="54"/>
  <c r="Q37" i="54"/>
  <c r="S37" i="54" s="1"/>
  <c r="Q30" i="54"/>
  <c r="R30" i="54" s="1"/>
  <c r="Q19" i="54"/>
  <c r="S19" i="54" s="1"/>
  <c r="Q56" i="54"/>
  <c r="Q21" i="54"/>
  <c r="S21" i="54" s="1"/>
  <c r="Q54" i="54"/>
  <c r="S54" i="54" s="1"/>
  <c r="Q61" i="54"/>
  <c r="S61" i="54" s="1"/>
  <c r="Q21" i="53"/>
  <c r="S21" i="53" s="1"/>
  <c r="Q18" i="53"/>
  <c r="Q19" i="53"/>
  <c r="Q20" i="53"/>
  <c r="Q13" i="53"/>
  <c r="R13" i="53" s="1"/>
  <c r="Q16" i="53"/>
  <c r="X10" i="53" s="1"/>
  <c r="Q15" i="53"/>
  <c r="Q12" i="53"/>
  <c r="S12" i="53" s="1"/>
  <c r="Q10" i="53"/>
  <c r="S10" i="53" s="1"/>
  <c r="Q17" i="53"/>
  <c r="R17" i="53" s="1"/>
  <c r="Q14" i="53"/>
  <c r="Q11" i="53"/>
  <c r="R11" i="53" s="1"/>
  <c r="Q22" i="53"/>
  <c r="P27" i="53"/>
  <c r="S14" i="59"/>
  <c r="S14" i="56"/>
  <c r="S16" i="56"/>
  <c r="S20" i="55"/>
  <c r="S58" i="54"/>
  <c r="S62" i="54"/>
  <c r="S78" i="54"/>
  <c r="S73" i="54"/>
  <c r="S72" i="54"/>
  <c r="S29" i="54"/>
  <c r="R23" i="54"/>
  <c r="S75" i="54"/>
  <c r="R75" i="54"/>
  <c r="R69" i="54"/>
  <c r="S64" i="54"/>
  <c r="R64" i="54"/>
  <c r="S57" i="54"/>
  <c r="R85" i="54"/>
  <c r="R59" i="54"/>
  <c r="R79" i="54"/>
  <c r="R54" i="54"/>
  <c r="S56" i="54"/>
  <c r="R56" i="54"/>
  <c r="S30" i="54"/>
  <c r="S17" i="54"/>
  <c r="R17" i="54"/>
  <c r="S48" i="54"/>
  <c r="R48" i="54"/>
  <c r="S67" i="54"/>
  <c r="S32" i="54"/>
  <c r="R32" i="54"/>
  <c r="S50" i="54"/>
  <c r="S34" i="54"/>
  <c r="R34" i="54"/>
  <c r="S28" i="54"/>
  <c r="S18" i="53"/>
  <c r="S17" i="53"/>
  <c r="T26" i="41"/>
  <c r="T28" i="41"/>
  <c r="T27" i="41"/>
  <c r="T25" i="41"/>
  <c r="T24" i="41"/>
  <c r="T23" i="41"/>
  <c r="T22" i="41"/>
  <c r="T21" i="41"/>
  <c r="T20" i="41"/>
  <c r="T19" i="41"/>
  <c r="T18" i="41"/>
  <c r="T17" i="41"/>
  <c r="T16" i="41"/>
  <c r="T14" i="41"/>
  <c r="T13" i="41"/>
  <c r="T15" i="41"/>
  <c r="T11" i="41"/>
  <c r="T12" i="41"/>
  <c r="T10" i="41"/>
  <c r="P9" i="41"/>
  <c r="Z8" i="41"/>
  <c r="Y8" i="41"/>
  <c r="Q20" i="41"/>
  <c r="R20" i="41" s="1"/>
  <c r="Q26" i="41"/>
  <c r="R26" i="41" s="1"/>
  <c r="Q12" i="41"/>
  <c r="Q28" i="41"/>
  <c r="R28" i="41" s="1"/>
  <c r="P33" i="41"/>
  <c r="Q11" i="41"/>
  <c r="R11" i="41" s="1"/>
  <c r="Q16" i="41"/>
  <c r="R16" i="41" s="1"/>
  <c r="Q18" i="41"/>
  <c r="S18" i="41" s="1"/>
  <c r="Q22" i="41"/>
  <c r="R22" i="41" s="1"/>
  <c r="R18" i="41"/>
  <c r="R12" i="41"/>
  <c r="S13" i="61" l="1"/>
  <c r="AF8" i="60"/>
  <c r="R17" i="60"/>
  <c r="AD8" i="59"/>
  <c r="AF8" i="55"/>
  <c r="R12" i="53"/>
  <c r="R16" i="53"/>
  <c r="X16" i="53"/>
  <c r="S20" i="41"/>
  <c r="R22" i="53"/>
  <c r="R10" i="53"/>
  <c r="S22" i="53"/>
  <c r="P26" i="53"/>
  <c r="S22" i="54"/>
  <c r="S33" i="54"/>
  <c r="R41" i="54"/>
  <c r="S36" i="54"/>
  <c r="R44" i="54"/>
  <c r="S53" i="54"/>
  <c r="S14" i="54"/>
  <c r="AB8" i="54"/>
  <c r="S63" i="54"/>
  <c r="S70" i="54"/>
  <c r="R21" i="54"/>
  <c r="R61" i="54"/>
  <c r="X65" i="54"/>
  <c r="S11" i="55"/>
  <c r="Q12" i="55"/>
  <c r="R12" i="55" s="1"/>
  <c r="Q16" i="55"/>
  <c r="S16" i="55" s="1"/>
  <c r="Q15" i="55"/>
  <c r="R15" i="55" s="1"/>
  <c r="Q22" i="55"/>
  <c r="R22" i="55" s="1"/>
  <c r="Q13" i="55"/>
  <c r="R13" i="55" s="1"/>
  <c r="P27" i="55"/>
  <c r="X19" i="55"/>
  <c r="S21" i="55"/>
  <c r="S15" i="55"/>
  <c r="R16" i="55"/>
  <c r="R10" i="57"/>
  <c r="P16" i="57"/>
  <c r="P25" i="59"/>
  <c r="R10" i="59"/>
  <c r="Q19" i="59"/>
  <c r="S20" i="59"/>
  <c r="R20" i="60"/>
  <c r="AD8" i="60"/>
  <c r="S18" i="60"/>
  <c r="Q11" i="60"/>
  <c r="X20" i="60" s="1"/>
  <c r="Q12" i="60"/>
  <c r="S12" i="60" s="1"/>
  <c r="Q14" i="60"/>
  <c r="X14" i="60" s="1"/>
  <c r="Q10" i="60"/>
  <c r="Q16" i="60"/>
  <c r="S16" i="60" s="1"/>
  <c r="Q15" i="60"/>
  <c r="P25" i="60"/>
  <c r="X13" i="60"/>
  <c r="AC8" i="62"/>
  <c r="R21" i="63"/>
  <c r="S21" i="63"/>
  <c r="R15" i="63"/>
  <c r="Q13" i="63"/>
  <c r="Q12" i="63"/>
  <c r="Q18" i="63"/>
  <c r="Q10" i="63"/>
  <c r="Q20" i="63"/>
  <c r="R20" i="63" s="1"/>
  <c r="Q19" i="63"/>
  <c r="P26" i="63"/>
  <c r="AC8" i="63"/>
  <c r="S11" i="63"/>
  <c r="X13" i="63"/>
  <c r="AF8" i="64"/>
  <c r="Q17" i="61"/>
  <c r="S17" i="61" s="1"/>
  <c r="Q19" i="61"/>
  <c r="R19" i="61" s="1"/>
  <c r="Q29" i="61"/>
  <c r="R29" i="61" s="1"/>
  <c r="Q18" i="61"/>
  <c r="S18" i="61" s="1"/>
  <c r="Q26" i="61"/>
  <c r="S26" i="61" s="1"/>
  <c r="Q24" i="61"/>
  <c r="S24" i="61" s="1"/>
  <c r="Q31" i="61"/>
  <c r="Q14" i="61"/>
  <c r="X14" i="61" s="1"/>
  <c r="Q16" i="61"/>
  <c r="R16" i="61" s="1"/>
  <c r="X18" i="61"/>
  <c r="X28" i="61"/>
  <c r="Q17" i="56"/>
  <c r="X16" i="56" s="1"/>
  <c r="Q12" i="56"/>
  <c r="R12" i="56" s="1"/>
  <c r="Q15" i="56"/>
  <c r="Q10" i="56"/>
  <c r="R10" i="56" s="1"/>
  <c r="AD8" i="56"/>
  <c r="X12" i="56"/>
  <c r="X14" i="56"/>
  <c r="S28" i="41"/>
  <c r="S42" i="54"/>
  <c r="R19" i="54"/>
  <c r="R39" i="54"/>
  <c r="S39" i="54"/>
  <c r="R19" i="55"/>
  <c r="S19" i="55"/>
  <c r="R12" i="60"/>
  <c r="R16" i="60"/>
  <c r="X17" i="60"/>
  <c r="AC8" i="64"/>
  <c r="P29" i="64"/>
  <c r="R12" i="65"/>
  <c r="R17" i="65"/>
  <c r="X11" i="65"/>
  <c r="X17" i="65"/>
  <c r="R14" i="65"/>
  <c r="X15" i="65"/>
  <c r="X13" i="65"/>
  <c r="X12" i="65"/>
  <c r="X14" i="65"/>
  <c r="AF8" i="65"/>
  <c r="AC8" i="41"/>
  <c r="X13" i="41"/>
  <c r="S11" i="41"/>
  <c r="S16" i="41"/>
  <c r="S22" i="41"/>
  <c r="P32" i="41"/>
  <c r="Q24" i="41"/>
  <c r="X16" i="41" s="1"/>
  <c r="Q19" i="41"/>
  <c r="R19" i="41" s="1"/>
  <c r="Q14" i="41"/>
  <c r="S14" i="41" s="1"/>
  <c r="Q27" i="41"/>
  <c r="S27" i="41" s="1"/>
  <c r="AD8" i="41"/>
  <c r="Q25" i="41"/>
  <c r="Q23" i="41"/>
  <c r="X20" i="41" s="1"/>
  <c r="Q21" i="41"/>
  <c r="R21" i="41" s="1"/>
  <c r="Q17" i="41"/>
  <c r="R17" i="41" s="1"/>
  <c r="Q15" i="41"/>
  <c r="X18" i="41" s="1"/>
  <c r="Q10" i="41"/>
  <c r="R10" i="41" s="1"/>
  <c r="Q13" i="41"/>
  <c r="R13" i="41" s="1"/>
  <c r="X10" i="41"/>
  <c r="X12" i="41"/>
  <c r="X14" i="41"/>
  <c r="X22" i="41"/>
  <c r="X24" i="41"/>
  <c r="X26" i="41"/>
  <c r="X28" i="41"/>
  <c r="R18" i="53"/>
  <c r="R16" i="54"/>
  <c r="X15" i="54"/>
  <c r="R25" i="54"/>
  <c r="X37" i="54"/>
  <c r="X15" i="41"/>
  <c r="X19" i="41"/>
  <c r="X27" i="41"/>
  <c r="S20" i="53"/>
  <c r="R10" i="55"/>
  <c r="S10" i="55"/>
  <c r="AD8" i="53"/>
  <c r="X11" i="53"/>
  <c r="X13" i="53"/>
  <c r="X18" i="53"/>
  <c r="X20" i="53"/>
  <c r="X22" i="53"/>
  <c r="Q80" i="54"/>
  <c r="S80" i="54" s="1"/>
  <c r="Q10" i="54"/>
  <c r="X10" i="54" s="1"/>
  <c r="Q83" i="54"/>
  <c r="R83" i="54" s="1"/>
  <c r="Q68" i="54"/>
  <c r="R68" i="54" s="1"/>
  <c r="X12" i="54"/>
  <c r="X14" i="54"/>
  <c r="X17" i="54"/>
  <c r="X19" i="54"/>
  <c r="X21" i="54"/>
  <c r="X23" i="54"/>
  <c r="X25" i="54"/>
  <c r="X27" i="54"/>
  <c r="X29" i="54"/>
  <c r="P21" i="56"/>
  <c r="P17" i="57"/>
  <c r="AD8" i="57"/>
  <c r="Q12" i="57"/>
  <c r="Q11" i="57"/>
  <c r="X10" i="57" s="1"/>
  <c r="Q15" i="59"/>
  <c r="Q11" i="59"/>
  <c r="Q17" i="59"/>
  <c r="Q13" i="59"/>
  <c r="X17" i="59" s="1"/>
  <c r="Q18" i="59"/>
  <c r="Q16" i="59"/>
  <c r="X14" i="59" s="1"/>
  <c r="Q12" i="59"/>
  <c r="R12" i="59" s="1"/>
  <c r="X12" i="53"/>
  <c r="X17" i="53"/>
  <c r="X19" i="53"/>
  <c r="X21" i="53"/>
  <c r="AD8" i="54"/>
  <c r="X11" i="54"/>
  <c r="X13" i="54"/>
  <c r="X16" i="54"/>
  <c r="X18" i="54"/>
  <c r="X20" i="54"/>
  <c r="X22" i="54"/>
  <c r="X24" i="54"/>
  <c r="X26" i="54"/>
  <c r="X28" i="54"/>
  <c r="X30" i="54"/>
  <c r="X32" i="54"/>
  <c r="X34" i="54"/>
  <c r="X36" i="54"/>
  <c r="X39" i="54"/>
  <c r="X41" i="54"/>
  <c r="X43" i="54"/>
  <c r="X45" i="54"/>
  <c r="X47" i="54"/>
  <c r="X49" i="54"/>
  <c r="X51" i="54"/>
  <c r="X53" i="54"/>
  <c r="X55" i="54"/>
  <c r="X57" i="54"/>
  <c r="X59" i="54"/>
  <c r="X61" i="54"/>
  <c r="X63" i="54"/>
  <c r="X67" i="54"/>
  <c r="X69" i="54"/>
  <c r="X71" i="54"/>
  <c r="X73" i="54"/>
  <c r="X75" i="54"/>
  <c r="X77" i="54"/>
  <c r="X79" i="54"/>
  <c r="X81" i="54"/>
  <c r="X83" i="54"/>
  <c r="X85" i="54"/>
  <c r="X11" i="55"/>
  <c r="X13" i="55"/>
  <c r="X15" i="55"/>
  <c r="X18" i="55"/>
  <c r="X20" i="55"/>
  <c r="X11" i="56"/>
  <c r="X13" i="56"/>
  <c r="X17" i="56"/>
  <c r="X12" i="57"/>
  <c r="AF8" i="59"/>
  <c r="X10" i="59"/>
  <c r="X12" i="59"/>
  <c r="X16" i="59"/>
  <c r="X18" i="59"/>
  <c r="X20" i="59"/>
  <c r="R13" i="60"/>
  <c r="P24" i="60"/>
  <c r="X10" i="60"/>
  <c r="X12" i="60"/>
  <c r="X18" i="60"/>
  <c r="X31" i="54"/>
  <c r="X33" i="54"/>
  <c r="X35" i="54"/>
  <c r="X38" i="54"/>
  <c r="X40" i="54"/>
  <c r="X42" i="54"/>
  <c r="X44" i="54"/>
  <c r="X46" i="54"/>
  <c r="X48" i="54"/>
  <c r="X50" i="54"/>
  <c r="X52" i="54"/>
  <c r="X54" i="54"/>
  <c r="X56" i="54"/>
  <c r="X58" i="54"/>
  <c r="X60" i="54"/>
  <c r="X62" i="54"/>
  <c r="X64" i="54"/>
  <c r="X66" i="54"/>
  <c r="X68" i="54"/>
  <c r="X70" i="54"/>
  <c r="X72" i="54"/>
  <c r="X74" i="54"/>
  <c r="X76" i="54"/>
  <c r="X78" i="54"/>
  <c r="X80" i="54"/>
  <c r="X82" i="54"/>
  <c r="X84" i="54"/>
  <c r="AD8" i="55"/>
  <c r="X10" i="55"/>
  <c r="X12" i="55"/>
  <c r="X14" i="55"/>
  <c r="X21" i="55"/>
  <c r="AC8" i="56"/>
  <c r="X11" i="59"/>
  <c r="X15" i="59"/>
  <c r="X19" i="59"/>
  <c r="X21" i="59"/>
  <c r="AB8" i="60"/>
  <c r="X15" i="60"/>
  <c r="X19" i="60"/>
  <c r="R24" i="61"/>
  <c r="X20" i="61"/>
  <c r="X22" i="61"/>
  <c r="X24" i="61"/>
  <c r="X26" i="61"/>
  <c r="X11" i="61"/>
  <c r="X13" i="61"/>
  <c r="X15" i="61"/>
  <c r="X17" i="61"/>
  <c r="X23" i="61"/>
  <c r="X25" i="61"/>
  <c r="X27" i="61"/>
  <c r="X29" i="61"/>
  <c r="X31" i="61"/>
  <c r="Q13" i="62"/>
  <c r="Q12" i="62"/>
  <c r="S12" i="62" s="1"/>
  <c r="Q10" i="62"/>
  <c r="X11" i="62"/>
  <c r="S11" i="62"/>
  <c r="AF8" i="63"/>
  <c r="X19" i="63"/>
  <c r="X18" i="63"/>
  <c r="X16" i="63"/>
  <c r="X15" i="63"/>
  <c r="X14" i="63"/>
  <c r="X11" i="63"/>
  <c r="X10" i="63"/>
  <c r="X17" i="63"/>
  <c r="X20" i="63"/>
  <c r="Q22" i="64"/>
  <c r="R22" i="64" s="1"/>
  <c r="Q24" i="64"/>
  <c r="R24" i="64" s="1"/>
  <c r="Q21" i="64"/>
  <c r="Q18" i="64"/>
  <c r="Q23" i="64"/>
  <c r="Q20" i="64"/>
  <c r="S20" i="64" s="1"/>
  <c r="Q16" i="64"/>
  <c r="Q19" i="64"/>
  <c r="S19" i="64" s="1"/>
  <c r="Q15" i="64"/>
  <c r="S15" i="64" s="1"/>
  <c r="Q14" i="64"/>
  <c r="R14" i="64" s="1"/>
  <c r="Q13" i="64"/>
  <c r="Q17" i="64"/>
  <c r="S17" i="64" s="1"/>
  <c r="Q12" i="64"/>
  <c r="R12" i="64" s="1"/>
  <c r="Q11" i="64"/>
  <c r="S11" i="64" s="1"/>
  <c r="Q10" i="64"/>
  <c r="X16" i="65"/>
  <c r="X15" i="53"/>
  <c r="X14" i="53"/>
  <c r="AF8" i="62"/>
  <c r="X10" i="62"/>
  <c r="P28" i="64"/>
  <c r="P22" i="65"/>
  <c r="X10" i="65"/>
  <c r="AJ8" i="65" s="1"/>
  <c r="Q15" i="61"/>
  <c r="S30" i="61"/>
  <c r="S10" i="61"/>
  <c r="S21" i="59"/>
  <c r="R15" i="59"/>
  <c r="P26" i="59"/>
  <c r="AC8" i="59"/>
  <c r="AB8" i="59"/>
  <c r="R21" i="61"/>
  <c r="S23" i="61"/>
  <c r="R11" i="61"/>
  <c r="R15" i="61"/>
  <c r="S20" i="61"/>
  <c r="AD8" i="61"/>
  <c r="S15" i="61"/>
  <c r="P35" i="61"/>
  <c r="P17" i="62"/>
  <c r="R28" i="61"/>
  <c r="R27" i="61"/>
  <c r="S14" i="61"/>
  <c r="R12" i="61"/>
  <c r="R22" i="61"/>
  <c r="S28" i="61"/>
  <c r="R25" i="61"/>
  <c r="S25" i="61"/>
  <c r="AC8" i="61"/>
  <c r="AB8" i="61"/>
  <c r="AF8" i="61"/>
  <c r="P36" i="61"/>
  <c r="S82" i="54"/>
  <c r="S47" i="54"/>
  <c r="R71" i="54"/>
  <c r="S77" i="54"/>
  <c r="S65" i="54"/>
  <c r="S11" i="54"/>
  <c r="R37" i="54"/>
  <c r="S13" i="54"/>
  <c r="S84" i="54"/>
  <c r="S20" i="54"/>
  <c r="S26" i="54"/>
  <c r="S66" i="54"/>
  <c r="S51" i="54"/>
  <c r="S45" i="54"/>
  <c r="P89" i="54"/>
  <c r="R80" i="54"/>
  <c r="S12" i="54"/>
  <c r="S16" i="54"/>
  <c r="S81" i="54"/>
  <c r="S74" i="54"/>
  <c r="R31" i="54"/>
  <c r="S76" i="54"/>
  <c r="R65" i="54"/>
  <c r="S55" i="54"/>
  <c r="R15" i="54"/>
  <c r="S23" i="54"/>
  <c r="S40" i="54"/>
  <c r="R28" i="54"/>
  <c r="R24" i="54"/>
  <c r="R50" i="54"/>
  <c r="S59" i="54"/>
  <c r="S71" i="54"/>
  <c r="S85" i="54"/>
  <c r="S35" i="54"/>
  <c r="S43" i="54"/>
  <c r="S27" i="54"/>
  <c r="S18" i="54"/>
  <c r="S38" i="54"/>
  <c r="R40" i="54"/>
  <c r="S60" i="54"/>
  <c r="S52" i="54"/>
  <c r="S15" i="53"/>
  <c r="S14" i="53"/>
  <c r="R21" i="53"/>
  <c r="S13" i="53"/>
  <c r="AC8" i="53"/>
  <c r="AF8" i="53"/>
  <c r="R20" i="53"/>
  <c r="S19" i="53"/>
  <c r="R19" i="53"/>
  <c r="R15" i="53"/>
  <c r="S16" i="53"/>
  <c r="S11" i="53"/>
  <c r="R14" i="53"/>
  <c r="S19" i="41"/>
  <c r="S21" i="41"/>
  <c r="AB8" i="41"/>
  <c r="AF8" i="41"/>
  <c r="S12" i="41"/>
  <c r="S26" i="41"/>
  <c r="R27" i="41"/>
  <c r="R21" i="59"/>
  <c r="S15" i="59"/>
  <c r="S12" i="59"/>
  <c r="S10" i="56"/>
  <c r="P22" i="56"/>
  <c r="AB8" i="56"/>
  <c r="AF8" i="56"/>
  <c r="S11" i="56"/>
  <c r="R13" i="56"/>
  <c r="R14" i="55"/>
  <c r="P26" i="55"/>
  <c r="AB8" i="55"/>
  <c r="R18" i="55"/>
  <c r="S17" i="55"/>
  <c r="AD8" i="65"/>
  <c r="AB8" i="65"/>
  <c r="S10" i="65"/>
  <c r="R15" i="65"/>
  <c r="AD8" i="64"/>
  <c r="AB8" i="64"/>
  <c r="S12" i="64"/>
  <c r="S21" i="64"/>
  <c r="R15" i="64"/>
  <c r="S22" i="64"/>
  <c r="AD8" i="63"/>
  <c r="AB8" i="63"/>
  <c r="R14" i="63"/>
  <c r="P25" i="63"/>
  <c r="S20" i="63"/>
  <c r="R16" i="63"/>
  <c r="R17" i="63"/>
  <c r="AD8" i="62"/>
  <c r="AB8" i="62"/>
  <c r="P18" i="62"/>
  <c r="X12" i="62" l="1"/>
  <c r="D20" i="62" s="1"/>
  <c r="R14" i="61"/>
  <c r="R18" i="61"/>
  <c r="X16" i="61"/>
  <c r="X11" i="60"/>
  <c r="X16" i="60"/>
  <c r="AL8" i="60" s="1"/>
  <c r="X13" i="59"/>
  <c r="S11" i="57"/>
  <c r="X11" i="57"/>
  <c r="D17" i="57" s="1"/>
  <c r="S22" i="55"/>
  <c r="X16" i="55"/>
  <c r="X22" i="55"/>
  <c r="S17" i="41"/>
  <c r="X17" i="41"/>
  <c r="AL8" i="41" s="1"/>
  <c r="D32" i="41" s="1"/>
  <c r="X21" i="41"/>
  <c r="S10" i="41"/>
  <c r="X11" i="41"/>
  <c r="R14" i="41"/>
  <c r="S13" i="41"/>
  <c r="X23" i="41"/>
  <c r="X25" i="41"/>
  <c r="S68" i="54"/>
  <c r="S83" i="54"/>
  <c r="S13" i="55"/>
  <c r="S12" i="55"/>
  <c r="X17" i="55"/>
  <c r="D27" i="55" s="1"/>
  <c r="S12" i="56"/>
  <c r="X10" i="56"/>
  <c r="R19" i="59"/>
  <c r="S19" i="59"/>
  <c r="D28" i="59"/>
  <c r="S10" i="60"/>
  <c r="R10" i="60"/>
  <c r="S11" i="60"/>
  <c r="R11" i="60"/>
  <c r="AJ8" i="60"/>
  <c r="S15" i="60"/>
  <c r="R15" i="60"/>
  <c r="S14" i="60"/>
  <c r="R14" i="60"/>
  <c r="R26" i="61"/>
  <c r="X10" i="61"/>
  <c r="X19" i="61"/>
  <c r="S19" i="61"/>
  <c r="X12" i="61"/>
  <c r="R12" i="62"/>
  <c r="X13" i="62"/>
  <c r="D18" i="62" s="1"/>
  <c r="R13" i="62"/>
  <c r="S13" i="62"/>
  <c r="R18" i="63"/>
  <c r="S18" i="63"/>
  <c r="R13" i="63"/>
  <c r="S13" i="63"/>
  <c r="X12" i="63"/>
  <c r="D26" i="63" s="1"/>
  <c r="X21" i="63"/>
  <c r="S19" i="63"/>
  <c r="R19" i="63"/>
  <c r="R10" i="63"/>
  <c r="S10" i="63"/>
  <c r="R12" i="63"/>
  <c r="S12" i="63"/>
  <c r="S14" i="64"/>
  <c r="R17" i="64"/>
  <c r="R11" i="64"/>
  <c r="X12" i="64"/>
  <c r="X15" i="64"/>
  <c r="S16" i="61"/>
  <c r="S29" i="61"/>
  <c r="X21" i="61"/>
  <c r="X30" i="61"/>
  <c r="R17" i="61"/>
  <c r="R31" i="61"/>
  <c r="S31" i="61"/>
  <c r="R15" i="56"/>
  <c r="S15" i="56"/>
  <c r="X15" i="56"/>
  <c r="R17" i="56"/>
  <c r="S17" i="56"/>
  <c r="R21" i="64"/>
  <c r="X18" i="64"/>
  <c r="X21" i="64"/>
  <c r="X23" i="64"/>
  <c r="X11" i="64"/>
  <c r="X13" i="64"/>
  <c r="X14" i="64"/>
  <c r="X17" i="64"/>
  <c r="X20" i="64"/>
  <c r="X22" i="64"/>
  <c r="X24" i="64"/>
  <c r="X16" i="64"/>
  <c r="X19" i="64"/>
  <c r="X10" i="64"/>
  <c r="R19" i="64"/>
  <c r="R20" i="64"/>
  <c r="S24" i="64"/>
  <c r="AL8" i="65"/>
  <c r="AH8" i="65"/>
  <c r="D24" i="65"/>
  <c r="R10" i="64"/>
  <c r="S10" i="64"/>
  <c r="S13" i="64"/>
  <c r="R13" i="64"/>
  <c r="S18" i="59"/>
  <c r="R18" i="59"/>
  <c r="S13" i="59"/>
  <c r="R13" i="59"/>
  <c r="R17" i="59"/>
  <c r="S17" i="59"/>
  <c r="R25" i="41"/>
  <c r="S25" i="41"/>
  <c r="R16" i="64"/>
  <c r="S16" i="64"/>
  <c r="S23" i="64"/>
  <c r="R23" i="64"/>
  <c r="R18" i="64"/>
  <c r="S18" i="64"/>
  <c r="S10" i="62"/>
  <c r="R10" i="62"/>
  <c r="R16" i="59"/>
  <c r="S16" i="59"/>
  <c r="R11" i="59"/>
  <c r="S11" i="59"/>
  <c r="R11" i="57"/>
  <c r="S12" i="57"/>
  <c r="R12" i="57"/>
  <c r="R10" i="54"/>
  <c r="S10" i="54"/>
  <c r="R15" i="41"/>
  <c r="S15" i="41"/>
  <c r="R23" i="41"/>
  <c r="S23" i="41"/>
  <c r="S24" i="41"/>
  <c r="R24" i="41"/>
  <c r="D92" i="54"/>
  <c r="D90" i="54"/>
  <c r="AJ8" i="54"/>
  <c r="AL8" i="54"/>
  <c r="D89" i="54" s="1"/>
  <c r="AH8" i="54"/>
  <c r="D27" i="53"/>
  <c r="AL8" i="53"/>
  <c r="D29" i="53"/>
  <c r="AJ8" i="53"/>
  <c r="AH8" i="53"/>
  <c r="D35" i="41"/>
  <c r="AJ8" i="59"/>
  <c r="AL8" i="57"/>
  <c r="D16" i="57" s="1"/>
  <c r="D24" i="56"/>
  <c r="AH8" i="56"/>
  <c r="D22" i="56"/>
  <c r="AH8" i="55"/>
  <c r="D22" i="65"/>
  <c r="D21" i="65"/>
  <c r="D36" i="61" l="1"/>
  <c r="D19" i="57"/>
  <c r="AL8" i="55"/>
  <c r="D26" i="55" s="1"/>
  <c r="D33" i="41"/>
  <c r="AH8" i="41"/>
  <c r="AJ8" i="41"/>
  <c r="D29" i="55"/>
  <c r="AJ8" i="55"/>
  <c r="AJ8" i="56"/>
  <c r="AL8" i="56"/>
  <c r="D21" i="56" s="1"/>
  <c r="AL8" i="59"/>
  <c r="D25" i="59" s="1"/>
  <c r="D26" i="59"/>
  <c r="AH8" i="59"/>
  <c r="AA8" i="59" s="1"/>
  <c r="AM8" i="59" s="1"/>
  <c r="D25" i="60"/>
  <c r="D27" i="60"/>
  <c r="AH8" i="60"/>
  <c r="AA8" i="60" s="1"/>
  <c r="AH8" i="61"/>
  <c r="D38" i="61"/>
  <c r="AL8" i="62"/>
  <c r="D17" i="62" s="1"/>
  <c r="AJ8" i="62"/>
  <c r="AH8" i="62"/>
  <c r="D28" i="63"/>
  <c r="AL8" i="63"/>
  <c r="D25" i="63" s="1"/>
  <c r="AH8" i="63"/>
  <c r="AJ8" i="63"/>
  <c r="AA8" i="65"/>
  <c r="AM8" i="65" s="1"/>
  <c r="AL8" i="61"/>
  <c r="D35" i="61" s="1"/>
  <c r="AJ8" i="61"/>
  <c r="AL8" i="64"/>
  <c r="D28" i="64" s="1"/>
  <c r="AH8" i="64"/>
  <c r="AJ8" i="64"/>
  <c r="D29" i="64"/>
  <c r="D31" i="64"/>
  <c r="AH8" i="57"/>
  <c r="AJ8" i="57"/>
  <c r="D24" i="60"/>
  <c r="AA8" i="54"/>
  <c r="P88" i="54" s="1"/>
  <c r="AA8" i="53"/>
  <c r="AM8" i="53" s="1"/>
  <c r="D26" i="53"/>
  <c r="AK8" i="65"/>
  <c r="D20" i="65"/>
  <c r="P20" i="65"/>
  <c r="AI8" i="65"/>
  <c r="AG8" i="65"/>
  <c r="AE8" i="65"/>
  <c r="AA8" i="41" l="1"/>
  <c r="AM8" i="41" s="1"/>
  <c r="AA8" i="55"/>
  <c r="AG8" i="55" s="1"/>
  <c r="AE8" i="55"/>
  <c r="AK8" i="55"/>
  <c r="P25" i="55"/>
  <c r="AA8" i="56"/>
  <c r="AM8" i="56" s="1"/>
  <c r="AA8" i="57"/>
  <c r="AE8" i="57" s="1"/>
  <c r="AA8" i="61"/>
  <c r="D34" i="61" s="1"/>
  <c r="AA8" i="62"/>
  <c r="AM8" i="62" s="1"/>
  <c r="AA8" i="63"/>
  <c r="AK8" i="63" s="1"/>
  <c r="AI8" i="62"/>
  <c r="AA8" i="64"/>
  <c r="AM8" i="64" s="1"/>
  <c r="P16" i="62"/>
  <c r="AG8" i="62"/>
  <c r="P23" i="60"/>
  <c r="AE8" i="60"/>
  <c r="D23" i="60"/>
  <c r="AG8" i="60"/>
  <c r="AK8" i="60"/>
  <c r="AG8" i="61"/>
  <c r="AI8" i="60"/>
  <c r="AM8" i="60"/>
  <c r="AI8" i="54"/>
  <c r="AK8" i="54"/>
  <c r="AE8" i="54"/>
  <c r="AM8" i="54"/>
  <c r="AG8" i="54"/>
  <c r="D88" i="54"/>
  <c r="P25" i="53"/>
  <c r="AE8" i="53"/>
  <c r="D25" i="53"/>
  <c r="AG8" i="53"/>
  <c r="AK8" i="53"/>
  <c r="AI8" i="53"/>
  <c r="AE8" i="41"/>
  <c r="AK8" i="41"/>
  <c r="AG8" i="41"/>
  <c r="AI8" i="41"/>
  <c r="D31" i="41"/>
  <c r="P31" i="41"/>
  <c r="AK8" i="59"/>
  <c r="P24" i="59"/>
  <c r="D24" i="59"/>
  <c r="AE8" i="59"/>
  <c r="AG8" i="59"/>
  <c r="AI8" i="59"/>
  <c r="AI8" i="56"/>
  <c r="AK8" i="56"/>
  <c r="P20" i="56"/>
  <c r="AE8" i="56"/>
  <c r="D20" i="56"/>
  <c r="AG8" i="56"/>
  <c r="D25" i="55" l="1"/>
  <c r="AM8" i="55"/>
  <c r="AI8" i="55"/>
  <c r="D15" i="57"/>
  <c r="AI8" i="57"/>
  <c r="AM8" i="57"/>
  <c r="AK8" i="57"/>
  <c r="P15" i="57"/>
  <c r="AG8" i="57"/>
  <c r="AK8" i="61"/>
  <c r="P34" i="61"/>
  <c r="AM8" i="61"/>
  <c r="AI8" i="61"/>
  <c r="AE8" i="61"/>
  <c r="AK8" i="62"/>
  <c r="D16" i="62"/>
  <c r="AE8" i="62"/>
  <c r="AM8" i="63"/>
  <c r="AI8" i="63"/>
  <c r="P24" i="63"/>
  <c r="AG8" i="63"/>
  <c r="D24" i="63"/>
  <c r="AE8" i="63"/>
  <c r="AI8" i="64"/>
  <c r="AE8" i="64"/>
  <c r="AG8" i="64"/>
  <c r="P27" i="64"/>
  <c r="D27" i="64"/>
  <c r="AK8" i="64"/>
</calcChain>
</file>

<file path=xl/sharedStrings.xml><?xml version="1.0" encoding="utf-8"?>
<sst xmlns="http://schemas.openxmlformats.org/spreadsheetml/2006/main" count="2526" uniqueCount="698">
  <si>
    <t>HỌC VIỆN CÔNG NGHỆ BƯU CHÍNH VIỄN THÔNG</t>
  </si>
  <si>
    <t>TRUNG TÂM KHẢO THÍ VÀ ĐẢM BẢO CHẤT LƯỢNG GIÁO DỤC</t>
  </si>
  <si>
    <t>Học phần:</t>
  </si>
  <si>
    <t>Số tín chỉ:</t>
  </si>
  <si>
    <t>Số
TT</t>
  </si>
  <si>
    <t>Mã SV</t>
  </si>
  <si>
    <t>Họ và tên</t>
  </si>
  <si>
    <t>Ngày sinh</t>
  </si>
  <si>
    <t>Lớp</t>
  </si>
  <si>
    <t>Điểm CC</t>
  </si>
  <si>
    <t>Điểm TBKT</t>
  </si>
  <si>
    <t>Điểm TN-TH</t>
  </si>
  <si>
    <t>Điểm BTTL</t>
  </si>
  <si>
    <t>Mã đề</t>
  </si>
  <si>
    <t>Số tờ</t>
  </si>
  <si>
    <t>Ký tên</t>
  </si>
  <si>
    <t>Số Phách</t>
  </si>
  <si>
    <t>Điểm
THI</t>
  </si>
  <si>
    <t>Điểm
KTHP</t>
  </si>
  <si>
    <t>Điểm hệ
chữ</t>
  </si>
  <si>
    <t>Xếp loại</t>
  </si>
  <si>
    <t>Ghi chú</t>
  </si>
  <si>
    <t>Phòng thi</t>
  </si>
  <si>
    <t>KT</t>
  </si>
  <si>
    <t>CC</t>
  </si>
  <si>
    <t>ĐCT</t>
  </si>
  <si>
    <t>Tỷ lệ</t>
  </si>
  <si>
    <t>SL</t>
  </si>
  <si>
    <t>Trọng số:</t>
  </si>
  <si>
    <t/>
  </si>
  <si>
    <t>Ghi chú:</t>
  </si>
  <si>
    <t>- Số SV theo DS:</t>
  </si>
  <si>
    <t>SV</t>
  </si>
  <si>
    <t>- Số SV dự thi:</t>
  </si>
  <si>
    <t>- Số SV thi đạt:</t>
  </si>
  <si>
    <t>- Số SV vắng thi:</t>
  </si>
  <si>
    <t xml:space="preserve">CÁN BỘ KHỚP PHÁCH </t>
  </si>
  <si>
    <t>TRƯỞNG TRUNG TÂM</t>
  </si>
  <si>
    <t>SỐ 1</t>
  </si>
  <si>
    <t>Nguyễn Xuân Trường</t>
  </si>
  <si>
    <t>CÁN BỘ COI THI</t>
  </si>
  <si>
    <t>Thi đạt</t>
  </si>
  <si>
    <t>Thi lại</t>
  </si>
  <si>
    <t>Học lại</t>
  </si>
  <si>
    <t>Vắng thi</t>
  </si>
  <si>
    <t>Vi phạm quy chế thi</t>
  </si>
  <si>
    <t>Sỹ số</t>
  </si>
  <si>
    <t>Học phần</t>
  </si>
  <si>
    <t>- Số SV thi không đạt:</t>
  </si>
  <si>
    <t>- Số SV vắng thi có phép:</t>
  </si>
  <si>
    <t>- Số SV thi lại:</t>
  </si>
  <si>
    <t>309A3</t>
  </si>
  <si>
    <t>308A3</t>
  </si>
  <si>
    <t>Anh</t>
  </si>
  <si>
    <t>Phạm Thị</t>
  </si>
  <si>
    <t>Lê Thị</t>
  </si>
  <si>
    <t>Phạm Thị Ngọc</t>
  </si>
  <si>
    <t>Duyên</t>
  </si>
  <si>
    <t>Giang</t>
  </si>
  <si>
    <t>Trần Thị Thanh</t>
  </si>
  <si>
    <t>Hà</t>
  </si>
  <si>
    <t>Nguyễn Thị</t>
  </si>
  <si>
    <t>Hân</t>
  </si>
  <si>
    <t>Trần Thị</t>
  </si>
  <si>
    <t>Hoa</t>
  </si>
  <si>
    <t>Huế</t>
  </si>
  <si>
    <t>Hương</t>
  </si>
  <si>
    <t>Nguyễn Thị Thu</t>
  </si>
  <si>
    <t>Huyền</t>
  </si>
  <si>
    <t>Linh</t>
  </si>
  <si>
    <t>Minh</t>
  </si>
  <si>
    <t>Nga</t>
  </si>
  <si>
    <t>Nguyên</t>
  </si>
  <si>
    <t>Trần Văn</t>
  </si>
  <si>
    <t>Nguyệt</t>
  </si>
  <si>
    <t>Phương</t>
  </si>
  <si>
    <t>Thương</t>
  </si>
  <si>
    <t>Vũ Hoàng</t>
  </si>
  <si>
    <t>Nguyễn Anh</t>
  </si>
  <si>
    <t>Tuấn</t>
  </si>
  <si>
    <t>Yến</t>
  </si>
  <si>
    <t>Quang</t>
  </si>
  <si>
    <t>KT.TRƯỞNG TRUNG TÂM
PHÓ TRƯỞNG TRUNG TÂM</t>
  </si>
  <si>
    <t>Trần Thị Mỹ Hạnh</t>
  </si>
  <si>
    <t>Đạt</t>
  </si>
  <si>
    <t>Hải</t>
  </si>
  <si>
    <t>Hoàng</t>
  </si>
  <si>
    <t>Hồng</t>
  </si>
  <si>
    <t>Huệ</t>
  </si>
  <si>
    <t>Hùng</t>
  </si>
  <si>
    <t>Nguyễn Ngọc</t>
  </si>
  <si>
    <t>Hưng</t>
  </si>
  <si>
    <t>Huy</t>
  </si>
  <si>
    <t>Đỗ Thị</t>
  </si>
  <si>
    <t>Nguyễn Thị Khánh</t>
  </si>
  <si>
    <t>Loan</t>
  </si>
  <si>
    <t>Ly</t>
  </si>
  <si>
    <t>Mai</t>
  </si>
  <si>
    <t>Nam</t>
  </si>
  <si>
    <t>Oanh</t>
  </si>
  <si>
    <t>Vũ Thị</t>
  </si>
  <si>
    <t>Sơn</t>
  </si>
  <si>
    <t>Nguyễn Đình</t>
  </si>
  <si>
    <t>Lê Ngọc</t>
  </si>
  <si>
    <t>Tâm</t>
  </si>
  <si>
    <t>Nguyễn Thị Thanh</t>
  </si>
  <si>
    <t>Thảo</t>
  </si>
  <si>
    <t>Thiện</t>
  </si>
  <si>
    <t>Lê Huyền</t>
  </si>
  <si>
    <t>Trang</t>
  </si>
  <si>
    <t>Lê Công</t>
  </si>
  <si>
    <t>Tùng</t>
  </si>
  <si>
    <t>Uyên</t>
  </si>
  <si>
    <t>Dương Thị</t>
  </si>
  <si>
    <t>An</t>
  </si>
  <si>
    <t>Đỗ Tuấn</t>
  </si>
  <si>
    <t>Chi</t>
  </si>
  <si>
    <t>Chương</t>
  </si>
  <si>
    <t>Vương Văn</t>
  </si>
  <si>
    <t>Dung</t>
  </si>
  <si>
    <t>Dũng</t>
  </si>
  <si>
    <t>Nguyễn Thị Hồng</t>
  </si>
  <si>
    <t>Hạnh</t>
  </si>
  <si>
    <t>Hiền</t>
  </si>
  <si>
    <t>Vũ Minh</t>
  </si>
  <si>
    <t>Hiếu</t>
  </si>
  <si>
    <t>Khánh</t>
  </si>
  <si>
    <t>Nhung</t>
  </si>
  <si>
    <t>Nguyễn Đức</t>
  </si>
  <si>
    <t>Quỳnh</t>
  </si>
  <si>
    <t>Thịnh</t>
  </si>
  <si>
    <t>Nguyễn Thị Hà</t>
  </si>
  <si>
    <t>Thùy</t>
  </si>
  <si>
    <t>Thủy</t>
  </si>
  <si>
    <t>Tiên</t>
  </si>
  <si>
    <t>Trinh</t>
  </si>
  <si>
    <t>Trung</t>
  </si>
  <si>
    <t>Tuyết</t>
  </si>
  <si>
    <t>Nguyễn Văn</t>
  </si>
  <si>
    <t>Đức</t>
  </si>
  <si>
    <t>Hòa</t>
  </si>
  <si>
    <t>Lam</t>
  </si>
  <si>
    <t>Trương Thị</t>
  </si>
  <si>
    <t>Lương</t>
  </si>
  <si>
    <t>Tạ Thị Ngọc</t>
  </si>
  <si>
    <t>Nghĩa</t>
  </si>
  <si>
    <t>Phan Thị</t>
  </si>
  <si>
    <t>Tạ Thị</t>
  </si>
  <si>
    <t>Thư</t>
  </si>
  <si>
    <t>Trà</t>
  </si>
  <si>
    <t>Hoàng Thị</t>
  </si>
  <si>
    <t>Vân</t>
  </si>
  <si>
    <t>Phạm Hải</t>
  </si>
  <si>
    <t>Đăng</t>
  </si>
  <si>
    <t>Dương</t>
  </si>
  <si>
    <t>Hằng</t>
  </si>
  <si>
    <t>Vũ Quang</t>
  </si>
  <si>
    <t>Nguyễn Thùy</t>
  </si>
  <si>
    <t>Đỗ Ngọc</t>
  </si>
  <si>
    <t>Ngọc</t>
  </si>
  <si>
    <t>Phúc</t>
  </si>
  <si>
    <t>Đỗ Tiến</t>
  </si>
  <si>
    <t>Nguyễn Trọng</t>
  </si>
  <si>
    <t>Xuân</t>
  </si>
  <si>
    <t>Nguyễn Thị Ngọc</t>
  </si>
  <si>
    <t>Diễm</t>
  </si>
  <si>
    <t>Nguyễn Quang</t>
  </si>
  <si>
    <t>Duy</t>
  </si>
  <si>
    <t>Nguyễn Thị Phương</t>
  </si>
  <si>
    <t>Nguyễn Thị Hoài</t>
  </si>
  <si>
    <t>Phượng</t>
  </si>
  <si>
    <t>Mai Thị</t>
  </si>
  <si>
    <t>Nguyễn Hải</t>
  </si>
  <si>
    <t>Nguyễn Thị Kim</t>
  </si>
  <si>
    <t>Ánh</t>
  </si>
  <si>
    <t>Nguyễn Phương</t>
  </si>
  <si>
    <t>Lý</t>
  </si>
  <si>
    <t>Nguyễn Thị Huyền</t>
  </si>
  <si>
    <t>Quân</t>
  </si>
  <si>
    <t>Hà Thị</t>
  </si>
  <si>
    <t>Lê Thu</t>
  </si>
  <si>
    <t>Nguyễn Công</t>
  </si>
  <si>
    <t>Trường</t>
  </si>
  <si>
    <t>Hậu</t>
  </si>
  <si>
    <t>Lê Văn</t>
  </si>
  <si>
    <t>Nguyễn Thúy</t>
  </si>
  <si>
    <t>Thọ</t>
  </si>
  <si>
    <t xml:space="preserve">                                  SỐ 2</t>
  </si>
  <si>
    <t>Vượng</t>
  </si>
  <si>
    <t>Pháp luật đại cương</t>
  </si>
  <si>
    <t>Nhóm: BAS1221 - 1</t>
  </si>
  <si>
    <t>D16CQTT01-B</t>
  </si>
  <si>
    <t>B16DCTT003</t>
  </si>
  <si>
    <t>02/11/1998</t>
  </si>
  <si>
    <t>B16DCTT004</t>
  </si>
  <si>
    <t>08/08/1998</t>
  </si>
  <si>
    <t>B16DCTT006</t>
  </si>
  <si>
    <t>Tạ Hoàng Lan</t>
  </si>
  <si>
    <t>03/07/1998</t>
  </si>
  <si>
    <t>05/09/1998</t>
  </si>
  <si>
    <t>B16DCTT011</t>
  </si>
  <si>
    <t>26/12/1998</t>
  </si>
  <si>
    <t>23/04/1998</t>
  </si>
  <si>
    <t>B16DCTT013</t>
  </si>
  <si>
    <t>10/07/1998</t>
  </si>
  <si>
    <t>19/05/1998</t>
  </si>
  <si>
    <t>B16DCTT016</t>
  </si>
  <si>
    <t>19/06/1998</t>
  </si>
  <si>
    <t>14/10/1998</t>
  </si>
  <si>
    <t>B16DCTT018</t>
  </si>
  <si>
    <t>Nguyễn Thị Hương</t>
  </si>
  <si>
    <t>30/08/1998</t>
  </si>
  <si>
    <t>B16DCTT019</t>
  </si>
  <si>
    <t>Vũ Hải</t>
  </si>
  <si>
    <t>28/10/1998</t>
  </si>
  <si>
    <t>Hoàng Thanh</t>
  </si>
  <si>
    <t>07/11/1998</t>
  </si>
  <si>
    <t>B16DCTT022</t>
  </si>
  <si>
    <t>Trần Đức</t>
  </si>
  <si>
    <t>12/04/1998</t>
  </si>
  <si>
    <t>06/12/1998</t>
  </si>
  <si>
    <t>07/09/1998</t>
  </si>
  <si>
    <t>06/06/1998</t>
  </si>
  <si>
    <t>10/02/1998</t>
  </si>
  <si>
    <t>B16DCTT029</t>
  </si>
  <si>
    <t>Đỗ Xuân</t>
  </si>
  <si>
    <t>B16DCTT030</t>
  </si>
  <si>
    <t>Lê Đình</t>
  </si>
  <si>
    <t>25/03/1998</t>
  </si>
  <si>
    <t>20/01/1998</t>
  </si>
  <si>
    <t>B16DCTT036</t>
  </si>
  <si>
    <t>Trần Hải</t>
  </si>
  <si>
    <t>08/02/1998</t>
  </si>
  <si>
    <t>09/02/1998</t>
  </si>
  <si>
    <t>12/05/1998</t>
  </si>
  <si>
    <t>Mạnh</t>
  </si>
  <si>
    <t>09/08/1998</t>
  </si>
  <si>
    <t>B16DCTT045</t>
  </si>
  <si>
    <t>Trần Tuấn</t>
  </si>
  <si>
    <t>27/10/1998</t>
  </si>
  <si>
    <t>B16DCTT046</t>
  </si>
  <si>
    <t>Trần Thị Bích</t>
  </si>
  <si>
    <t>13/04/1998</t>
  </si>
  <si>
    <t>B16DCTT047</t>
  </si>
  <si>
    <t>Nhâm</t>
  </si>
  <si>
    <t>06/01/1998</t>
  </si>
  <si>
    <t>Ngô Thị</t>
  </si>
  <si>
    <t>10/03/1998</t>
  </si>
  <si>
    <t>11/10/1998</t>
  </si>
  <si>
    <t>B16DCTT056</t>
  </si>
  <si>
    <t>Ngô Minh</t>
  </si>
  <si>
    <t>12/12/1998</t>
  </si>
  <si>
    <t>B16DCTT057</t>
  </si>
  <si>
    <t>Đỗ Anh</t>
  </si>
  <si>
    <t>18/08/1998</t>
  </si>
  <si>
    <t>B16DCTT059</t>
  </si>
  <si>
    <t>Hán Thị</t>
  </si>
  <si>
    <t>06/11/1998</t>
  </si>
  <si>
    <t>B16DCTT060</t>
  </si>
  <si>
    <t>Bùi Thanh</t>
  </si>
  <si>
    <t>15/08/1998</t>
  </si>
  <si>
    <t>15/05/1998</t>
  </si>
  <si>
    <t>14/11/1998</t>
  </si>
  <si>
    <t>D16CQQT01-B</t>
  </si>
  <si>
    <t>03/09/1998</t>
  </si>
  <si>
    <t>Bình</t>
  </si>
  <si>
    <t>03/06/1998</t>
  </si>
  <si>
    <t>15/06/1998</t>
  </si>
  <si>
    <t>24/04/1998</t>
  </si>
  <si>
    <t>09/05/1998</t>
  </si>
  <si>
    <t>B16DCQT053</t>
  </si>
  <si>
    <t>Bùi</t>
  </si>
  <si>
    <t>B16DCQT065</t>
  </si>
  <si>
    <t>Lê Minh Thái</t>
  </si>
  <si>
    <t>02/07/1998</t>
  </si>
  <si>
    <t>Nguyễn Hồng</t>
  </si>
  <si>
    <t>B16DCQT105</t>
  </si>
  <si>
    <t>Nguyễn Thị Ánh</t>
  </si>
  <si>
    <t>28/11/1998</t>
  </si>
  <si>
    <t>B16DCQT113</t>
  </si>
  <si>
    <t>05/06/1998</t>
  </si>
  <si>
    <t>06/07/1998</t>
  </si>
  <si>
    <t>10/01/1998</t>
  </si>
  <si>
    <t>B16DCQT141</t>
  </si>
  <si>
    <t>Tạ Bá</t>
  </si>
  <si>
    <t>Toàn</t>
  </si>
  <si>
    <t>18/09/1998</t>
  </si>
  <si>
    <t>B16DCQT149</t>
  </si>
  <si>
    <t>Trần Thị Huyền</t>
  </si>
  <si>
    <t>12/01/1998</t>
  </si>
  <si>
    <t>07/05/1998</t>
  </si>
  <si>
    <t>B16DCQT161</t>
  </si>
  <si>
    <t>Nguyễn Thế</t>
  </si>
  <si>
    <t>Vũ</t>
  </si>
  <si>
    <t>D16CQQT02-B</t>
  </si>
  <si>
    <t>20/10/1998</t>
  </si>
  <si>
    <t>10/09/1998</t>
  </si>
  <si>
    <t>B16DCQT030</t>
  </si>
  <si>
    <t>13/09/1997</t>
  </si>
  <si>
    <t>B16DCQT034</t>
  </si>
  <si>
    <t>Nguyễn Khắc</t>
  </si>
  <si>
    <t>20/11/1998</t>
  </si>
  <si>
    <t>B16DCQT046</t>
  </si>
  <si>
    <t>Lưu Thị</t>
  </si>
  <si>
    <t>25/02/1998</t>
  </si>
  <si>
    <t>12/07/1998</t>
  </si>
  <si>
    <t>16/03/1998</t>
  </si>
  <si>
    <t>13/02/1998</t>
  </si>
  <si>
    <t>28/02/1998</t>
  </si>
  <si>
    <t>Nguyễn Hữu</t>
  </si>
  <si>
    <t>B16DCQT098</t>
  </si>
  <si>
    <t>16/01/1998</t>
  </si>
  <si>
    <t>Phạm Thị Thanh</t>
  </si>
  <si>
    <t>15/09/1998</t>
  </si>
  <si>
    <t>Lê Minh</t>
  </si>
  <si>
    <t>17/07/1998</t>
  </si>
  <si>
    <t>B16DCQT134</t>
  </si>
  <si>
    <t>Đỗ Hữu</t>
  </si>
  <si>
    <t>18/01/1998</t>
  </si>
  <si>
    <t>B16DCQT146</t>
  </si>
  <si>
    <t>19/08/1998</t>
  </si>
  <si>
    <t>B16DCQT150</t>
  </si>
  <si>
    <t>02/10/1998</t>
  </si>
  <si>
    <t>B16DCQT154</t>
  </si>
  <si>
    <t>09/07/1998</t>
  </si>
  <si>
    <t>Nhóm: BAS1221 - 2</t>
  </si>
  <si>
    <t>Nhóm: BAS1221 - 3</t>
  </si>
  <si>
    <t>B16DCQT003</t>
  </si>
  <si>
    <t>Phạm Minh</t>
  </si>
  <si>
    <t>28/09/1998</t>
  </si>
  <si>
    <t>D16CQQT03-B</t>
  </si>
  <si>
    <t>B16DCQT007</t>
  </si>
  <si>
    <t>02/01/1997</t>
  </si>
  <si>
    <t>B16DCQT011</t>
  </si>
  <si>
    <t>Trần Quốc</t>
  </si>
  <si>
    <t>B16DCQT015</t>
  </si>
  <si>
    <t>17/12/1998</t>
  </si>
  <si>
    <t>B16DCQT019</t>
  </si>
  <si>
    <t>Nguyễn Linh</t>
  </si>
  <si>
    <t>07/12/1998</t>
  </si>
  <si>
    <t>B16DCQT023</t>
  </si>
  <si>
    <t>02/05/1998</t>
  </si>
  <si>
    <t>B16DCQT027</t>
  </si>
  <si>
    <t>Lê Trương</t>
  </si>
  <si>
    <t>Đồng</t>
  </si>
  <si>
    <t>26/02/1998</t>
  </si>
  <si>
    <t>B16DCQT031</t>
  </si>
  <si>
    <t>Cao Thị Thùy</t>
  </si>
  <si>
    <t>25/06/1998</t>
  </si>
  <si>
    <t>B16DCQT035</t>
  </si>
  <si>
    <t>Đỗ Mĩ</t>
  </si>
  <si>
    <t>B16DCQT039</t>
  </si>
  <si>
    <t>07/08/1998</t>
  </si>
  <si>
    <t>B16DCQT047</t>
  </si>
  <si>
    <t>01/04/1998</t>
  </si>
  <si>
    <t>B16DCQT051</t>
  </si>
  <si>
    <t>29/12/1998</t>
  </si>
  <si>
    <t>B16DCQT055</t>
  </si>
  <si>
    <t>Nguyễn Bích</t>
  </si>
  <si>
    <t>04/08/1998</t>
  </si>
  <si>
    <t>B16DCQT059</t>
  </si>
  <si>
    <t>10/05/1998</t>
  </si>
  <si>
    <t>B16DCQT063</t>
  </si>
  <si>
    <t>Nguyễn Huy</t>
  </si>
  <si>
    <t>31/08/1998</t>
  </si>
  <si>
    <t>B16DCQT067</t>
  </si>
  <si>
    <t>Hoàng Thu</t>
  </si>
  <si>
    <t>24/09/1998</t>
  </si>
  <si>
    <t>B16DCQT071</t>
  </si>
  <si>
    <t>Dương Đức</t>
  </si>
  <si>
    <t>23/03/1998</t>
  </si>
  <si>
    <t>B16DCQT075</t>
  </si>
  <si>
    <t>B16DCQT079</t>
  </si>
  <si>
    <t>Lãm</t>
  </si>
  <si>
    <t>20/12/1998</t>
  </si>
  <si>
    <t>B16DCQT083</t>
  </si>
  <si>
    <t>Dương Khánh</t>
  </si>
  <si>
    <t>B16DCQT087</t>
  </si>
  <si>
    <t>Trần Thị Khánh</t>
  </si>
  <si>
    <t>B16DCQT091</t>
  </si>
  <si>
    <t>Nguyễn Vũ Yến</t>
  </si>
  <si>
    <t>27/11/1998</t>
  </si>
  <si>
    <t>B16DCQT095</t>
  </si>
  <si>
    <t>28/08/1998</t>
  </si>
  <si>
    <t>B16DCQT099</t>
  </si>
  <si>
    <t>Vũ Văn</t>
  </si>
  <si>
    <t>B16DCQT103</t>
  </si>
  <si>
    <t>Mạch Thị Bích</t>
  </si>
  <si>
    <t>18/11/1998</t>
  </si>
  <si>
    <t>B16DCQT107</t>
  </si>
  <si>
    <t>Ngô Thị Hồng</t>
  </si>
  <si>
    <t>07/01/1998</t>
  </si>
  <si>
    <t>B16DCQT111</t>
  </si>
  <si>
    <t>09/11/1998</t>
  </si>
  <si>
    <t>B16DCQT115</t>
  </si>
  <si>
    <t>Mai Văn</t>
  </si>
  <si>
    <t>B16DCQT119</t>
  </si>
  <si>
    <t>Chu Thị Như</t>
  </si>
  <si>
    <t>16/06/1998</t>
  </si>
  <si>
    <t>B16DCQT123</t>
  </si>
  <si>
    <t>11/02/1998</t>
  </si>
  <si>
    <t>B16DCQT127</t>
  </si>
  <si>
    <t>B16DCQT131</t>
  </si>
  <si>
    <t>Thế</t>
  </si>
  <si>
    <t>05/05/1998</t>
  </si>
  <si>
    <t>B16DCQT135</t>
  </si>
  <si>
    <t>Đỗ Thị Anh</t>
  </si>
  <si>
    <t>10/10/1998</t>
  </si>
  <si>
    <t>B16DCQT139</t>
  </si>
  <si>
    <t>Thuỷ</t>
  </si>
  <si>
    <t>B16DCQT143</t>
  </si>
  <si>
    <t>Bùi Thị Huyền</t>
  </si>
  <si>
    <t>B16DCQT147</t>
  </si>
  <si>
    <t>23/01/1998</t>
  </si>
  <si>
    <t>B16DCQT151</t>
  </si>
  <si>
    <t>B16DCQT155</t>
  </si>
  <si>
    <t>B16DCQT159</t>
  </si>
  <si>
    <t>B16DCQT163</t>
  </si>
  <si>
    <t>Chu Hải</t>
  </si>
  <si>
    <t>22/08/1997</t>
  </si>
  <si>
    <t>B16DCQT004</t>
  </si>
  <si>
    <t>22/11/1998</t>
  </si>
  <si>
    <t>D16CQQT04-B</t>
  </si>
  <si>
    <t>B16DCQT008</t>
  </si>
  <si>
    <t>19/01/1998</t>
  </si>
  <si>
    <t>B16DCQT012</t>
  </si>
  <si>
    <t>Trịnh Việt</t>
  </si>
  <si>
    <t>B16DCQT016</t>
  </si>
  <si>
    <t>Nguyễn Lê</t>
  </si>
  <si>
    <t>Bằng</t>
  </si>
  <si>
    <t>04/02/1998</t>
  </si>
  <si>
    <t>B16DCQT020</t>
  </si>
  <si>
    <t>B16DCQT024</t>
  </si>
  <si>
    <t>Trần Tiến</t>
  </si>
  <si>
    <t>B16DCQT028</t>
  </si>
  <si>
    <t>Khuất Quang</t>
  </si>
  <si>
    <t>B16DCQT032</t>
  </si>
  <si>
    <t>Lưu Hoàng</t>
  </si>
  <si>
    <t>B16DCQT036</t>
  </si>
  <si>
    <t>Hoàng Lê Kỳ</t>
  </si>
  <si>
    <t>02/08/1998</t>
  </si>
  <si>
    <t>B16DCQT040</t>
  </si>
  <si>
    <t>07/10/1998</t>
  </si>
  <si>
    <t>B16DCQT052</t>
  </si>
  <si>
    <t>Hoàn</t>
  </si>
  <si>
    <t>23/09/1998</t>
  </si>
  <si>
    <t>B16DCQT056</t>
  </si>
  <si>
    <t>Tăng Thị Mai</t>
  </si>
  <si>
    <t>B16DCQT060</t>
  </si>
  <si>
    <t>B16DCQT064</t>
  </si>
  <si>
    <t>Nguyễn Thượng</t>
  </si>
  <si>
    <t>20/07/1997</t>
  </si>
  <si>
    <t>B16DCQT072</t>
  </si>
  <si>
    <t>Phạm Thanh</t>
  </si>
  <si>
    <t>B16DCQT076</t>
  </si>
  <si>
    <t>Tống Thị Phương</t>
  </si>
  <si>
    <t>13/10/1998</t>
  </si>
  <si>
    <t>B16DCQT084</t>
  </si>
  <si>
    <t>01/08/1998</t>
  </si>
  <si>
    <t>B16DCQT088</t>
  </si>
  <si>
    <t>Thân Dương</t>
  </si>
  <si>
    <t>Lợi</t>
  </si>
  <si>
    <t>B16DCQT092</t>
  </si>
  <si>
    <t>B16DCQT096</t>
  </si>
  <si>
    <t>Phạm Bình</t>
  </si>
  <si>
    <t>B16DCQT100</t>
  </si>
  <si>
    <t>Lê Thị Bích</t>
  </si>
  <si>
    <t>19/07/1998</t>
  </si>
  <si>
    <t>B16DCQT104</t>
  </si>
  <si>
    <t>B16DCQT108</t>
  </si>
  <si>
    <t>Nguyễn Kiều</t>
  </si>
  <si>
    <t>10/12/1998</t>
  </si>
  <si>
    <t>B16DCQT112</t>
  </si>
  <si>
    <t>Ngô Lan</t>
  </si>
  <si>
    <t>B16DCQT116</t>
  </si>
  <si>
    <t>24/10/1998</t>
  </si>
  <si>
    <t>B16DCQT120</t>
  </si>
  <si>
    <t>Đào Thúy</t>
  </si>
  <si>
    <t>B16DCQT124</t>
  </si>
  <si>
    <t>Nguyễn Sỹ Hoàng</t>
  </si>
  <si>
    <t>B16DCQT128</t>
  </si>
  <si>
    <t>31/10/1998</t>
  </si>
  <si>
    <t>B16DCQT132</t>
  </si>
  <si>
    <t>Phan Văn</t>
  </si>
  <si>
    <t>13/05/1998</t>
  </si>
  <si>
    <t>B16DCQT136</t>
  </si>
  <si>
    <t>Phùng Minh</t>
  </si>
  <si>
    <t>24/01/1998</t>
  </si>
  <si>
    <t>B16DCQT140</t>
  </si>
  <si>
    <t>05/01/1998</t>
  </si>
  <si>
    <t>B16DCQT148</t>
  </si>
  <si>
    <t>Hoàng Hải</t>
  </si>
  <si>
    <t>Triều</t>
  </si>
  <si>
    <t>B16DCQT152</t>
  </si>
  <si>
    <t>Bùi Duy</t>
  </si>
  <si>
    <t>21/08/1998</t>
  </si>
  <si>
    <t>B16DCQT156</t>
  </si>
  <si>
    <t>Nguyễn Đình Anh</t>
  </si>
  <si>
    <t>B16DCQT160</t>
  </si>
  <si>
    <t>B16DCQT164</t>
  </si>
  <si>
    <t>29/10/1998</t>
  </si>
  <si>
    <t>311A3</t>
  </si>
  <si>
    <t>21/07/1998</t>
  </si>
  <si>
    <t>D16CQMR01-B</t>
  </si>
  <si>
    <t>B16DCMR009</t>
  </si>
  <si>
    <t>Phùng Thị</t>
  </si>
  <si>
    <t>B16DCMR015</t>
  </si>
  <si>
    <t>Vũ Văn Ngọc</t>
  </si>
  <si>
    <t>B16DCMR023</t>
  </si>
  <si>
    <t>Bùi Hoàng</t>
  </si>
  <si>
    <t>07/07/1998</t>
  </si>
  <si>
    <t>B16DCMR029</t>
  </si>
  <si>
    <t>Lê Mỹ</t>
  </si>
  <si>
    <t>01/11/1998</t>
  </si>
  <si>
    <t>B16DCMR035</t>
  </si>
  <si>
    <t>B16DCMR049</t>
  </si>
  <si>
    <t>Bùi Cao</t>
  </si>
  <si>
    <t>21/01/1998</t>
  </si>
  <si>
    <t>08/11/1998</t>
  </si>
  <si>
    <t>B16DCMR065</t>
  </si>
  <si>
    <t>26/05/1998</t>
  </si>
  <si>
    <t>B16DCMR069</t>
  </si>
  <si>
    <t>01/12/1998</t>
  </si>
  <si>
    <t>B16DCMR071</t>
  </si>
  <si>
    <t>31/10/1997</t>
  </si>
  <si>
    <t>B16DCMR073</t>
  </si>
  <si>
    <t>11/12/1998</t>
  </si>
  <si>
    <t>B16DCMR075</t>
  </si>
  <si>
    <t>Vũ Thị Quỳnh</t>
  </si>
  <si>
    <t>12/08/1998</t>
  </si>
  <si>
    <t>B16DCMR077</t>
  </si>
  <si>
    <t>Lê Thị Hạnh</t>
  </si>
  <si>
    <t>31/07/1998</t>
  </si>
  <si>
    <t>B16DCMR081</t>
  </si>
  <si>
    <t>04/04/1997</t>
  </si>
  <si>
    <t>B16DCMR083</t>
  </si>
  <si>
    <t>B16DCMR087</t>
  </si>
  <si>
    <t>04/07/1998</t>
  </si>
  <si>
    <t>B16DCMR091</t>
  </si>
  <si>
    <t>Trần Thị Thúy</t>
  </si>
  <si>
    <t>28/01/1998</t>
  </si>
  <si>
    <t>B16DCMR103</t>
  </si>
  <si>
    <t>Đoàn Thu</t>
  </si>
  <si>
    <t>06/04/1998</t>
  </si>
  <si>
    <t>B16DCMR107</t>
  </si>
  <si>
    <t>18/03/1998</t>
  </si>
  <si>
    <t>B16DCMR109</t>
  </si>
  <si>
    <t>Phương Văn</t>
  </si>
  <si>
    <t>B16DCMR111</t>
  </si>
  <si>
    <t>Hồ Anh</t>
  </si>
  <si>
    <t>17/12/1995</t>
  </si>
  <si>
    <t>B16DCMR113</t>
  </si>
  <si>
    <t>02/06/1998</t>
  </si>
  <si>
    <t>B16DCMR117</t>
  </si>
  <si>
    <t>Phạm Quân</t>
  </si>
  <si>
    <t>Vương</t>
  </si>
  <si>
    <t>03/07/1997</t>
  </si>
  <si>
    <t>Nhóm: BAS1221 - 5</t>
  </si>
  <si>
    <t>D16CQMR02-B</t>
  </si>
  <si>
    <t>B16DCMR014</t>
  </si>
  <si>
    <t>B16DCMR016</t>
  </si>
  <si>
    <t>09/06/1998</t>
  </si>
  <si>
    <t>04/01/1998</t>
  </si>
  <si>
    <t>B16DCMR048</t>
  </si>
  <si>
    <t>Tạ Thu</t>
  </si>
  <si>
    <t>16/02/1998</t>
  </si>
  <si>
    <t>B16DCMR058</t>
  </si>
  <si>
    <t>B16DCMR064</t>
  </si>
  <si>
    <t>Vương Huyền</t>
  </si>
  <si>
    <t>B16DCMR072</t>
  </si>
  <si>
    <t>Cao Hoàng</t>
  </si>
  <si>
    <t>B16DCMR088</t>
  </si>
  <si>
    <t>Võ Nguyễn Minh</t>
  </si>
  <si>
    <t>B16DCMR092</t>
  </si>
  <si>
    <t>Lê Hồng</t>
  </si>
  <si>
    <t>B16DCMR096</t>
  </si>
  <si>
    <t>B16DCMR100</t>
  </si>
  <si>
    <t>Lương Thị Thảo</t>
  </si>
  <si>
    <t>B16DCMR102</t>
  </si>
  <si>
    <t>B16DCMR110</t>
  </si>
  <si>
    <t>Cao Mạnh</t>
  </si>
  <si>
    <t>02/02/1998</t>
  </si>
  <si>
    <t>B16DCMR112</t>
  </si>
  <si>
    <t>Nguyễn Ngọc Anh</t>
  </si>
  <si>
    <t>14/06/1998</t>
  </si>
  <si>
    <t>B16DCMR116</t>
  </si>
  <si>
    <t>Đặng Thế</t>
  </si>
  <si>
    <t>Vinh</t>
  </si>
  <si>
    <t>24/04/1995</t>
  </si>
  <si>
    <t>Nhóm: BAS1221 - 6</t>
  </si>
  <si>
    <t>D16CQKT01-B</t>
  </si>
  <si>
    <t>B16DCKT025</t>
  </si>
  <si>
    <t>Phạm Thị Hà</t>
  </si>
  <si>
    <t>B16DCKT057</t>
  </si>
  <si>
    <t>B16DCKT065</t>
  </si>
  <si>
    <t>B16DCKT109</t>
  </si>
  <si>
    <t>Hoàng Hồng</t>
  </si>
  <si>
    <t>B16DCKT117</t>
  </si>
  <si>
    <t>25/04/1998</t>
  </si>
  <si>
    <t>17/02/1998</t>
  </si>
  <si>
    <t>14/04/1998</t>
  </si>
  <si>
    <t>29/06/1998</t>
  </si>
  <si>
    <t>D16CQKT02-B</t>
  </si>
  <si>
    <t>B16DCKT018</t>
  </si>
  <si>
    <t>B16DCKT030</t>
  </si>
  <si>
    <t>B16DCKT042</t>
  </si>
  <si>
    <t>B16DCKT046</t>
  </si>
  <si>
    <t>Phùng Thị Ngọc</t>
  </si>
  <si>
    <t>B16DCKT066</t>
  </si>
  <si>
    <t>Mai Thị Thanh</t>
  </si>
  <si>
    <t>B16DCKT070</t>
  </si>
  <si>
    <t>25/08/1998</t>
  </si>
  <si>
    <t>28/07/1998</t>
  </si>
  <si>
    <t>B16DCKT122</t>
  </si>
  <si>
    <t>Thanh</t>
  </si>
  <si>
    <t>B16DCKT150</t>
  </si>
  <si>
    <t>Nhóm: BAS1221 - 7</t>
  </si>
  <si>
    <t>D16CQKT03-B</t>
  </si>
  <si>
    <t>B16DCKT011</t>
  </si>
  <si>
    <t>B16DCKT015</t>
  </si>
  <si>
    <t>Đàm Thị Kiều</t>
  </si>
  <si>
    <t>B16DCKT023</t>
  </si>
  <si>
    <t>Đỗ Thị Lệ</t>
  </si>
  <si>
    <t>B16DCKT027</t>
  </si>
  <si>
    <t>Trần Thị Hương</t>
  </si>
  <si>
    <t>26/07/1998</t>
  </si>
  <si>
    <t>B16DCKT035</t>
  </si>
  <si>
    <t>B16DCKT083</t>
  </si>
  <si>
    <t>Lê Thị Hiền</t>
  </si>
  <si>
    <t>B16DCKT091</t>
  </si>
  <si>
    <t>B16DCKT099</t>
  </si>
  <si>
    <t>Đặng Thị Hồng</t>
  </si>
  <si>
    <t>27/12/1998</t>
  </si>
  <si>
    <t>B16DCKT103</t>
  </si>
  <si>
    <t>Phạm Hồng</t>
  </si>
  <si>
    <t>B16DCKT111</t>
  </si>
  <si>
    <t>13/03/1998</t>
  </si>
  <si>
    <t>B16DCKT115</t>
  </si>
  <si>
    <t>25/01/1998</t>
  </si>
  <si>
    <t>B16DCKT127</t>
  </si>
  <si>
    <t>B16DCKT139</t>
  </si>
  <si>
    <t>B16DCKT143</t>
  </si>
  <si>
    <t>Phan Minh</t>
  </si>
  <si>
    <t>D16CQKT04-B</t>
  </si>
  <si>
    <t>B16DCKT008</t>
  </si>
  <si>
    <t>B16DCKT016</t>
  </si>
  <si>
    <t>B16DCKT028</t>
  </si>
  <si>
    <t>Mai Thị Thu</t>
  </si>
  <si>
    <t>B16DCKT048</t>
  </si>
  <si>
    <t>11/07/1998</t>
  </si>
  <si>
    <t>B16DCKT056</t>
  </si>
  <si>
    <t>B16DCKT064</t>
  </si>
  <si>
    <t>03/02/1998</t>
  </si>
  <si>
    <t>B16DCKT072</t>
  </si>
  <si>
    <t>B16DCKT084</t>
  </si>
  <si>
    <t>B16DCKT096</t>
  </si>
  <si>
    <t>Ngà</t>
  </si>
  <si>
    <t>19/10/1998</t>
  </si>
  <si>
    <t>B16DCKT100</t>
  </si>
  <si>
    <t>Hoàng Bích</t>
  </si>
  <si>
    <t>B16DCKT120</t>
  </si>
  <si>
    <t>B16DCKT132</t>
  </si>
  <si>
    <t>B16DCKT140</t>
  </si>
  <si>
    <t>B16DCKT152</t>
  </si>
  <si>
    <t>B16DCKT156</t>
  </si>
  <si>
    <t>Nhóm: BAS1221 -4</t>
  </si>
  <si>
    <t>Kinh tế vi mô 1</t>
  </si>
  <si>
    <t>Tâm lý quản lý</t>
  </si>
  <si>
    <t>Nhóm: BSA1236 - 1</t>
  </si>
  <si>
    <t>Nhóm: BSA1236 - 2</t>
  </si>
  <si>
    <t>Nhóm: BSA1236 - 3</t>
  </si>
  <si>
    <t>Nhóm: BSA1236 - 4</t>
  </si>
  <si>
    <t>Bùi Thị Huyền Dung</t>
  </si>
  <si>
    <t>Hà Nội, ngày 3 tháng 1 năm 2017</t>
  </si>
  <si>
    <t xml:space="preserve">                           SỐ 2</t>
  </si>
  <si>
    <t xml:space="preserve">                  Trịnh Thị Hằng</t>
  </si>
  <si>
    <t xml:space="preserve">                          SỐ 2</t>
  </si>
  <si>
    <t xml:space="preserve">                        SỐ 2</t>
  </si>
  <si>
    <t xml:space="preserve">                             SỐ 2</t>
  </si>
  <si>
    <t xml:space="preserve">                              SỐ 2</t>
  </si>
  <si>
    <t xml:space="preserve">                       SỐ 2</t>
  </si>
  <si>
    <t xml:space="preserve">                            SỐ 2</t>
  </si>
  <si>
    <t xml:space="preserve">                         SỐ 2</t>
  </si>
  <si>
    <t>Nhóm: BSA1310-1</t>
  </si>
  <si>
    <t>Nhóm: BSA1310-2</t>
  </si>
  <si>
    <t>DANH SÁCH SINH VIÊN DỰ THI</t>
  </si>
  <si>
    <t>Giờ thi: '18h</t>
  </si>
  <si>
    <t xml:space="preserve">Thi lần 2  học kỳ I năm học 2016 - 2017 </t>
  </si>
  <si>
    <t>205A3</t>
  </si>
  <si>
    <t xml:space="preserve">Thi lần 2 học kỳ I năm học 2016 - 2017 </t>
  </si>
  <si>
    <t>Ngày thi: ' 20/3/2017</t>
  </si>
  <si>
    <t>207A3</t>
  </si>
  <si>
    <t>Ngày thi: '25/3/2017</t>
  </si>
  <si>
    <t>Giờ thi: '8h</t>
  </si>
  <si>
    <t>503A2</t>
  </si>
  <si>
    <t>601A2</t>
  </si>
  <si>
    <t>503 - A2</t>
  </si>
  <si>
    <t>601 A2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</si>
</sst>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_);[Red]\(0.0\)"/>
    <numFmt numFmtId="165" formatCode="#,##0.0"/>
  </numFmts>
  <fonts count="29" x14ac:knownFonts="1">
    <font>
      <sz val="12"/>
      <name val=".VnTime"/>
      <family val="2"/>
    </font>
    <font>
      <sz val="12"/>
      <name val="Times New Roman"/>
      <family val="1"/>
    </font>
    <font>
      <sz val="11"/>
      <name val=".VnTime"/>
      <family val="2"/>
    </font>
    <font>
      <sz val="10"/>
      <name val="Times New Roman"/>
      <family val="1"/>
    </font>
    <font>
      <b/>
      <sz val="16"/>
      <name val="Times New Roman"/>
      <family val="1"/>
    </font>
    <font>
      <sz val="11"/>
      <name val="Times New Roman"/>
      <family val="1"/>
    </font>
    <font>
      <b/>
      <u/>
      <sz val="8"/>
      <name val="Times New Roman"/>
      <family val="1"/>
    </font>
    <font>
      <sz val="8"/>
      <name val="Times New Roman"/>
      <family val="1"/>
    </font>
    <font>
      <b/>
      <u/>
      <sz val="9"/>
      <name val="Times New Roman"/>
      <family val="1"/>
    </font>
    <font>
      <b/>
      <sz val="9"/>
      <name val="Times New Roman"/>
      <family val="1"/>
    </font>
    <font>
      <b/>
      <sz val="11"/>
      <name val="Times New Roman"/>
      <family val="1"/>
    </font>
    <font>
      <b/>
      <sz val="12"/>
      <name val="Times New Roman"/>
      <family val="1"/>
    </font>
    <font>
      <sz val="10"/>
      <name val="Arial"/>
      <family val="2"/>
    </font>
    <font>
      <u/>
      <sz val="8.25"/>
      <color indexed="12"/>
      <name val=".VnTime"/>
      <family val="2"/>
    </font>
    <font>
      <b/>
      <sz val="10"/>
      <name val="Times New Roman"/>
      <family val="1"/>
    </font>
    <font>
      <b/>
      <sz val="10"/>
      <name val="Arial"/>
      <family val="2"/>
    </font>
    <font>
      <sz val="13"/>
      <name val="Times New Roman"/>
      <family val="1"/>
    </font>
    <font>
      <sz val="9"/>
      <name val="Times New Roman"/>
      <family val="1"/>
    </font>
    <font>
      <i/>
      <sz val="12"/>
      <name val="Times New Roman"/>
      <family val="1"/>
    </font>
    <font>
      <sz val="10"/>
      <name val="MS Sans Serif"/>
      <family val="2"/>
    </font>
    <font>
      <sz val="12"/>
      <color theme="0"/>
      <name val="Times New Roman"/>
      <family val="1"/>
    </font>
    <font>
      <b/>
      <sz val="10"/>
      <color theme="0"/>
      <name val="Times New Roman"/>
      <family val="1"/>
    </font>
    <font>
      <sz val="10"/>
      <color theme="0"/>
      <name val="Times New Roman"/>
      <family val="1"/>
    </font>
    <font>
      <sz val="11"/>
      <color theme="0"/>
      <name val="Times New Roman"/>
      <family val="1"/>
    </font>
    <font>
      <sz val="12"/>
      <name val=".VnTime"/>
      <family val="2"/>
    </font>
    <font>
      <b/>
      <sz val="12"/>
      <name val="Times New Roman"/>
      <family val="1"/>
      <charset val="163"/>
    </font>
    <font>
      <sz val="12"/>
      <color rgb="FFFF0000"/>
      <name val="Times New Roman"/>
      <family val="1"/>
    </font>
    <font>
      <b/>
      <sz val="11"/>
      <name val="Times New Roman"/>
      <family val="1"/>
      <charset val="163"/>
    </font>
    <font>
      <b/>
      <sz val="10"/>
      <name val="Times New Roman"/>
      <family val="1"/>
      <charset val="163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</borders>
  <cellStyleXfs count="10">
    <xf numFmtId="0" fontId="0" fillId="0" borderId="0"/>
    <xf numFmtId="0" fontId="2" fillId="0" borderId="0"/>
    <xf numFmtId="0" fontId="12" fillId="0" borderId="0"/>
    <xf numFmtId="0" fontId="13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2" fillId="0" borderId="0"/>
    <xf numFmtId="0" fontId="2" fillId="0" borderId="0"/>
    <xf numFmtId="0" fontId="19" fillId="0" borderId="0"/>
    <xf numFmtId="0" fontId="24" fillId="0" borderId="0"/>
    <xf numFmtId="0" fontId="19" fillId="0" borderId="0"/>
  </cellStyleXfs>
  <cellXfs count="146">
    <xf numFmtId="0" fontId="0" fillId="0" borderId="0" xfId="0"/>
    <xf numFmtId="0" fontId="1" fillId="0" borderId="0" xfId="0" applyFont="1" applyFill="1" applyProtection="1">
      <protection locked="0"/>
    </xf>
    <xf numFmtId="0" fontId="1" fillId="0" borderId="0" xfId="0" applyFont="1" applyFill="1" applyBorder="1" applyProtection="1">
      <protection locked="0"/>
    </xf>
    <xf numFmtId="0" fontId="5" fillId="0" borderId="0" xfId="0" applyFont="1" applyFill="1" applyProtection="1">
      <protection locked="0"/>
    </xf>
    <xf numFmtId="0" fontId="7" fillId="0" borderId="0" xfId="0" applyFont="1" applyAlignment="1" applyProtection="1">
      <alignment horizontal="justify"/>
      <protection locked="0"/>
    </xf>
    <xf numFmtId="0" fontId="7" fillId="0" borderId="0" xfId="0" applyFont="1" applyBorder="1" applyAlignment="1" applyProtection="1">
      <alignment horizontal="justify"/>
      <protection locked="0"/>
    </xf>
    <xf numFmtId="0" fontId="8" fillId="0" borderId="0" xfId="1" applyFont="1" applyFill="1" applyAlignment="1" applyProtection="1">
      <alignment horizontal="center"/>
      <protection locked="0"/>
    </xf>
    <xf numFmtId="0" fontId="9" fillId="0" borderId="0" xfId="1" applyFont="1" applyFill="1" applyAlignment="1" applyProtection="1">
      <protection locked="0"/>
    </xf>
    <xf numFmtId="0" fontId="10" fillId="0" borderId="0" xfId="1" applyFont="1" applyFill="1" applyAlignment="1" applyProtection="1">
      <protection locked="0"/>
    </xf>
    <xf numFmtId="0" fontId="5" fillId="0" borderId="0" xfId="1" applyFont="1" applyFill="1" applyAlignment="1" applyProtection="1">
      <alignment horizontal="center" vertical="center"/>
      <protection locked="0"/>
    </xf>
    <xf numFmtId="0" fontId="5" fillId="0" borderId="0" xfId="1" applyFont="1" applyFill="1" applyProtection="1">
      <protection locked="0"/>
    </xf>
    <xf numFmtId="0" fontId="10" fillId="0" borderId="0" xfId="1" applyFont="1" applyFill="1" applyProtection="1">
      <protection locked="0"/>
    </xf>
    <xf numFmtId="0" fontId="11" fillId="0" borderId="0" xfId="0" applyFont="1" applyFill="1" applyBorder="1" applyAlignment="1" applyProtection="1">
      <alignment horizontal="center" vertical="center"/>
      <protection locked="0"/>
    </xf>
    <xf numFmtId="0" fontId="10" fillId="2" borderId="4" xfId="0" applyFont="1" applyFill="1" applyBorder="1" applyAlignment="1" applyProtection="1">
      <alignment horizontal="center" vertical="center" wrapText="1"/>
      <protection locked="0"/>
    </xf>
    <xf numFmtId="0" fontId="10" fillId="2" borderId="4" xfId="0" applyFont="1" applyFill="1" applyBorder="1" applyAlignment="1" applyProtection="1">
      <alignment horizontal="center"/>
      <protection locked="0"/>
    </xf>
    <xf numFmtId="0" fontId="10" fillId="0" borderId="9" xfId="0" applyFont="1" applyFill="1" applyBorder="1" applyAlignment="1" applyProtection="1">
      <alignment vertical="center" textRotation="90" wrapText="1"/>
      <protection locked="0"/>
    </xf>
    <xf numFmtId="0" fontId="10" fillId="0" borderId="10" xfId="0" applyFont="1" applyFill="1" applyBorder="1" applyAlignment="1" applyProtection="1">
      <alignment vertical="center" textRotation="90" wrapText="1"/>
      <protection locked="0"/>
    </xf>
    <xf numFmtId="0" fontId="10" fillId="0" borderId="11" xfId="0" applyFont="1" applyFill="1" applyBorder="1" applyAlignment="1" applyProtection="1">
      <alignment vertical="center" textRotation="90" wrapText="1"/>
      <protection locked="0"/>
    </xf>
    <xf numFmtId="0" fontId="1" fillId="0" borderId="4" xfId="0" applyFont="1" applyFill="1" applyBorder="1" applyAlignment="1" applyProtection="1">
      <alignment wrapText="1"/>
      <protection locked="0"/>
    </xf>
    <xf numFmtId="0" fontId="3" fillId="0" borderId="12" xfId="1" applyFont="1" applyFill="1" applyBorder="1" applyAlignment="1" applyProtection="1">
      <alignment horizontal="center" vertical="center"/>
      <protection locked="0"/>
    </xf>
    <xf numFmtId="0" fontId="3" fillId="0" borderId="12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vertical="center"/>
    </xf>
    <xf numFmtId="0" fontId="14" fillId="0" borderId="14" xfId="0" applyFont="1" applyFill="1" applyBorder="1" applyAlignment="1">
      <alignment vertical="center"/>
    </xf>
    <xf numFmtId="14" fontId="3" fillId="0" borderId="12" xfId="0" applyNumberFormat="1" applyFont="1" applyFill="1" applyBorder="1" applyAlignment="1">
      <alignment horizontal="center" vertical="center"/>
    </xf>
    <xf numFmtId="164" fontId="3" fillId="0" borderId="14" xfId="4" quotePrefix="1" applyNumberFormat="1" applyFont="1" applyBorder="1" applyAlignment="1" applyProtection="1">
      <alignment horizontal="center" vertical="center"/>
      <protection locked="0"/>
    </xf>
    <xf numFmtId="165" fontId="15" fillId="0" borderId="12" xfId="0" applyNumberFormat="1" applyFont="1" applyFill="1" applyBorder="1" applyAlignment="1" applyProtection="1">
      <alignment horizontal="center" vertical="center"/>
      <protection hidden="1"/>
    </xf>
    <xf numFmtId="0" fontId="3" fillId="0" borderId="12" xfId="0" applyFont="1" applyFill="1" applyBorder="1" applyAlignment="1" applyProtection="1">
      <alignment horizontal="center"/>
      <protection hidden="1"/>
    </xf>
    <xf numFmtId="1" fontId="3" fillId="0" borderId="12" xfId="0" applyNumberFormat="1" applyFont="1" applyFill="1" applyBorder="1" applyAlignment="1" applyProtection="1">
      <alignment horizontal="center"/>
      <protection hidden="1"/>
    </xf>
    <xf numFmtId="0" fontId="1" fillId="0" borderId="0" xfId="0" applyFont="1" applyFill="1" applyBorder="1" applyAlignment="1" applyProtection="1">
      <alignment horizontal="center"/>
      <protection hidden="1"/>
    </xf>
    <xf numFmtId="0" fontId="3" fillId="0" borderId="15" xfId="1" applyFont="1" applyFill="1" applyBorder="1" applyAlignment="1" applyProtection="1">
      <alignment horizontal="center" vertical="center"/>
      <protection locked="0"/>
    </xf>
    <xf numFmtId="0" fontId="3" fillId="0" borderId="15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vertical="center"/>
    </xf>
    <xf numFmtId="0" fontId="14" fillId="0" borderId="17" xfId="0" applyFont="1" applyFill="1" applyBorder="1" applyAlignment="1">
      <alignment vertical="center"/>
    </xf>
    <xf numFmtId="14" fontId="3" fillId="0" borderId="15" xfId="0" applyNumberFormat="1" applyFont="1" applyFill="1" applyBorder="1" applyAlignment="1">
      <alignment horizontal="center" vertical="center"/>
    </xf>
    <xf numFmtId="164" fontId="3" fillId="0" borderId="17" xfId="4" quotePrefix="1" applyNumberFormat="1" applyFont="1" applyBorder="1" applyAlignment="1" applyProtection="1">
      <alignment horizontal="center" vertical="center"/>
      <protection locked="0"/>
    </xf>
    <xf numFmtId="0" fontId="3" fillId="0" borderId="17" xfId="4" quotePrefix="1" applyFont="1" applyBorder="1" applyAlignment="1" applyProtection="1">
      <alignment horizontal="center" vertical="center"/>
      <protection locked="0"/>
    </xf>
    <xf numFmtId="165" fontId="3" fillId="0" borderId="15" xfId="0" applyNumberFormat="1" applyFont="1" applyFill="1" applyBorder="1" applyAlignment="1" applyProtection="1">
      <alignment horizontal="center" vertical="center"/>
      <protection locked="0"/>
    </xf>
    <xf numFmtId="165" fontId="15" fillId="0" borderId="15" xfId="0" applyNumberFormat="1" applyFont="1" applyFill="1" applyBorder="1" applyAlignment="1" applyProtection="1">
      <alignment horizontal="center" vertical="center"/>
      <protection hidden="1"/>
    </xf>
    <xf numFmtId="0" fontId="3" fillId="0" borderId="15" xfId="0" applyFont="1" applyFill="1" applyBorder="1" applyAlignment="1" applyProtection="1">
      <alignment horizontal="center"/>
      <protection hidden="1"/>
    </xf>
    <xf numFmtId="165" fontId="3" fillId="0" borderId="15" xfId="0" quotePrefix="1" applyNumberFormat="1" applyFont="1" applyFill="1" applyBorder="1" applyAlignment="1" applyProtection="1">
      <alignment horizontal="center"/>
      <protection hidden="1"/>
    </xf>
    <xf numFmtId="0" fontId="3" fillId="0" borderId="15" xfId="0" applyFont="1" applyFill="1" applyBorder="1" applyAlignment="1" applyProtection="1">
      <alignment horizontal="center" vertical="center"/>
      <protection hidden="1"/>
    </xf>
    <xf numFmtId="1" fontId="3" fillId="0" borderId="15" xfId="0" applyNumberFormat="1" applyFont="1" applyFill="1" applyBorder="1" applyAlignment="1" applyProtection="1">
      <alignment horizontal="center"/>
      <protection hidden="1"/>
    </xf>
    <xf numFmtId="0" fontId="3" fillId="0" borderId="17" xfId="4" applyFont="1" applyBorder="1" applyAlignment="1" applyProtection="1">
      <alignment horizontal="center" vertical="center"/>
      <protection locked="0"/>
    </xf>
    <xf numFmtId="0" fontId="5" fillId="0" borderId="0" xfId="1" applyFont="1" applyFill="1" applyBorder="1" applyAlignment="1" applyProtection="1">
      <alignment horizontal="center"/>
      <protection locked="0"/>
    </xf>
    <xf numFmtId="0" fontId="5" fillId="0" borderId="0" xfId="5" applyFont="1" applyFill="1" applyBorder="1" applyAlignment="1" applyProtection="1">
      <alignment horizontal="left" vertical="center"/>
      <protection locked="0"/>
    </xf>
    <xf numFmtId="0" fontId="5" fillId="0" borderId="0" xfId="5" applyFont="1" applyFill="1" applyBorder="1" applyAlignment="1" applyProtection="1">
      <alignment horizontal="center" vertical="center"/>
      <protection locked="0"/>
    </xf>
    <xf numFmtId="0" fontId="16" fillId="0" borderId="0" xfId="0" applyFont="1" applyFill="1" applyBorder="1" applyAlignment="1" applyProtection="1">
      <alignment horizontal="center" wrapText="1"/>
      <protection locked="0"/>
    </xf>
    <xf numFmtId="0" fontId="16" fillId="0" borderId="0" xfId="0" applyFont="1" applyFill="1" applyBorder="1" applyAlignment="1" applyProtection="1">
      <alignment horizontal="center"/>
      <protection locked="0"/>
    </xf>
    <xf numFmtId="0" fontId="5" fillId="0" borderId="0" xfId="0" applyFont="1" applyFill="1" applyBorder="1" applyProtection="1">
      <protection locked="0"/>
    </xf>
    <xf numFmtId="0" fontId="17" fillId="0" borderId="0" xfId="5" quotePrefix="1" applyFont="1" applyFill="1" applyBorder="1" applyAlignment="1" applyProtection="1">
      <alignment vertical="center"/>
      <protection locked="0"/>
    </xf>
    <xf numFmtId="0" fontId="17" fillId="0" borderId="0" xfId="5" applyFont="1" applyFill="1" applyBorder="1" applyAlignment="1" applyProtection="1">
      <alignment horizontal="center" vertical="center"/>
      <protection hidden="1"/>
    </xf>
    <xf numFmtId="0" fontId="17" fillId="0" borderId="0" xfId="0" applyFont="1" applyFill="1" applyProtection="1">
      <protection locked="0"/>
    </xf>
    <xf numFmtId="0" fontId="3" fillId="0" borderId="0" xfId="0" applyFont="1" applyFill="1" applyBorder="1" applyAlignment="1" applyProtection="1">
      <alignment horizontal="center" vertical="center"/>
      <protection hidden="1"/>
    </xf>
    <xf numFmtId="0" fontId="3" fillId="0" borderId="0" xfId="0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Border="1" applyAlignment="1" applyProtection="1">
      <alignment horizontal="left"/>
      <protection locked="0"/>
    </xf>
    <xf numFmtId="0" fontId="3" fillId="0" borderId="0" xfId="0" applyFont="1" applyFill="1" applyBorder="1" applyAlignment="1" applyProtection="1">
      <alignment horizontal="center"/>
      <protection hidden="1"/>
    </xf>
    <xf numFmtId="0" fontId="3" fillId="0" borderId="0" xfId="0" applyFont="1" applyFill="1" applyBorder="1" applyAlignment="1" applyProtection="1">
      <alignment horizontal="center"/>
      <protection locked="0"/>
    </xf>
    <xf numFmtId="0" fontId="10" fillId="0" borderId="0" xfId="1" applyFont="1" applyFill="1" applyBorder="1" applyAlignment="1" applyProtection="1">
      <protection locked="0"/>
    </xf>
    <xf numFmtId="0" fontId="10" fillId="0" borderId="0" xfId="6" applyFont="1" applyFill="1" applyBorder="1" applyAlignment="1" applyProtection="1">
      <alignment vertical="center"/>
      <protection locked="0"/>
    </xf>
    <xf numFmtId="0" fontId="5" fillId="0" borderId="0" xfId="6" applyFont="1" applyFill="1" applyBorder="1" applyAlignment="1" applyProtection="1">
      <alignment horizontal="left" vertical="center"/>
      <protection locked="0"/>
    </xf>
    <xf numFmtId="0" fontId="5" fillId="0" borderId="0" xfId="6" applyFont="1" applyFill="1" applyBorder="1" applyAlignment="1" applyProtection="1">
      <alignment horizontal="center" vertical="center"/>
      <protection locked="0"/>
    </xf>
    <xf numFmtId="0" fontId="5" fillId="0" borderId="0" xfId="0" applyFont="1" applyFill="1" applyBorder="1" applyAlignment="1" applyProtection="1">
      <alignment horizontal="center" wrapText="1"/>
      <protection locked="0"/>
    </xf>
    <xf numFmtId="0" fontId="5" fillId="0" borderId="0" xfId="0" applyFont="1" applyFill="1" applyBorder="1" applyAlignment="1" applyProtection="1">
      <alignment horizontal="center"/>
      <protection locked="0"/>
    </xf>
    <xf numFmtId="0" fontId="10" fillId="0" borderId="0" xfId="3" applyFont="1" applyFill="1" applyAlignment="1" applyProtection="1">
      <alignment horizontal="center"/>
      <protection locked="0"/>
    </xf>
    <xf numFmtId="0" fontId="10" fillId="2" borderId="4" xfId="0" applyFont="1" applyFill="1" applyBorder="1" applyAlignment="1" applyProtection="1">
      <alignment horizontal="center" vertical="center" wrapText="1"/>
    </xf>
    <xf numFmtId="0" fontId="17" fillId="0" borderId="0" xfId="0" applyFont="1" applyFill="1" applyBorder="1" applyAlignment="1" applyProtection="1">
      <alignment horizontal="center" vertical="center"/>
      <protection hidden="1"/>
    </xf>
    <xf numFmtId="0" fontId="20" fillId="0" borderId="0" xfId="0" applyFont="1" applyFill="1" applyProtection="1">
      <protection locked="0"/>
    </xf>
    <xf numFmtId="0" fontId="20" fillId="0" borderId="0" xfId="0" applyFont="1" applyFill="1" applyBorder="1" applyProtection="1">
      <protection locked="0"/>
    </xf>
    <xf numFmtId="0" fontId="20" fillId="0" borderId="0" xfId="0" applyFont="1" applyFill="1" applyBorder="1" applyAlignment="1" applyProtection="1">
      <alignment horizontal="center" vertical="center"/>
      <protection hidden="1"/>
    </xf>
    <xf numFmtId="0" fontId="20" fillId="0" borderId="0" xfId="0" applyFont="1" applyFill="1" applyBorder="1" applyAlignment="1" applyProtection="1">
      <alignment horizontal="center" vertical="center"/>
      <protection locked="0"/>
    </xf>
    <xf numFmtId="0" fontId="22" fillId="0" borderId="0" xfId="2" applyFont="1" applyFill="1" applyBorder="1" applyAlignment="1" applyProtection="1">
      <alignment horizontal="center" vertical="center" wrapText="1"/>
      <protection locked="0"/>
    </xf>
    <xf numFmtId="0" fontId="20" fillId="0" borderId="0" xfId="0" applyFont="1" applyFill="1" applyBorder="1" applyAlignment="1" applyProtection="1">
      <alignment horizontal="center"/>
      <protection locked="0"/>
    </xf>
    <xf numFmtId="0" fontId="21" fillId="0" borderId="0" xfId="2" applyFont="1" applyFill="1" applyBorder="1" applyAlignment="1" applyProtection="1">
      <alignment horizontal="left" vertical="center" wrapText="1"/>
      <protection hidden="1"/>
    </xf>
    <xf numFmtId="0" fontId="21" fillId="0" borderId="0" xfId="2" applyFont="1" applyFill="1" applyBorder="1" applyAlignment="1" applyProtection="1">
      <alignment horizontal="left" vertical="center" wrapText="1"/>
    </xf>
    <xf numFmtId="0" fontId="21" fillId="0" borderId="0" xfId="2" applyFont="1" applyFill="1" applyBorder="1" applyAlignment="1" applyProtection="1">
      <alignment horizontal="center" vertical="center" wrapText="1"/>
      <protection hidden="1"/>
    </xf>
    <xf numFmtId="10" fontId="20" fillId="0" borderId="0" xfId="0" applyNumberFormat="1" applyFont="1" applyFill="1" applyBorder="1" applyAlignment="1" applyProtection="1">
      <alignment horizontal="center" vertical="center"/>
      <protection hidden="1"/>
    </xf>
    <xf numFmtId="10" fontId="22" fillId="0" borderId="0" xfId="2" applyNumberFormat="1" applyFont="1" applyFill="1" applyBorder="1" applyAlignment="1" applyProtection="1">
      <alignment horizontal="center" vertical="center" wrapText="1"/>
      <protection hidden="1"/>
    </xf>
    <xf numFmtId="0" fontId="23" fillId="0" borderId="0" xfId="0" applyFont="1" applyFill="1" applyBorder="1" applyAlignment="1" applyProtection="1">
      <alignment horizontal="center" vertical="center"/>
      <protection hidden="1"/>
    </xf>
    <xf numFmtId="0" fontId="21" fillId="0" borderId="0" xfId="2" applyFont="1" applyFill="1" applyBorder="1" applyAlignment="1" applyProtection="1">
      <alignment vertical="center" wrapText="1"/>
      <protection locked="0"/>
    </xf>
    <xf numFmtId="0" fontId="21" fillId="0" borderId="0" xfId="2" applyFont="1" applyFill="1" applyBorder="1" applyAlignment="1" applyProtection="1">
      <alignment horizontal="left" vertical="center" wrapText="1"/>
      <protection locked="0"/>
    </xf>
    <xf numFmtId="10" fontId="20" fillId="0" borderId="0" xfId="0" applyNumberFormat="1" applyFont="1" applyFill="1" applyBorder="1" applyAlignment="1" applyProtection="1">
      <alignment horizontal="center" vertical="center"/>
      <protection locked="0"/>
    </xf>
    <xf numFmtId="10" fontId="22" fillId="0" borderId="0" xfId="2" applyNumberFormat="1" applyFont="1" applyFill="1" applyBorder="1" applyAlignment="1" applyProtection="1">
      <alignment horizontal="center" vertical="center" wrapText="1"/>
      <protection locked="0"/>
    </xf>
    <xf numFmtId="0" fontId="23" fillId="0" borderId="0" xfId="0" applyFont="1" applyFill="1" applyBorder="1" applyAlignment="1" applyProtection="1">
      <alignment horizontal="center" vertical="center"/>
      <protection locked="0"/>
    </xf>
    <xf numFmtId="0" fontId="3" fillId="0" borderId="12" xfId="0" applyFont="1" applyFill="1" applyBorder="1" applyAlignment="1" applyProtection="1">
      <alignment horizontal="center" vertical="center"/>
      <protection locked="0"/>
    </xf>
    <xf numFmtId="0" fontId="3" fillId="0" borderId="15" xfId="0" applyFont="1" applyFill="1" applyBorder="1" applyAlignment="1" applyProtection="1">
      <alignment horizontal="center" vertical="center"/>
      <protection locked="0"/>
    </xf>
    <xf numFmtId="0" fontId="9" fillId="0" borderId="0" xfId="5" quotePrefix="1" applyFont="1" applyFill="1" applyBorder="1" applyAlignment="1" applyProtection="1">
      <alignment vertical="center"/>
      <protection locked="0"/>
    </xf>
    <xf numFmtId="0" fontId="9" fillId="0" borderId="0" xfId="0" applyFont="1" applyFill="1" applyBorder="1" applyAlignment="1" applyProtection="1">
      <alignment horizontal="center" vertical="center"/>
      <protection hidden="1"/>
    </xf>
    <xf numFmtId="0" fontId="9" fillId="0" borderId="0" xfId="0" applyFont="1" applyFill="1" applyProtection="1">
      <protection locked="0"/>
    </xf>
    <xf numFmtId="0" fontId="3" fillId="0" borderId="12" xfId="0" applyFont="1" applyFill="1" applyBorder="1" applyAlignment="1" applyProtection="1">
      <alignment horizontal="center" vertical="center"/>
      <protection hidden="1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10" fillId="0" borderId="0" xfId="1" applyFont="1" applyFill="1" applyBorder="1" applyAlignment="1" applyProtection="1">
      <alignment horizontal="center"/>
      <protection locked="0"/>
    </xf>
    <xf numFmtId="0" fontId="10" fillId="0" borderId="0" xfId="6" applyFont="1" applyFill="1" applyBorder="1" applyAlignment="1" applyProtection="1">
      <alignment horizontal="center" vertical="center"/>
      <protection locked="0"/>
    </xf>
    <xf numFmtId="0" fontId="11" fillId="0" borderId="0" xfId="0" applyFont="1" applyFill="1" applyAlignment="1" applyProtection="1">
      <alignment horizontal="center"/>
      <protection locked="0"/>
    </xf>
    <xf numFmtId="0" fontId="3" fillId="0" borderId="14" xfId="4" quotePrefix="1" applyFont="1" applyBorder="1" applyAlignment="1" applyProtection="1">
      <alignment horizontal="center" vertical="center"/>
      <protection locked="0"/>
    </xf>
    <xf numFmtId="0" fontId="5" fillId="0" borderId="15" xfId="9" applyFont="1" applyBorder="1" applyAlignment="1">
      <alignment horizontal="center" vertical="center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165" fontId="3" fillId="0" borderId="12" xfId="0" applyNumberFormat="1" applyFont="1" applyFill="1" applyBorder="1" applyAlignment="1" applyProtection="1">
      <alignment horizontal="center" vertical="center"/>
      <protection locked="0"/>
    </xf>
    <xf numFmtId="165" fontId="3" fillId="0" borderId="15" xfId="0" quotePrefix="1" applyNumberFormat="1" applyFont="1" applyFill="1" applyBorder="1" applyAlignment="1" applyProtection="1">
      <alignment horizontal="center" vertical="center"/>
      <protection locked="0"/>
    </xf>
    <xf numFmtId="0" fontId="26" fillId="0" borderId="0" xfId="0" applyFont="1" applyFill="1" applyBorder="1" applyProtection="1">
      <protection hidden="1"/>
    </xf>
    <xf numFmtId="0" fontId="18" fillId="0" borderId="0" xfId="0" applyFont="1" applyFill="1" applyBorder="1" applyAlignment="1" applyProtection="1">
      <alignment horizontal="center"/>
      <protection locked="0"/>
    </xf>
    <xf numFmtId="0" fontId="10" fillId="0" borderId="0" xfId="0" applyFont="1" applyFill="1" applyBorder="1" applyAlignment="1" applyProtection="1">
      <alignment horizontal="center"/>
      <protection locked="0"/>
    </xf>
    <xf numFmtId="0" fontId="11" fillId="0" borderId="0" xfId="0" applyFont="1" applyFill="1" applyAlignment="1" applyProtection="1">
      <alignment horizontal="center"/>
      <protection locked="0"/>
    </xf>
    <xf numFmtId="0" fontId="10" fillId="0" borderId="0" xfId="0" applyFont="1" applyFill="1" applyAlignment="1" applyProtection="1">
      <alignment horizontal="center"/>
      <protection locked="0"/>
    </xf>
    <xf numFmtId="0" fontId="3" fillId="0" borderId="0" xfId="5" quotePrefix="1" applyFont="1" applyFill="1" applyBorder="1" applyAlignment="1" applyProtection="1">
      <alignment horizontal="right" vertical="center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3" fillId="0" borderId="14" xfId="4" applyFont="1" applyBorder="1" applyAlignment="1" applyProtection="1">
      <alignment horizontal="center" vertical="center"/>
      <protection locked="0"/>
    </xf>
    <xf numFmtId="165" fontId="3" fillId="0" borderId="12" xfId="0" quotePrefix="1" applyNumberFormat="1" applyFont="1" applyFill="1" applyBorder="1" applyAlignment="1" applyProtection="1">
      <alignment horizontal="center"/>
      <protection hidden="1"/>
    </xf>
    <xf numFmtId="0" fontId="3" fillId="0" borderId="0" xfId="1" applyFont="1" applyFill="1" applyAlignment="1" applyProtection="1">
      <alignment horizontal="center"/>
      <protection locked="0"/>
    </xf>
    <xf numFmtId="0" fontId="4" fillId="0" borderId="0" xfId="1" applyFont="1" applyFill="1" applyAlignment="1" applyProtection="1">
      <alignment horizontal="center"/>
      <protection locked="0"/>
    </xf>
    <xf numFmtId="0" fontId="6" fillId="0" borderId="0" xfId="1" applyFont="1" applyFill="1" applyAlignment="1" applyProtection="1">
      <alignment horizontal="center"/>
      <protection locked="0"/>
    </xf>
    <xf numFmtId="0" fontId="5" fillId="0" borderId="0" xfId="0" applyFont="1" applyFill="1" applyAlignment="1" applyProtection="1">
      <alignment horizontal="center"/>
      <protection locked="0"/>
    </xf>
    <xf numFmtId="0" fontId="10" fillId="0" borderId="0" xfId="1" applyFont="1" applyFill="1" applyAlignment="1" applyProtection="1">
      <alignment horizontal="right" vertical="center"/>
      <protection locked="0"/>
    </xf>
    <xf numFmtId="0" fontId="11" fillId="0" borderId="0" xfId="1" applyFont="1" applyFill="1" applyAlignment="1" applyProtection="1">
      <alignment horizontal="left" vertical="center"/>
      <protection locked="0"/>
    </xf>
    <xf numFmtId="0" fontId="25" fillId="0" borderId="0" xfId="1" applyFont="1" applyFill="1" applyAlignment="1" applyProtection="1">
      <alignment horizontal="left" vertical="center"/>
      <protection locked="0"/>
    </xf>
    <xf numFmtId="0" fontId="9" fillId="0" borderId="0" xfId="1" applyFont="1" applyFill="1" applyAlignment="1" applyProtection="1">
      <alignment horizontal="left" vertical="center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Fill="1" applyAlignment="1" applyProtection="1">
      <alignment horizontal="right" vertical="center"/>
      <protection locked="0"/>
    </xf>
    <xf numFmtId="0" fontId="10" fillId="0" borderId="0" xfId="1" applyFont="1" applyFill="1" applyAlignment="1" applyProtection="1">
      <alignment horizontal="left" vertical="center"/>
      <protection locked="0"/>
    </xf>
    <xf numFmtId="0" fontId="14" fillId="0" borderId="1" xfId="0" applyFont="1" applyFill="1" applyBorder="1" applyAlignment="1" applyProtection="1">
      <alignment horizontal="center" vertical="center" wrapText="1"/>
      <protection locked="0"/>
    </xf>
    <xf numFmtId="0" fontId="14" fillId="0" borderId="5" xfId="0" applyFont="1" applyFill="1" applyBorder="1" applyAlignment="1" applyProtection="1">
      <alignment horizontal="center" vertical="center" wrapText="1"/>
      <protection locked="0"/>
    </xf>
    <xf numFmtId="0" fontId="14" fillId="0" borderId="1" xfId="0" applyFont="1" applyFill="1" applyBorder="1" applyAlignment="1" applyProtection="1">
      <alignment horizontal="center" vertical="center"/>
      <protection locked="0"/>
    </xf>
    <xf numFmtId="0" fontId="14" fillId="0" borderId="5" xfId="0" applyFont="1" applyFill="1" applyBorder="1" applyAlignment="1" applyProtection="1">
      <alignment horizontal="center" vertical="center"/>
      <protection locked="0"/>
    </xf>
    <xf numFmtId="0" fontId="14" fillId="0" borderId="2" xfId="0" applyFont="1" applyFill="1" applyBorder="1" applyAlignment="1" applyProtection="1">
      <alignment horizontal="center" vertical="center" wrapText="1"/>
      <protection locked="0"/>
    </xf>
    <xf numFmtId="0" fontId="14" fillId="0" borderId="3" xfId="0" applyFont="1" applyFill="1" applyBorder="1" applyAlignment="1" applyProtection="1">
      <alignment horizontal="center" vertical="center" wrapText="1"/>
      <protection locked="0"/>
    </xf>
    <xf numFmtId="0" fontId="14" fillId="0" borderId="6" xfId="0" applyFont="1" applyFill="1" applyBorder="1" applyAlignment="1" applyProtection="1">
      <alignment horizontal="center" vertical="center" wrapText="1"/>
      <protection locked="0"/>
    </xf>
    <xf numFmtId="0" fontId="14" fillId="0" borderId="7" xfId="0" applyFont="1" applyFill="1" applyBorder="1" applyAlignment="1" applyProtection="1">
      <alignment horizontal="center" vertical="center" wrapText="1"/>
      <protection locked="0"/>
    </xf>
    <xf numFmtId="0" fontId="14" fillId="0" borderId="4" xfId="0" applyFont="1" applyFill="1" applyBorder="1" applyAlignment="1" applyProtection="1">
      <alignment horizontal="center" vertical="center" textRotation="90" wrapText="1"/>
      <protection locked="0"/>
    </xf>
    <xf numFmtId="0" fontId="10" fillId="0" borderId="0" xfId="1" applyFont="1" applyFill="1" applyBorder="1" applyAlignment="1" applyProtection="1">
      <alignment horizontal="center"/>
      <protection locked="0"/>
    </xf>
    <xf numFmtId="0" fontId="10" fillId="0" borderId="0" xfId="6" applyFont="1" applyFill="1" applyBorder="1" applyAlignment="1" applyProtection="1">
      <alignment horizontal="center" vertical="center"/>
      <protection locked="0"/>
    </xf>
    <xf numFmtId="0" fontId="14" fillId="0" borderId="8" xfId="0" applyFont="1" applyFill="1" applyBorder="1" applyAlignment="1" applyProtection="1">
      <alignment horizontal="center" vertical="center" wrapText="1"/>
      <protection locked="0"/>
    </xf>
    <xf numFmtId="0" fontId="14" fillId="0" borderId="9" xfId="0" applyFont="1" applyFill="1" applyBorder="1" applyAlignment="1" applyProtection="1">
      <alignment horizontal="center" vertical="center" wrapText="1"/>
      <protection locked="0"/>
    </xf>
    <xf numFmtId="0" fontId="14" fillId="0" borderId="10" xfId="0" applyFont="1" applyFill="1" applyBorder="1" applyAlignment="1" applyProtection="1">
      <alignment horizontal="center" vertical="center" wrapText="1"/>
      <protection locked="0"/>
    </xf>
    <xf numFmtId="0" fontId="14" fillId="0" borderId="11" xfId="0" applyFont="1" applyFill="1" applyBorder="1" applyAlignment="1" applyProtection="1">
      <alignment horizontal="center" vertical="center" wrapText="1"/>
      <protection locked="0"/>
    </xf>
    <xf numFmtId="0" fontId="14" fillId="0" borderId="0" xfId="1" applyFont="1" applyFill="1" applyBorder="1" applyAlignment="1" applyProtection="1">
      <alignment horizontal="left"/>
      <protection locked="0"/>
    </xf>
    <xf numFmtId="0" fontId="14" fillId="0" borderId="4" xfId="0" applyFont="1" applyFill="1" applyBorder="1" applyAlignment="1" applyProtection="1">
      <alignment horizontal="center" vertical="center" wrapText="1"/>
      <protection locked="0"/>
    </xf>
    <xf numFmtId="0" fontId="14" fillId="0" borderId="4" xfId="1" applyFont="1" applyFill="1" applyBorder="1" applyAlignment="1" applyProtection="1">
      <alignment horizontal="center" vertical="center"/>
      <protection locked="0"/>
    </xf>
    <xf numFmtId="0" fontId="10" fillId="0" borderId="0" xfId="0" applyFont="1" applyFill="1" applyBorder="1" applyAlignment="1" applyProtection="1">
      <alignment horizontal="center" wrapText="1"/>
      <protection locked="0"/>
    </xf>
    <xf numFmtId="0" fontId="11" fillId="0" borderId="0" xfId="0" applyFont="1" applyFill="1" applyAlignment="1" applyProtection="1">
      <alignment horizontal="center"/>
      <protection locked="0"/>
    </xf>
    <xf numFmtId="0" fontId="10" fillId="0" borderId="0" xfId="0" applyFont="1" applyFill="1" applyAlignment="1" applyProtection="1">
      <alignment horizontal="center"/>
      <protection locked="0"/>
    </xf>
    <xf numFmtId="0" fontId="27" fillId="0" borderId="0" xfId="1" applyFont="1" applyFill="1" applyAlignment="1" applyProtection="1">
      <alignment horizontal="left" vertical="center"/>
      <protection locked="0"/>
    </xf>
    <xf numFmtId="0" fontId="3" fillId="0" borderId="0" xfId="5" quotePrefix="1" applyFont="1" applyFill="1" applyBorder="1" applyAlignment="1" applyProtection="1">
      <alignment horizontal="right" vertical="center"/>
      <protection locked="0"/>
    </xf>
    <xf numFmtId="0" fontId="18" fillId="0" borderId="0" xfId="0" applyFont="1" applyFill="1" applyBorder="1" applyAlignment="1" applyProtection="1">
      <alignment horizontal="center"/>
      <protection locked="0"/>
    </xf>
    <xf numFmtId="0" fontId="10" fillId="0" borderId="0" xfId="0" applyFont="1" applyFill="1" applyBorder="1" applyAlignment="1" applyProtection="1">
      <alignment horizontal="center"/>
      <protection locked="0"/>
    </xf>
    <xf numFmtId="0" fontId="28" fillId="0" borderId="0" xfId="1" applyFont="1" applyFill="1" applyAlignment="1" applyProtection="1">
      <alignment horizontal="left" vertical="center"/>
      <protection locked="0"/>
    </xf>
  </cellXfs>
  <cellStyles count="10">
    <cellStyle name="Hyperlink" xfId="3" builtinId="8"/>
    <cellStyle name="Normal" xfId="0" builtinId="0"/>
    <cellStyle name="Normal 2" xfId="8"/>
    <cellStyle name="Normal 4" xfId="9"/>
    <cellStyle name="Normal_Bao cao tong hop ket qua thi ket thuc hoc phan_KT2" xfId="2"/>
    <cellStyle name="Normal_DS C07VT1" xfId="5"/>
    <cellStyle name="Normal_DS D07DT2" xfId="6"/>
    <cellStyle name="Normal_DS_lop khoa_2009 (kem theo cac QD thanh lap lop)" xfId="4"/>
    <cellStyle name="Normal_Sheet1" xfId="1"/>
    <cellStyle name="Style 1" xfId="7"/>
  </cellStyles>
  <dxfs count="107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-0.249977111117893"/>
  </sheetPr>
  <dimension ref="A1:AM44"/>
  <sheetViews>
    <sheetView workbookViewId="0">
      <pane ySplit="3" topLeftCell="A6" activePane="bottomLeft" state="frozen"/>
      <selection activeCell="P40" sqref="P40"/>
      <selection pane="bottomLeft" activeCell="J3" sqref="J1:J1048576"/>
    </sheetView>
  </sheetViews>
  <sheetFormatPr defaultColWidth="9" defaultRowHeight="15.75" x14ac:dyDescent="0.25"/>
  <cols>
    <col min="1" max="1" width="0.625" style="1" customWidth="1"/>
    <col min="2" max="2" width="3.875" style="1" customWidth="1"/>
    <col min="3" max="3" width="11.25" style="1" customWidth="1"/>
    <col min="4" max="4" width="13" style="1" customWidth="1"/>
    <col min="5" max="5" width="6.25" style="1" customWidth="1"/>
    <col min="6" max="6" width="8.125" style="1" customWidth="1"/>
    <col min="7" max="7" width="12.125" style="1" customWidth="1"/>
    <col min="8" max="9" width="4.375" style="1" customWidth="1"/>
    <col min="10" max="10" width="4.375" style="1" hidden="1" customWidth="1"/>
    <col min="11" max="11" width="4.375" style="1" customWidth="1"/>
    <col min="12" max="12" width="3.25" style="1" customWidth="1"/>
    <col min="13" max="13" width="3.5" style="1" customWidth="1"/>
    <col min="14" max="14" width="9" style="1" customWidth="1"/>
    <col min="15" max="15" width="9.125" style="1" hidden="1" customWidth="1"/>
    <col min="16" max="16" width="4.25" style="1" hidden="1" customWidth="1"/>
    <col min="17" max="18" width="6.5" style="1" hidden="1" customWidth="1"/>
    <col min="19" max="19" width="11.875" style="1" hidden="1" customWidth="1"/>
    <col min="20" max="20" width="9.125" style="1" customWidth="1"/>
    <col min="21" max="21" width="5.75" style="1" customWidth="1"/>
    <col min="22" max="22" width="6.5" style="1" customWidth="1"/>
    <col min="23" max="23" width="6.5" style="2" customWidth="1"/>
    <col min="24" max="24" width="0" style="66" hidden="1" customWidth="1"/>
    <col min="25" max="25" width="9.125" style="66" bestFit="1" customWidth="1"/>
    <col min="26" max="26" width="9" style="66"/>
    <col min="27" max="27" width="10.375" style="66" bestFit="1" customWidth="1"/>
    <col min="28" max="28" width="9.125" style="66" bestFit="1" customWidth="1"/>
    <col min="29" max="39" width="9" style="66"/>
    <col min="40" max="16384" width="9" style="1"/>
  </cols>
  <sheetData>
    <row r="1" spans="2:39" ht="27.75" customHeight="1" x14ac:dyDescent="0.3">
      <c r="B1" s="109" t="s">
        <v>0</v>
      </c>
      <c r="C1" s="109"/>
      <c r="D1" s="109"/>
      <c r="E1" s="109"/>
      <c r="F1" s="109"/>
      <c r="G1" s="109"/>
      <c r="H1" s="110" t="s">
        <v>685</v>
      </c>
      <c r="I1" s="110"/>
      <c r="J1" s="110"/>
      <c r="K1" s="110"/>
      <c r="L1" s="110"/>
      <c r="M1" s="110"/>
      <c r="N1" s="110"/>
      <c r="O1" s="110"/>
      <c r="P1" s="110"/>
      <c r="Q1" s="110"/>
      <c r="R1" s="110"/>
      <c r="S1" s="110"/>
      <c r="T1" s="110"/>
      <c r="U1" s="110"/>
      <c r="V1" s="3"/>
    </row>
    <row r="2" spans="2:39" ht="25.5" customHeight="1" x14ac:dyDescent="0.25">
      <c r="B2" s="111" t="s">
        <v>1</v>
      </c>
      <c r="C2" s="111"/>
      <c r="D2" s="111"/>
      <c r="E2" s="111"/>
      <c r="F2" s="111"/>
      <c r="G2" s="111"/>
      <c r="H2" s="112" t="s">
        <v>689</v>
      </c>
      <c r="I2" s="112"/>
      <c r="J2" s="112"/>
      <c r="K2" s="112"/>
      <c r="L2" s="112"/>
      <c r="M2" s="112"/>
      <c r="N2" s="112"/>
      <c r="O2" s="112"/>
      <c r="P2" s="112"/>
      <c r="Q2" s="112"/>
      <c r="R2" s="112"/>
      <c r="S2" s="112"/>
      <c r="T2" s="112"/>
      <c r="U2" s="112"/>
      <c r="V2" s="4"/>
      <c r="W2" s="5"/>
      <c r="AE2" s="67"/>
      <c r="AF2" s="68"/>
      <c r="AG2" s="67"/>
      <c r="AH2" s="67"/>
      <c r="AI2" s="67"/>
      <c r="AJ2" s="68"/>
      <c r="AK2" s="67"/>
    </row>
    <row r="3" spans="2:39" ht="4.5" customHeight="1" x14ac:dyDescent="0.25">
      <c r="B3" s="6"/>
      <c r="C3" s="6"/>
      <c r="D3" s="6"/>
      <c r="E3" s="6"/>
      <c r="F3" s="6"/>
      <c r="G3" s="7"/>
      <c r="H3" s="7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4"/>
      <c r="W3" s="5"/>
      <c r="AF3" s="69"/>
      <c r="AJ3" s="69"/>
    </row>
    <row r="4" spans="2:39" ht="23.25" customHeight="1" x14ac:dyDescent="0.25">
      <c r="B4" s="113" t="s">
        <v>2</v>
      </c>
      <c r="C4" s="113"/>
      <c r="D4" s="114" t="s">
        <v>667</v>
      </c>
      <c r="E4" s="114"/>
      <c r="F4" s="114"/>
      <c r="G4" s="114"/>
      <c r="H4" s="114"/>
      <c r="I4" s="114"/>
      <c r="J4" s="114"/>
      <c r="K4" s="114"/>
      <c r="L4" s="114"/>
      <c r="M4" s="114"/>
      <c r="N4" s="114"/>
      <c r="O4" s="114"/>
      <c r="P4" s="115" t="s">
        <v>671</v>
      </c>
      <c r="Q4" s="116"/>
      <c r="R4" s="116"/>
      <c r="S4" s="116"/>
      <c r="T4" s="114"/>
      <c r="U4" s="114"/>
      <c r="X4" s="67"/>
      <c r="Y4" s="117" t="s">
        <v>47</v>
      </c>
      <c r="Z4" s="117" t="s">
        <v>8</v>
      </c>
      <c r="AA4" s="117" t="s">
        <v>46</v>
      </c>
      <c r="AB4" s="117" t="s">
        <v>45</v>
      </c>
      <c r="AC4" s="117"/>
      <c r="AD4" s="117"/>
      <c r="AE4" s="117"/>
      <c r="AF4" s="117" t="s">
        <v>44</v>
      </c>
      <c r="AG4" s="117"/>
      <c r="AH4" s="117" t="s">
        <v>42</v>
      </c>
      <c r="AI4" s="117"/>
      <c r="AJ4" s="117" t="s">
        <v>43</v>
      </c>
      <c r="AK4" s="117"/>
      <c r="AL4" s="117" t="s">
        <v>41</v>
      </c>
      <c r="AM4" s="117"/>
    </row>
    <row r="5" spans="2:39" ht="17.25" customHeight="1" x14ac:dyDescent="0.25">
      <c r="B5" s="118" t="s">
        <v>3</v>
      </c>
      <c r="C5" s="118"/>
      <c r="D5" s="9"/>
      <c r="G5" s="119" t="s">
        <v>692</v>
      </c>
      <c r="H5" s="119"/>
      <c r="I5" s="119"/>
      <c r="J5" s="119"/>
      <c r="K5" s="119"/>
      <c r="L5" s="119"/>
      <c r="M5" s="119"/>
      <c r="N5" s="119"/>
      <c r="O5" s="119"/>
      <c r="P5" s="119" t="s">
        <v>693</v>
      </c>
      <c r="Q5" s="119"/>
      <c r="R5" s="119"/>
      <c r="S5" s="119"/>
      <c r="T5" s="119"/>
      <c r="U5" s="119"/>
      <c r="X5" s="67"/>
      <c r="Y5" s="117"/>
      <c r="Z5" s="117"/>
      <c r="AA5" s="117"/>
      <c r="AB5" s="117"/>
      <c r="AC5" s="117"/>
      <c r="AD5" s="117"/>
      <c r="AE5" s="117"/>
      <c r="AF5" s="117"/>
      <c r="AG5" s="117"/>
      <c r="AH5" s="117"/>
      <c r="AI5" s="117"/>
      <c r="AJ5" s="117"/>
      <c r="AK5" s="117"/>
      <c r="AL5" s="117"/>
      <c r="AM5" s="117"/>
    </row>
    <row r="6" spans="2:39" ht="5.25" customHeight="1" x14ac:dyDescent="0.25"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1"/>
      <c r="P6" s="63"/>
      <c r="Q6" s="3"/>
      <c r="R6" s="3"/>
      <c r="S6" s="3"/>
      <c r="T6" s="3"/>
      <c r="U6" s="3"/>
      <c r="X6" s="67"/>
      <c r="Y6" s="117"/>
      <c r="Z6" s="117"/>
      <c r="AA6" s="117"/>
      <c r="AB6" s="117"/>
      <c r="AC6" s="117"/>
      <c r="AD6" s="117"/>
      <c r="AE6" s="117"/>
      <c r="AF6" s="117"/>
      <c r="AG6" s="117"/>
      <c r="AH6" s="117"/>
      <c r="AI6" s="117"/>
      <c r="AJ6" s="117"/>
      <c r="AK6" s="117"/>
      <c r="AL6" s="117"/>
      <c r="AM6" s="117"/>
    </row>
    <row r="7" spans="2:39" ht="31.5" customHeight="1" x14ac:dyDescent="0.25">
      <c r="B7" s="120" t="s">
        <v>4</v>
      </c>
      <c r="C7" s="122" t="s">
        <v>5</v>
      </c>
      <c r="D7" s="124" t="s">
        <v>6</v>
      </c>
      <c r="E7" s="125"/>
      <c r="F7" s="120" t="s">
        <v>7</v>
      </c>
      <c r="G7" s="120" t="s">
        <v>8</v>
      </c>
      <c r="H7" s="128" t="s">
        <v>9</v>
      </c>
      <c r="I7" s="128" t="s">
        <v>10</v>
      </c>
      <c r="J7" s="128" t="s">
        <v>11</v>
      </c>
      <c r="K7" s="128" t="s">
        <v>12</v>
      </c>
      <c r="L7" s="136" t="s">
        <v>13</v>
      </c>
      <c r="M7" s="136" t="s">
        <v>14</v>
      </c>
      <c r="N7" s="136" t="s">
        <v>15</v>
      </c>
      <c r="O7" s="137" t="s">
        <v>16</v>
      </c>
      <c r="P7" s="136" t="s">
        <v>17</v>
      </c>
      <c r="Q7" s="120" t="s">
        <v>18</v>
      </c>
      <c r="R7" s="136" t="s">
        <v>19</v>
      </c>
      <c r="S7" s="120" t="s">
        <v>20</v>
      </c>
      <c r="T7" s="120" t="s">
        <v>21</v>
      </c>
      <c r="U7" s="120" t="s">
        <v>22</v>
      </c>
      <c r="X7" s="67"/>
      <c r="Y7" s="117"/>
      <c r="Z7" s="117"/>
      <c r="AA7" s="117"/>
      <c r="AB7" s="70" t="s">
        <v>23</v>
      </c>
      <c r="AC7" s="70" t="s">
        <v>24</v>
      </c>
      <c r="AD7" s="70" t="s">
        <v>25</v>
      </c>
      <c r="AE7" s="70" t="s">
        <v>26</v>
      </c>
      <c r="AF7" s="70" t="s">
        <v>27</v>
      </c>
      <c r="AG7" s="70" t="s">
        <v>26</v>
      </c>
      <c r="AH7" s="70" t="s">
        <v>27</v>
      </c>
      <c r="AI7" s="70" t="s">
        <v>26</v>
      </c>
      <c r="AJ7" s="70" t="s">
        <v>27</v>
      </c>
      <c r="AK7" s="70" t="s">
        <v>26</v>
      </c>
      <c r="AL7" s="70" t="s">
        <v>27</v>
      </c>
      <c r="AM7" s="71" t="s">
        <v>26</v>
      </c>
    </row>
    <row r="8" spans="2:39" ht="31.5" customHeight="1" x14ac:dyDescent="0.25">
      <c r="B8" s="121"/>
      <c r="C8" s="123"/>
      <c r="D8" s="126"/>
      <c r="E8" s="127"/>
      <c r="F8" s="121"/>
      <c r="G8" s="121"/>
      <c r="H8" s="128"/>
      <c r="I8" s="128"/>
      <c r="J8" s="128"/>
      <c r="K8" s="128"/>
      <c r="L8" s="136"/>
      <c r="M8" s="136"/>
      <c r="N8" s="136"/>
      <c r="O8" s="137"/>
      <c r="P8" s="136"/>
      <c r="Q8" s="131"/>
      <c r="R8" s="136"/>
      <c r="S8" s="121"/>
      <c r="T8" s="131"/>
      <c r="U8" s="131"/>
      <c r="W8" s="12"/>
      <c r="X8" s="67"/>
      <c r="Y8" s="72" t="str">
        <f>+D4</f>
        <v>Tâm lý quản lý</v>
      </c>
      <c r="Z8" s="73" t="str">
        <f>+P4</f>
        <v>Nhóm: BSA1236 - 4</v>
      </c>
      <c r="AA8" s="74">
        <f>+$AJ$8+$AL$8+$AH$8</f>
        <v>8</v>
      </c>
      <c r="AB8" s="68">
        <f>COUNTIF($T$9:$T$77,"Khiển trách")</f>
        <v>0</v>
      </c>
      <c r="AC8" s="68">
        <f>COUNTIF($T$9:$T$77,"Cảnh cáo")</f>
        <v>0</v>
      </c>
      <c r="AD8" s="68">
        <f>COUNTIF($T$9:$T$77,"Đình chỉ thi")</f>
        <v>0</v>
      </c>
      <c r="AE8" s="75">
        <f>+($AB$8+$AC$8+$AD$8)/$AA$8*100%</f>
        <v>0</v>
      </c>
      <c r="AF8" s="68">
        <f>SUM(COUNTIF($T$9:$T$75,"Vắng"),COUNTIF($T$9:$T$75,"Vắng có phép"))</f>
        <v>0</v>
      </c>
      <c r="AG8" s="76">
        <f>+$AF$8/$AA$8</f>
        <v>0</v>
      </c>
      <c r="AH8" s="77">
        <f>COUNTIF($X$9:$X$75,"Thi lại")</f>
        <v>8</v>
      </c>
      <c r="AI8" s="76">
        <f>+$AH$8/$AA$8</f>
        <v>1</v>
      </c>
      <c r="AJ8" s="77">
        <f>COUNTIF($X$9:$X$76,"Học lại")</f>
        <v>0</v>
      </c>
      <c r="AK8" s="76">
        <f>+$AJ$8/$AA$8</f>
        <v>0</v>
      </c>
      <c r="AL8" s="68">
        <f>COUNTIF($X$10:$X$76,"Đạt")</f>
        <v>0</v>
      </c>
      <c r="AM8" s="75">
        <f>+$AL$8/$AA$8</f>
        <v>0</v>
      </c>
    </row>
    <row r="9" spans="2:39" x14ac:dyDescent="0.25">
      <c r="B9" s="132" t="s">
        <v>28</v>
      </c>
      <c r="C9" s="133"/>
      <c r="D9" s="133"/>
      <c r="E9" s="133"/>
      <c r="F9" s="133"/>
      <c r="G9" s="134"/>
      <c r="H9" s="13">
        <v>10</v>
      </c>
      <c r="I9" s="13">
        <v>10</v>
      </c>
      <c r="J9" s="14"/>
      <c r="K9" s="13">
        <v>20</v>
      </c>
      <c r="L9" s="15"/>
      <c r="M9" s="16"/>
      <c r="N9" s="16"/>
      <c r="O9" s="17"/>
      <c r="P9" s="64">
        <f>100-(H9+I9+J9+K9)</f>
        <v>60</v>
      </c>
      <c r="Q9" s="121"/>
      <c r="R9" s="18"/>
      <c r="S9" s="18"/>
      <c r="T9" s="121"/>
      <c r="U9" s="121"/>
      <c r="X9" s="67"/>
      <c r="Y9" s="78"/>
      <c r="Z9" s="78"/>
      <c r="AA9" s="78"/>
      <c r="AB9" s="78"/>
      <c r="AC9" s="78"/>
      <c r="AD9" s="78"/>
      <c r="AE9" s="78"/>
      <c r="AF9" s="78"/>
      <c r="AG9" s="78"/>
      <c r="AH9" s="78"/>
      <c r="AI9" s="78"/>
      <c r="AJ9" s="78"/>
      <c r="AK9" s="78"/>
      <c r="AL9" s="78"/>
      <c r="AM9" s="78"/>
    </row>
    <row r="10" spans="2:39" ht="21.75" customHeight="1" x14ac:dyDescent="0.25">
      <c r="B10" s="19">
        <v>1</v>
      </c>
      <c r="C10" s="20" t="s">
        <v>559</v>
      </c>
      <c r="D10" s="21" t="s">
        <v>113</v>
      </c>
      <c r="E10" s="22" t="s">
        <v>119</v>
      </c>
      <c r="F10" s="23" t="s">
        <v>261</v>
      </c>
      <c r="G10" s="20" t="s">
        <v>558</v>
      </c>
      <c r="H10" s="24">
        <v>9</v>
      </c>
      <c r="I10" s="24">
        <v>7</v>
      </c>
      <c r="J10" s="24" t="s">
        <v>29</v>
      </c>
      <c r="K10" s="24">
        <v>7</v>
      </c>
      <c r="L10" s="107"/>
      <c r="M10" s="107"/>
      <c r="N10" s="107"/>
      <c r="O10" s="83"/>
      <c r="P10" s="98">
        <v>0</v>
      </c>
      <c r="Q10" s="25">
        <f t="shared" ref="Q10:Q17" si="0">ROUND(SUMPRODUCT(H10:P10,$H$9:$P$9)/100,1)</f>
        <v>3</v>
      </c>
      <c r="R10" s="26" t="str">
        <f t="shared" ref="R10:R17" si="1"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F</v>
      </c>
      <c r="S10" s="108" t="str">
        <f t="shared" ref="S10:S17" si="2">IF($Q10&lt;4,"Kém",IF(AND($Q10&gt;=4,$Q10&lt;=5.4),"Trung bình yếu",IF(AND($Q10&gt;=5.5,$Q10&lt;=6.9),"Trung bình",IF(AND($Q10&gt;=7,$Q10&lt;=8.4),"Khá",IF(AND($Q10&gt;=8.5,$Q10&lt;=10),"Giỏi","")))))</f>
        <v>Kém</v>
      </c>
      <c r="T10" s="88" t="str">
        <f t="shared" ref="T10:T17" si="3">+IF(OR($H10=0,$I10=0,$J10=0,$K10=0),"Không đủ ĐKDT","")</f>
        <v/>
      </c>
      <c r="U10" s="41" t="s">
        <v>688</v>
      </c>
      <c r="V10" s="3"/>
      <c r="W10" s="28"/>
      <c r="X10" s="100" t="str">
        <f>IF(T10="Không đủ ĐKDT","Học lại",IF(T10="Đình chỉ thi","Học lại",IF(AND(MID(G10,2,2)&lt;"12",T10="Vắng"),"Thi lại",IF(T10="Vắng có phép", "Thi lại",IF(AND((MID(G10,2,2)&lt;"12"),Q10&lt;4.5),"Thi lại",IF(AND((MID(G10,2,2)&lt;"16"),Q10&lt;4),"Học lại",IF(AND((MID(G10,2,2)&gt;"15"),Q10&lt;4),"Thi lại","Đạt")))))))</f>
        <v>Thi lại</v>
      </c>
      <c r="Y10" s="78"/>
      <c r="Z10" s="78"/>
      <c r="AA10" s="78"/>
      <c r="AB10" s="78"/>
      <c r="AC10" s="78"/>
      <c r="AD10" s="78"/>
      <c r="AE10" s="78"/>
      <c r="AF10" s="78"/>
      <c r="AG10" s="78"/>
      <c r="AH10" s="78"/>
      <c r="AI10" s="78"/>
      <c r="AJ10" s="78"/>
      <c r="AK10" s="78"/>
      <c r="AL10" s="78"/>
      <c r="AM10" s="78"/>
    </row>
    <row r="11" spans="2:39" ht="21.75" customHeight="1" x14ac:dyDescent="0.25">
      <c r="B11" s="29">
        <v>2</v>
      </c>
      <c r="C11" s="30" t="s">
        <v>560</v>
      </c>
      <c r="D11" s="31" t="s">
        <v>179</v>
      </c>
      <c r="E11" s="32" t="s">
        <v>58</v>
      </c>
      <c r="F11" s="33" t="s">
        <v>458</v>
      </c>
      <c r="G11" s="30" t="s">
        <v>558</v>
      </c>
      <c r="H11" s="34">
        <v>9</v>
      </c>
      <c r="I11" s="34">
        <v>7</v>
      </c>
      <c r="J11" s="34" t="s">
        <v>29</v>
      </c>
      <c r="K11" s="34">
        <v>7</v>
      </c>
      <c r="L11" s="35"/>
      <c r="M11" s="42"/>
      <c r="N11" s="42"/>
      <c r="O11" s="84"/>
      <c r="P11" s="36">
        <v>1</v>
      </c>
      <c r="Q11" s="37">
        <f t="shared" si="0"/>
        <v>3.6</v>
      </c>
      <c r="R11" s="38" t="str">
        <f t="shared" si="1"/>
        <v>F</v>
      </c>
      <c r="S11" s="39" t="str">
        <f t="shared" si="2"/>
        <v>Kém</v>
      </c>
      <c r="T11" s="40" t="str">
        <f t="shared" si="3"/>
        <v/>
      </c>
      <c r="U11" s="41" t="s">
        <v>688</v>
      </c>
      <c r="V11" s="3"/>
      <c r="W11" s="28"/>
      <c r="X11" s="100" t="str">
        <f t="shared" ref="X11:X17" si="4">IF(T11="Không đủ ĐKDT","Học lại",IF(T11="Đình chỉ thi","Học lại",IF(AND(MID(G11,2,2)&lt;"12",T11="Vắng"),"Thi lại",IF(T11="Vắng có phép", "Thi lại",IF(AND((MID(G11,2,2)&lt;"12"),Q11&lt;4.5),"Thi lại",IF(AND((MID(G11,2,2)&lt;"16"),Q11&lt;4),"Học lại",IF(AND((MID(G11,2,2)&gt;"15"),Q11&lt;4),"Thi lại","Đạt")))))))</f>
        <v>Thi lại</v>
      </c>
      <c r="Y11" s="78"/>
      <c r="Z11" s="78"/>
      <c r="AA11" s="78"/>
      <c r="AB11" s="70"/>
      <c r="AC11" s="70"/>
      <c r="AD11" s="70"/>
      <c r="AE11" s="70"/>
      <c r="AF11" s="69"/>
      <c r="AG11" s="70"/>
      <c r="AH11" s="70"/>
      <c r="AI11" s="70"/>
      <c r="AJ11" s="70"/>
      <c r="AK11" s="70"/>
      <c r="AL11" s="70"/>
      <c r="AM11" s="71"/>
    </row>
    <row r="12" spans="2:39" ht="21.75" customHeight="1" x14ac:dyDescent="0.25">
      <c r="B12" s="29">
        <v>3</v>
      </c>
      <c r="C12" s="30" t="s">
        <v>563</v>
      </c>
      <c r="D12" s="31" t="s">
        <v>564</v>
      </c>
      <c r="E12" s="32" t="s">
        <v>68</v>
      </c>
      <c r="F12" s="33" t="s">
        <v>565</v>
      </c>
      <c r="G12" s="30" t="s">
        <v>558</v>
      </c>
      <c r="H12" s="34">
        <v>9</v>
      </c>
      <c r="I12" s="34">
        <v>7</v>
      </c>
      <c r="J12" s="34" t="s">
        <v>29</v>
      </c>
      <c r="K12" s="34">
        <v>7</v>
      </c>
      <c r="L12" s="35"/>
      <c r="M12" s="42"/>
      <c r="N12" s="42"/>
      <c r="O12" s="84"/>
      <c r="P12" s="36">
        <v>1</v>
      </c>
      <c r="Q12" s="37">
        <f t="shared" si="0"/>
        <v>3.6</v>
      </c>
      <c r="R12" s="38" t="str">
        <f t="shared" si="1"/>
        <v>F</v>
      </c>
      <c r="S12" s="39" t="str">
        <f t="shared" si="2"/>
        <v>Kém</v>
      </c>
      <c r="T12" s="40" t="str">
        <f t="shared" si="3"/>
        <v/>
      </c>
      <c r="U12" s="41" t="s">
        <v>688</v>
      </c>
      <c r="V12" s="3"/>
      <c r="W12" s="28"/>
      <c r="X12" s="100" t="str">
        <f t="shared" si="4"/>
        <v>Thi lại</v>
      </c>
      <c r="Y12" s="79"/>
      <c r="Z12" s="79"/>
      <c r="AA12" s="97"/>
      <c r="AB12" s="69"/>
      <c r="AC12" s="69"/>
      <c r="AD12" s="69"/>
      <c r="AE12" s="80"/>
      <c r="AF12" s="69"/>
      <c r="AG12" s="81"/>
      <c r="AH12" s="82"/>
      <c r="AI12" s="81"/>
      <c r="AJ12" s="82"/>
      <c r="AK12" s="81"/>
      <c r="AL12" s="69"/>
      <c r="AM12" s="80"/>
    </row>
    <row r="13" spans="2:39" ht="21.75" customHeight="1" x14ac:dyDescent="0.25">
      <c r="B13" s="29">
        <v>4</v>
      </c>
      <c r="C13" s="30" t="s">
        <v>569</v>
      </c>
      <c r="D13" s="31" t="s">
        <v>570</v>
      </c>
      <c r="E13" s="32" t="s">
        <v>70</v>
      </c>
      <c r="F13" s="33" t="s">
        <v>529</v>
      </c>
      <c r="G13" s="30" t="s">
        <v>558</v>
      </c>
      <c r="H13" s="34">
        <v>9</v>
      </c>
      <c r="I13" s="34">
        <v>6</v>
      </c>
      <c r="J13" s="34" t="s">
        <v>29</v>
      </c>
      <c r="K13" s="34">
        <v>8</v>
      </c>
      <c r="L13" s="35"/>
      <c r="M13" s="42"/>
      <c r="N13" s="42"/>
      <c r="O13" s="84"/>
      <c r="P13" s="36">
        <v>1</v>
      </c>
      <c r="Q13" s="37">
        <f t="shared" si="0"/>
        <v>3.7</v>
      </c>
      <c r="R13" s="38" t="str">
        <f t="shared" si="1"/>
        <v>F</v>
      </c>
      <c r="S13" s="39" t="str">
        <f t="shared" si="2"/>
        <v>Kém</v>
      </c>
      <c r="T13" s="40" t="str">
        <f t="shared" si="3"/>
        <v/>
      </c>
      <c r="U13" s="41" t="s">
        <v>688</v>
      </c>
      <c r="V13" s="3"/>
      <c r="W13" s="28"/>
      <c r="X13" s="100" t="str">
        <f t="shared" si="4"/>
        <v>Thi lại</v>
      </c>
      <c r="Y13" s="67"/>
      <c r="Z13" s="67"/>
      <c r="AA13" s="67"/>
      <c r="AB13" s="67"/>
      <c r="AC13" s="67"/>
      <c r="AD13" s="67"/>
      <c r="AE13" s="67"/>
      <c r="AF13" s="67"/>
      <c r="AG13" s="67"/>
      <c r="AH13" s="67"/>
      <c r="AI13" s="67"/>
      <c r="AJ13" s="67"/>
      <c r="AK13" s="67"/>
      <c r="AL13" s="67"/>
      <c r="AM13" s="67"/>
    </row>
    <row r="14" spans="2:39" ht="21.75" customHeight="1" x14ac:dyDescent="0.25">
      <c r="B14" s="29">
        <v>5</v>
      </c>
      <c r="C14" s="30" t="s">
        <v>571</v>
      </c>
      <c r="D14" s="31" t="s">
        <v>572</v>
      </c>
      <c r="E14" s="32" t="s">
        <v>178</v>
      </c>
      <c r="F14" s="33" t="s">
        <v>322</v>
      </c>
      <c r="G14" s="30" t="s">
        <v>558</v>
      </c>
      <c r="H14" s="34">
        <v>9</v>
      </c>
      <c r="I14" s="34">
        <v>7</v>
      </c>
      <c r="J14" s="34" t="s">
        <v>29</v>
      </c>
      <c r="K14" s="34">
        <v>7</v>
      </c>
      <c r="L14" s="35"/>
      <c r="M14" s="42"/>
      <c r="N14" s="42"/>
      <c r="O14" s="84"/>
      <c r="P14" s="36">
        <v>1.5</v>
      </c>
      <c r="Q14" s="37">
        <f t="shared" si="0"/>
        <v>3.9</v>
      </c>
      <c r="R14" s="38" t="str">
        <f t="shared" si="1"/>
        <v>F</v>
      </c>
      <c r="S14" s="39" t="str">
        <f t="shared" si="2"/>
        <v>Kém</v>
      </c>
      <c r="T14" s="40" t="str">
        <f t="shared" si="3"/>
        <v/>
      </c>
      <c r="U14" s="41" t="s">
        <v>688</v>
      </c>
      <c r="V14" s="3"/>
      <c r="W14" s="28"/>
      <c r="X14" s="100" t="str">
        <f t="shared" si="4"/>
        <v>Thi lại</v>
      </c>
      <c r="Y14" s="67"/>
      <c r="Z14" s="67"/>
      <c r="AA14" s="67"/>
      <c r="AB14" s="67"/>
      <c r="AC14" s="67"/>
      <c r="AD14" s="67"/>
      <c r="AE14" s="67"/>
      <c r="AF14" s="67"/>
      <c r="AG14" s="67"/>
      <c r="AH14" s="67"/>
      <c r="AI14" s="67"/>
      <c r="AJ14" s="67"/>
      <c r="AK14" s="67"/>
      <c r="AL14" s="67"/>
      <c r="AM14" s="67"/>
    </row>
    <row r="15" spans="2:39" ht="21.75" customHeight="1" x14ac:dyDescent="0.25">
      <c r="B15" s="29">
        <v>6</v>
      </c>
      <c r="C15" s="30" t="s">
        <v>573</v>
      </c>
      <c r="D15" s="31" t="s">
        <v>574</v>
      </c>
      <c r="E15" s="32" t="s">
        <v>101</v>
      </c>
      <c r="F15" s="33" t="s">
        <v>561</v>
      </c>
      <c r="G15" s="30" t="s">
        <v>558</v>
      </c>
      <c r="H15" s="34">
        <v>9</v>
      </c>
      <c r="I15" s="34">
        <v>7</v>
      </c>
      <c r="J15" s="34" t="s">
        <v>29</v>
      </c>
      <c r="K15" s="34">
        <v>7</v>
      </c>
      <c r="L15" s="42"/>
      <c r="M15" s="42"/>
      <c r="N15" s="42"/>
      <c r="O15" s="84"/>
      <c r="P15" s="36">
        <v>0</v>
      </c>
      <c r="Q15" s="37">
        <f t="shared" si="0"/>
        <v>3</v>
      </c>
      <c r="R15" s="38" t="str">
        <f t="shared" si="1"/>
        <v>F</v>
      </c>
      <c r="S15" s="39" t="str">
        <f t="shared" si="2"/>
        <v>Kém</v>
      </c>
      <c r="T15" s="40" t="str">
        <f t="shared" si="3"/>
        <v/>
      </c>
      <c r="U15" s="41" t="s">
        <v>688</v>
      </c>
      <c r="V15" s="3"/>
      <c r="W15" s="28"/>
      <c r="X15" s="100" t="str">
        <f t="shared" si="4"/>
        <v>Thi lại</v>
      </c>
      <c r="Y15" s="67"/>
      <c r="Z15" s="67"/>
      <c r="AA15" s="67"/>
      <c r="AB15" s="67"/>
      <c r="AC15" s="67"/>
      <c r="AD15" s="67"/>
      <c r="AE15" s="67"/>
      <c r="AF15" s="67"/>
      <c r="AG15" s="67"/>
      <c r="AH15" s="67"/>
      <c r="AI15" s="67"/>
      <c r="AJ15" s="67"/>
      <c r="AK15" s="67"/>
      <c r="AL15" s="67"/>
      <c r="AM15" s="67"/>
    </row>
    <row r="16" spans="2:39" ht="21.75" customHeight="1" x14ac:dyDescent="0.25">
      <c r="B16" s="29">
        <v>7</v>
      </c>
      <c r="C16" s="30" t="s">
        <v>576</v>
      </c>
      <c r="D16" s="31" t="s">
        <v>577</v>
      </c>
      <c r="E16" s="32" t="s">
        <v>134</v>
      </c>
      <c r="F16" s="33" t="s">
        <v>315</v>
      </c>
      <c r="G16" s="30" t="s">
        <v>558</v>
      </c>
      <c r="H16" s="34">
        <v>9</v>
      </c>
      <c r="I16" s="34">
        <v>7</v>
      </c>
      <c r="J16" s="34" t="s">
        <v>29</v>
      </c>
      <c r="K16" s="34">
        <v>8</v>
      </c>
      <c r="L16" s="42"/>
      <c r="M16" s="42"/>
      <c r="N16" s="42"/>
      <c r="O16" s="84"/>
      <c r="P16" s="36">
        <v>1</v>
      </c>
      <c r="Q16" s="37">
        <f t="shared" si="0"/>
        <v>3.8</v>
      </c>
      <c r="R16" s="38" t="str">
        <f t="shared" si="1"/>
        <v>F</v>
      </c>
      <c r="S16" s="39" t="str">
        <f t="shared" si="2"/>
        <v>Kém</v>
      </c>
      <c r="T16" s="40" t="str">
        <f t="shared" si="3"/>
        <v/>
      </c>
      <c r="U16" s="41" t="s">
        <v>688</v>
      </c>
      <c r="V16" s="3"/>
      <c r="W16" s="28"/>
      <c r="X16" s="100" t="str">
        <f t="shared" si="4"/>
        <v>Thi lại</v>
      </c>
      <c r="Y16" s="67"/>
      <c r="Z16" s="67"/>
      <c r="AA16" s="67"/>
      <c r="AB16" s="67"/>
      <c r="AC16" s="67"/>
      <c r="AD16" s="67"/>
      <c r="AE16" s="67"/>
      <c r="AF16" s="67"/>
      <c r="AG16" s="67"/>
      <c r="AH16" s="67"/>
      <c r="AI16" s="67"/>
      <c r="AJ16" s="67"/>
      <c r="AK16" s="67"/>
      <c r="AL16" s="67"/>
      <c r="AM16" s="67"/>
    </row>
    <row r="17" spans="1:39" ht="21.75" customHeight="1" x14ac:dyDescent="0.25">
      <c r="B17" s="29">
        <v>8</v>
      </c>
      <c r="C17" s="30" t="s">
        <v>575</v>
      </c>
      <c r="D17" s="31" t="s">
        <v>156</v>
      </c>
      <c r="E17" s="32" t="s">
        <v>130</v>
      </c>
      <c r="F17" s="33" t="s">
        <v>219</v>
      </c>
      <c r="G17" s="30" t="s">
        <v>558</v>
      </c>
      <c r="H17" s="34">
        <v>9</v>
      </c>
      <c r="I17" s="34">
        <v>6</v>
      </c>
      <c r="J17" s="34" t="s">
        <v>29</v>
      </c>
      <c r="K17" s="34">
        <v>7</v>
      </c>
      <c r="L17" s="42"/>
      <c r="M17" s="42"/>
      <c r="N17" s="42"/>
      <c r="O17" s="84"/>
      <c r="P17" s="36">
        <v>0</v>
      </c>
      <c r="Q17" s="37">
        <f t="shared" si="0"/>
        <v>2.9</v>
      </c>
      <c r="R17" s="38" t="str">
        <f t="shared" si="1"/>
        <v>F</v>
      </c>
      <c r="S17" s="39" t="str">
        <f t="shared" si="2"/>
        <v>Kém</v>
      </c>
      <c r="T17" s="40" t="str">
        <f t="shared" si="3"/>
        <v/>
      </c>
      <c r="U17" s="41" t="s">
        <v>688</v>
      </c>
      <c r="V17" s="3"/>
      <c r="W17" s="28"/>
      <c r="X17" s="100" t="str">
        <f t="shared" si="4"/>
        <v>Thi lại</v>
      </c>
      <c r="Y17" s="67"/>
      <c r="Z17" s="67"/>
      <c r="AA17" s="67"/>
      <c r="AB17" s="67"/>
      <c r="AC17" s="67"/>
      <c r="AD17" s="67"/>
      <c r="AE17" s="67"/>
      <c r="AF17" s="67"/>
      <c r="AG17" s="67"/>
      <c r="AH17" s="67"/>
      <c r="AI17" s="67"/>
      <c r="AJ17" s="67"/>
      <c r="AK17" s="67"/>
      <c r="AL17" s="67"/>
      <c r="AM17" s="67"/>
    </row>
    <row r="18" spans="1:39" ht="16.5" x14ac:dyDescent="0.25">
      <c r="A18" s="2"/>
      <c r="B18" s="43"/>
      <c r="C18" s="44"/>
      <c r="D18" s="44"/>
      <c r="E18" s="45"/>
      <c r="F18" s="45"/>
      <c r="G18" s="45"/>
      <c r="H18" s="46"/>
      <c r="I18" s="47"/>
      <c r="J18" s="47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3"/>
    </row>
    <row r="19" spans="1:39" ht="16.5" hidden="1" x14ac:dyDescent="0.25">
      <c r="A19" s="2"/>
      <c r="B19" s="135" t="s">
        <v>30</v>
      </c>
      <c r="C19" s="135"/>
      <c r="D19" s="44"/>
      <c r="E19" s="45"/>
      <c r="F19" s="45"/>
      <c r="G19" s="45"/>
      <c r="H19" s="46"/>
      <c r="I19" s="47"/>
      <c r="J19" s="47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3"/>
    </row>
    <row r="20" spans="1:39" hidden="1" x14ac:dyDescent="0.25">
      <c r="A20" s="2"/>
      <c r="B20" s="49" t="s">
        <v>31</v>
      </c>
      <c r="C20" s="49"/>
      <c r="D20" s="50">
        <f>+$AA$8</f>
        <v>8</v>
      </c>
      <c r="E20" s="51" t="s">
        <v>32</v>
      </c>
      <c r="F20" s="105" t="s">
        <v>33</v>
      </c>
      <c r="G20" s="105"/>
      <c r="H20" s="105"/>
      <c r="I20" s="105"/>
      <c r="J20" s="105"/>
      <c r="K20" s="105"/>
      <c r="L20" s="105"/>
      <c r="M20" s="105"/>
      <c r="N20" s="105"/>
      <c r="O20" s="105"/>
      <c r="P20" s="52">
        <f>$AA$8 -COUNTIF($T$9:$T$207,"Vắng") -COUNTIF($T$9:$T$207,"Vắng có phép") - COUNTIF($T$9:$T$207,"Đình chỉ thi") - COUNTIF($T$9:$T$207,"Không đủ ĐKDT")</f>
        <v>8</v>
      </c>
      <c r="Q20" s="52"/>
      <c r="R20" s="52"/>
      <c r="S20" s="53"/>
      <c r="T20" s="54" t="s">
        <v>32</v>
      </c>
      <c r="U20" s="53"/>
      <c r="V20" s="3"/>
    </row>
    <row r="21" spans="1:39" hidden="1" x14ac:dyDescent="0.25">
      <c r="A21" s="2"/>
      <c r="B21" s="49" t="s">
        <v>34</v>
      </c>
      <c r="C21" s="49"/>
      <c r="D21" s="50">
        <f>+$AL$8</f>
        <v>0</v>
      </c>
      <c r="E21" s="51" t="s">
        <v>32</v>
      </c>
      <c r="F21" s="105" t="s">
        <v>35</v>
      </c>
      <c r="G21" s="105"/>
      <c r="H21" s="105"/>
      <c r="I21" s="105"/>
      <c r="J21" s="105"/>
      <c r="K21" s="105"/>
      <c r="L21" s="105"/>
      <c r="M21" s="105"/>
      <c r="N21" s="105"/>
      <c r="O21" s="105"/>
      <c r="P21" s="55">
        <f>COUNTIF($T$9:$T$83,"Vắng")</f>
        <v>0</v>
      </c>
      <c r="Q21" s="55"/>
      <c r="R21" s="55"/>
      <c r="S21" s="56"/>
      <c r="T21" s="54" t="s">
        <v>32</v>
      </c>
      <c r="U21" s="56"/>
      <c r="V21" s="3"/>
    </row>
    <row r="22" spans="1:39" hidden="1" x14ac:dyDescent="0.25">
      <c r="A22" s="2"/>
      <c r="B22" s="49" t="s">
        <v>48</v>
      </c>
      <c r="C22" s="49"/>
      <c r="D22" s="65">
        <f>COUNTIF(X10:X17,"Học lại")</f>
        <v>0</v>
      </c>
      <c r="E22" s="51" t="s">
        <v>32</v>
      </c>
      <c r="F22" s="105" t="s">
        <v>49</v>
      </c>
      <c r="G22" s="105"/>
      <c r="H22" s="105"/>
      <c r="I22" s="105"/>
      <c r="J22" s="105"/>
      <c r="K22" s="105"/>
      <c r="L22" s="105"/>
      <c r="M22" s="105"/>
      <c r="N22" s="105"/>
      <c r="O22" s="105"/>
      <c r="P22" s="52">
        <f>COUNTIF($T$9:$T$83,"Vắng có phép")</f>
        <v>0</v>
      </c>
      <c r="Q22" s="52"/>
      <c r="R22" s="52"/>
      <c r="S22" s="53"/>
      <c r="T22" s="54" t="s">
        <v>32</v>
      </c>
      <c r="U22" s="53"/>
      <c r="V22" s="3"/>
    </row>
    <row r="23" spans="1:39" ht="16.5" hidden="1" x14ac:dyDescent="0.25">
      <c r="A23" s="2"/>
      <c r="B23" s="43"/>
      <c r="C23" s="44"/>
      <c r="D23" s="44"/>
      <c r="E23" s="45"/>
      <c r="F23" s="45"/>
      <c r="G23" s="45"/>
      <c r="H23" s="46"/>
      <c r="I23" s="47"/>
      <c r="J23" s="47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3"/>
    </row>
    <row r="24" spans="1:39" hidden="1" x14ac:dyDescent="0.25">
      <c r="B24" s="85" t="s">
        <v>50</v>
      </c>
      <c r="C24" s="85"/>
      <c r="D24" s="86">
        <f>COUNTIF(X10:X17,"Thi lại")</f>
        <v>8</v>
      </c>
      <c r="E24" s="87" t="s">
        <v>32</v>
      </c>
      <c r="F24" s="3"/>
      <c r="G24" s="3"/>
      <c r="H24" s="3"/>
      <c r="I24" s="3"/>
      <c r="J24" s="101"/>
      <c r="K24" s="101"/>
      <c r="L24" s="101"/>
      <c r="M24" s="101"/>
      <c r="N24" s="101"/>
      <c r="O24" s="101"/>
      <c r="P24" s="101"/>
      <c r="Q24" s="101"/>
      <c r="R24" s="101"/>
      <c r="S24" s="101"/>
      <c r="T24" s="101"/>
      <c r="U24" s="101"/>
      <c r="V24" s="3"/>
    </row>
    <row r="25" spans="1:39" ht="21.75" hidden="1" customHeight="1" x14ac:dyDescent="0.25">
      <c r="B25" s="85"/>
      <c r="C25" s="85"/>
      <c r="D25" s="86"/>
      <c r="E25" s="87"/>
      <c r="F25" s="3"/>
      <c r="G25" s="3"/>
      <c r="H25" s="3"/>
      <c r="I25" s="3"/>
      <c r="J25" s="101" t="s">
        <v>673</v>
      </c>
      <c r="K25" s="101"/>
      <c r="L25" s="101"/>
      <c r="M25" s="101"/>
      <c r="N25" s="101"/>
      <c r="O25" s="101"/>
      <c r="P25" s="101"/>
      <c r="Q25" s="101"/>
      <c r="R25" s="101"/>
      <c r="S25" s="101"/>
      <c r="T25" s="101"/>
      <c r="U25" s="101"/>
      <c r="V25" s="3"/>
    </row>
    <row r="26" spans="1:39" hidden="1" x14ac:dyDescent="0.25">
      <c r="A26" s="57"/>
      <c r="B26" s="129" t="s">
        <v>36</v>
      </c>
      <c r="C26" s="129"/>
      <c r="D26" s="129"/>
      <c r="E26" s="129"/>
      <c r="F26" s="129"/>
      <c r="G26" s="129"/>
      <c r="H26" s="129"/>
      <c r="I26" s="58"/>
      <c r="J26" s="102" t="s">
        <v>37</v>
      </c>
      <c r="K26" s="102"/>
      <c r="L26" s="102"/>
      <c r="M26" s="102"/>
      <c r="N26" s="102"/>
      <c r="O26" s="102"/>
      <c r="P26" s="102"/>
      <c r="Q26" s="102"/>
      <c r="R26" s="102"/>
      <c r="S26" s="102"/>
      <c r="T26" s="102"/>
      <c r="U26" s="102"/>
      <c r="V26" s="3"/>
    </row>
    <row r="27" spans="1:39" hidden="1" x14ac:dyDescent="0.25">
      <c r="A27" s="2"/>
      <c r="B27" s="43"/>
      <c r="C27" s="59"/>
      <c r="D27" s="59"/>
      <c r="E27" s="60"/>
      <c r="F27" s="60"/>
      <c r="G27" s="60"/>
      <c r="H27" s="61"/>
      <c r="I27" s="62"/>
      <c r="J27" s="62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</row>
    <row r="28" spans="1:39" s="2" customFormat="1" hidden="1" x14ac:dyDescent="0.25">
      <c r="B28" s="129" t="s">
        <v>38</v>
      </c>
      <c r="C28" s="129"/>
      <c r="D28" s="130" t="s">
        <v>674</v>
      </c>
      <c r="E28" s="130"/>
      <c r="F28" s="130"/>
      <c r="G28" s="130"/>
      <c r="H28" s="130"/>
      <c r="I28" s="62"/>
      <c r="J28" s="62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3"/>
      <c r="X28" s="66"/>
      <c r="Y28" s="66"/>
      <c r="Z28" s="66"/>
      <c r="AA28" s="66"/>
      <c r="AB28" s="66"/>
      <c r="AC28" s="66"/>
      <c r="AD28" s="66"/>
      <c r="AE28" s="66"/>
      <c r="AF28" s="66"/>
      <c r="AG28" s="66"/>
      <c r="AH28" s="66"/>
      <c r="AI28" s="66"/>
      <c r="AJ28" s="66"/>
      <c r="AK28" s="66"/>
      <c r="AL28" s="66"/>
      <c r="AM28" s="66"/>
    </row>
    <row r="29" spans="1:39" s="2" customFormat="1" hidden="1" x14ac:dyDescent="0.25">
      <c r="A29" s="1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X29" s="66"/>
      <c r="Y29" s="66"/>
      <c r="Z29" s="66"/>
      <c r="AA29" s="66"/>
      <c r="AB29" s="66"/>
      <c r="AC29" s="66"/>
      <c r="AD29" s="66"/>
      <c r="AE29" s="66"/>
      <c r="AF29" s="66"/>
      <c r="AG29" s="66"/>
      <c r="AH29" s="66"/>
      <c r="AI29" s="66"/>
      <c r="AJ29" s="66"/>
      <c r="AK29" s="66"/>
      <c r="AL29" s="66"/>
      <c r="AM29" s="66"/>
    </row>
    <row r="30" spans="1:39" s="2" customFormat="1" hidden="1" x14ac:dyDescent="0.25">
      <c r="A30" s="1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X30" s="66"/>
      <c r="Y30" s="66"/>
      <c r="Z30" s="66"/>
      <c r="AA30" s="66"/>
      <c r="AB30" s="66"/>
      <c r="AC30" s="66"/>
      <c r="AD30" s="66"/>
      <c r="AE30" s="66"/>
      <c r="AF30" s="66"/>
      <c r="AG30" s="66"/>
      <c r="AH30" s="66"/>
      <c r="AI30" s="66"/>
      <c r="AJ30" s="66"/>
      <c r="AK30" s="66"/>
      <c r="AL30" s="66"/>
      <c r="AM30" s="66"/>
    </row>
    <row r="31" spans="1:39" s="2" customFormat="1" hidden="1" x14ac:dyDescent="0.25">
      <c r="A31" s="1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X31" s="66"/>
      <c r="Y31" s="66"/>
      <c r="Z31" s="66"/>
      <c r="AA31" s="66"/>
      <c r="AB31" s="66"/>
      <c r="AC31" s="66"/>
      <c r="AD31" s="66"/>
      <c r="AE31" s="66"/>
      <c r="AF31" s="66"/>
      <c r="AG31" s="66"/>
      <c r="AH31" s="66"/>
      <c r="AI31" s="66"/>
      <c r="AJ31" s="66"/>
      <c r="AK31" s="66"/>
      <c r="AL31" s="66"/>
      <c r="AM31" s="66"/>
    </row>
    <row r="32" spans="1:39" s="2" customFormat="1" hidden="1" x14ac:dyDescent="0.25">
      <c r="A32" s="1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X32" s="66"/>
      <c r="Y32" s="66"/>
      <c r="Z32" s="66"/>
      <c r="AA32" s="66"/>
      <c r="AB32" s="66"/>
      <c r="AC32" s="66"/>
      <c r="AD32" s="66"/>
      <c r="AE32" s="66"/>
      <c r="AF32" s="66"/>
      <c r="AG32" s="66"/>
      <c r="AH32" s="66"/>
      <c r="AI32" s="66"/>
      <c r="AJ32" s="66"/>
      <c r="AK32" s="66"/>
      <c r="AL32" s="66"/>
      <c r="AM32" s="66"/>
    </row>
    <row r="33" spans="1:39" s="2" customFormat="1" hidden="1" x14ac:dyDescent="0.25">
      <c r="A33" s="1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X33" s="66"/>
      <c r="Y33" s="66"/>
      <c r="Z33" s="66"/>
      <c r="AA33" s="66"/>
      <c r="AB33" s="66"/>
      <c r="AC33" s="66"/>
      <c r="AD33" s="66"/>
      <c r="AE33" s="66"/>
      <c r="AF33" s="66"/>
      <c r="AG33" s="66"/>
      <c r="AH33" s="66"/>
      <c r="AI33" s="66"/>
      <c r="AJ33" s="66"/>
      <c r="AK33" s="66"/>
      <c r="AL33" s="66"/>
      <c r="AM33" s="66"/>
    </row>
    <row r="34" spans="1:39" s="2" customFormat="1" hidden="1" x14ac:dyDescent="0.25">
      <c r="A34" s="1"/>
      <c r="B34" s="140" t="s">
        <v>672</v>
      </c>
      <c r="C34" s="140"/>
      <c r="D34" s="140" t="s">
        <v>675</v>
      </c>
      <c r="E34" s="140"/>
      <c r="F34" s="140"/>
      <c r="G34" s="140"/>
      <c r="H34" s="140"/>
      <c r="I34" s="140"/>
      <c r="J34" s="104" t="s">
        <v>39</v>
      </c>
      <c r="K34" s="104"/>
      <c r="L34" s="104"/>
      <c r="M34" s="104"/>
      <c r="N34" s="104"/>
      <c r="O34" s="104"/>
      <c r="P34" s="104"/>
      <c r="Q34" s="104"/>
      <c r="R34" s="104"/>
      <c r="S34" s="104"/>
      <c r="T34" s="104"/>
      <c r="U34" s="104"/>
      <c r="V34" s="3"/>
      <c r="X34" s="66"/>
      <c r="Y34" s="66"/>
      <c r="Z34" s="66"/>
      <c r="AA34" s="66"/>
      <c r="AB34" s="66"/>
      <c r="AC34" s="66"/>
      <c r="AD34" s="66"/>
      <c r="AE34" s="66"/>
      <c r="AF34" s="66"/>
      <c r="AG34" s="66"/>
      <c r="AH34" s="66"/>
      <c r="AI34" s="66"/>
      <c r="AJ34" s="66"/>
      <c r="AK34" s="66"/>
      <c r="AL34" s="66"/>
      <c r="AM34" s="66"/>
    </row>
    <row r="35" spans="1:39" s="2" customFormat="1" hidden="1" x14ac:dyDescent="0.25">
      <c r="A35" s="1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X35" s="66"/>
      <c r="Y35" s="66"/>
      <c r="Z35" s="66"/>
      <c r="AA35" s="66"/>
      <c r="AB35" s="66"/>
      <c r="AC35" s="66"/>
      <c r="AD35" s="66"/>
      <c r="AE35" s="66"/>
      <c r="AF35" s="66"/>
      <c r="AG35" s="66"/>
      <c r="AH35" s="66"/>
      <c r="AI35" s="66"/>
      <c r="AJ35" s="66"/>
      <c r="AK35" s="66"/>
      <c r="AL35" s="66"/>
      <c r="AM35" s="66"/>
    </row>
    <row r="36" spans="1:39" s="2" customFormat="1" hidden="1" x14ac:dyDescent="0.25">
      <c r="A36" s="1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X36" s="66"/>
      <c r="Y36" s="66"/>
      <c r="Z36" s="66"/>
      <c r="AA36" s="66"/>
      <c r="AB36" s="66"/>
      <c r="AC36" s="66"/>
      <c r="AD36" s="66"/>
      <c r="AE36" s="66"/>
      <c r="AF36" s="66"/>
      <c r="AG36" s="66"/>
      <c r="AH36" s="66"/>
      <c r="AI36" s="66"/>
      <c r="AJ36" s="66"/>
      <c r="AK36" s="66"/>
      <c r="AL36" s="66"/>
      <c r="AM36" s="66"/>
    </row>
    <row r="37" spans="1:39" s="2" customFormat="1" ht="49.5" customHeight="1" x14ac:dyDescent="0.25">
      <c r="A37" s="1"/>
      <c r="B37" s="129" t="s">
        <v>40</v>
      </c>
      <c r="C37" s="129"/>
      <c r="D37" s="129"/>
      <c r="E37" s="129"/>
      <c r="F37" s="129"/>
      <c r="G37" s="129"/>
      <c r="H37" s="129"/>
      <c r="I37" s="58"/>
      <c r="J37" s="138" t="s">
        <v>82</v>
      </c>
      <c r="K37" s="138"/>
      <c r="L37" s="138"/>
      <c r="M37" s="138"/>
      <c r="N37" s="138"/>
      <c r="O37" s="138"/>
      <c r="P37" s="138"/>
      <c r="Q37" s="138"/>
      <c r="R37" s="138"/>
      <c r="S37" s="138"/>
      <c r="T37" s="138"/>
      <c r="U37" s="102"/>
      <c r="V37" s="3"/>
      <c r="X37" s="66"/>
      <c r="Y37" s="66"/>
      <c r="Z37" s="66"/>
      <c r="AA37" s="66"/>
      <c r="AB37" s="66"/>
      <c r="AC37" s="66"/>
      <c r="AD37" s="66"/>
      <c r="AE37" s="66"/>
      <c r="AF37" s="66"/>
      <c r="AG37" s="66"/>
      <c r="AH37" s="66"/>
      <c r="AI37" s="66"/>
      <c r="AJ37" s="66"/>
      <c r="AK37" s="66"/>
      <c r="AL37" s="66"/>
      <c r="AM37" s="66"/>
    </row>
    <row r="38" spans="1:39" s="2" customFormat="1" x14ac:dyDescent="0.25">
      <c r="A38" s="1"/>
      <c r="B38" s="43"/>
      <c r="C38" s="59"/>
      <c r="D38" s="59"/>
      <c r="E38" s="60"/>
      <c r="F38" s="60"/>
      <c r="G38" s="60"/>
      <c r="H38" s="61"/>
      <c r="I38" s="62"/>
      <c r="J38" s="62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1"/>
      <c r="X38" s="66"/>
      <c r="Y38" s="66"/>
      <c r="Z38" s="66"/>
      <c r="AA38" s="66"/>
      <c r="AB38" s="66"/>
      <c r="AC38" s="66"/>
      <c r="AD38" s="66"/>
      <c r="AE38" s="66"/>
      <c r="AF38" s="66"/>
      <c r="AG38" s="66"/>
      <c r="AH38" s="66"/>
      <c r="AI38" s="66"/>
      <c r="AJ38" s="66"/>
      <c r="AK38" s="66"/>
      <c r="AL38" s="66"/>
      <c r="AM38" s="66"/>
    </row>
    <row r="39" spans="1:39" s="2" customFormat="1" x14ac:dyDescent="0.25">
      <c r="A39" s="1"/>
      <c r="B39" s="129" t="s">
        <v>38</v>
      </c>
      <c r="C39" s="129"/>
      <c r="D39" s="130" t="s">
        <v>187</v>
      </c>
      <c r="E39" s="130"/>
      <c r="F39" s="130"/>
      <c r="G39" s="130"/>
      <c r="H39" s="130"/>
      <c r="I39" s="62"/>
      <c r="J39" s="62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1"/>
      <c r="X39" s="66"/>
      <c r="Y39" s="66"/>
      <c r="Z39" s="66"/>
      <c r="AA39" s="66"/>
      <c r="AB39" s="66"/>
      <c r="AC39" s="66"/>
      <c r="AD39" s="66"/>
      <c r="AE39" s="66"/>
      <c r="AF39" s="66"/>
      <c r="AG39" s="66"/>
      <c r="AH39" s="66"/>
      <c r="AI39" s="66"/>
      <c r="AJ39" s="66"/>
      <c r="AK39" s="66"/>
      <c r="AL39" s="66"/>
      <c r="AM39" s="66"/>
    </row>
    <row r="40" spans="1:39" s="2" customFormat="1" x14ac:dyDescent="0.25">
      <c r="A40" s="1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1"/>
      <c r="X40" s="66"/>
      <c r="Y40" s="66"/>
      <c r="Z40" s="66"/>
      <c r="AA40" s="66"/>
      <c r="AB40" s="66"/>
      <c r="AC40" s="66"/>
      <c r="AD40" s="66"/>
      <c r="AE40" s="66"/>
      <c r="AF40" s="66"/>
      <c r="AG40" s="66"/>
      <c r="AH40" s="66"/>
      <c r="AI40" s="66"/>
      <c r="AJ40" s="66"/>
      <c r="AK40" s="66"/>
      <c r="AL40" s="66"/>
      <c r="AM40" s="66"/>
    </row>
    <row r="44" spans="1:39" x14ac:dyDescent="0.25">
      <c r="B44" s="139"/>
      <c r="C44" s="139"/>
      <c r="D44" s="139"/>
      <c r="E44" s="139"/>
      <c r="F44" s="139"/>
      <c r="G44" s="139"/>
      <c r="H44" s="139"/>
      <c r="I44" s="139"/>
      <c r="J44" s="139" t="s">
        <v>83</v>
      </c>
      <c r="K44" s="139"/>
      <c r="L44" s="139"/>
      <c r="M44" s="139"/>
      <c r="N44" s="139"/>
      <c r="O44" s="139"/>
      <c r="P44" s="139"/>
      <c r="Q44" s="139"/>
      <c r="R44" s="139"/>
      <c r="S44" s="139"/>
      <c r="T44" s="139"/>
      <c r="U44" s="103"/>
    </row>
  </sheetData>
  <sheetProtection formatCells="0" formatColumns="0" formatRows="0" insertColumns="0" insertRows="0" insertHyperlinks="0" deleteColumns="0" deleteRows="0" sort="0" autoFilter="0" pivotTables="0"/>
  <autoFilter ref="A8:AM17">
    <filterColumn colId="3" showButton="0"/>
  </autoFilter>
  <sortState ref="B10:T17">
    <sortCondition ref="E10:E17"/>
  </sortState>
  <mergeCells count="51">
    <mergeCell ref="B44:C44"/>
    <mergeCell ref="D44:I44"/>
    <mergeCell ref="B34:C34"/>
    <mergeCell ref="D34:I34"/>
    <mergeCell ref="B37:H37"/>
    <mergeCell ref="B39:C39"/>
    <mergeCell ref="D39:H39"/>
    <mergeCell ref="J37:T37"/>
    <mergeCell ref="J44:T44"/>
    <mergeCell ref="I7:I8"/>
    <mergeCell ref="K7:K8"/>
    <mergeCell ref="L7:L8"/>
    <mergeCell ref="M7:M8"/>
    <mergeCell ref="AJ4:AK6"/>
    <mergeCell ref="B28:C28"/>
    <mergeCell ref="D28:H28"/>
    <mergeCell ref="T7:T9"/>
    <mergeCell ref="U7:U9"/>
    <mergeCell ref="B9:G9"/>
    <mergeCell ref="B19:C19"/>
    <mergeCell ref="N7:N8"/>
    <mergeCell ref="O7:O8"/>
    <mergeCell ref="P7:P8"/>
    <mergeCell ref="Q7:Q9"/>
    <mergeCell ref="R7:R8"/>
    <mergeCell ref="S7:S8"/>
    <mergeCell ref="H7:H8"/>
    <mergeCell ref="B26:H26"/>
    <mergeCell ref="AL4:AM6"/>
    <mergeCell ref="B5:C5"/>
    <mergeCell ref="G5:O5"/>
    <mergeCell ref="P5:U5"/>
    <mergeCell ref="B7:B8"/>
    <mergeCell ref="C7:C8"/>
    <mergeCell ref="D7:E8"/>
    <mergeCell ref="F7:F8"/>
    <mergeCell ref="G7:G8"/>
    <mergeCell ref="Y4:Y7"/>
    <mergeCell ref="Z4:Z7"/>
    <mergeCell ref="AA4:AA7"/>
    <mergeCell ref="AB4:AE6"/>
    <mergeCell ref="AF4:AG6"/>
    <mergeCell ref="AH4:AI6"/>
    <mergeCell ref="J7:J8"/>
    <mergeCell ref="B1:G1"/>
    <mergeCell ref="H1:U1"/>
    <mergeCell ref="B2:G2"/>
    <mergeCell ref="H2:U2"/>
    <mergeCell ref="B4:C4"/>
    <mergeCell ref="D4:O4"/>
    <mergeCell ref="P4:U4"/>
  </mergeCells>
  <conditionalFormatting sqref="P10:P17 H10:N17">
    <cfRule type="cellIs" dxfId="106" priority="10" operator="greaterThan">
      <formula>10</formula>
    </cfRule>
  </conditionalFormatting>
  <conditionalFormatting sqref="O45:O1048576 O1:O4 O6:O36">
    <cfRule type="duplicateValues" dxfId="105" priority="9"/>
  </conditionalFormatting>
  <conditionalFormatting sqref="C45:C1048576 C1:C36">
    <cfRule type="duplicateValues" dxfId="104" priority="8"/>
  </conditionalFormatting>
  <conditionalFormatting sqref="O38:O43">
    <cfRule type="duplicateValues" dxfId="103" priority="7"/>
  </conditionalFormatting>
  <conditionalFormatting sqref="C37:C44">
    <cfRule type="duplicateValues" dxfId="102" priority="6"/>
  </conditionalFormatting>
  <conditionalFormatting sqref="O5">
    <cfRule type="duplicateValues" dxfId="101" priority="1"/>
  </conditionalFormatting>
  <dataValidations count="1">
    <dataValidation allowBlank="1" showInputMessage="1" showErrorMessage="1" errorTitle="Không xóa dữ liệu" error="Không xóa dữ liệu" prompt="Không xóa dữ liệu" sqref="D22 Y2:AM8 X10:X17"/>
  </dataValidations>
  <pageMargins left="3.937007874015748E-2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-0.249977111117893"/>
  </sheetPr>
  <dimension ref="A1:AM49"/>
  <sheetViews>
    <sheetView workbookViewId="0">
      <pane ySplit="3" topLeftCell="A16" activePane="bottomLeft" state="frozen"/>
      <selection activeCell="P5" sqref="P5:U5"/>
      <selection pane="bottomLeft" activeCell="U18" sqref="U18"/>
    </sheetView>
  </sheetViews>
  <sheetFormatPr defaultColWidth="9" defaultRowHeight="15.75" x14ac:dyDescent="0.25"/>
  <cols>
    <col min="1" max="1" width="0.625" style="1" customWidth="1"/>
    <col min="2" max="2" width="4" style="1" customWidth="1"/>
    <col min="3" max="3" width="10.75" style="1" customWidth="1"/>
    <col min="4" max="4" width="14.25" style="1" customWidth="1"/>
    <col min="5" max="5" width="5.875" style="1" customWidth="1"/>
    <col min="6" max="6" width="8.875" style="1" customWidth="1"/>
    <col min="7" max="7" width="12" style="1" customWidth="1"/>
    <col min="8" max="9" width="4.375" style="1" customWidth="1"/>
    <col min="10" max="10" width="4.375" style="1" hidden="1" customWidth="1"/>
    <col min="11" max="11" width="4.375" style="1" customWidth="1"/>
    <col min="12" max="12" width="3.25" style="1" customWidth="1"/>
    <col min="13" max="13" width="3.5" style="1" customWidth="1"/>
    <col min="14" max="14" width="8.25" style="1" customWidth="1"/>
    <col min="15" max="15" width="9.125" style="1" hidden="1" customWidth="1"/>
    <col min="16" max="16" width="5.5" style="1" hidden="1" customWidth="1"/>
    <col min="17" max="18" width="6.5" style="1" hidden="1" customWidth="1"/>
    <col min="19" max="19" width="11.875" style="1" hidden="1" customWidth="1"/>
    <col min="20" max="20" width="8.875" style="1" customWidth="1"/>
    <col min="21" max="21" width="6" style="1" customWidth="1"/>
    <col min="22" max="22" width="6.5" style="1" customWidth="1"/>
    <col min="23" max="23" width="6.5" style="2" customWidth="1"/>
    <col min="24" max="24" width="0" style="66" hidden="1" customWidth="1"/>
    <col min="25" max="25" width="9.125" style="66" bestFit="1" customWidth="1"/>
    <col min="26" max="26" width="9" style="66"/>
    <col min="27" max="27" width="10.375" style="66" bestFit="1" customWidth="1"/>
    <col min="28" max="28" width="9.125" style="66" bestFit="1" customWidth="1"/>
    <col min="29" max="39" width="9" style="66"/>
    <col min="40" max="16384" width="9" style="1"/>
  </cols>
  <sheetData>
    <row r="1" spans="2:39" ht="27.75" customHeight="1" x14ac:dyDescent="0.3">
      <c r="B1" s="109" t="s">
        <v>0</v>
      </c>
      <c r="C1" s="109"/>
      <c r="D1" s="109"/>
      <c r="E1" s="109"/>
      <c r="F1" s="109"/>
      <c r="G1" s="109"/>
      <c r="H1" s="110" t="s">
        <v>685</v>
      </c>
      <c r="I1" s="110"/>
      <c r="J1" s="110"/>
      <c r="K1" s="110"/>
      <c r="L1" s="110"/>
      <c r="M1" s="110"/>
      <c r="N1" s="110"/>
      <c r="O1" s="110"/>
      <c r="P1" s="110"/>
      <c r="Q1" s="110"/>
      <c r="R1" s="110"/>
      <c r="S1" s="110"/>
      <c r="T1" s="110"/>
      <c r="U1" s="110"/>
      <c r="V1" s="3"/>
    </row>
    <row r="2" spans="2:39" ht="25.5" customHeight="1" x14ac:dyDescent="0.25">
      <c r="B2" s="111" t="s">
        <v>1</v>
      </c>
      <c r="C2" s="111"/>
      <c r="D2" s="111"/>
      <c r="E2" s="111"/>
      <c r="F2" s="111"/>
      <c r="G2" s="111"/>
      <c r="H2" s="112" t="s">
        <v>689</v>
      </c>
      <c r="I2" s="112"/>
      <c r="J2" s="112"/>
      <c r="K2" s="112"/>
      <c r="L2" s="112"/>
      <c r="M2" s="112"/>
      <c r="N2" s="112"/>
      <c r="O2" s="112"/>
      <c r="P2" s="112"/>
      <c r="Q2" s="112"/>
      <c r="R2" s="112"/>
      <c r="S2" s="112"/>
      <c r="T2" s="112"/>
      <c r="U2" s="112"/>
      <c r="V2" s="4"/>
      <c r="W2" s="5"/>
      <c r="AE2" s="67"/>
      <c r="AF2" s="68"/>
      <c r="AG2" s="67"/>
      <c r="AH2" s="67"/>
      <c r="AI2" s="67"/>
      <c r="AJ2" s="68"/>
      <c r="AK2" s="67"/>
    </row>
    <row r="3" spans="2:39" ht="4.5" customHeight="1" x14ac:dyDescent="0.25">
      <c r="B3" s="6"/>
      <c r="C3" s="6"/>
      <c r="D3" s="6"/>
      <c r="E3" s="6"/>
      <c r="F3" s="6"/>
      <c r="G3" s="7"/>
      <c r="H3" s="7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4"/>
      <c r="W3" s="5"/>
      <c r="AF3" s="69"/>
      <c r="AJ3" s="69"/>
    </row>
    <row r="4" spans="2:39" ht="23.25" customHeight="1" x14ac:dyDescent="0.25">
      <c r="B4" s="113" t="s">
        <v>2</v>
      </c>
      <c r="C4" s="113"/>
      <c r="D4" s="114" t="s">
        <v>189</v>
      </c>
      <c r="E4" s="114"/>
      <c r="F4" s="114"/>
      <c r="G4" s="114"/>
      <c r="H4" s="114"/>
      <c r="I4" s="114"/>
      <c r="J4" s="114"/>
      <c r="K4" s="114"/>
      <c r="L4" s="114"/>
      <c r="M4" s="114"/>
      <c r="N4" s="114"/>
      <c r="O4" s="114"/>
      <c r="P4" s="116" t="s">
        <v>665</v>
      </c>
      <c r="Q4" s="116"/>
      <c r="R4" s="116"/>
      <c r="S4" s="116"/>
      <c r="T4" s="116"/>
      <c r="U4" s="116"/>
      <c r="X4" s="67"/>
      <c r="Y4" s="117" t="s">
        <v>47</v>
      </c>
      <c r="Z4" s="117" t="s">
        <v>8</v>
      </c>
      <c r="AA4" s="117" t="s">
        <v>46</v>
      </c>
      <c r="AB4" s="117" t="s">
        <v>45</v>
      </c>
      <c r="AC4" s="117"/>
      <c r="AD4" s="117"/>
      <c r="AE4" s="117"/>
      <c r="AF4" s="117" t="s">
        <v>44</v>
      </c>
      <c r="AG4" s="117"/>
      <c r="AH4" s="117" t="s">
        <v>42</v>
      </c>
      <c r="AI4" s="117"/>
      <c r="AJ4" s="117" t="s">
        <v>43</v>
      </c>
      <c r="AK4" s="117"/>
      <c r="AL4" s="117" t="s">
        <v>41</v>
      </c>
      <c r="AM4" s="117"/>
    </row>
    <row r="5" spans="2:39" ht="17.25" customHeight="1" x14ac:dyDescent="0.25">
      <c r="B5" s="118" t="s">
        <v>3</v>
      </c>
      <c r="C5" s="118"/>
      <c r="D5" s="9"/>
      <c r="G5" s="119" t="s">
        <v>690</v>
      </c>
      <c r="H5" s="119"/>
      <c r="I5" s="119"/>
      <c r="J5" s="119"/>
      <c r="K5" s="119"/>
      <c r="L5" s="119"/>
      <c r="M5" s="119"/>
      <c r="N5" s="119"/>
      <c r="O5" s="119"/>
      <c r="P5" s="119" t="s">
        <v>686</v>
      </c>
      <c r="Q5" s="119"/>
      <c r="R5" s="119"/>
      <c r="S5" s="119"/>
      <c r="T5" s="119"/>
      <c r="U5" s="119"/>
      <c r="X5" s="67"/>
      <c r="Y5" s="117"/>
      <c r="Z5" s="117"/>
      <c r="AA5" s="117"/>
      <c r="AB5" s="117"/>
      <c r="AC5" s="117"/>
      <c r="AD5" s="117"/>
      <c r="AE5" s="117"/>
      <c r="AF5" s="117"/>
      <c r="AG5" s="117"/>
      <c r="AH5" s="117"/>
      <c r="AI5" s="117"/>
      <c r="AJ5" s="117"/>
      <c r="AK5" s="117"/>
      <c r="AL5" s="117"/>
      <c r="AM5" s="117"/>
    </row>
    <row r="6" spans="2:39" ht="5.25" customHeight="1" x14ac:dyDescent="0.25"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1"/>
      <c r="P6" s="63"/>
      <c r="Q6" s="3"/>
      <c r="R6" s="3"/>
      <c r="S6" s="3"/>
      <c r="T6" s="3"/>
      <c r="U6" s="3"/>
      <c r="X6" s="67"/>
      <c r="Y6" s="117"/>
      <c r="Z6" s="117"/>
      <c r="AA6" s="117"/>
      <c r="AB6" s="117"/>
      <c r="AC6" s="117"/>
      <c r="AD6" s="117"/>
      <c r="AE6" s="117"/>
      <c r="AF6" s="117"/>
      <c r="AG6" s="117"/>
      <c r="AH6" s="117"/>
      <c r="AI6" s="117"/>
      <c r="AJ6" s="117"/>
      <c r="AK6" s="117"/>
      <c r="AL6" s="117"/>
      <c r="AM6" s="117"/>
    </row>
    <row r="7" spans="2:39" ht="39.75" customHeight="1" x14ac:dyDescent="0.25">
      <c r="B7" s="120" t="s">
        <v>4</v>
      </c>
      <c r="C7" s="122" t="s">
        <v>5</v>
      </c>
      <c r="D7" s="124" t="s">
        <v>6</v>
      </c>
      <c r="E7" s="125"/>
      <c r="F7" s="120" t="s">
        <v>7</v>
      </c>
      <c r="G7" s="120" t="s">
        <v>8</v>
      </c>
      <c r="H7" s="128" t="s">
        <v>9</v>
      </c>
      <c r="I7" s="128" t="s">
        <v>10</v>
      </c>
      <c r="J7" s="128" t="s">
        <v>11</v>
      </c>
      <c r="K7" s="128" t="s">
        <v>12</v>
      </c>
      <c r="L7" s="136" t="s">
        <v>13</v>
      </c>
      <c r="M7" s="136" t="s">
        <v>14</v>
      </c>
      <c r="N7" s="136" t="s">
        <v>15</v>
      </c>
      <c r="O7" s="137" t="s">
        <v>16</v>
      </c>
      <c r="P7" s="136" t="s">
        <v>17</v>
      </c>
      <c r="Q7" s="120" t="s">
        <v>18</v>
      </c>
      <c r="R7" s="136" t="s">
        <v>19</v>
      </c>
      <c r="S7" s="120" t="s">
        <v>20</v>
      </c>
      <c r="T7" s="120" t="s">
        <v>21</v>
      </c>
      <c r="U7" s="120" t="s">
        <v>22</v>
      </c>
      <c r="X7" s="67"/>
      <c r="Y7" s="117"/>
      <c r="Z7" s="117"/>
      <c r="AA7" s="117"/>
      <c r="AB7" s="70" t="s">
        <v>23</v>
      </c>
      <c r="AC7" s="70" t="s">
        <v>24</v>
      </c>
      <c r="AD7" s="70" t="s">
        <v>25</v>
      </c>
      <c r="AE7" s="70" t="s">
        <v>26</v>
      </c>
      <c r="AF7" s="70" t="s">
        <v>27</v>
      </c>
      <c r="AG7" s="70" t="s">
        <v>26</v>
      </c>
      <c r="AH7" s="70" t="s">
        <v>27</v>
      </c>
      <c r="AI7" s="70" t="s">
        <v>26</v>
      </c>
      <c r="AJ7" s="70" t="s">
        <v>27</v>
      </c>
      <c r="AK7" s="70" t="s">
        <v>26</v>
      </c>
      <c r="AL7" s="70" t="s">
        <v>27</v>
      </c>
      <c r="AM7" s="71" t="s">
        <v>26</v>
      </c>
    </row>
    <row r="8" spans="2:39" ht="39.75" customHeight="1" x14ac:dyDescent="0.25">
      <c r="B8" s="121"/>
      <c r="C8" s="123"/>
      <c r="D8" s="126"/>
      <c r="E8" s="127"/>
      <c r="F8" s="121"/>
      <c r="G8" s="121"/>
      <c r="H8" s="128"/>
      <c r="I8" s="128"/>
      <c r="J8" s="128"/>
      <c r="K8" s="128"/>
      <c r="L8" s="136"/>
      <c r="M8" s="136"/>
      <c r="N8" s="136"/>
      <c r="O8" s="137"/>
      <c r="P8" s="136"/>
      <c r="Q8" s="131"/>
      <c r="R8" s="136"/>
      <c r="S8" s="121"/>
      <c r="T8" s="131"/>
      <c r="U8" s="131"/>
      <c r="W8" s="12"/>
      <c r="X8" s="67"/>
      <c r="Y8" s="72" t="str">
        <f>+D4</f>
        <v>Pháp luật đại cương</v>
      </c>
      <c r="Z8" s="73" t="str">
        <f>+P4</f>
        <v>Nhóm: BAS1221 -4</v>
      </c>
      <c r="AA8" s="74">
        <f>+$AJ$8+$AL$8+$AH$8</f>
        <v>13</v>
      </c>
      <c r="AB8" s="68">
        <f>COUNTIF($T$9:$T$82,"Khiển trách")</f>
        <v>0</v>
      </c>
      <c r="AC8" s="68">
        <f>COUNTIF($T$9:$T$82,"Cảnh cáo")</f>
        <v>0</v>
      </c>
      <c r="AD8" s="68">
        <f>COUNTIF($T$9:$T$82,"Đình chỉ thi")</f>
        <v>0</v>
      </c>
      <c r="AE8" s="75">
        <f>+($AB$8+$AC$8+$AD$8)/$AA$8*100%</f>
        <v>0</v>
      </c>
      <c r="AF8" s="68">
        <f>SUM(COUNTIF($T$9:$T$80,"Vắng"),COUNTIF($T$9:$T$80,"Vắng có phép"))</f>
        <v>0</v>
      </c>
      <c r="AG8" s="76">
        <f>+$AF$8/$AA$8</f>
        <v>0</v>
      </c>
      <c r="AH8" s="77">
        <f>COUNTIF($X$9:$X$80,"Thi lại")</f>
        <v>13</v>
      </c>
      <c r="AI8" s="76">
        <f>+$AH$8/$AA$8</f>
        <v>1</v>
      </c>
      <c r="AJ8" s="77">
        <f>COUNTIF($X$9:$X$81,"Học lại")</f>
        <v>0</v>
      </c>
      <c r="AK8" s="76">
        <f>+$AJ$8/$AA$8</f>
        <v>0</v>
      </c>
      <c r="AL8" s="68">
        <f>COUNTIF($X$10:$X$81,"Đạt")</f>
        <v>0</v>
      </c>
      <c r="AM8" s="75">
        <f>+$AL$8/$AA$8</f>
        <v>0</v>
      </c>
    </row>
    <row r="9" spans="2:39" ht="14.25" customHeight="1" x14ac:dyDescent="0.25">
      <c r="B9" s="132" t="s">
        <v>28</v>
      </c>
      <c r="C9" s="133"/>
      <c r="D9" s="133"/>
      <c r="E9" s="133"/>
      <c r="F9" s="133"/>
      <c r="G9" s="134"/>
      <c r="H9" s="13">
        <v>10</v>
      </c>
      <c r="I9" s="13">
        <v>10</v>
      </c>
      <c r="J9" s="14"/>
      <c r="K9" s="13">
        <v>20</v>
      </c>
      <c r="L9" s="15"/>
      <c r="M9" s="16"/>
      <c r="N9" s="16"/>
      <c r="O9" s="17"/>
      <c r="P9" s="64">
        <f>100-(H9+I9+J9+K9)</f>
        <v>60</v>
      </c>
      <c r="Q9" s="121"/>
      <c r="R9" s="18"/>
      <c r="S9" s="18"/>
      <c r="T9" s="121"/>
      <c r="U9" s="121"/>
      <c r="X9" s="67"/>
      <c r="Y9" s="78"/>
      <c r="Z9" s="78"/>
      <c r="AA9" s="78"/>
      <c r="AB9" s="78"/>
      <c r="AC9" s="78"/>
      <c r="AD9" s="78"/>
      <c r="AE9" s="78"/>
      <c r="AF9" s="78"/>
      <c r="AG9" s="78"/>
      <c r="AH9" s="78"/>
      <c r="AI9" s="78"/>
      <c r="AJ9" s="78"/>
      <c r="AK9" s="78"/>
      <c r="AL9" s="78"/>
      <c r="AM9" s="78"/>
    </row>
    <row r="10" spans="2:39" ht="18.75" customHeight="1" x14ac:dyDescent="0.25">
      <c r="B10" s="19">
        <v>1</v>
      </c>
      <c r="C10" s="20" t="s">
        <v>506</v>
      </c>
      <c r="D10" s="21" t="s">
        <v>507</v>
      </c>
      <c r="E10" s="22" t="s">
        <v>154</v>
      </c>
      <c r="F10" s="23" t="s">
        <v>295</v>
      </c>
      <c r="G10" s="20" t="s">
        <v>503</v>
      </c>
      <c r="H10" s="24">
        <v>10</v>
      </c>
      <c r="I10" s="24">
        <v>6</v>
      </c>
      <c r="J10" s="24" t="s">
        <v>29</v>
      </c>
      <c r="K10" s="24">
        <v>6</v>
      </c>
      <c r="L10" s="94"/>
      <c r="M10" s="107"/>
      <c r="N10" s="107"/>
      <c r="O10" s="83"/>
      <c r="P10" s="98">
        <v>0</v>
      </c>
      <c r="Q10" s="25">
        <f t="shared" ref="Q10:Q22" si="0">ROUND(SUMPRODUCT(H10:P10,$H$9:$P$9)/100,1)</f>
        <v>2.8</v>
      </c>
      <c r="R10" s="26" t="str">
        <f t="shared" ref="R10:R22" si="1"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F</v>
      </c>
      <c r="S10" s="108" t="str">
        <f t="shared" ref="S10:S22" si="2">IF($Q10&lt;4,"Kém",IF(AND($Q10&gt;=4,$Q10&lt;=5.4),"Trung bình yếu",IF(AND($Q10&gt;=5.5,$Q10&lt;=6.9),"Trung bình",IF(AND($Q10&gt;=7,$Q10&lt;=8.4),"Khá",IF(AND($Q10&gt;=8.5,$Q10&lt;=10),"Giỏi","")))))</f>
        <v>Kém</v>
      </c>
      <c r="T10" s="88" t="str">
        <f t="shared" ref="T10:T22" si="3">+IF(OR($H10=0,$I10=0,$J10=0,$K10=0),"Không đủ ĐKDT","")</f>
        <v/>
      </c>
      <c r="U10" s="41" t="s">
        <v>688</v>
      </c>
      <c r="V10" s="3"/>
      <c r="W10" s="28"/>
      <c r="X10" s="100" t="str">
        <f>IF(T10="Không đủ ĐKDT","Học lại",IF(T10="Đình chỉ thi","Học lại",IF(AND(MID(G10,2,2)&lt;"12",T10="Vắng"),"Thi lại",IF(T10="Vắng có phép", "Thi lại",IF(AND((MID(G10,2,2)&lt;"12"),Q10&lt;4.5),"Thi lại",IF(AND((MID(G10,2,2)&lt;"16"),Q10&lt;4),"Học lại",IF(AND((MID(G10,2,2)&gt;"15"),Q10&lt;4),"Thi lại","Đạt")))))))</f>
        <v>Thi lại</v>
      </c>
      <c r="Y10" s="78"/>
      <c r="Z10" s="78"/>
      <c r="AA10" s="78"/>
      <c r="AB10" s="78"/>
      <c r="AC10" s="78"/>
      <c r="AD10" s="78"/>
      <c r="AE10" s="78"/>
      <c r="AF10" s="78"/>
      <c r="AG10" s="78"/>
      <c r="AH10" s="78"/>
      <c r="AI10" s="78"/>
      <c r="AJ10" s="78"/>
      <c r="AK10" s="78"/>
      <c r="AL10" s="78"/>
      <c r="AM10" s="78"/>
    </row>
    <row r="11" spans="2:39" ht="18.75" customHeight="1" x14ac:dyDescent="0.25">
      <c r="B11" s="29">
        <v>2</v>
      </c>
      <c r="C11" s="30" t="s">
        <v>508</v>
      </c>
      <c r="D11" s="31" t="s">
        <v>509</v>
      </c>
      <c r="E11" s="32" t="s">
        <v>85</v>
      </c>
      <c r="F11" s="33" t="s">
        <v>510</v>
      </c>
      <c r="G11" s="30" t="s">
        <v>503</v>
      </c>
      <c r="H11" s="34">
        <v>8</v>
      </c>
      <c r="I11" s="34">
        <v>6</v>
      </c>
      <c r="J11" s="34" t="s">
        <v>29</v>
      </c>
      <c r="K11" s="34">
        <v>6</v>
      </c>
      <c r="L11" s="35"/>
      <c r="M11" s="42"/>
      <c r="N11" s="42"/>
      <c r="O11" s="84"/>
      <c r="P11" s="36">
        <v>0</v>
      </c>
      <c r="Q11" s="37">
        <f t="shared" si="0"/>
        <v>2.6</v>
      </c>
      <c r="R11" s="38" t="str">
        <f t="shared" si="1"/>
        <v>F</v>
      </c>
      <c r="S11" s="39" t="str">
        <f t="shared" si="2"/>
        <v>Kém</v>
      </c>
      <c r="T11" s="40" t="str">
        <f t="shared" si="3"/>
        <v/>
      </c>
      <c r="U11" s="41" t="s">
        <v>688</v>
      </c>
      <c r="V11" s="3"/>
      <c r="W11" s="28"/>
      <c r="X11" s="100" t="str">
        <f t="shared" ref="X11:X22" si="4">IF(T11="Không đủ ĐKDT","Học lại",IF(T11="Đình chỉ thi","Học lại",IF(AND(MID(G11,2,2)&lt;"12",T11="Vắng"),"Thi lại",IF(T11="Vắng có phép", "Thi lại",IF(AND((MID(G11,2,2)&lt;"12"),Q11&lt;4.5),"Thi lại",IF(AND((MID(G11,2,2)&lt;"16"),Q11&lt;4),"Học lại",IF(AND((MID(G11,2,2)&gt;"15"),Q11&lt;4),"Thi lại","Đạt")))))))</f>
        <v>Thi lại</v>
      </c>
      <c r="Y11" s="78"/>
      <c r="Z11" s="78"/>
      <c r="AA11" s="78"/>
      <c r="AB11" s="70"/>
      <c r="AC11" s="70"/>
      <c r="AD11" s="70"/>
      <c r="AE11" s="70"/>
      <c r="AF11" s="69"/>
      <c r="AG11" s="70"/>
      <c r="AH11" s="70"/>
      <c r="AI11" s="70"/>
      <c r="AJ11" s="70"/>
      <c r="AK11" s="70"/>
      <c r="AL11" s="70"/>
      <c r="AM11" s="71"/>
    </row>
    <row r="12" spans="2:39" ht="18.75" customHeight="1" x14ac:dyDescent="0.25">
      <c r="B12" s="29">
        <v>3</v>
      </c>
      <c r="C12" s="30" t="s">
        <v>511</v>
      </c>
      <c r="D12" s="31" t="s">
        <v>512</v>
      </c>
      <c r="E12" s="32" t="s">
        <v>122</v>
      </c>
      <c r="F12" s="33" t="s">
        <v>513</v>
      </c>
      <c r="G12" s="30" t="s">
        <v>503</v>
      </c>
      <c r="H12" s="34">
        <v>6</v>
      </c>
      <c r="I12" s="34">
        <v>6</v>
      </c>
      <c r="J12" s="34" t="s">
        <v>29</v>
      </c>
      <c r="K12" s="34">
        <v>6</v>
      </c>
      <c r="L12" s="42"/>
      <c r="M12" s="42"/>
      <c r="N12" s="42"/>
      <c r="O12" s="84"/>
      <c r="P12" s="36">
        <v>0</v>
      </c>
      <c r="Q12" s="37">
        <f t="shared" si="0"/>
        <v>2.4</v>
      </c>
      <c r="R12" s="38" t="str">
        <f t="shared" si="1"/>
        <v>F</v>
      </c>
      <c r="S12" s="39" t="str">
        <f t="shared" si="2"/>
        <v>Kém</v>
      </c>
      <c r="T12" s="40" t="str">
        <f t="shared" si="3"/>
        <v/>
      </c>
      <c r="U12" s="41" t="s">
        <v>688</v>
      </c>
      <c r="V12" s="3"/>
      <c r="W12" s="28"/>
      <c r="X12" s="100" t="str">
        <f t="shared" si="4"/>
        <v>Thi lại</v>
      </c>
      <c r="Y12" s="79"/>
      <c r="Z12" s="79"/>
      <c r="AA12" s="90"/>
      <c r="AB12" s="69"/>
      <c r="AC12" s="69"/>
      <c r="AD12" s="69"/>
      <c r="AE12" s="80"/>
      <c r="AF12" s="69"/>
      <c r="AG12" s="81"/>
      <c r="AH12" s="82"/>
      <c r="AI12" s="81"/>
      <c r="AJ12" s="82"/>
      <c r="AK12" s="81"/>
      <c r="AL12" s="69"/>
      <c r="AM12" s="80"/>
    </row>
    <row r="13" spans="2:39" ht="18.75" customHeight="1" x14ac:dyDescent="0.25">
      <c r="B13" s="29">
        <v>4</v>
      </c>
      <c r="C13" s="30" t="s">
        <v>514</v>
      </c>
      <c r="D13" s="31" t="s">
        <v>185</v>
      </c>
      <c r="E13" s="32" t="s">
        <v>123</v>
      </c>
      <c r="F13" s="33" t="s">
        <v>475</v>
      </c>
      <c r="G13" s="30" t="s">
        <v>503</v>
      </c>
      <c r="H13" s="34">
        <v>6</v>
      </c>
      <c r="I13" s="34">
        <v>6</v>
      </c>
      <c r="J13" s="34" t="s">
        <v>29</v>
      </c>
      <c r="K13" s="34">
        <v>6</v>
      </c>
      <c r="L13" s="35"/>
      <c r="M13" s="42"/>
      <c r="N13" s="42"/>
      <c r="O13" s="84"/>
      <c r="P13" s="36">
        <v>0</v>
      </c>
      <c r="Q13" s="37">
        <f t="shared" si="0"/>
        <v>2.4</v>
      </c>
      <c r="R13" s="38" t="str">
        <f t="shared" si="1"/>
        <v>F</v>
      </c>
      <c r="S13" s="39" t="str">
        <f t="shared" si="2"/>
        <v>Kém</v>
      </c>
      <c r="T13" s="40" t="str">
        <f t="shared" si="3"/>
        <v/>
      </c>
      <c r="U13" s="41" t="s">
        <v>688</v>
      </c>
      <c r="V13" s="3"/>
      <c r="W13" s="28"/>
      <c r="X13" s="100" t="str">
        <f t="shared" si="4"/>
        <v>Thi lại</v>
      </c>
      <c r="Y13" s="67"/>
      <c r="Z13" s="67"/>
      <c r="AA13" s="67"/>
      <c r="AB13" s="67"/>
      <c r="AC13" s="67"/>
      <c r="AD13" s="67"/>
      <c r="AE13" s="67"/>
      <c r="AF13" s="67"/>
      <c r="AG13" s="67"/>
      <c r="AH13" s="67"/>
      <c r="AI13" s="67"/>
      <c r="AJ13" s="67"/>
      <c r="AK13" s="67"/>
      <c r="AL13" s="67"/>
      <c r="AM13" s="67"/>
    </row>
    <row r="14" spans="2:39" ht="18.75" customHeight="1" x14ac:dyDescent="0.25">
      <c r="B14" s="29">
        <v>5</v>
      </c>
      <c r="C14" s="30" t="s">
        <v>515</v>
      </c>
      <c r="D14" s="31" t="s">
        <v>516</v>
      </c>
      <c r="E14" s="32" t="s">
        <v>126</v>
      </c>
      <c r="F14" s="33" t="s">
        <v>307</v>
      </c>
      <c r="G14" s="30" t="s">
        <v>503</v>
      </c>
      <c r="H14" s="34">
        <v>8</v>
      </c>
      <c r="I14" s="34">
        <v>6</v>
      </c>
      <c r="J14" s="34" t="s">
        <v>29</v>
      </c>
      <c r="K14" s="34">
        <v>6</v>
      </c>
      <c r="L14" s="42"/>
      <c r="M14" s="42"/>
      <c r="N14" s="42"/>
      <c r="O14" s="84"/>
      <c r="P14" s="36">
        <v>1</v>
      </c>
      <c r="Q14" s="37">
        <f t="shared" si="0"/>
        <v>3.2</v>
      </c>
      <c r="R14" s="38" t="str">
        <f t="shared" si="1"/>
        <v>F</v>
      </c>
      <c r="S14" s="39" t="str">
        <f t="shared" si="2"/>
        <v>Kém</v>
      </c>
      <c r="T14" s="40" t="str">
        <f t="shared" si="3"/>
        <v/>
      </c>
      <c r="U14" s="41" t="s">
        <v>688</v>
      </c>
      <c r="V14" s="3"/>
      <c r="W14" s="28"/>
      <c r="X14" s="100" t="str">
        <f t="shared" si="4"/>
        <v>Thi lại</v>
      </c>
      <c r="Y14" s="67"/>
      <c r="Z14" s="67"/>
      <c r="AA14" s="67"/>
      <c r="AB14" s="67"/>
      <c r="AC14" s="67"/>
      <c r="AD14" s="67"/>
      <c r="AE14" s="67"/>
      <c r="AF14" s="67"/>
      <c r="AG14" s="67"/>
      <c r="AH14" s="67"/>
      <c r="AI14" s="67"/>
      <c r="AJ14" s="67"/>
      <c r="AK14" s="67"/>
      <c r="AL14" s="67"/>
      <c r="AM14" s="67"/>
    </row>
    <row r="15" spans="2:39" ht="18.75" customHeight="1" x14ac:dyDescent="0.25">
      <c r="B15" s="29">
        <v>6</v>
      </c>
      <c r="C15" s="30" t="s">
        <v>519</v>
      </c>
      <c r="D15" s="31" t="s">
        <v>105</v>
      </c>
      <c r="E15" s="32" t="s">
        <v>95</v>
      </c>
      <c r="F15" s="33" t="s">
        <v>520</v>
      </c>
      <c r="G15" s="30" t="s">
        <v>503</v>
      </c>
      <c r="H15" s="34">
        <v>10</v>
      </c>
      <c r="I15" s="34">
        <v>6</v>
      </c>
      <c r="J15" s="34" t="s">
        <v>29</v>
      </c>
      <c r="K15" s="34">
        <v>6</v>
      </c>
      <c r="L15" s="42"/>
      <c r="M15" s="42"/>
      <c r="N15" s="42"/>
      <c r="O15" s="84"/>
      <c r="P15" s="36">
        <v>0</v>
      </c>
      <c r="Q15" s="37">
        <f t="shared" si="0"/>
        <v>2.8</v>
      </c>
      <c r="R15" s="38" t="str">
        <f t="shared" si="1"/>
        <v>F</v>
      </c>
      <c r="S15" s="39" t="str">
        <f t="shared" si="2"/>
        <v>Kém</v>
      </c>
      <c r="T15" s="40" t="str">
        <f t="shared" si="3"/>
        <v/>
      </c>
      <c r="U15" s="41" t="s">
        <v>688</v>
      </c>
      <c r="V15" s="3"/>
      <c r="W15" s="28"/>
      <c r="X15" s="100" t="str">
        <f t="shared" si="4"/>
        <v>Thi lại</v>
      </c>
      <c r="Y15" s="67"/>
      <c r="Z15" s="67"/>
      <c r="AA15" s="67"/>
      <c r="AB15" s="67"/>
      <c r="AC15" s="67"/>
      <c r="AD15" s="67"/>
      <c r="AE15" s="67"/>
      <c r="AF15" s="67"/>
      <c r="AG15" s="67"/>
      <c r="AH15" s="67"/>
      <c r="AI15" s="67"/>
      <c r="AJ15" s="67"/>
      <c r="AK15" s="67"/>
      <c r="AL15" s="67"/>
      <c r="AM15" s="67"/>
    </row>
    <row r="16" spans="2:39" ht="18.75" customHeight="1" x14ac:dyDescent="0.25">
      <c r="B16" s="29">
        <v>7</v>
      </c>
      <c r="C16" s="30" t="s">
        <v>521</v>
      </c>
      <c r="D16" s="31" t="s">
        <v>215</v>
      </c>
      <c r="E16" s="32" t="s">
        <v>97</v>
      </c>
      <c r="F16" s="33" t="s">
        <v>522</v>
      </c>
      <c r="G16" s="30" t="s">
        <v>503</v>
      </c>
      <c r="H16" s="34">
        <v>8</v>
      </c>
      <c r="I16" s="34">
        <v>6</v>
      </c>
      <c r="J16" s="34" t="s">
        <v>29</v>
      </c>
      <c r="K16" s="34">
        <v>6</v>
      </c>
      <c r="L16" s="42"/>
      <c r="M16" s="42"/>
      <c r="N16" s="42"/>
      <c r="O16" s="84"/>
      <c r="P16" s="36">
        <v>0</v>
      </c>
      <c r="Q16" s="37">
        <f t="shared" si="0"/>
        <v>2.6</v>
      </c>
      <c r="R16" s="38" t="str">
        <f t="shared" si="1"/>
        <v>F</v>
      </c>
      <c r="S16" s="39" t="str">
        <f t="shared" si="2"/>
        <v>Kém</v>
      </c>
      <c r="T16" s="40" t="str">
        <f t="shared" si="3"/>
        <v/>
      </c>
      <c r="U16" s="41" t="s">
        <v>688</v>
      </c>
      <c r="V16" s="3"/>
      <c r="W16" s="28"/>
      <c r="X16" s="100" t="str">
        <f t="shared" si="4"/>
        <v>Thi lại</v>
      </c>
      <c r="Y16" s="67"/>
      <c r="Z16" s="67"/>
      <c r="AA16" s="67"/>
      <c r="AB16" s="67"/>
      <c r="AC16" s="67"/>
      <c r="AD16" s="67"/>
      <c r="AE16" s="67"/>
      <c r="AF16" s="67"/>
      <c r="AG16" s="67"/>
      <c r="AH16" s="67"/>
      <c r="AI16" s="67"/>
      <c r="AJ16" s="67"/>
      <c r="AK16" s="67"/>
      <c r="AL16" s="67"/>
      <c r="AM16" s="67"/>
    </row>
    <row r="17" spans="1:39" ht="18.75" customHeight="1" x14ac:dyDescent="0.25">
      <c r="B17" s="29">
        <v>8</v>
      </c>
      <c r="C17" s="30" t="s">
        <v>523</v>
      </c>
      <c r="D17" s="31" t="s">
        <v>309</v>
      </c>
      <c r="E17" s="32" t="s">
        <v>235</v>
      </c>
      <c r="F17" s="33" t="s">
        <v>524</v>
      </c>
      <c r="G17" s="30" t="s">
        <v>503</v>
      </c>
      <c r="H17" s="34">
        <v>6</v>
      </c>
      <c r="I17" s="34">
        <v>6</v>
      </c>
      <c r="J17" s="34" t="s">
        <v>29</v>
      </c>
      <c r="K17" s="34">
        <v>6</v>
      </c>
      <c r="L17" s="35"/>
      <c r="M17" s="42"/>
      <c r="N17" s="42"/>
      <c r="O17" s="84"/>
      <c r="P17" s="36">
        <v>1.5</v>
      </c>
      <c r="Q17" s="37">
        <f t="shared" si="0"/>
        <v>3.3</v>
      </c>
      <c r="R17" s="38" t="str">
        <f t="shared" si="1"/>
        <v>F</v>
      </c>
      <c r="S17" s="39" t="str">
        <f t="shared" si="2"/>
        <v>Kém</v>
      </c>
      <c r="T17" s="40" t="str">
        <f t="shared" si="3"/>
        <v/>
      </c>
      <c r="U17" s="41" t="s">
        <v>688</v>
      </c>
      <c r="V17" s="3"/>
      <c r="W17" s="28"/>
      <c r="X17" s="100" t="str">
        <f t="shared" si="4"/>
        <v>Thi lại</v>
      </c>
      <c r="Y17" s="67"/>
      <c r="Z17" s="67"/>
      <c r="AA17" s="67"/>
      <c r="AB17" s="67"/>
      <c r="AC17" s="67"/>
      <c r="AD17" s="67"/>
      <c r="AE17" s="67"/>
      <c r="AF17" s="67"/>
      <c r="AG17" s="67"/>
      <c r="AH17" s="67"/>
      <c r="AI17" s="67"/>
      <c r="AJ17" s="67"/>
      <c r="AK17" s="67"/>
      <c r="AL17" s="67"/>
      <c r="AM17" s="67"/>
    </row>
    <row r="18" spans="1:39" ht="18.75" customHeight="1" x14ac:dyDescent="0.25">
      <c r="B18" s="29">
        <v>9</v>
      </c>
      <c r="C18" s="30" t="s">
        <v>530</v>
      </c>
      <c r="D18" s="31" t="s">
        <v>531</v>
      </c>
      <c r="E18" s="32" t="s">
        <v>72</v>
      </c>
      <c r="F18" s="33" t="s">
        <v>532</v>
      </c>
      <c r="G18" s="30" t="s">
        <v>503</v>
      </c>
      <c r="H18" s="34">
        <v>8</v>
      </c>
      <c r="I18" s="34">
        <v>6</v>
      </c>
      <c r="J18" s="34" t="s">
        <v>29</v>
      </c>
      <c r="K18" s="34">
        <v>6</v>
      </c>
      <c r="L18" s="42"/>
      <c r="M18" s="42"/>
      <c r="N18" s="42"/>
      <c r="O18" s="84"/>
      <c r="P18" s="36">
        <v>0</v>
      </c>
      <c r="Q18" s="37">
        <f t="shared" si="0"/>
        <v>2.6</v>
      </c>
      <c r="R18" s="38" t="str">
        <f t="shared" si="1"/>
        <v>F</v>
      </c>
      <c r="S18" s="39" t="str">
        <f t="shared" si="2"/>
        <v>Kém</v>
      </c>
      <c r="T18" s="40" t="str">
        <f t="shared" si="3"/>
        <v/>
      </c>
      <c r="U18" s="41" t="s">
        <v>688</v>
      </c>
      <c r="V18" s="3"/>
      <c r="W18" s="28"/>
      <c r="X18" s="100" t="str">
        <f t="shared" si="4"/>
        <v>Thi lại</v>
      </c>
      <c r="Y18" s="67"/>
      <c r="Z18" s="67"/>
      <c r="AA18" s="67"/>
      <c r="AB18" s="67"/>
      <c r="AC18" s="67"/>
      <c r="AD18" s="67"/>
      <c r="AE18" s="67"/>
      <c r="AF18" s="67"/>
      <c r="AG18" s="67"/>
      <c r="AH18" s="67"/>
      <c r="AI18" s="67"/>
      <c r="AJ18" s="67"/>
      <c r="AK18" s="67"/>
      <c r="AL18" s="67"/>
      <c r="AM18" s="67"/>
    </row>
    <row r="19" spans="1:39" ht="18.75" customHeight="1" x14ac:dyDescent="0.25">
      <c r="B19" s="29">
        <v>10</v>
      </c>
      <c r="C19" s="30" t="s">
        <v>535</v>
      </c>
      <c r="D19" s="31" t="s">
        <v>61</v>
      </c>
      <c r="E19" s="32" t="s">
        <v>99</v>
      </c>
      <c r="F19" s="33" t="s">
        <v>216</v>
      </c>
      <c r="G19" s="30" t="s">
        <v>503</v>
      </c>
      <c r="H19" s="34">
        <v>10</v>
      </c>
      <c r="I19" s="34">
        <v>6</v>
      </c>
      <c r="J19" s="34" t="s">
        <v>29</v>
      </c>
      <c r="K19" s="34">
        <v>6</v>
      </c>
      <c r="L19" s="35"/>
      <c r="M19" s="42"/>
      <c r="N19" s="42"/>
      <c r="O19" s="84"/>
      <c r="P19" s="36">
        <v>0</v>
      </c>
      <c r="Q19" s="37">
        <f t="shared" si="0"/>
        <v>2.8</v>
      </c>
      <c r="R19" s="38" t="str">
        <f t="shared" si="1"/>
        <v>F</v>
      </c>
      <c r="S19" s="39" t="str">
        <f t="shared" si="2"/>
        <v>Kém</v>
      </c>
      <c r="T19" s="40" t="str">
        <f t="shared" si="3"/>
        <v/>
      </c>
      <c r="U19" s="41" t="s">
        <v>688</v>
      </c>
      <c r="V19" s="3"/>
      <c r="W19" s="28"/>
      <c r="X19" s="100" t="str">
        <f t="shared" si="4"/>
        <v>Thi lại</v>
      </c>
      <c r="Y19" s="67"/>
      <c r="Z19" s="67"/>
      <c r="AA19" s="67"/>
      <c r="AB19" s="67"/>
      <c r="AC19" s="67"/>
      <c r="AD19" s="67"/>
      <c r="AE19" s="67"/>
      <c r="AF19" s="67"/>
      <c r="AG19" s="67"/>
      <c r="AH19" s="67"/>
      <c r="AI19" s="67"/>
      <c r="AJ19" s="67"/>
      <c r="AK19" s="67"/>
      <c r="AL19" s="67"/>
      <c r="AM19" s="67"/>
    </row>
    <row r="20" spans="1:39" ht="18.75" customHeight="1" x14ac:dyDescent="0.25">
      <c r="B20" s="29">
        <v>11</v>
      </c>
      <c r="C20" s="30" t="s">
        <v>551</v>
      </c>
      <c r="D20" s="31" t="s">
        <v>166</v>
      </c>
      <c r="E20" s="32" t="s">
        <v>111</v>
      </c>
      <c r="F20" s="33" t="s">
        <v>552</v>
      </c>
      <c r="G20" s="30" t="s">
        <v>503</v>
      </c>
      <c r="H20" s="34">
        <v>10</v>
      </c>
      <c r="I20" s="34">
        <v>6</v>
      </c>
      <c r="J20" s="34" t="s">
        <v>29</v>
      </c>
      <c r="K20" s="34">
        <v>6</v>
      </c>
      <c r="L20" s="42"/>
      <c r="M20" s="42"/>
      <c r="N20" s="42"/>
      <c r="O20" s="84"/>
      <c r="P20" s="36">
        <v>0</v>
      </c>
      <c r="Q20" s="37">
        <f t="shared" si="0"/>
        <v>2.8</v>
      </c>
      <c r="R20" s="38" t="str">
        <f t="shared" si="1"/>
        <v>F</v>
      </c>
      <c r="S20" s="39" t="str">
        <f t="shared" si="2"/>
        <v>Kém</v>
      </c>
      <c r="T20" s="40" t="str">
        <f t="shared" si="3"/>
        <v/>
      </c>
      <c r="U20" s="41" t="s">
        <v>688</v>
      </c>
      <c r="V20" s="3"/>
      <c r="W20" s="28"/>
      <c r="X20" s="100" t="str">
        <f t="shared" si="4"/>
        <v>Thi lại</v>
      </c>
      <c r="Y20" s="67"/>
      <c r="Z20" s="67"/>
      <c r="AA20" s="67"/>
      <c r="AB20" s="67"/>
      <c r="AC20" s="67"/>
      <c r="AD20" s="67"/>
      <c r="AE20" s="67"/>
      <c r="AF20" s="67"/>
      <c r="AG20" s="67"/>
      <c r="AH20" s="67"/>
      <c r="AI20" s="67"/>
      <c r="AJ20" s="67"/>
      <c r="AK20" s="67"/>
      <c r="AL20" s="67"/>
      <c r="AM20" s="67"/>
    </row>
    <row r="21" spans="1:39" ht="18.75" customHeight="1" x14ac:dyDescent="0.25">
      <c r="B21" s="29">
        <v>12</v>
      </c>
      <c r="C21" s="30" t="s">
        <v>541</v>
      </c>
      <c r="D21" s="31" t="s">
        <v>542</v>
      </c>
      <c r="E21" s="32" t="s">
        <v>109</v>
      </c>
      <c r="F21" s="33" t="s">
        <v>543</v>
      </c>
      <c r="G21" s="30" t="s">
        <v>503</v>
      </c>
      <c r="H21" s="34">
        <v>10</v>
      </c>
      <c r="I21" s="34">
        <v>6</v>
      </c>
      <c r="J21" s="34" t="s">
        <v>29</v>
      </c>
      <c r="K21" s="34">
        <v>6</v>
      </c>
      <c r="L21" s="35"/>
      <c r="M21" s="42"/>
      <c r="N21" s="42"/>
      <c r="O21" s="84"/>
      <c r="P21" s="36">
        <v>0</v>
      </c>
      <c r="Q21" s="37">
        <f t="shared" si="0"/>
        <v>2.8</v>
      </c>
      <c r="R21" s="38" t="str">
        <f t="shared" si="1"/>
        <v>F</v>
      </c>
      <c r="S21" s="39" t="str">
        <f t="shared" si="2"/>
        <v>Kém</v>
      </c>
      <c r="T21" s="40" t="str">
        <f t="shared" si="3"/>
        <v/>
      </c>
      <c r="U21" s="41" t="s">
        <v>688</v>
      </c>
      <c r="V21" s="3"/>
      <c r="W21" s="28"/>
      <c r="X21" s="100" t="str">
        <f t="shared" si="4"/>
        <v>Thi lại</v>
      </c>
      <c r="Y21" s="67"/>
      <c r="Z21" s="67"/>
      <c r="AA21" s="67"/>
      <c r="AB21" s="67"/>
      <c r="AC21" s="67"/>
      <c r="AD21" s="67"/>
      <c r="AE21" s="67"/>
      <c r="AF21" s="67"/>
      <c r="AG21" s="67"/>
      <c r="AH21" s="67"/>
      <c r="AI21" s="67"/>
      <c r="AJ21" s="67"/>
      <c r="AK21" s="67"/>
      <c r="AL21" s="67"/>
      <c r="AM21" s="67"/>
    </row>
    <row r="22" spans="1:39" ht="18.75" customHeight="1" x14ac:dyDescent="0.25">
      <c r="B22" s="29">
        <v>13</v>
      </c>
      <c r="C22" s="30" t="s">
        <v>546</v>
      </c>
      <c r="D22" s="31" t="s">
        <v>547</v>
      </c>
      <c r="E22" s="32" t="s">
        <v>182</v>
      </c>
      <c r="F22" s="33" t="s">
        <v>322</v>
      </c>
      <c r="G22" s="30" t="s">
        <v>503</v>
      </c>
      <c r="H22" s="34">
        <v>8</v>
      </c>
      <c r="I22" s="34">
        <v>6</v>
      </c>
      <c r="J22" s="34" t="s">
        <v>29</v>
      </c>
      <c r="K22" s="34">
        <v>6</v>
      </c>
      <c r="L22" s="42"/>
      <c r="M22" s="42"/>
      <c r="N22" s="42"/>
      <c r="O22" s="84"/>
      <c r="P22" s="36">
        <v>0</v>
      </c>
      <c r="Q22" s="37">
        <f t="shared" si="0"/>
        <v>2.6</v>
      </c>
      <c r="R22" s="38" t="str">
        <f t="shared" si="1"/>
        <v>F</v>
      </c>
      <c r="S22" s="39" t="str">
        <f t="shared" si="2"/>
        <v>Kém</v>
      </c>
      <c r="T22" s="40" t="str">
        <f t="shared" si="3"/>
        <v/>
      </c>
      <c r="U22" s="41" t="s">
        <v>688</v>
      </c>
      <c r="V22" s="3"/>
      <c r="W22" s="28"/>
      <c r="X22" s="100" t="str">
        <f t="shared" si="4"/>
        <v>Thi lại</v>
      </c>
      <c r="Y22" s="67"/>
      <c r="Z22" s="67"/>
      <c r="AA22" s="67"/>
      <c r="AB22" s="67"/>
      <c r="AC22" s="67"/>
      <c r="AD22" s="67"/>
      <c r="AE22" s="67"/>
      <c r="AF22" s="67"/>
      <c r="AG22" s="67"/>
      <c r="AH22" s="67"/>
      <c r="AI22" s="67"/>
      <c r="AJ22" s="67"/>
      <c r="AK22" s="67"/>
      <c r="AL22" s="67"/>
      <c r="AM22" s="67"/>
    </row>
    <row r="23" spans="1:39" ht="16.5" x14ac:dyDescent="0.25">
      <c r="A23" s="2"/>
      <c r="B23" s="43"/>
      <c r="C23" s="44"/>
      <c r="D23" s="44"/>
      <c r="E23" s="45"/>
      <c r="F23" s="45"/>
      <c r="G23" s="45"/>
      <c r="H23" s="46"/>
      <c r="I23" s="47"/>
      <c r="J23" s="47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3"/>
    </row>
    <row r="24" spans="1:39" ht="16.5" hidden="1" x14ac:dyDescent="0.25">
      <c r="A24" s="2"/>
      <c r="B24" s="135" t="s">
        <v>30</v>
      </c>
      <c r="C24" s="135"/>
      <c r="D24" s="44"/>
      <c r="E24" s="45"/>
      <c r="F24" s="45"/>
      <c r="G24" s="45"/>
      <c r="H24" s="46"/>
      <c r="I24" s="47"/>
      <c r="J24" s="47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3"/>
    </row>
    <row r="25" spans="1:39" hidden="1" x14ac:dyDescent="0.25">
      <c r="A25" s="2"/>
      <c r="B25" s="49" t="s">
        <v>31</v>
      </c>
      <c r="C25" s="49"/>
      <c r="D25" s="50">
        <f>+$AA$8</f>
        <v>13</v>
      </c>
      <c r="E25" s="51" t="s">
        <v>32</v>
      </c>
      <c r="F25" s="142" t="s">
        <v>33</v>
      </c>
      <c r="G25" s="142"/>
      <c r="H25" s="142"/>
      <c r="I25" s="142"/>
      <c r="J25" s="142"/>
      <c r="K25" s="142"/>
      <c r="L25" s="142"/>
      <c r="M25" s="142"/>
      <c r="N25" s="142"/>
      <c r="O25" s="142"/>
      <c r="P25" s="52">
        <f>$AA$8 -COUNTIF($T$9:$T$212,"Vắng") -COUNTIF($T$9:$T$212,"Vắng có phép") - COUNTIF($T$9:$T$212,"Đình chỉ thi") - COUNTIF($T$9:$T$212,"Không đủ ĐKDT")</f>
        <v>13</v>
      </c>
      <c r="Q25" s="52"/>
      <c r="R25" s="52"/>
      <c r="S25" s="53"/>
      <c r="T25" s="54" t="s">
        <v>32</v>
      </c>
      <c r="U25" s="53"/>
      <c r="V25" s="3"/>
    </row>
    <row r="26" spans="1:39" hidden="1" x14ac:dyDescent="0.25">
      <c r="A26" s="2"/>
      <c r="B26" s="49" t="s">
        <v>34</v>
      </c>
      <c r="C26" s="49"/>
      <c r="D26" s="50">
        <f>+$AL$8</f>
        <v>0</v>
      </c>
      <c r="E26" s="51" t="s">
        <v>32</v>
      </c>
      <c r="F26" s="142" t="s">
        <v>35</v>
      </c>
      <c r="G26" s="142"/>
      <c r="H26" s="142"/>
      <c r="I26" s="142"/>
      <c r="J26" s="142"/>
      <c r="K26" s="142"/>
      <c r="L26" s="142"/>
      <c r="M26" s="142"/>
      <c r="N26" s="142"/>
      <c r="O26" s="142"/>
      <c r="P26" s="55">
        <f>COUNTIF($T$9:$T$88,"Vắng")</f>
        <v>0</v>
      </c>
      <c r="Q26" s="55"/>
      <c r="R26" s="55"/>
      <c r="S26" s="56"/>
      <c r="T26" s="54" t="s">
        <v>32</v>
      </c>
      <c r="U26" s="56"/>
      <c r="V26" s="3"/>
    </row>
    <row r="27" spans="1:39" hidden="1" x14ac:dyDescent="0.25">
      <c r="A27" s="2"/>
      <c r="B27" s="49" t="s">
        <v>48</v>
      </c>
      <c r="C27" s="49"/>
      <c r="D27" s="65">
        <f>COUNTIF(X10:X22,"Học lại")</f>
        <v>0</v>
      </c>
      <c r="E27" s="51" t="s">
        <v>32</v>
      </c>
      <c r="F27" s="142" t="s">
        <v>49</v>
      </c>
      <c r="G27" s="142"/>
      <c r="H27" s="142"/>
      <c r="I27" s="142"/>
      <c r="J27" s="142"/>
      <c r="K27" s="142"/>
      <c r="L27" s="142"/>
      <c r="M27" s="142"/>
      <c r="N27" s="142"/>
      <c r="O27" s="142"/>
      <c r="P27" s="52">
        <f>COUNTIF($T$9:$T$88,"Vắng có phép")</f>
        <v>0</v>
      </c>
      <c r="Q27" s="52"/>
      <c r="R27" s="52"/>
      <c r="S27" s="53"/>
      <c r="T27" s="54" t="s">
        <v>32</v>
      </c>
      <c r="U27" s="53"/>
      <c r="V27" s="3"/>
    </row>
    <row r="28" spans="1:39" ht="16.5" hidden="1" x14ac:dyDescent="0.25">
      <c r="A28" s="2"/>
      <c r="B28" s="43"/>
      <c r="C28" s="44"/>
      <c r="D28" s="44"/>
      <c r="E28" s="45"/>
      <c r="F28" s="45"/>
      <c r="G28" s="45"/>
      <c r="H28" s="46"/>
      <c r="I28" s="47"/>
      <c r="J28" s="47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3"/>
    </row>
    <row r="29" spans="1:39" hidden="1" x14ac:dyDescent="0.25">
      <c r="B29" s="85" t="s">
        <v>50</v>
      </c>
      <c r="C29" s="85"/>
      <c r="D29" s="86">
        <f>COUNTIF(X10:X22,"Thi lại")</f>
        <v>13</v>
      </c>
      <c r="E29" s="87" t="s">
        <v>32</v>
      </c>
      <c r="F29" s="3"/>
      <c r="G29" s="3"/>
      <c r="H29" s="3"/>
      <c r="I29" s="3"/>
      <c r="J29" s="143"/>
      <c r="K29" s="143"/>
      <c r="L29" s="143"/>
      <c r="M29" s="143"/>
      <c r="N29" s="143"/>
      <c r="O29" s="143"/>
      <c r="P29" s="143"/>
      <c r="Q29" s="143"/>
      <c r="R29" s="143"/>
      <c r="S29" s="143"/>
      <c r="T29" s="143"/>
      <c r="U29" s="143"/>
      <c r="V29" s="3"/>
    </row>
    <row r="30" spans="1:39" hidden="1" x14ac:dyDescent="0.25">
      <c r="B30" s="85"/>
      <c r="C30" s="85"/>
      <c r="D30" s="86"/>
      <c r="E30" s="87"/>
      <c r="F30" s="3"/>
      <c r="G30" s="3"/>
      <c r="H30" s="3"/>
      <c r="I30" s="3"/>
      <c r="J30" s="143" t="s">
        <v>673</v>
      </c>
      <c r="K30" s="143"/>
      <c r="L30" s="143"/>
      <c r="M30" s="143"/>
      <c r="N30" s="143"/>
      <c r="O30" s="143"/>
      <c r="P30" s="143"/>
      <c r="Q30" s="143"/>
      <c r="R30" s="143"/>
      <c r="S30" s="143"/>
      <c r="T30" s="143"/>
      <c r="U30" s="143"/>
      <c r="V30" s="3"/>
    </row>
    <row r="31" spans="1:39" hidden="1" x14ac:dyDescent="0.25">
      <c r="A31" s="57"/>
      <c r="B31" s="129" t="s">
        <v>36</v>
      </c>
      <c r="C31" s="129"/>
      <c r="D31" s="129"/>
      <c r="E31" s="129"/>
      <c r="F31" s="129"/>
      <c r="G31" s="129"/>
      <c r="H31" s="129"/>
      <c r="I31" s="58"/>
      <c r="J31" s="144" t="s">
        <v>37</v>
      </c>
      <c r="K31" s="144"/>
      <c r="L31" s="144"/>
      <c r="M31" s="144"/>
      <c r="N31" s="144"/>
      <c r="O31" s="144"/>
      <c r="P31" s="144"/>
      <c r="Q31" s="144"/>
      <c r="R31" s="144"/>
      <c r="S31" s="144"/>
      <c r="T31" s="144"/>
      <c r="U31" s="144"/>
      <c r="V31" s="3"/>
    </row>
    <row r="32" spans="1:39" hidden="1" x14ac:dyDescent="0.25">
      <c r="A32" s="2"/>
      <c r="B32" s="43"/>
      <c r="C32" s="59"/>
      <c r="D32" s="59"/>
      <c r="E32" s="60"/>
      <c r="F32" s="60"/>
      <c r="G32" s="60"/>
      <c r="H32" s="61"/>
      <c r="I32" s="62"/>
      <c r="J32" s="62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</row>
    <row r="33" spans="1:39" s="2" customFormat="1" hidden="1" x14ac:dyDescent="0.25">
      <c r="B33" s="129" t="s">
        <v>38</v>
      </c>
      <c r="C33" s="129"/>
      <c r="D33" s="130" t="s">
        <v>681</v>
      </c>
      <c r="E33" s="130"/>
      <c r="F33" s="130"/>
      <c r="G33" s="130"/>
      <c r="H33" s="130"/>
      <c r="I33" s="62"/>
      <c r="J33" s="62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3"/>
      <c r="X33" s="66"/>
      <c r="Y33" s="66"/>
      <c r="Z33" s="66"/>
      <c r="AA33" s="66"/>
      <c r="AB33" s="66"/>
      <c r="AC33" s="66"/>
      <c r="AD33" s="66"/>
      <c r="AE33" s="66"/>
      <c r="AF33" s="66"/>
      <c r="AG33" s="66"/>
      <c r="AH33" s="66"/>
      <c r="AI33" s="66"/>
      <c r="AJ33" s="66"/>
      <c r="AK33" s="66"/>
      <c r="AL33" s="66"/>
      <c r="AM33" s="66"/>
    </row>
    <row r="34" spans="1:39" s="2" customFormat="1" hidden="1" x14ac:dyDescent="0.25">
      <c r="A34" s="1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X34" s="66"/>
      <c r="Y34" s="66"/>
      <c r="Z34" s="66"/>
      <c r="AA34" s="66"/>
      <c r="AB34" s="66"/>
      <c r="AC34" s="66"/>
      <c r="AD34" s="66"/>
      <c r="AE34" s="66"/>
      <c r="AF34" s="66"/>
      <c r="AG34" s="66"/>
      <c r="AH34" s="66"/>
      <c r="AI34" s="66"/>
      <c r="AJ34" s="66"/>
      <c r="AK34" s="66"/>
      <c r="AL34" s="66"/>
      <c r="AM34" s="66"/>
    </row>
    <row r="35" spans="1:39" s="2" customFormat="1" hidden="1" x14ac:dyDescent="0.25">
      <c r="A35" s="1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X35" s="66"/>
      <c r="Y35" s="66"/>
      <c r="Z35" s="66"/>
      <c r="AA35" s="66"/>
      <c r="AB35" s="66"/>
      <c r="AC35" s="66"/>
      <c r="AD35" s="66"/>
      <c r="AE35" s="66"/>
      <c r="AF35" s="66"/>
      <c r="AG35" s="66"/>
      <c r="AH35" s="66"/>
      <c r="AI35" s="66"/>
      <c r="AJ35" s="66"/>
      <c r="AK35" s="66"/>
      <c r="AL35" s="66"/>
      <c r="AM35" s="66"/>
    </row>
    <row r="36" spans="1:39" s="2" customFormat="1" hidden="1" x14ac:dyDescent="0.25">
      <c r="A36" s="1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X36" s="66"/>
      <c r="Y36" s="66"/>
      <c r="Z36" s="66"/>
      <c r="AA36" s="66"/>
      <c r="AB36" s="66"/>
      <c r="AC36" s="66"/>
      <c r="AD36" s="66"/>
      <c r="AE36" s="66"/>
      <c r="AF36" s="66"/>
      <c r="AG36" s="66"/>
      <c r="AH36" s="66"/>
      <c r="AI36" s="66"/>
      <c r="AJ36" s="66"/>
      <c r="AK36" s="66"/>
      <c r="AL36" s="66"/>
      <c r="AM36" s="66"/>
    </row>
    <row r="37" spans="1:39" s="2" customFormat="1" hidden="1" x14ac:dyDescent="0.25">
      <c r="A37" s="1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X37" s="66"/>
      <c r="Y37" s="66"/>
      <c r="Z37" s="66"/>
      <c r="AA37" s="66"/>
      <c r="AB37" s="66"/>
      <c r="AC37" s="66"/>
      <c r="AD37" s="66"/>
      <c r="AE37" s="66"/>
      <c r="AF37" s="66"/>
      <c r="AG37" s="66"/>
      <c r="AH37" s="66"/>
      <c r="AI37" s="66"/>
      <c r="AJ37" s="66"/>
      <c r="AK37" s="66"/>
      <c r="AL37" s="66"/>
      <c r="AM37" s="66"/>
    </row>
    <row r="38" spans="1:39" s="2" customFormat="1" hidden="1" x14ac:dyDescent="0.25">
      <c r="A38" s="1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X38" s="66"/>
      <c r="Y38" s="66"/>
      <c r="Z38" s="66"/>
      <c r="AA38" s="66"/>
      <c r="AB38" s="66"/>
      <c r="AC38" s="66"/>
      <c r="AD38" s="66"/>
      <c r="AE38" s="66"/>
      <c r="AF38" s="66"/>
      <c r="AG38" s="66"/>
      <c r="AH38" s="66"/>
      <c r="AI38" s="66"/>
      <c r="AJ38" s="66"/>
      <c r="AK38" s="66"/>
      <c r="AL38" s="66"/>
      <c r="AM38" s="66"/>
    </row>
    <row r="39" spans="1:39" s="2" customFormat="1" hidden="1" x14ac:dyDescent="0.25">
      <c r="A39" s="1"/>
      <c r="B39" s="140" t="s">
        <v>672</v>
      </c>
      <c r="C39" s="140"/>
      <c r="D39" s="140" t="s">
        <v>675</v>
      </c>
      <c r="E39" s="140"/>
      <c r="F39" s="140"/>
      <c r="G39" s="140"/>
      <c r="H39" s="140"/>
      <c r="I39" s="140"/>
      <c r="J39" s="140" t="s">
        <v>39</v>
      </c>
      <c r="K39" s="140"/>
      <c r="L39" s="140"/>
      <c r="M39" s="140"/>
      <c r="N39" s="140"/>
      <c r="O39" s="140"/>
      <c r="P39" s="140"/>
      <c r="Q39" s="140"/>
      <c r="R39" s="140"/>
      <c r="S39" s="140"/>
      <c r="T39" s="140"/>
      <c r="U39" s="140"/>
      <c r="V39" s="3"/>
      <c r="X39" s="66"/>
      <c r="Y39" s="66"/>
      <c r="Z39" s="66"/>
      <c r="AA39" s="66"/>
      <c r="AB39" s="66"/>
      <c r="AC39" s="66"/>
      <c r="AD39" s="66"/>
      <c r="AE39" s="66"/>
      <c r="AF39" s="66"/>
      <c r="AG39" s="66"/>
      <c r="AH39" s="66"/>
      <c r="AI39" s="66"/>
      <c r="AJ39" s="66"/>
      <c r="AK39" s="66"/>
      <c r="AL39" s="66"/>
      <c r="AM39" s="66"/>
    </row>
    <row r="40" spans="1:39" s="2" customFormat="1" x14ac:dyDescent="0.25">
      <c r="A40" s="1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X40" s="66"/>
      <c r="Y40" s="66"/>
      <c r="Z40" s="66"/>
      <c r="AA40" s="66"/>
      <c r="AB40" s="66"/>
      <c r="AC40" s="66"/>
      <c r="AD40" s="66"/>
      <c r="AE40" s="66"/>
      <c r="AF40" s="66"/>
      <c r="AG40" s="66"/>
      <c r="AH40" s="66"/>
      <c r="AI40" s="66"/>
      <c r="AJ40" s="66"/>
      <c r="AK40" s="66"/>
      <c r="AL40" s="66"/>
      <c r="AM40" s="66"/>
    </row>
    <row r="41" spans="1:39" s="2" customFormat="1" x14ac:dyDescent="0.25">
      <c r="A41" s="1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X41" s="66"/>
      <c r="Y41" s="66"/>
      <c r="Z41" s="66"/>
      <c r="AA41" s="66"/>
      <c r="AB41" s="66"/>
      <c r="AC41" s="66"/>
      <c r="AD41" s="66"/>
      <c r="AE41" s="66"/>
      <c r="AF41" s="66"/>
      <c r="AG41" s="66"/>
      <c r="AH41" s="66"/>
      <c r="AI41" s="66"/>
      <c r="AJ41" s="66"/>
      <c r="AK41" s="66"/>
      <c r="AL41" s="66"/>
      <c r="AM41" s="66"/>
    </row>
    <row r="42" spans="1:39" s="2" customFormat="1" ht="30.75" customHeight="1" x14ac:dyDescent="0.25">
      <c r="A42" s="1"/>
      <c r="B42" s="129" t="s">
        <v>40</v>
      </c>
      <c r="C42" s="129"/>
      <c r="D42" s="129"/>
      <c r="E42" s="129"/>
      <c r="F42" s="129"/>
      <c r="G42" s="129"/>
      <c r="H42" s="129"/>
      <c r="I42" s="58"/>
      <c r="J42" s="138" t="s">
        <v>82</v>
      </c>
      <c r="K42" s="144"/>
      <c r="L42" s="144"/>
      <c r="M42" s="144"/>
      <c r="N42" s="144"/>
      <c r="O42" s="144"/>
      <c r="P42" s="144"/>
      <c r="Q42" s="144"/>
      <c r="R42" s="144"/>
      <c r="S42" s="144"/>
      <c r="T42" s="144"/>
      <c r="U42" s="144"/>
      <c r="V42" s="3"/>
      <c r="X42" s="66"/>
      <c r="Y42" s="66"/>
      <c r="Z42" s="66"/>
      <c r="AA42" s="66"/>
      <c r="AB42" s="66"/>
      <c r="AC42" s="66"/>
      <c r="AD42" s="66"/>
      <c r="AE42" s="66"/>
      <c r="AF42" s="66"/>
      <c r="AG42" s="66"/>
      <c r="AH42" s="66"/>
      <c r="AI42" s="66"/>
      <c r="AJ42" s="66"/>
      <c r="AK42" s="66"/>
      <c r="AL42" s="66"/>
      <c r="AM42" s="66"/>
    </row>
    <row r="43" spans="1:39" s="2" customFormat="1" x14ac:dyDescent="0.25">
      <c r="A43" s="1"/>
      <c r="B43" s="43"/>
      <c r="C43" s="59"/>
      <c r="D43" s="59"/>
      <c r="E43" s="60"/>
      <c r="F43" s="60"/>
      <c r="G43" s="60"/>
      <c r="H43" s="61"/>
      <c r="I43" s="62"/>
      <c r="J43" s="62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1"/>
      <c r="X43" s="66"/>
      <c r="Y43" s="66"/>
      <c r="Z43" s="66"/>
      <c r="AA43" s="66"/>
      <c r="AB43" s="66"/>
      <c r="AC43" s="66"/>
      <c r="AD43" s="66"/>
      <c r="AE43" s="66"/>
      <c r="AF43" s="66"/>
      <c r="AG43" s="66"/>
      <c r="AH43" s="66"/>
      <c r="AI43" s="66"/>
      <c r="AJ43" s="66"/>
      <c r="AK43" s="66"/>
      <c r="AL43" s="66"/>
      <c r="AM43" s="66"/>
    </row>
    <row r="44" spans="1:39" s="2" customFormat="1" x14ac:dyDescent="0.25">
      <c r="A44" s="1"/>
      <c r="B44" s="129" t="s">
        <v>38</v>
      </c>
      <c r="C44" s="129"/>
      <c r="D44" s="130" t="s">
        <v>187</v>
      </c>
      <c r="E44" s="130"/>
      <c r="F44" s="130"/>
      <c r="G44" s="130"/>
      <c r="H44" s="130"/>
      <c r="I44" s="62"/>
      <c r="J44" s="62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1"/>
      <c r="X44" s="66"/>
      <c r="Y44" s="66"/>
      <c r="Z44" s="66"/>
      <c r="AA44" s="66"/>
      <c r="AB44" s="66"/>
      <c r="AC44" s="66"/>
      <c r="AD44" s="66"/>
      <c r="AE44" s="66"/>
      <c r="AF44" s="66"/>
      <c r="AG44" s="66"/>
      <c r="AH44" s="66"/>
      <c r="AI44" s="66"/>
      <c r="AJ44" s="66"/>
      <c r="AK44" s="66"/>
      <c r="AL44" s="66"/>
      <c r="AM44" s="66"/>
    </row>
    <row r="45" spans="1:39" s="2" customFormat="1" x14ac:dyDescent="0.25">
      <c r="A45" s="1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1"/>
      <c r="X45" s="66"/>
      <c r="Y45" s="66"/>
      <c r="Z45" s="66"/>
      <c r="AA45" s="66"/>
      <c r="AB45" s="66"/>
      <c r="AC45" s="66"/>
      <c r="AD45" s="66"/>
      <c r="AE45" s="66"/>
      <c r="AF45" s="66"/>
      <c r="AG45" s="66"/>
      <c r="AH45" s="66"/>
      <c r="AI45" s="66"/>
      <c r="AJ45" s="66"/>
      <c r="AK45" s="66"/>
      <c r="AL45" s="66"/>
      <c r="AM45" s="66"/>
    </row>
    <row r="49" spans="2:21" x14ac:dyDescent="0.25">
      <c r="B49" s="139"/>
      <c r="C49" s="139"/>
      <c r="D49" s="139"/>
      <c r="E49" s="139"/>
      <c r="F49" s="139"/>
      <c r="G49" s="139"/>
      <c r="H49" s="139"/>
      <c r="I49" s="139"/>
      <c r="J49" s="139" t="s">
        <v>83</v>
      </c>
      <c r="K49" s="139"/>
      <c r="L49" s="139"/>
      <c r="M49" s="139"/>
      <c r="N49" s="139"/>
      <c r="O49" s="139"/>
      <c r="P49" s="139"/>
      <c r="Q49" s="139"/>
      <c r="R49" s="139"/>
      <c r="S49" s="139"/>
      <c r="T49" s="139"/>
      <c r="U49" s="139"/>
    </row>
  </sheetData>
  <sheetProtection formatCells="0" formatColumns="0" formatRows="0" insertColumns="0" insertRows="0" insertHyperlinks="0" deleteColumns="0" deleteRows="0" sort="0" autoFilter="0" pivotTables="0"/>
  <autoFilter ref="A8:AM22">
    <filterColumn colId="3" showButton="0"/>
  </autoFilter>
  <sortState ref="B10:T22">
    <sortCondition ref="E10:E22"/>
  </sortState>
  <mergeCells count="58">
    <mergeCell ref="J29:U29"/>
    <mergeCell ref="J30:U30"/>
    <mergeCell ref="B31:H31"/>
    <mergeCell ref="J31:U31"/>
    <mergeCell ref="B49:C49"/>
    <mergeCell ref="D49:I49"/>
    <mergeCell ref="J49:U49"/>
    <mergeCell ref="B39:C39"/>
    <mergeCell ref="D39:I39"/>
    <mergeCell ref="J39:U39"/>
    <mergeCell ref="B42:H42"/>
    <mergeCell ref="J42:U42"/>
    <mergeCell ref="B44:C44"/>
    <mergeCell ref="D44:H44"/>
    <mergeCell ref="I7:I8"/>
    <mergeCell ref="F27:O27"/>
    <mergeCell ref="K7:K8"/>
    <mergeCell ref="L7:L8"/>
    <mergeCell ref="M7:M8"/>
    <mergeCell ref="AJ4:AK6"/>
    <mergeCell ref="B33:C33"/>
    <mergeCell ref="D33:H33"/>
    <mergeCell ref="T7:T9"/>
    <mergeCell ref="U7:U9"/>
    <mergeCell ref="B9:G9"/>
    <mergeCell ref="B24:C24"/>
    <mergeCell ref="F25:O25"/>
    <mergeCell ref="F26:O26"/>
    <mergeCell ref="N7:N8"/>
    <mergeCell ref="O7:O8"/>
    <mergeCell ref="P7:P8"/>
    <mergeCell ref="Q7:Q9"/>
    <mergeCell ref="R7:R8"/>
    <mergeCell ref="S7:S8"/>
    <mergeCell ref="H7:H8"/>
    <mergeCell ref="AL4:AM6"/>
    <mergeCell ref="B5:C5"/>
    <mergeCell ref="G5:O5"/>
    <mergeCell ref="P5:U5"/>
    <mergeCell ref="B7:B8"/>
    <mergeCell ref="C7:C8"/>
    <mergeCell ref="D7:E8"/>
    <mergeCell ref="F7:F8"/>
    <mergeCell ref="G7:G8"/>
    <mergeCell ref="Y4:Y7"/>
    <mergeCell ref="Z4:Z7"/>
    <mergeCell ref="AA4:AA7"/>
    <mergeCell ref="AB4:AE6"/>
    <mergeCell ref="AF4:AG6"/>
    <mergeCell ref="AH4:AI6"/>
    <mergeCell ref="J7:J8"/>
    <mergeCell ref="B1:G1"/>
    <mergeCell ref="H1:U1"/>
    <mergeCell ref="B2:G2"/>
    <mergeCell ref="H2:U2"/>
    <mergeCell ref="B4:C4"/>
    <mergeCell ref="D4:O4"/>
    <mergeCell ref="P4:U4"/>
  </mergeCells>
  <conditionalFormatting sqref="P10:P22 H10:N22">
    <cfRule type="cellIs" dxfId="39" priority="17" operator="greaterThan">
      <formula>10</formula>
    </cfRule>
  </conditionalFormatting>
  <conditionalFormatting sqref="O50:O1048576 O1:O4 O40:O41 O6:O38">
    <cfRule type="duplicateValues" dxfId="38" priority="16"/>
  </conditionalFormatting>
  <conditionalFormatting sqref="C50:C1048576 C1:C38 C40:C41">
    <cfRule type="duplicateValues" dxfId="37" priority="15"/>
  </conditionalFormatting>
  <conditionalFormatting sqref="O42:O49">
    <cfRule type="duplicateValues" dxfId="36" priority="14"/>
  </conditionalFormatting>
  <conditionalFormatting sqref="C42:C49">
    <cfRule type="duplicateValues" dxfId="35" priority="13"/>
  </conditionalFormatting>
  <conditionalFormatting sqref="C39">
    <cfRule type="duplicateValues" dxfId="34" priority="3"/>
  </conditionalFormatting>
  <conditionalFormatting sqref="O39">
    <cfRule type="duplicateValues" dxfId="33" priority="2"/>
  </conditionalFormatting>
  <conditionalFormatting sqref="O5">
    <cfRule type="duplicateValues" dxfId="32" priority="1"/>
  </conditionalFormatting>
  <dataValidations count="1">
    <dataValidation allowBlank="1" showInputMessage="1" showErrorMessage="1" errorTitle="Không xóa dữ liệu" error="Không xóa dữ liệu" prompt="Không xóa dữ liệu" sqref="D27 Y2:AM8 X10:X22"/>
  </dataValidations>
  <pageMargins left="3.937007874015748E-2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-0.249977111117893"/>
  </sheetPr>
  <dimension ref="A1:AM113"/>
  <sheetViews>
    <sheetView workbookViewId="0">
      <pane ySplit="3" topLeftCell="A14" activePane="bottomLeft" state="frozen"/>
      <selection activeCell="P5" sqref="P5:U5"/>
      <selection pane="bottomLeft" activeCell="AA22" sqref="AA22"/>
    </sheetView>
  </sheetViews>
  <sheetFormatPr defaultColWidth="9" defaultRowHeight="15.75" x14ac:dyDescent="0.25"/>
  <cols>
    <col min="1" max="1" width="0.625" style="1" customWidth="1"/>
    <col min="2" max="2" width="3.25" style="1" customWidth="1"/>
    <col min="3" max="3" width="10" style="1" customWidth="1"/>
    <col min="4" max="4" width="13.875" style="1" customWidth="1"/>
    <col min="5" max="5" width="5.75" style="1" customWidth="1"/>
    <col min="6" max="6" width="8.125" style="1" customWidth="1"/>
    <col min="7" max="7" width="11.25" style="1" customWidth="1"/>
    <col min="8" max="9" width="4.375" style="1" customWidth="1"/>
    <col min="10" max="10" width="4.375" style="1" hidden="1" customWidth="1"/>
    <col min="11" max="11" width="4.375" style="1" customWidth="1"/>
    <col min="12" max="12" width="3.25" style="1" customWidth="1"/>
    <col min="13" max="13" width="3.5" style="1" customWidth="1"/>
    <col min="14" max="14" width="9" style="1" customWidth="1"/>
    <col min="15" max="15" width="9.125" style="1" hidden="1" customWidth="1"/>
    <col min="16" max="16" width="4.875" style="1" hidden="1" customWidth="1"/>
    <col min="17" max="18" width="6.5" style="1" hidden="1" customWidth="1"/>
    <col min="19" max="19" width="11.875" style="1" hidden="1" customWidth="1"/>
    <col min="20" max="20" width="10.5" style="1" customWidth="1"/>
    <col min="21" max="21" width="7.5" style="1" customWidth="1"/>
    <col min="22" max="22" width="2.875" style="1" customWidth="1"/>
    <col min="23" max="23" width="2.875" style="2" customWidth="1"/>
    <col min="24" max="24" width="0" style="66" hidden="1" customWidth="1"/>
    <col min="25" max="25" width="9.125" style="66" bestFit="1" customWidth="1"/>
    <col min="26" max="26" width="9" style="66"/>
    <col min="27" max="27" width="10.375" style="66" bestFit="1" customWidth="1"/>
    <col min="28" max="28" width="9.125" style="66" bestFit="1" customWidth="1"/>
    <col min="29" max="39" width="9" style="66"/>
    <col min="40" max="16384" width="9" style="1"/>
  </cols>
  <sheetData>
    <row r="1" spans="2:39" ht="27.75" customHeight="1" x14ac:dyDescent="0.3">
      <c r="B1" s="109" t="s">
        <v>0</v>
      </c>
      <c r="C1" s="109"/>
      <c r="D1" s="109"/>
      <c r="E1" s="109"/>
      <c r="F1" s="109"/>
      <c r="G1" s="109"/>
      <c r="H1" s="110" t="s">
        <v>685</v>
      </c>
      <c r="I1" s="110"/>
      <c r="J1" s="110"/>
      <c r="K1" s="110"/>
      <c r="L1" s="110"/>
      <c r="M1" s="110"/>
      <c r="N1" s="110"/>
      <c r="O1" s="110"/>
      <c r="P1" s="110"/>
      <c r="Q1" s="110"/>
      <c r="R1" s="110"/>
      <c r="S1" s="110"/>
      <c r="T1" s="110"/>
      <c r="U1" s="110"/>
      <c r="V1" s="3"/>
    </row>
    <row r="2" spans="2:39" ht="25.5" customHeight="1" x14ac:dyDescent="0.25">
      <c r="B2" s="111" t="s">
        <v>1</v>
      </c>
      <c r="C2" s="111"/>
      <c r="D2" s="111"/>
      <c r="E2" s="111"/>
      <c r="F2" s="111"/>
      <c r="G2" s="111"/>
      <c r="H2" s="112" t="s">
        <v>689</v>
      </c>
      <c r="I2" s="112"/>
      <c r="J2" s="112"/>
      <c r="K2" s="112"/>
      <c r="L2" s="112"/>
      <c r="M2" s="112"/>
      <c r="N2" s="112"/>
      <c r="O2" s="112"/>
      <c r="P2" s="112"/>
      <c r="Q2" s="112"/>
      <c r="R2" s="112"/>
      <c r="S2" s="112"/>
      <c r="T2" s="112"/>
      <c r="U2" s="112"/>
      <c r="V2" s="4"/>
      <c r="W2" s="5"/>
      <c r="AE2" s="67"/>
      <c r="AF2" s="68"/>
      <c r="AG2" s="67"/>
      <c r="AH2" s="67"/>
      <c r="AI2" s="67"/>
      <c r="AJ2" s="68"/>
      <c r="AK2" s="67"/>
    </row>
    <row r="3" spans="2:39" ht="4.5" customHeight="1" x14ac:dyDescent="0.25">
      <c r="B3" s="6"/>
      <c r="C3" s="6"/>
      <c r="D3" s="6"/>
      <c r="E3" s="6"/>
      <c r="F3" s="6"/>
      <c r="G3" s="7"/>
      <c r="H3" s="7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4"/>
      <c r="W3" s="5"/>
      <c r="AF3" s="69"/>
      <c r="AJ3" s="69"/>
    </row>
    <row r="4" spans="2:39" ht="23.25" customHeight="1" x14ac:dyDescent="0.25">
      <c r="B4" s="113" t="s">
        <v>2</v>
      </c>
      <c r="C4" s="113"/>
      <c r="D4" s="114" t="s">
        <v>189</v>
      </c>
      <c r="E4" s="114"/>
      <c r="F4" s="114"/>
      <c r="G4" s="114"/>
      <c r="H4" s="114"/>
      <c r="I4" s="114"/>
      <c r="J4" s="114"/>
      <c r="K4" s="114"/>
      <c r="L4" s="114"/>
      <c r="M4" s="114"/>
      <c r="N4" s="114"/>
      <c r="O4" s="114"/>
      <c r="P4" s="116" t="s">
        <v>326</v>
      </c>
      <c r="Q4" s="116"/>
      <c r="R4" s="116"/>
      <c r="S4" s="116"/>
      <c r="T4" s="116"/>
      <c r="U4" s="116"/>
      <c r="X4" s="67"/>
      <c r="Y4" s="117" t="s">
        <v>47</v>
      </c>
      <c r="Z4" s="117" t="s">
        <v>8</v>
      </c>
      <c r="AA4" s="117" t="s">
        <v>46</v>
      </c>
      <c r="AB4" s="117" t="s">
        <v>45</v>
      </c>
      <c r="AC4" s="117"/>
      <c r="AD4" s="117"/>
      <c r="AE4" s="117"/>
      <c r="AF4" s="117" t="s">
        <v>44</v>
      </c>
      <c r="AG4" s="117"/>
      <c r="AH4" s="117" t="s">
        <v>42</v>
      </c>
      <c r="AI4" s="117"/>
      <c r="AJ4" s="117" t="s">
        <v>43</v>
      </c>
      <c r="AK4" s="117"/>
      <c r="AL4" s="117" t="s">
        <v>41</v>
      </c>
      <c r="AM4" s="117"/>
    </row>
    <row r="5" spans="2:39" ht="17.25" customHeight="1" x14ac:dyDescent="0.25">
      <c r="B5" s="118" t="s">
        <v>3</v>
      </c>
      <c r="C5" s="118"/>
      <c r="D5" s="9"/>
      <c r="G5" s="119" t="s">
        <v>690</v>
      </c>
      <c r="H5" s="119"/>
      <c r="I5" s="119"/>
      <c r="J5" s="119"/>
      <c r="K5" s="119"/>
      <c r="L5" s="119"/>
      <c r="M5" s="119"/>
      <c r="N5" s="119"/>
      <c r="O5" s="119"/>
      <c r="P5" s="119" t="s">
        <v>686</v>
      </c>
      <c r="Q5" s="119"/>
      <c r="R5" s="119"/>
      <c r="S5" s="119"/>
      <c r="T5" s="119"/>
      <c r="U5" s="119"/>
      <c r="X5" s="67"/>
      <c r="Y5" s="117"/>
      <c r="Z5" s="117"/>
      <c r="AA5" s="117"/>
      <c r="AB5" s="117"/>
      <c r="AC5" s="117"/>
      <c r="AD5" s="117"/>
      <c r="AE5" s="117"/>
      <c r="AF5" s="117"/>
      <c r="AG5" s="117"/>
      <c r="AH5" s="117"/>
      <c r="AI5" s="117"/>
      <c r="AJ5" s="117"/>
      <c r="AK5" s="117"/>
      <c r="AL5" s="117"/>
      <c r="AM5" s="117"/>
    </row>
    <row r="6" spans="2:39" ht="5.25" customHeight="1" x14ac:dyDescent="0.25"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1"/>
      <c r="P6" s="63"/>
      <c r="Q6" s="3"/>
      <c r="R6" s="3"/>
      <c r="S6" s="3"/>
      <c r="T6" s="3"/>
      <c r="U6" s="3"/>
      <c r="X6" s="67"/>
      <c r="Y6" s="117"/>
      <c r="Z6" s="117"/>
      <c r="AA6" s="117"/>
      <c r="AB6" s="117"/>
      <c r="AC6" s="117"/>
      <c r="AD6" s="117"/>
      <c r="AE6" s="117"/>
      <c r="AF6" s="117"/>
      <c r="AG6" s="117"/>
      <c r="AH6" s="117"/>
      <c r="AI6" s="117"/>
      <c r="AJ6" s="117"/>
      <c r="AK6" s="117"/>
      <c r="AL6" s="117"/>
      <c r="AM6" s="117"/>
    </row>
    <row r="7" spans="2:39" ht="33" customHeight="1" x14ac:dyDescent="0.25">
      <c r="B7" s="120" t="s">
        <v>4</v>
      </c>
      <c r="C7" s="122" t="s">
        <v>5</v>
      </c>
      <c r="D7" s="124" t="s">
        <v>6</v>
      </c>
      <c r="E7" s="125"/>
      <c r="F7" s="120" t="s">
        <v>7</v>
      </c>
      <c r="G7" s="120" t="s">
        <v>8</v>
      </c>
      <c r="H7" s="128" t="s">
        <v>9</v>
      </c>
      <c r="I7" s="128" t="s">
        <v>10</v>
      </c>
      <c r="J7" s="128" t="s">
        <v>11</v>
      </c>
      <c r="K7" s="128" t="s">
        <v>12</v>
      </c>
      <c r="L7" s="136" t="s">
        <v>13</v>
      </c>
      <c r="M7" s="136" t="s">
        <v>14</v>
      </c>
      <c r="N7" s="136" t="s">
        <v>15</v>
      </c>
      <c r="O7" s="137" t="s">
        <v>16</v>
      </c>
      <c r="P7" s="136" t="s">
        <v>17</v>
      </c>
      <c r="Q7" s="120" t="s">
        <v>18</v>
      </c>
      <c r="R7" s="136" t="s">
        <v>19</v>
      </c>
      <c r="S7" s="120" t="s">
        <v>20</v>
      </c>
      <c r="T7" s="120" t="s">
        <v>21</v>
      </c>
      <c r="U7" s="120" t="s">
        <v>22</v>
      </c>
      <c r="X7" s="67"/>
      <c r="Y7" s="117"/>
      <c r="Z7" s="117"/>
      <c r="AA7" s="117"/>
      <c r="AB7" s="70" t="s">
        <v>23</v>
      </c>
      <c r="AC7" s="70" t="s">
        <v>24</v>
      </c>
      <c r="AD7" s="70" t="s">
        <v>25</v>
      </c>
      <c r="AE7" s="70" t="s">
        <v>26</v>
      </c>
      <c r="AF7" s="70" t="s">
        <v>27</v>
      </c>
      <c r="AG7" s="70" t="s">
        <v>26</v>
      </c>
      <c r="AH7" s="70" t="s">
        <v>27</v>
      </c>
      <c r="AI7" s="70" t="s">
        <v>26</v>
      </c>
      <c r="AJ7" s="70" t="s">
        <v>27</v>
      </c>
      <c r="AK7" s="70" t="s">
        <v>26</v>
      </c>
      <c r="AL7" s="70" t="s">
        <v>27</v>
      </c>
      <c r="AM7" s="71" t="s">
        <v>26</v>
      </c>
    </row>
    <row r="8" spans="2:39" ht="33" customHeight="1" x14ac:dyDescent="0.25">
      <c r="B8" s="121"/>
      <c r="C8" s="123"/>
      <c r="D8" s="126"/>
      <c r="E8" s="127"/>
      <c r="F8" s="121"/>
      <c r="G8" s="121"/>
      <c r="H8" s="128"/>
      <c r="I8" s="128"/>
      <c r="J8" s="128"/>
      <c r="K8" s="128"/>
      <c r="L8" s="136"/>
      <c r="M8" s="136"/>
      <c r="N8" s="136"/>
      <c r="O8" s="137"/>
      <c r="P8" s="136"/>
      <c r="Q8" s="131"/>
      <c r="R8" s="136"/>
      <c r="S8" s="121"/>
      <c r="T8" s="131"/>
      <c r="U8" s="131"/>
      <c r="W8" s="12"/>
      <c r="X8" s="67"/>
      <c r="Y8" s="72" t="str">
        <f>+D4</f>
        <v>Pháp luật đại cương</v>
      </c>
      <c r="Z8" s="73" t="str">
        <f>+P4</f>
        <v>Nhóm: BAS1221 - 3</v>
      </c>
      <c r="AA8" s="74">
        <f>+$AJ$8+$AL$8+$AH$8</f>
        <v>76</v>
      </c>
      <c r="AB8" s="68">
        <f>COUNTIF($T$9:$T$145,"Khiển trách")</f>
        <v>0</v>
      </c>
      <c r="AC8" s="68">
        <f>COUNTIF($T$9:$T$145,"Cảnh cáo")</f>
        <v>0</v>
      </c>
      <c r="AD8" s="68">
        <f>COUNTIF($T$9:$T$145,"Đình chỉ thi")</f>
        <v>0</v>
      </c>
      <c r="AE8" s="75">
        <f>+($AB$8+$AC$8+$AD$8)/$AA$8*100%</f>
        <v>0</v>
      </c>
      <c r="AF8" s="68">
        <f>SUM(COUNTIF($T$9:$T$143,"Vắng"),COUNTIF($T$9:$T$143,"Vắng có phép"))</f>
        <v>0</v>
      </c>
      <c r="AG8" s="76">
        <f>+$AF$8/$AA$8</f>
        <v>0</v>
      </c>
      <c r="AH8" s="77">
        <f>COUNTIF($X$9:$X$143,"Thi lại")</f>
        <v>19</v>
      </c>
      <c r="AI8" s="76">
        <f>+$AH$8/$AA$8</f>
        <v>0.25</v>
      </c>
      <c r="AJ8" s="77">
        <f>COUNTIF($X$9:$X$144,"Học lại")</f>
        <v>0</v>
      </c>
      <c r="AK8" s="76">
        <f>+$AJ$8/$AA$8</f>
        <v>0</v>
      </c>
      <c r="AL8" s="68">
        <f>COUNTIF($X$10:$X$144,"Đạt")</f>
        <v>57</v>
      </c>
      <c r="AM8" s="75">
        <f>+$AL$8/$AA$8</f>
        <v>0.75</v>
      </c>
    </row>
    <row r="9" spans="2:39" ht="14.25" customHeight="1" x14ac:dyDescent="0.25">
      <c r="B9" s="132" t="s">
        <v>28</v>
      </c>
      <c r="C9" s="133"/>
      <c r="D9" s="133"/>
      <c r="E9" s="133"/>
      <c r="F9" s="133"/>
      <c r="G9" s="134"/>
      <c r="H9" s="13">
        <v>10</v>
      </c>
      <c r="I9" s="13">
        <v>10</v>
      </c>
      <c r="J9" s="14"/>
      <c r="K9" s="13">
        <v>20</v>
      </c>
      <c r="L9" s="15"/>
      <c r="M9" s="16"/>
      <c r="N9" s="16"/>
      <c r="O9" s="17"/>
      <c r="P9" s="64">
        <f>100-(H9+I9+J9+K9)</f>
        <v>60</v>
      </c>
      <c r="Q9" s="121"/>
      <c r="R9" s="18"/>
      <c r="S9" s="18"/>
      <c r="T9" s="121"/>
      <c r="U9" s="121"/>
      <c r="X9" s="67"/>
      <c r="Y9" s="78"/>
      <c r="Z9" s="78"/>
      <c r="AA9" s="78"/>
      <c r="AB9" s="78"/>
      <c r="AC9" s="78"/>
      <c r="AD9" s="78"/>
      <c r="AE9" s="78"/>
      <c r="AF9" s="78"/>
      <c r="AG9" s="78"/>
      <c r="AH9" s="78"/>
      <c r="AI9" s="78"/>
      <c r="AJ9" s="78"/>
      <c r="AK9" s="78"/>
      <c r="AL9" s="78"/>
      <c r="AM9" s="78"/>
    </row>
    <row r="10" spans="2:39" ht="17.25" customHeight="1" x14ac:dyDescent="0.25">
      <c r="B10" s="29">
        <v>1</v>
      </c>
      <c r="C10" s="30" t="s">
        <v>327</v>
      </c>
      <c r="D10" s="31" t="s">
        <v>328</v>
      </c>
      <c r="E10" s="32" t="s">
        <v>114</v>
      </c>
      <c r="F10" s="33" t="s">
        <v>329</v>
      </c>
      <c r="G10" s="30" t="s">
        <v>330</v>
      </c>
      <c r="H10" s="34">
        <v>5</v>
      </c>
      <c r="I10" s="34">
        <v>6</v>
      </c>
      <c r="J10" s="34" t="s">
        <v>29</v>
      </c>
      <c r="K10" s="34">
        <v>6</v>
      </c>
      <c r="L10" s="35"/>
      <c r="M10" s="35"/>
      <c r="N10" s="35"/>
      <c r="O10" s="84"/>
      <c r="P10" s="99">
        <v>0</v>
      </c>
      <c r="Q10" s="37">
        <f t="shared" ref="Q10:Q41" si="0">ROUND(SUMPRODUCT(H10:P10,$H$9:$P$9)/100,1)</f>
        <v>2.2999999999999998</v>
      </c>
      <c r="R10" s="38" t="str">
        <f t="shared" ref="R10:R41" si="1"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F</v>
      </c>
      <c r="S10" s="38" t="str">
        <f t="shared" ref="S10:S41" si="2">IF($Q10&lt;4,"Kém",IF(AND($Q10&gt;=4,$Q10&lt;=5.4),"Trung bình yếu",IF(AND($Q10&gt;=5.5,$Q10&lt;=6.9),"Trung bình",IF(AND($Q10&gt;=7,$Q10&lt;=8.4),"Khá",IF(AND($Q10&gt;=8.5,$Q10&lt;=10),"Giỏi","")))))</f>
        <v>Kém</v>
      </c>
      <c r="T10" s="40" t="str">
        <f t="shared" ref="T10:T41" si="3">+IF(OR($H10=0,$I10=0,$J10=0,$K10=0),"Không đủ ĐKDT","")</f>
        <v/>
      </c>
      <c r="U10" s="41" t="s">
        <v>696</v>
      </c>
      <c r="V10" s="3"/>
      <c r="W10" s="28"/>
      <c r="X10" s="100" t="str">
        <f t="shared" ref="X10:X73" si="4">IF(T10="Không đủ ĐKDT","Học lại",IF(T10="Đình chỉ thi","Học lại",IF(AND(MID(G10,2,2)&lt;"12",T10="Vắng"),"Thi lại",IF(T10="Vắng có phép", "Thi lại",IF(AND((MID(G10,2,2)&lt;"12"),Q10&lt;4.5),"Thi lại",IF(AND((MID(G10,2,2)&lt;"16"),Q10&lt;4),"Học lại",IF(AND((MID(G10,2,2)&gt;"15"),Q10&lt;4),"Thi lại","Đạt")))))))</f>
        <v>Thi lại</v>
      </c>
      <c r="Y10" s="78"/>
      <c r="Z10" s="78"/>
      <c r="AA10" s="78"/>
      <c r="AB10" s="70"/>
      <c r="AC10" s="70"/>
      <c r="AD10" s="70"/>
      <c r="AE10" s="70"/>
      <c r="AF10" s="69"/>
      <c r="AG10" s="70"/>
      <c r="AH10" s="70"/>
      <c r="AI10" s="70"/>
      <c r="AJ10" s="70"/>
      <c r="AK10" s="70"/>
      <c r="AL10" s="70"/>
      <c r="AM10" s="71"/>
    </row>
    <row r="11" spans="2:39" ht="17.25" customHeight="1" x14ac:dyDescent="0.25">
      <c r="B11" s="29">
        <v>2</v>
      </c>
      <c r="C11" s="30" t="s">
        <v>331</v>
      </c>
      <c r="D11" s="31" t="s">
        <v>102</v>
      </c>
      <c r="E11" s="32" t="s">
        <v>53</v>
      </c>
      <c r="F11" s="33" t="s">
        <v>332</v>
      </c>
      <c r="G11" s="30" t="s">
        <v>330</v>
      </c>
      <c r="H11" s="34">
        <v>8</v>
      </c>
      <c r="I11" s="34">
        <v>6</v>
      </c>
      <c r="J11" s="34" t="s">
        <v>29</v>
      </c>
      <c r="K11" s="34">
        <v>6</v>
      </c>
      <c r="L11" s="35"/>
      <c r="M11" s="35"/>
      <c r="N11" s="35"/>
      <c r="O11" s="84"/>
      <c r="P11" s="36">
        <v>0</v>
      </c>
      <c r="Q11" s="37">
        <f t="shared" si="0"/>
        <v>2.6</v>
      </c>
      <c r="R11" s="38" t="str">
        <f t="shared" si="1"/>
        <v>F</v>
      </c>
      <c r="S11" s="39" t="str">
        <f t="shared" si="2"/>
        <v>Kém</v>
      </c>
      <c r="T11" s="40" t="str">
        <f t="shared" si="3"/>
        <v/>
      </c>
      <c r="U11" s="41" t="s">
        <v>696</v>
      </c>
      <c r="V11" s="3"/>
      <c r="W11" s="28"/>
      <c r="X11" s="100" t="str">
        <f t="shared" si="4"/>
        <v>Thi lại</v>
      </c>
      <c r="Y11" s="79"/>
      <c r="Z11" s="79"/>
      <c r="AA11" s="90"/>
      <c r="AB11" s="69"/>
      <c r="AC11" s="69"/>
      <c r="AD11" s="69"/>
      <c r="AE11" s="80"/>
      <c r="AF11" s="69"/>
      <c r="AG11" s="81"/>
      <c r="AH11" s="82"/>
      <c r="AI11" s="81"/>
      <c r="AJ11" s="82"/>
      <c r="AK11" s="81"/>
      <c r="AL11" s="69"/>
      <c r="AM11" s="80"/>
    </row>
    <row r="12" spans="2:39" ht="17.25" customHeight="1" x14ac:dyDescent="0.25">
      <c r="B12" s="29">
        <v>3</v>
      </c>
      <c r="C12" s="30" t="s">
        <v>333</v>
      </c>
      <c r="D12" s="31" t="s">
        <v>334</v>
      </c>
      <c r="E12" s="32" t="s">
        <v>53</v>
      </c>
      <c r="F12" s="33" t="s">
        <v>295</v>
      </c>
      <c r="G12" s="30" t="s">
        <v>330</v>
      </c>
      <c r="H12" s="34">
        <v>8</v>
      </c>
      <c r="I12" s="34">
        <v>6</v>
      </c>
      <c r="J12" s="34" t="s">
        <v>29</v>
      </c>
      <c r="K12" s="34">
        <v>6</v>
      </c>
      <c r="L12" s="42"/>
      <c r="M12" s="42"/>
      <c r="N12" s="42"/>
      <c r="O12" s="84"/>
      <c r="P12" s="36">
        <v>2</v>
      </c>
      <c r="Q12" s="37">
        <f t="shared" si="0"/>
        <v>3.8</v>
      </c>
      <c r="R12" s="38" t="str">
        <f t="shared" si="1"/>
        <v>F</v>
      </c>
      <c r="S12" s="39" t="str">
        <f t="shared" si="2"/>
        <v>Kém</v>
      </c>
      <c r="T12" s="40" t="str">
        <f t="shared" si="3"/>
        <v/>
      </c>
      <c r="U12" s="41" t="s">
        <v>696</v>
      </c>
      <c r="V12" s="3"/>
      <c r="W12" s="28"/>
      <c r="X12" s="100" t="str">
        <f t="shared" si="4"/>
        <v>Thi lại</v>
      </c>
      <c r="Y12" s="67"/>
      <c r="Z12" s="67"/>
      <c r="AA12" s="67"/>
      <c r="AB12" s="67"/>
      <c r="AC12" s="67"/>
      <c r="AD12" s="67"/>
      <c r="AE12" s="67"/>
      <c r="AF12" s="67"/>
      <c r="AG12" s="67"/>
      <c r="AH12" s="67"/>
      <c r="AI12" s="67"/>
      <c r="AJ12" s="67"/>
      <c r="AK12" s="67"/>
      <c r="AL12" s="67"/>
      <c r="AM12" s="67"/>
    </row>
    <row r="13" spans="2:39" ht="17.25" customHeight="1" x14ac:dyDescent="0.25">
      <c r="B13" s="29">
        <v>4</v>
      </c>
      <c r="C13" s="30" t="s">
        <v>434</v>
      </c>
      <c r="D13" s="31" t="s">
        <v>435</v>
      </c>
      <c r="E13" s="32" t="s">
        <v>120</v>
      </c>
      <c r="F13" s="33" t="s">
        <v>221</v>
      </c>
      <c r="G13" s="30" t="s">
        <v>422</v>
      </c>
      <c r="H13" s="34">
        <v>10</v>
      </c>
      <c r="I13" s="34">
        <v>6</v>
      </c>
      <c r="J13" s="34" t="s">
        <v>29</v>
      </c>
      <c r="K13" s="34">
        <v>6</v>
      </c>
      <c r="L13" s="42"/>
      <c r="M13" s="42"/>
      <c r="N13" s="42"/>
      <c r="O13" s="84"/>
      <c r="P13" s="36">
        <v>1</v>
      </c>
      <c r="Q13" s="37">
        <f t="shared" si="0"/>
        <v>3.4</v>
      </c>
      <c r="R13" s="38" t="str">
        <f t="shared" si="1"/>
        <v>F</v>
      </c>
      <c r="S13" s="39" t="str">
        <f t="shared" si="2"/>
        <v>Kém</v>
      </c>
      <c r="T13" s="40" t="str">
        <f t="shared" si="3"/>
        <v/>
      </c>
      <c r="U13" s="41" t="s">
        <v>696</v>
      </c>
      <c r="V13" s="3"/>
      <c r="W13" s="28"/>
      <c r="X13" s="100" t="str">
        <f t="shared" si="4"/>
        <v>Thi lại</v>
      </c>
      <c r="Y13" s="67"/>
      <c r="Z13" s="67"/>
      <c r="AA13" s="67"/>
      <c r="AB13" s="67"/>
      <c r="AC13" s="67"/>
      <c r="AD13" s="67"/>
      <c r="AE13" s="67"/>
      <c r="AF13" s="67"/>
      <c r="AG13" s="67"/>
      <c r="AH13" s="67"/>
      <c r="AI13" s="67"/>
      <c r="AJ13" s="67"/>
      <c r="AK13" s="67"/>
      <c r="AL13" s="67"/>
      <c r="AM13" s="67"/>
    </row>
    <row r="14" spans="2:39" ht="17.25" customHeight="1" x14ac:dyDescent="0.25">
      <c r="B14" s="29">
        <v>5</v>
      </c>
      <c r="C14" s="30" t="s">
        <v>349</v>
      </c>
      <c r="D14" s="31" t="s">
        <v>350</v>
      </c>
      <c r="E14" s="32" t="s">
        <v>57</v>
      </c>
      <c r="F14" s="33" t="s">
        <v>295</v>
      </c>
      <c r="G14" s="30" t="s">
        <v>330</v>
      </c>
      <c r="H14" s="34">
        <v>8</v>
      </c>
      <c r="I14" s="34">
        <v>6</v>
      </c>
      <c r="J14" s="34" t="s">
        <v>29</v>
      </c>
      <c r="K14" s="34">
        <v>6</v>
      </c>
      <c r="L14" s="42"/>
      <c r="M14" s="42"/>
      <c r="N14" s="42"/>
      <c r="O14" s="84"/>
      <c r="P14" s="36">
        <v>0</v>
      </c>
      <c r="Q14" s="37">
        <f t="shared" si="0"/>
        <v>2.6</v>
      </c>
      <c r="R14" s="38" t="str">
        <f t="shared" si="1"/>
        <v>F</v>
      </c>
      <c r="S14" s="39" t="str">
        <f t="shared" si="2"/>
        <v>Kém</v>
      </c>
      <c r="T14" s="40" t="str">
        <f t="shared" si="3"/>
        <v/>
      </c>
      <c r="U14" s="41" t="s">
        <v>696</v>
      </c>
      <c r="V14" s="3"/>
      <c r="W14" s="28"/>
      <c r="X14" s="100" t="str">
        <f t="shared" si="4"/>
        <v>Thi lại</v>
      </c>
      <c r="Y14" s="67"/>
      <c r="Z14" s="67"/>
      <c r="AA14" s="67"/>
      <c r="AB14" s="67"/>
      <c r="AC14" s="67"/>
      <c r="AD14" s="67"/>
      <c r="AE14" s="67"/>
      <c r="AF14" s="67"/>
      <c r="AG14" s="67"/>
      <c r="AH14" s="67"/>
      <c r="AI14" s="67"/>
      <c r="AJ14" s="67"/>
      <c r="AK14" s="67"/>
      <c r="AL14" s="67"/>
      <c r="AM14" s="67"/>
    </row>
    <row r="15" spans="2:39" ht="17.25" customHeight="1" x14ac:dyDescent="0.25">
      <c r="B15" s="29">
        <v>6</v>
      </c>
      <c r="C15" s="30" t="s">
        <v>340</v>
      </c>
      <c r="D15" s="31" t="s">
        <v>161</v>
      </c>
      <c r="E15" s="32" t="s">
        <v>84</v>
      </c>
      <c r="F15" s="33" t="s">
        <v>341</v>
      </c>
      <c r="G15" s="30" t="s">
        <v>330</v>
      </c>
      <c r="H15" s="34">
        <v>6</v>
      </c>
      <c r="I15" s="34">
        <v>6</v>
      </c>
      <c r="J15" s="34" t="s">
        <v>29</v>
      </c>
      <c r="K15" s="34">
        <v>6</v>
      </c>
      <c r="L15" s="35"/>
      <c r="M15" s="42"/>
      <c r="N15" s="42"/>
      <c r="O15" s="84"/>
      <c r="P15" s="36">
        <v>0</v>
      </c>
      <c r="Q15" s="37">
        <f t="shared" si="0"/>
        <v>2.4</v>
      </c>
      <c r="R15" s="38" t="str">
        <f t="shared" si="1"/>
        <v>F</v>
      </c>
      <c r="S15" s="39" t="str">
        <f t="shared" si="2"/>
        <v>Kém</v>
      </c>
      <c r="T15" s="40" t="str">
        <f t="shared" si="3"/>
        <v/>
      </c>
      <c r="U15" s="41" t="s">
        <v>696</v>
      </c>
      <c r="V15" s="3"/>
      <c r="W15" s="28"/>
      <c r="X15" s="100" t="str">
        <f t="shared" si="4"/>
        <v>Thi lại</v>
      </c>
      <c r="Y15" s="67"/>
      <c r="Z15" s="67"/>
      <c r="AA15" s="67"/>
      <c r="AB15" s="67"/>
      <c r="AC15" s="67"/>
      <c r="AD15" s="67"/>
      <c r="AE15" s="67"/>
      <c r="AF15" s="67"/>
      <c r="AG15" s="67"/>
      <c r="AH15" s="67"/>
      <c r="AI15" s="67"/>
      <c r="AJ15" s="67"/>
      <c r="AK15" s="67"/>
      <c r="AL15" s="67"/>
      <c r="AM15" s="67"/>
    </row>
    <row r="16" spans="2:39" ht="17.25" customHeight="1" x14ac:dyDescent="0.25">
      <c r="B16" s="29">
        <v>7</v>
      </c>
      <c r="C16" s="30" t="s">
        <v>342</v>
      </c>
      <c r="D16" s="31" t="s">
        <v>343</v>
      </c>
      <c r="E16" s="32" t="s">
        <v>344</v>
      </c>
      <c r="F16" s="33" t="s">
        <v>345</v>
      </c>
      <c r="G16" s="30" t="s">
        <v>330</v>
      </c>
      <c r="H16" s="34">
        <v>10</v>
      </c>
      <c r="I16" s="34">
        <v>6</v>
      </c>
      <c r="J16" s="34" t="s">
        <v>29</v>
      </c>
      <c r="K16" s="34">
        <v>6</v>
      </c>
      <c r="L16" s="42"/>
      <c r="M16" s="42"/>
      <c r="N16" s="42"/>
      <c r="O16" s="84"/>
      <c r="P16" s="36">
        <v>0</v>
      </c>
      <c r="Q16" s="37">
        <f t="shared" si="0"/>
        <v>2.8</v>
      </c>
      <c r="R16" s="38" t="str">
        <f t="shared" si="1"/>
        <v>F</v>
      </c>
      <c r="S16" s="39" t="str">
        <f t="shared" si="2"/>
        <v>Kém</v>
      </c>
      <c r="T16" s="40" t="str">
        <f t="shared" si="3"/>
        <v/>
      </c>
      <c r="U16" s="41" t="s">
        <v>696</v>
      </c>
      <c r="V16" s="3"/>
      <c r="W16" s="28"/>
      <c r="X16" s="100" t="str">
        <f t="shared" si="4"/>
        <v>Thi lại</v>
      </c>
      <c r="Y16" s="67"/>
      <c r="Z16" s="67"/>
      <c r="AA16" s="67"/>
      <c r="AB16" s="67"/>
      <c r="AC16" s="67"/>
      <c r="AD16" s="67"/>
      <c r="AE16" s="67"/>
      <c r="AF16" s="67"/>
      <c r="AG16" s="67"/>
      <c r="AH16" s="67"/>
      <c r="AI16" s="67"/>
      <c r="AJ16" s="67"/>
      <c r="AK16" s="67"/>
      <c r="AL16" s="67"/>
      <c r="AM16" s="67"/>
    </row>
    <row r="17" spans="2:39" ht="17.25" customHeight="1" x14ac:dyDescent="0.25">
      <c r="B17" s="29">
        <v>8</v>
      </c>
      <c r="C17" s="30" t="s">
        <v>355</v>
      </c>
      <c r="D17" s="31" t="s">
        <v>94</v>
      </c>
      <c r="E17" s="32" t="s">
        <v>140</v>
      </c>
      <c r="F17" s="33" t="s">
        <v>356</v>
      </c>
      <c r="G17" s="30" t="s">
        <v>330</v>
      </c>
      <c r="H17" s="34">
        <v>8</v>
      </c>
      <c r="I17" s="34">
        <v>6</v>
      </c>
      <c r="J17" s="34" t="s">
        <v>29</v>
      </c>
      <c r="K17" s="34">
        <v>6</v>
      </c>
      <c r="L17" s="35"/>
      <c r="M17" s="42"/>
      <c r="N17" s="42"/>
      <c r="O17" s="84"/>
      <c r="P17" s="36">
        <v>0</v>
      </c>
      <c r="Q17" s="37">
        <f t="shared" si="0"/>
        <v>2.6</v>
      </c>
      <c r="R17" s="38" t="str">
        <f t="shared" si="1"/>
        <v>F</v>
      </c>
      <c r="S17" s="39" t="str">
        <f t="shared" si="2"/>
        <v>Kém</v>
      </c>
      <c r="T17" s="40" t="str">
        <f t="shared" si="3"/>
        <v/>
      </c>
      <c r="U17" s="41" t="s">
        <v>696</v>
      </c>
      <c r="V17" s="3"/>
      <c r="W17" s="28"/>
      <c r="X17" s="100" t="str">
        <f t="shared" si="4"/>
        <v>Thi lại</v>
      </c>
      <c r="Y17" s="67"/>
      <c r="Z17" s="67"/>
      <c r="AA17" s="67"/>
      <c r="AB17" s="67"/>
      <c r="AC17" s="67"/>
      <c r="AD17" s="67"/>
      <c r="AE17" s="67"/>
      <c r="AF17" s="67"/>
      <c r="AG17" s="67"/>
      <c r="AH17" s="67"/>
      <c r="AI17" s="67"/>
      <c r="AJ17" s="67"/>
      <c r="AK17" s="67"/>
      <c r="AL17" s="67"/>
      <c r="AM17" s="67"/>
    </row>
    <row r="18" spans="2:39" ht="17.25" customHeight="1" x14ac:dyDescent="0.25">
      <c r="B18" s="29">
        <v>9</v>
      </c>
      <c r="C18" s="30" t="s">
        <v>362</v>
      </c>
      <c r="D18" s="31" t="s">
        <v>363</v>
      </c>
      <c r="E18" s="32" t="s">
        <v>89</v>
      </c>
      <c r="F18" s="33" t="s">
        <v>364</v>
      </c>
      <c r="G18" s="30" t="s">
        <v>330</v>
      </c>
      <c r="H18" s="34">
        <v>8</v>
      </c>
      <c r="I18" s="34">
        <v>6</v>
      </c>
      <c r="J18" s="34" t="s">
        <v>29</v>
      </c>
      <c r="K18" s="34">
        <v>6</v>
      </c>
      <c r="L18" s="42"/>
      <c r="M18" s="42"/>
      <c r="N18" s="42"/>
      <c r="O18" s="84"/>
      <c r="P18" s="36">
        <v>0</v>
      </c>
      <c r="Q18" s="37">
        <f t="shared" si="0"/>
        <v>2.6</v>
      </c>
      <c r="R18" s="38" t="str">
        <f t="shared" si="1"/>
        <v>F</v>
      </c>
      <c r="S18" s="39" t="str">
        <f t="shared" si="2"/>
        <v>Kém</v>
      </c>
      <c r="T18" s="40" t="str">
        <f t="shared" si="3"/>
        <v/>
      </c>
      <c r="U18" s="41" t="s">
        <v>696</v>
      </c>
      <c r="V18" s="3"/>
      <c r="W18" s="28"/>
      <c r="X18" s="100" t="str">
        <f t="shared" si="4"/>
        <v>Thi lại</v>
      </c>
      <c r="Y18" s="67"/>
      <c r="Z18" s="67"/>
      <c r="AA18" s="67"/>
      <c r="AB18" s="67"/>
      <c r="AC18" s="67"/>
      <c r="AD18" s="67"/>
      <c r="AE18" s="67"/>
      <c r="AF18" s="67"/>
      <c r="AG18" s="67"/>
      <c r="AH18" s="67"/>
      <c r="AI18" s="67"/>
      <c r="AJ18" s="67"/>
      <c r="AK18" s="67"/>
      <c r="AL18" s="67"/>
      <c r="AM18" s="67"/>
    </row>
    <row r="19" spans="2:39" ht="17.25" customHeight="1" x14ac:dyDescent="0.25">
      <c r="B19" s="29">
        <v>10</v>
      </c>
      <c r="C19" s="30" t="s">
        <v>371</v>
      </c>
      <c r="D19" s="31" t="s">
        <v>184</v>
      </c>
      <c r="E19" s="32" t="s">
        <v>126</v>
      </c>
      <c r="F19" s="33" t="s">
        <v>257</v>
      </c>
      <c r="G19" s="30" t="s">
        <v>330</v>
      </c>
      <c r="H19" s="34">
        <v>10</v>
      </c>
      <c r="I19" s="34">
        <v>6</v>
      </c>
      <c r="J19" s="34" t="s">
        <v>29</v>
      </c>
      <c r="K19" s="34">
        <v>6</v>
      </c>
      <c r="L19" s="35"/>
      <c r="M19" s="42"/>
      <c r="N19" s="42"/>
      <c r="O19" s="84"/>
      <c r="P19" s="36">
        <v>0</v>
      </c>
      <c r="Q19" s="37">
        <f t="shared" si="0"/>
        <v>2.8</v>
      </c>
      <c r="R19" s="38" t="str">
        <f t="shared" si="1"/>
        <v>F</v>
      </c>
      <c r="S19" s="39" t="str">
        <f t="shared" si="2"/>
        <v>Kém</v>
      </c>
      <c r="T19" s="40" t="str">
        <f t="shared" si="3"/>
        <v/>
      </c>
      <c r="U19" s="41" t="s">
        <v>696</v>
      </c>
      <c r="V19" s="3"/>
      <c r="W19" s="28"/>
      <c r="X19" s="100" t="str">
        <f t="shared" si="4"/>
        <v>Thi lại</v>
      </c>
      <c r="Y19" s="67"/>
      <c r="Z19" s="67"/>
      <c r="AA19" s="67"/>
      <c r="AB19" s="67"/>
      <c r="AC19" s="67"/>
      <c r="AD19" s="67"/>
      <c r="AE19" s="67"/>
      <c r="AF19" s="67"/>
      <c r="AG19" s="67"/>
      <c r="AH19" s="67"/>
      <c r="AI19" s="67"/>
      <c r="AJ19" s="67"/>
      <c r="AK19" s="67"/>
      <c r="AL19" s="67"/>
      <c r="AM19" s="67"/>
    </row>
    <row r="20" spans="2:39" ht="17.25" customHeight="1" x14ac:dyDescent="0.25">
      <c r="B20" s="29">
        <v>11</v>
      </c>
      <c r="C20" s="30" t="s">
        <v>459</v>
      </c>
      <c r="D20" s="31" t="s">
        <v>460</v>
      </c>
      <c r="E20" s="32" t="s">
        <v>461</v>
      </c>
      <c r="F20" s="33" t="s">
        <v>228</v>
      </c>
      <c r="G20" s="30" t="s">
        <v>422</v>
      </c>
      <c r="H20" s="34">
        <v>8</v>
      </c>
      <c r="I20" s="34">
        <v>6</v>
      </c>
      <c r="J20" s="34" t="s">
        <v>29</v>
      </c>
      <c r="K20" s="34">
        <v>6</v>
      </c>
      <c r="L20" s="42"/>
      <c r="M20" s="42"/>
      <c r="N20" s="42"/>
      <c r="O20" s="84"/>
      <c r="P20" s="36">
        <v>0</v>
      </c>
      <c r="Q20" s="37">
        <f t="shared" si="0"/>
        <v>2.6</v>
      </c>
      <c r="R20" s="38" t="str">
        <f t="shared" si="1"/>
        <v>F</v>
      </c>
      <c r="S20" s="39" t="str">
        <f t="shared" si="2"/>
        <v>Kém</v>
      </c>
      <c r="T20" s="40" t="str">
        <f t="shared" si="3"/>
        <v/>
      </c>
      <c r="U20" s="41" t="s">
        <v>696</v>
      </c>
      <c r="V20" s="3"/>
      <c r="W20" s="28"/>
      <c r="X20" s="100" t="str">
        <f t="shared" si="4"/>
        <v>Thi lại</v>
      </c>
      <c r="Y20" s="67"/>
      <c r="Z20" s="67"/>
      <c r="AA20" s="67"/>
      <c r="AB20" s="67"/>
      <c r="AC20" s="67"/>
      <c r="AD20" s="67"/>
      <c r="AE20" s="67"/>
      <c r="AF20" s="67"/>
      <c r="AG20" s="67"/>
      <c r="AH20" s="67"/>
      <c r="AI20" s="67"/>
      <c r="AJ20" s="67"/>
      <c r="AK20" s="67"/>
      <c r="AL20" s="67"/>
      <c r="AM20" s="67"/>
    </row>
    <row r="21" spans="2:39" ht="17.25" customHeight="1" x14ac:dyDescent="0.25">
      <c r="B21" s="29">
        <v>12</v>
      </c>
      <c r="C21" s="30" t="s">
        <v>379</v>
      </c>
      <c r="D21" s="31" t="s">
        <v>380</v>
      </c>
      <c r="E21" s="32" t="s">
        <v>96</v>
      </c>
      <c r="F21" s="33" t="s">
        <v>381</v>
      </c>
      <c r="G21" s="30" t="s">
        <v>330</v>
      </c>
      <c r="H21" s="34">
        <v>10</v>
      </c>
      <c r="I21" s="34">
        <v>6</v>
      </c>
      <c r="J21" s="34" t="s">
        <v>29</v>
      </c>
      <c r="K21" s="34">
        <v>6</v>
      </c>
      <c r="L21" s="35"/>
      <c r="M21" s="42"/>
      <c r="N21" s="42"/>
      <c r="O21" s="84"/>
      <c r="P21" s="36">
        <v>0</v>
      </c>
      <c r="Q21" s="37">
        <f t="shared" si="0"/>
        <v>2.8</v>
      </c>
      <c r="R21" s="38" t="str">
        <f t="shared" si="1"/>
        <v>F</v>
      </c>
      <c r="S21" s="39" t="str">
        <f t="shared" si="2"/>
        <v>Kém</v>
      </c>
      <c r="T21" s="40" t="str">
        <f t="shared" si="3"/>
        <v/>
      </c>
      <c r="U21" s="41" t="s">
        <v>696</v>
      </c>
      <c r="V21" s="3"/>
      <c r="W21" s="28"/>
      <c r="X21" s="100" t="str">
        <f t="shared" si="4"/>
        <v>Thi lại</v>
      </c>
      <c r="Y21" s="67"/>
      <c r="Z21" s="67"/>
      <c r="AA21" s="67"/>
      <c r="AB21" s="67"/>
      <c r="AC21" s="67"/>
      <c r="AD21" s="67"/>
      <c r="AE21" s="67"/>
      <c r="AF21" s="67"/>
      <c r="AG21" s="67"/>
      <c r="AH21" s="67"/>
      <c r="AI21" s="67"/>
      <c r="AJ21" s="67"/>
      <c r="AK21" s="67"/>
      <c r="AL21" s="67"/>
      <c r="AM21" s="67"/>
    </row>
    <row r="22" spans="2:39" ht="17.25" customHeight="1" x14ac:dyDescent="0.25">
      <c r="B22" s="29">
        <v>13</v>
      </c>
      <c r="C22" s="30" t="s">
        <v>386</v>
      </c>
      <c r="D22" s="31" t="s">
        <v>387</v>
      </c>
      <c r="E22" s="32" t="s">
        <v>74</v>
      </c>
      <c r="F22" s="33" t="s">
        <v>388</v>
      </c>
      <c r="G22" s="30" t="s">
        <v>330</v>
      </c>
      <c r="H22" s="34">
        <v>10</v>
      </c>
      <c r="I22" s="34">
        <v>6</v>
      </c>
      <c r="J22" s="34" t="s">
        <v>29</v>
      </c>
      <c r="K22" s="34">
        <v>6</v>
      </c>
      <c r="L22" s="42"/>
      <c r="M22" s="42"/>
      <c r="N22" s="42"/>
      <c r="O22" s="84"/>
      <c r="P22" s="36">
        <v>0</v>
      </c>
      <c r="Q22" s="37">
        <f t="shared" si="0"/>
        <v>2.8</v>
      </c>
      <c r="R22" s="38" t="str">
        <f t="shared" si="1"/>
        <v>F</v>
      </c>
      <c r="S22" s="39" t="str">
        <f t="shared" si="2"/>
        <v>Kém</v>
      </c>
      <c r="T22" s="40" t="str">
        <f t="shared" si="3"/>
        <v/>
      </c>
      <c r="U22" s="41" t="s">
        <v>696</v>
      </c>
      <c r="V22" s="3"/>
      <c r="W22" s="28"/>
      <c r="X22" s="100" t="str">
        <f t="shared" si="4"/>
        <v>Thi lại</v>
      </c>
      <c r="Y22" s="67"/>
      <c r="Z22" s="67"/>
      <c r="AA22" s="67"/>
      <c r="AB22" s="67"/>
      <c r="AC22" s="67"/>
      <c r="AD22" s="67"/>
      <c r="AE22" s="67"/>
      <c r="AF22" s="67"/>
      <c r="AG22" s="67"/>
      <c r="AH22" s="67"/>
      <c r="AI22" s="67"/>
      <c r="AJ22" s="67"/>
      <c r="AK22" s="67"/>
      <c r="AL22" s="67"/>
      <c r="AM22" s="67"/>
    </row>
    <row r="23" spans="2:39" ht="17.25" customHeight="1" x14ac:dyDescent="0.25">
      <c r="B23" s="29">
        <v>14</v>
      </c>
      <c r="C23" s="30" t="s">
        <v>389</v>
      </c>
      <c r="D23" s="31" t="s">
        <v>390</v>
      </c>
      <c r="E23" s="32" t="s">
        <v>127</v>
      </c>
      <c r="F23" s="33" t="s">
        <v>391</v>
      </c>
      <c r="G23" s="30" t="s">
        <v>330</v>
      </c>
      <c r="H23" s="34">
        <v>10</v>
      </c>
      <c r="I23" s="34">
        <v>6</v>
      </c>
      <c r="J23" s="34" t="s">
        <v>29</v>
      </c>
      <c r="K23" s="34">
        <v>6</v>
      </c>
      <c r="L23" s="35"/>
      <c r="M23" s="42"/>
      <c r="N23" s="42"/>
      <c r="O23" s="84"/>
      <c r="P23" s="36">
        <v>0</v>
      </c>
      <c r="Q23" s="37">
        <f t="shared" si="0"/>
        <v>2.8</v>
      </c>
      <c r="R23" s="38" t="str">
        <f t="shared" si="1"/>
        <v>F</v>
      </c>
      <c r="S23" s="39" t="str">
        <f t="shared" si="2"/>
        <v>Kém</v>
      </c>
      <c r="T23" s="40" t="str">
        <f t="shared" si="3"/>
        <v/>
      </c>
      <c r="U23" s="41" t="s">
        <v>696</v>
      </c>
      <c r="V23" s="3"/>
      <c r="W23" s="28"/>
      <c r="X23" s="100" t="str">
        <f t="shared" si="4"/>
        <v>Thi lại</v>
      </c>
      <c r="Y23" s="67"/>
      <c r="Z23" s="67"/>
      <c r="AA23" s="67"/>
      <c r="AB23" s="67"/>
      <c r="AC23" s="67"/>
      <c r="AD23" s="67"/>
      <c r="AE23" s="67"/>
      <c r="AF23" s="67"/>
      <c r="AG23" s="67"/>
      <c r="AH23" s="67"/>
      <c r="AI23" s="67"/>
      <c r="AJ23" s="67"/>
      <c r="AK23" s="67"/>
      <c r="AL23" s="67"/>
      <c r="AM23" s="67"/>
    </row>
    <row r="24" spans="2:39" ht="17.25" customHeight="1" x14ac:dyDescent="0.25">
      <c r="B24" s="29">
        <v>15</v>
      </c>
      <c r="C24" s="30" t="s">
        <v>474</v>
      </c>
      <c r="D24" s="31" t="s">
        <v>124</v>
      </c>
      <c r="E24" s="32" t="s">
        <v>81</v>
      </c>
      <c r="F24" s="33" t="s">
        <v>475</v>
      </c>
      <c r="G24" s="30" t="s">
        <v>422</v>
      </c>
      <c r="H24" s="34">
        <v>9</v>
      </c>
      <c r="I24" s="34">
        <v>6</v>
      </c>
      <c r="J24" s="34" t="s">
        <v>29</v>
      </c>
      <c r="K24" s="34">
        <v>6</v>
      </c>
      <c r="L24" s="35"/>
      <c r="M24" s="42"/>
      <c r="N24" s="42"/>
      <c r="O24" s="84"/>
      <c r="P24" s="36">
        <v>0</v>
      </c>
      <c r="Q24" s="37">
        <f t="shared" si="0"/>
        <v>2.7</v>
      </c>
      <c r="R24" s="38" t="str">
        <f t="shared" si="1"/>
        <v>F</v>
      </c>
      <c r="S24" s="39" t="str">
        <f t="shared" si="2"/>
        <v>Kém</v>
      </c>
      <c r="T24" s="40" t="str">
        <f t="shared" si="3"/>
        <v/>
      </c>
      <c r="U24" s="41" t="s">
        <v>696</v>
      </c>
      <c r="V24" s="3"/>
      <c r="W24" s="28"/>
      <c r="X24" s="100" t="str">
        <f t="shared" si="4"/>
        <v>Thi lại</v>
      </c>
      <c r="Y24" s="67"/>
      <c r="Z24" s="67"/>
      <c r="AA24" s="67"/>
      <c r="AB24" s="67"/>
      <c r="AC24" s="67"/>
      <c r="AD24" s="67"/>
      <c r="AE24" s="67"/>
      <c r="AF24" s="67"/>
      <c r="AG24" s="67"/>
      <c r="AH24" s="67"/>
      <c r="AI24" s="67"/>
      <c r="AJ24" s="67"/>
      <c r="AK24" s="67"/>
      <c r="AL24" s="67"/>
      <c r="AM24" s="67"/>
    </row>
    <row r="25" spans="2:39" ht="17.25" customHeight="1" x14ac:dyDescent="0.25">
      <c r="B25" s="29">
        <v>16</v>
      </c>
      <c r="C25" s="30" t="s">
        <v>396</v>
      </c>
      <c r="D25" s="31" t="s">
        <v>397</v>
      </c>
      <c r="E25" s="32" t="s">
        <v>129</v>
      </c>
      <c r="F25" s="33" t="s">
        <v>398</v>
      </c>
      <c r="G25" s="30" t="s">
        <v>330</v>
      </c>
      <c r="H25" s="34">
        <v>10</v>
      </c>
      <c r="I25" s="34">
        <v>6</v>
      </c>
      <c r="J25" s="34" t="s">
        <v>29</v>
      </c>
      <c r="K25" s="34">
        <v>6</v>
      </c>
      <c r="L25" s="42"/>
      <c r="M25" s="42"/>
      <c r="N25" s="42"/>
      <c r="O25" s="84"/>
      <c r="P25" s="36">
        <v>0</v>
      </c>
      <c r="Q25" s="37">
        <f t="shared" si="0"/>
        <v>2.8</v>
      </c>
      <c r="R25" s="38" t="str">
        <f t="shared" si="1"/>
        <v>F</v>
      </c>
      <c r="S25" s="39" t="str">
        <f t="shared" si="2"/>
        <v>Kém</v>
      </c>
      <c r="T25" s="40" t="str">
        <f t="shared" si="3"/>
        <v/>
      </c>
      <c r="U25" s="41" t="s">
        <v>696</v>
      </c>
      <c r="V25" s="3"/>
      <c r="W25" s="28"/>
      <c r="X25" s="100" t="str">
        <f t="shared" si="4"/>
        <v>Thi lại</v>
      </c>
      <c r="Y25" s="67"/>
      <c r="Z25" s="67"/>
      <c r="AA25" s="67"/>
      <c r="AB25" s="67"/>
      <c r="AC25" s="67"/>
      <c r="AD25" s="67"/>
      <c r="AE25" s="67"/>
      <c r="AF25" s="67"/>
      <c r="AG25" s="67"/>
      <c r="AH25" s="67"/>
      <c r="AI25" s="67"/>
      <c r="AJ25" s="67"/>
      <c r="AK25" s="67"/>
      <c r="AL25" s="67"/>
      <c r="AM25" s="67"/>
    </row>
    <row r="26" spans="2:39" ht="17.25" customHeight="1" x14ac:dyDescent="0.25">
      <c r="B26" s="29">
        <v>17</v>
      </c>
      <c r="C26" s="30" t="s">
        <v>496</v>
      </c>
      <c r="D26" s="31" t="s">
        <v>497</v>
      </c>
      <c r="E26" s="32" t="s">
        <v>79</v>
      </c>
      <c r="F26" s="33" t="s">
        <v>304</v>
      </c>
      <c r="G26" s="30" t="s">
        <v>422</v>
      </c>
      <c r="H26" s="34">
        <v>9</v>
      </c>
      <c r="I26" s="34">
        <v>6</v>
      </c>
      <c r="J26" s="34" t="s">
        <v>29</v>
      </c>
      <c r="K26" s="34">
        <v>6</v>
      </c>
      <c r="L26" s="42"/>
      <c r="M26" s="42"/>
      <c r="N26" s="42"/>
      <c r="O26" s="84"/>
      <c r="P26" s="36">
        <v>1</v>
      </c>
      <c r="Q26" s="37">
        <f t="shared" si="0"/>
        <v>3.3</v>
      </c>
      <c r="R26" s="38" t="str">
        <f t="shared" si="1"/>
        <v>F</v>
      </c>
      <c r="S26" s="39" t="str">
        <f t="shared" si="2"/>
        <v>Kém</v>
      </c>
      <c r="T26" s="40" t="str">
        <f t="shared" si="3"/>
        <v/>
      </c>
      <c r="U26" s="41" t="s">
        <v>696</v>
      </c>
      <c r="V26" s="3"/>
      <c r="W26" s="28"/>
      <c r="X26" s="100" t="str">
        <f t="shared" si="4"/>
        <v>Thi lại</v>
      </c>
      <c r="Y26" s="67"/>
      <c r="Z26" s="67"/>
      <c r="AA26" s="67"/>
      <c r="AB26" s="67"/>
      <c r="AC26" s="67"/>
      <c r="AD26" s="67"/>
      <c r="AE26" s="67"/>
      <c r="AF26" s="67"/>
      <c r="AG26" s="67"/>
      <c r="AH26" s="67"/>
      <c r="AI26" s="67"/>
      <c r="AJ26" s="67"/>
      <c r="AK26" s="67"/>
      <c r="AL26" s="67"/>
      <c r="AM26" s="67"/>
    </row>
    <row r="27" spans="2:39" ht="17.25" customHeight="1" x14ac:dyDescent="0.25">
      <c r="B27" s="29">
        <v>18</v>
      </c>
      <c r="C27" s="30" t="s">
        <v>480</v>
      </c>
      <c r="D27" s="31" t="s">
        <v>146</v>
      </c>
      <c r="E27" s="32" t="s">
        <v>106</v>
      </c>
      <c r="F27" s="33" t="s">
        <v>481</v>
      </c>
      <c r="G27" s="30" t="s">
        <v>422</v>
      </c>
      <c r="H27" s="34">
        <v>9</v>
      </c>
      <c r="I27" s="34">
        <v>6</v>
      </c>
      <c r="J27" s="34" t="s">
        <v>29</v>
      </c>
      <c r="K27" s="34">
        <v>6</v>
      </c>
      <c r="L27" s="42"/>
      <c r="M27" s="42"/>
      <c r="N27" s="42"/>
      <c r="O27" s="84"/>
      <c r="P27" s="36">
        <v>1</v>
      </c>
      <c r="Q27" s="37">
        <f t="shared" si="0"/>
        <v>3.3</v>
      </c>
      <c r="R27" s="38" t="str">
        <f t="shared" si="1"/>
        <v>F</v>
      </c>
      <c r="S27" s="39" t="str">
        <f t="shared" si="2"/>
        <v>Kém</v>
      </c>
      <c r="T27" s="40" t="str">
        <f t="shared" si="3"/>
        <v/>
      </c>
      <c r="U27" s="41" t="s">
        <v>696</v>
      </c>
      <c r="V27" s="3"/>
      <c r="W27" s="28"/>
      <c r="X27" s="100" t="str">
        <f t="shared" si="4"/>
        <v>Thi lại</v>
      </c>
      <c r="Y27" s="67"/>
      <c r="Z27" s="67"/>
      <c r="AA27" s="67"/>
      <c r="AB27" s="67"/>
      <c r="AC27" s="67"/>
      <c r="AD27" s="67"/>
      <c r="AE27" s="67"/>
      <c r="AF27" s="67"/>
      <c r="AG27" s="67"/>
      <c r="AH27" s="67"/>
      <c r="AI27" s="67"/>
      <c r="AJ27" s="67"/>
      <c r="AK27" s="67"/>
      <c r="AL27" s="67"/>
      <c r="AM27" s="67"/>
    </row>
    <row r="28" spans="2:39" ht="17.25" customHeight="1" x14ac:dyDescent="0.25">
      <c r="B28" s="29">
        <v>19</v>
      </c>
      <c r="C28" s="30" t="s">
        <v>482</v>
      </c>
      <c r="D28" s="31" t="s">
        <v>483</v>
      </c>
      <c r="E28" s="32" t="s">
        <v>107</v>
      </c>
      <c r="F28" s="33" t="s">
        <v>484</v>
      </c>
      <c r="G28" s="30" t="s">
        <v>422</v>
      </c>
      <c r="H28" s="34">
        <v>9</v>
      </c>
      <c r="I28" s="34">
        <v>6</v>
      </c>
      <c r="J28" s="34" t="s">
        <v>29</v>
      </c>
      <c r="K28" s="34">
        <v>6</v>
      </c>
      <c r="L28" s="42"/>
      <c r="M28" s="42"/>
      <c r="N28" s="42"/>
      <c r="O28" s="84"/>
      <c r="P28" s="36">
        <v>0</v>
      </c>
      <c r="Q28" s="37">
        <f t="shared" si="0"/>
        <v>2.7</v>
      </c>
      <c r="R28" s="38" t="str">
        <f t="shared" si="1"/>
        <v>F</v>
      </c>
      <c r="S28" s="39" t="str">
        <f t="shared" si="2"/>
        <v>Kém</v>
      </c>
      <c r="T28" s="40" t="str">
        <f t="shared" si="3"/>
        <v/>
      </c>
      <c r="U28" s="41" t="s">
        <v>696</v>
      </c>
      <c r="V28" s="3"/>
      <c r="W28" s="28"/>
      <c r="X28" s="100" t="str">
        <f t="shared" si="4"/>
        <v>Thi lại</v>
      </c>
      <c r="Y28" s="67"/>
      <c r="Z28" s="67"/>
      <c r="AA28" s="67"/>
      <c r="AB28" s="67"/>
      <c r="AC28" s="67"/>
      <c r="AD28" s="67"/>
      <c r="AE28" s="67"/>
      <c r="AF28" s="67"/>
      <c r="AG28" s="67"/>
      <c r="AH28" s="67"/>
      <c r="AI28" s="67"/>
      <c r="AJ28" s="67"/>
      <c r="AK28" s="67"/>
      <c r="AL28" s="67"/>
      <c r="AM28" s="67"/>
    </row>
    <row r="29" spans="2:39" ht="15" hidden="1" customHeight="1" x14ac:dyDescent="0.25">
      <c r="B29" s="29">
        <v>31</v>
      </c>
      <c r="C29" s="30" t="s">
        <v>401</v>
      </c>
      <c r="D29" s="31" t="s">
        <v>113</v>
      </c>
      <c r="E29" s="32" t="s">
        <v>106</v>
      </c>
      <c r="F29" s="33" t="s">
        <v>295</v>
      </c>
      <c r="G29" s="30" t="s">
        <v>330</v>
      </c>
      <c r="H29" s="34">
        <v>8</v>
      </c>
      <c r="I29" s="34">
        <v>6</v>
      </c>
      <c r="J29" s="34" t="s">
        <v>29</v>
      </c>
      <c r="K29" s="34">
        <v>6</v>
      </c>
      <c r="L29" s="42"/>
      <c r="M29" s="42"/>
      <c r="N29" s="42"/>
      <c r="O29" s="84"/>
      <c r="P29" s="36">
        <v>2.5</v>
      </c>
      <c r="Q29" s="37">
        <f t="shared" si="0"/>
        <v>4.0999999999999996</v>
      </c>
      <c r="R29" s="38" t="str">
        <f t="shared" si="1"/>
        <v>D</v>
      </c>
      <c r="S29" s="39" t="str">
        <f t="shared" si="2"/>
        <v>Trung bình yếu</v>
      </c>
      <c r="T29" s="40" t="str">
        <f t="shared" si="3"/>
        <v/>
      </c>
      <c r="U29" s="41" t="s">
        <v>51</v>
      </c>
      <c r="V29" s="3"/>
      <c r="W29" s="28"/>
      <c r="X29" s="100" t="str">
        <f t="shared" si="4"/>
        <v>Đạt</v>
      </c>
      <c r="Y29" s="67"/>
      <c r="Z29" s="67"/>
      <c r="AA29" s="67"/>
      <c r="AB29" s="67"/>
      <c r="AC29" s="67"/>
      <c r="AD29" s="67"/>
      <c r="AE29" s="67"/>
      <c r="AF29" s="67"/>
      <c r="AG29" s="67"/>
      <c r="AH29" s="67"/>
      <c r="AI29" s="67"/>
      <c r="AJ29" s="67"/>
      <c r="AK29" s="67"/>
      <c r="AL29" s="67"/>
      <c r="AM29" s="67"/>
    </row>
    <row r="30" spans="2:39" ht="15" hidden="1" customHeight="1" x14ac:dyDescent="0.25">
      <c r="B30" s="29">
        <v>16</v>
      </c>
      <c r="C30" s="30" t="s">
        <v>365</v>
      </c>
      <c r="D30" s="31" t="s">
        <v>366</v>
      </c>
      <c r="E30" s="32" t="s">
        <v>66</v>
      </c>
      <c r="F30" s="33" t="s">
        <v>367</v>
      </c>
      <c r="G30" s="30" t="s">
        <v>330</v>
      </c>
      <c r="H30" s="34">
        <v>10</v>
      </c>
      <c r="I30" s="34">
        <v>6</v>
      </c>
      <c r="J30" s="34" t="s">
        <v>29</v>
      </c>
      <c r="K30" s="34">
        <v>6</v>
      </c>
      <c r="L30" s="35"/>
      <c r="M30" s="42"/>
      <c r="N30" s="42"/>
      <c r="O30" s="84"/>
      <c r="P30" s="36">
        <v>2.5</v>
      </c>
      <c r="Q30" s="37">
        <f t="shared" si="0"/>
        <v>4.3</v>
      </c>
      <c r="R30" s="38" t="str">
        <f t="shared" si="1"/>
        <v>D</v>
      </c>
      <c r="S30" s="39" t="str">
        <f t="shared" si="2"/>
        <v>Trung bình yếu</v>
      </c>
      <c r="T30" s="40" t="str">
        <f t="shared" si="3"/>
        <v/>
      </c>
      <c r="U30" s="41" t="s">
        <v>52</v>
      </c>
      <c r="V30" s="3"/>
      <c r="W30" s="28"/>
      <c r="X30" s="100" t="str">
        <f t="shared" si="4"/>
        <v>Đạt</v>
      </c>
      <c r="Y30" s="67"/>
      <c r="Z30" s="67"/>
      <c r="AA30" s="67"/>
      <c r="AB30" s="67"/>
      <c r="AC30" s="67"/>
      <c r="AD30" s="67"/>
      <c r="AE30" s="67"/>
      <c r="AF30" s="67"/>
      <c r="AG30" s="67"/>
      <c r="AH30" s="67"/>
      <c r="AI30" s="67"/>
      <c r="AJ30" s="67"/>
      <c r="AK30" s="67"/>
      <c r="AL30" s="67"/>
      <c r="AM30" s="67"/>
    </row>
    <row r="31" spans="2:39" ht="15" hidden="1" customHeight="1" x14ac:dyDescent="0.25">
      <c r="B31" s="29">
        <v>32</v>
      </c>
      <c r="C31" s="30" t="s">
        <v>402</v>
      </c>
      <c r="D31" s="31" t="s">
        <v>128</v>
      </c>
      <c r="E31" s="32" t="s">
        <v>403</v>
      </c>
      <c r="F31" s="33" t="s">
        <v>404</v>
      </c>
      <c r="G31" s="30" t="s">
        <v>330</v>
      </c>
      <c r="H31" s="34">
        <v>10</v>
      </c>
      <c r="I31" s="34">
        <v>6</v>
      </c>
      <c r="J31" s="34" t="s">
        <v>29</v>
      </c>
      <c r="K31" s="34">
        <v>6</v>
      </c>
      <c r="L31" s="35"/>
      <c r="M31" s="42"/>
      <c r="N31" s="42"/>
      <c r="O31" s="84"/>
      <c r="P31" s="36">
        <v>2.5</v>
      </c>
      <c r="Q31" s="37">
        <f t="shared" si="0"/>
        <v>4.3</v>
      </c>
      <c r="R31" s="38" t="str">
        <f t="shared" si="1"/>
        <v>D</v>
      </c>
      <c r="S31" s="39" t="str">
        <f t="shared" si="2"/>
        <v>Trung bình yếu</v>
      </c>
      <c r="T31" s="40" t="str">
        <f t="shared" si="3"/>
        <v/>
      </c>
      <c r="U31" s="41" t="s">
        <v>51</v>
      </c>
      <c r="V31" s="3"/>
      <c r="W31" s="28"/>
      <c r="X31" s="100" t="str">
        <f t="shared" si="4"/>
        <v>Đạt</v>
      </c>
      <c r="Y31" s="67"/>
      <c r="Z31" s="67"/>
      <c r="AA31" s="67"/>
      <c r="AB31" s="67"/>
      <c r="AC31" s="67"/>
      <c r="AD31" s="67"/>
      <c r="AE31" s="67"/>
      <c r="AF31" s="67"/>
      <c r="AG31" s="67"/>
      <c r="AH31" s="67"/>
      <c r="AI31" s="67"/>
      <c r="AJ31" s="67"/>
      <c r="AK31" s="67"/>
      <c r="AL31" s="67"/>
      <c r="AM31" s="67"/>
    </row>
    <row r="32" spans="2:39" ht="15" hidden="1" customHeight="1" x14ac:dyDescent="0.25">
      <c r="B32" s="29">
        <v>46</v>
      </c>
      <c r="C32" s="30" t="s">
        <v>432</v>
      </c>
      <c r="D32" s="31" t="s">
        <v>433</v>
      </c>
      <c r="E32" s="32" t="s">
        <v>84</v>
      </c>
      <c r="F32" s="33" t="s">
        <v>266</v>
      </c>
      <c r="G32" s="30" t="s">
        <v>422</v>
      </c>
      <c r="H32" s="34">
        <v>7</v>
      </c>
      <c r="I32" s="34">
        <v>6</v>
      </c>
      <c r="J32" s="34" t="s">
        <v>29</v>
      </c>
      <c r="K32" s="34">
        <v>6</v>
      </c>
      <c r="L32" s="35"/>
      <c r="M32" s="42"/>
      <c r="N32" s="42"/>
      <c r="O32" s="84"/>
      <c r="P32" s="36">
        <v>3</v>
      </c>
      <c r="Q32" s="37">
        <f t="shared" si="0"/>
        <v>4.3</v>
      </c>
      <c r="R32" s="38" t="str">
        <f t="shared" si="1"/>
        <v>D</v>
      </c>
      <c r="S32" s="39" t="str">
        <f t="shared" si="2"/>
        <v>Trung bình yếu</v>
      </c>
      <c r="T32" s="40" t="str">
        <f t="shared" si="3"/>
        <v/>
      </c>
      <c r="U32" s="41" t="s">
        <v>51</v>
      </c>
      <c r="V32" s="3"/>
      <c r="W32" s="28"/>
      <c r="X32" s="100" t="str">
        <f t="shared" si="4"/>
        <v>Đạt</v>
      </c>
      <c r="Y32" s="67"/>
      <c r="Z32" s="67"/>
      <c r="AA32" s="67"/>
      <c r="AB32" s="67"/>
      <c r="AC32" s="67"/>
      <c r="AD32" s="67"/>
      <c r="AE32" s="67"/>
      <c r="AF32" s="67"/>
      <c r="AG32" s="67"/>
      <c r="AH32" s="67"/>
      <c r="AI32" s="67"/>
      <c r="AJ32" s="67"/>
      <c r="AK32" s="67"/>
      <c r="AL32" s="67"/>
      <c r="AM32" s="67"/>
    </row>
    <row r="33" spans="2:39" ht="15" hidden="1" customHeight="1" x14ac:dyDescent="0.25">
      <c r="B33" s="29">
        <v>74</v>
      </c>
      <c r="C33" s="30" t="s">
        <v>493</v>
      </c>
      <c r="D33" s="31" t="s">
        <v>494</v>
      </c>
      <c r="E33" s="32" t="s">
        <v>182</v>
      </c>
      <c r="F33" s="33" t="s">
        <v>495</v>
      </c>
      <c r="G33" s="30" t="s">
        <v>422</v>
      </c>
      <c r="H33" s="34">
        <v>7</v>
      </c>
      <c r="I33" s="34">
        <v>6</v>
      </c>
      <c r="J33" s="34" t="s">
        <v>29</v>
      </c>
      <c r="K33" s="34">
        <v>6</v>
      </c>
      <c r="L33" s="42"/>
      <c r="M33" s="42"/>
      <c r="N33" s="42"/>
      <c r="O33" s="84">
        <v>201</v>
      </c>
      <c r="P33" s="36">
        <v>3</v>
      </c>
      <c r="Q33" s="37">
        <f t="shared" si="0"/>
        <v>4.3</v>
      </c>
      <c r="R33" s="38" t="str">
        <f t="shared" si="1"/>
        <v>D</v>
      </c>
      <c r="S33" s="39" t="str">
        <f t="shared" si="2"/>
        <v>Trung bình yếu</v>
      </c>
      <c r="T33" s="40" t="str">
        <f t="shared" si="3"/>
        <v/>
      </c>
      <c r="U33" s="41" t="s">
        <v>501</v>
      </c>
      <c r="V33" s="3"/>
      <c r="W33" s="28"/>
      <c r="X33" s="100" t="str">
        <f t="shared" si="4"/>
        <v>Đạt</v>
      </c>
      <c r="Y33" s="67"/>
      <c r="Z33" s="67"/>
      <c r="AA33" s="67"/>
      <c r="AB33" s="67"/>
      <c r="AC33" s="67"/>
      <c r="AD33" s="67"/>
      <c r="AE33" s="67"/>
      <c r="AF33" s="67"/>
      <c r="AG33" s="67"/>
      <c r="AH33" s="67"/>
      <c r="AI33" s="67"/>
      <c r="AJ33" s="67"/>
      <c r="AK33" s="67"/>
      <c r="AL33" s="67"/>
      <c r="AM33" s="67"/>
    </row>
    <row r="34" spans="2:39" ht="15" hidden="1" customHeight="1" x14ac:dyDescent="0.25">
      <c r="B34" s="29">
        <v>62</v>
      </c>
      <c r="C34" s="30" t="s">
        <v>465</v>
      </c>
      <c r="D34" s="31" t="s">
        <v>466</v>
      </c>
      <c r="E34" s="32" t="s">
        <v>159</v>
      </c>
      <c r="F34" s="33" t="s">
        <v>467</v>
      </c>
      <c r="G34" s="30" t="s">
        <v>422</v>
      </c>
      <c r="H34" s="34">
        <v>8</v>
      </c>
      <c r="I34" s="34">
        <v>6</v>
      </c>
      <c r="J34" s="34" t="s">
        <v>29</v>
      </c>
      <c r="K34" s="34">
        <v>6</v>
      </c>
      <c r="L34" s="35"/>
      <c r="M34" s="42"/>
      <c r="N34" s="42"/>
      <c r="O34" s="84">
        <v>205</v>
      </c>
      <c r="P34" s="36">
        <v>3</v>
      </c>
      <c r="Q34" s="37">
        <f t="shared" si="0"/>
        <v>4.4000000000000004</v>
      </c>
      <c r="R34" s="38" t="str">
        <f t="shared" si="1"/>
        <v>D</v>
      </c>
      <c r="S34" s="39" t="str">
        <f t="shared" si="2"/>
        <v>Trung bình yếu</v>
      </c>
      <c r="T34" s="40" t="str">
        <f t="shared" si="3"/>
        <v/>
      </c>
      <c r="U34" s="41" t="s">
        <v>501</v>
      </c>
      <c r="V34" s="3"/>
      <c r="W34" s="28"/>
      <c r="X34" s="100" t="str">
        <f t="shared" si="4"/>
        <v>Đạt</v>
      </c>
      <c r="Y34" s="67"/>
      <c r="Z34" s="67"/>
      <c r="AA34" s="67"/>
      <c r="AB34" s="67"/>
      <c r="AC34" s="67"/>
      <c r="AD34" s="67"/>
      <c r="AE34" s="67"/>
      <c r="AF34" s="67"/>
      <c r="AG34" s="67"/>
      <c r="AH34" s="67"/>
      <c r="AI34" s="67"/>
      <c r="AJ34" s="67"/>
      <c r="AK34" s="67"/>
      <c r="AL34" s="67"/>
      <c r="AM34" s="67"/>
    </row>
    <row r="35" spans="2:39" ht="15" hidden="1" customHeight="1" x14ac:dyDescent="0.25">
      <c r="B35" s="29">
        <v>55</v>
      </c>
      <c r="C35" s="30" t="s">
        <v>452</v>
      </c>
      <c r="D35" s="31" t="s">
        <v>453</v>
      </c>
      <c r="E35" s="32" t="s">
        <v>68</v>
      </c>
      <c r="F35" s="33" t="s">
        <v>267</v>
      </c>
      <c r="G35" s="30" t="s">
        <v>422</v>
      </c>
      <c r="H35" s="34">
        <v>9</v>
      </c>
      <c r="I35" s="34">
        <v>6</v>
      </c>
      <c r="J35" s="34" t="s">
        <v>29</v>
      </c>
      <c r="K35" s="34">
        <v>6</v>
      </c>
      <c r="L35" s="42"/>
      <c r="M35" s="42"/>
      <c r="N35" s="42"/>
      <c r="O35" s="84">
        <v>195</v>
      </c>
      <c r="P35" s="36">
        <v>3</v>
      </c>
      <c r="Q35" s="37">
        <f t="shared" si="0"/>
        <v>4.5</v>
      </c>
      <c r="R35" s="38" t="str">
        <f t="shared" si="1"/>
        <v>D</v>
      </c>
      <c r="S35" s="39" t="str">
        <f t="shared" si="2"/>
        <v>Trung bình yếu</v>
      </c>
      <c r="T35" s="40" t="str">
        <f t="shared" si="3"/>
        <v/>
      </c>
      <c r="U35" s="41" t="s">
        <v>501</v>
      </c>
      <c r="V35" s="3"/>
      <c r="W35" s="28"/>
      <c r="X35" s="100" t="str">
        <f t="shared" si="4"/>
        <v>Đạt</v>
      </c>
      <c r="Y35" s="67"/>
      <c r="Z35" s="67"/>
      <c r="AA35" s="67"/>
      <c r="AB35" s="67"/>
      <c r="AC35" s="67"/>
      <c r="AD35" s="67"/>
      <c r="AE35" s="67"/>
      <c r="AF35" s="67"/>
      <c r="AG35" s="67"/>
      <c r="AH35" s="67"/>
      <c r="AI35" s="67"/>
      <c r="AJ35" s="67"/>
      <c r="AK35" s="67"/>
      <c r="AL35" s="67"/>
      <c r="AM35" s="67"/>
    </row>
    <row r="36" spans="2:39" ht="15" hidden="1" customHeight="1" x14ac:dyDescent="0.25">
      <c r="B36" s="29">
        <v>68</v>
      </c>
      <c r="C36" s="30" t="s">
        <v>478</v>
      </c>
      <c r="D36" s="31" t="s">
        <v>479</v>
      </c>
      <c r="E36" s="32" t="s">
        <v>101</v>
      </c>
      <c r="F36" s="33" t="s">
        <v>262</v>
      </c>
      <c r="G36" s="30" t="s">
        <v>422</v>
      </c>
      <c r="H36" s="34">
        <v>9</v>
      </c>
      <c r="I36" s="34">
        <v>6</v>
      </c>
      <c r="J36" s="34" t="s">
        <v>29</v>
      </c>
      <c r="K36" s="34">
        <v>6</v>
      </c>
      <c r="L36" s="42"/>
      <c r="M36" s="42"/>
      <c r="N36" s="42"/>
      <c r="O36" s="84">
        <v>199</v>
      </c>
      <c r="P36" s="36">
        <v>3</v>
      </c>
      <c r="Q36" s="37">
        <f t="shared" si="0"/>
        <v>4.5</v>
      </c>
      <c r="R36" s="38" t="str">
        <f t="shared" si="1"/>
        <v>D</v>
      </c>
      <c r="S36" s="39" t="str">
        <f t="shared" si="2"/>
        <v>Trung bình yếu</v>
      </c>
      <c r="T36" s="40" t="str">
        <f t="shared" si="3"/>
        <v/>
      </c>
      <c r="U36" s="41" t="s">
        <v>501</v>
      </c>
      <c r="V36" s="3"/>
      <c r="W36" s="28"/>
      <c r="X36" s="100" t="str">
        <f t="shared" si="4"/>
        <v>Đạt</v>
      </c>
      <c r="Y36" s="67"/>
      <c r="Z36" s="67"/>
      <c r="AA36" s="67"/>
      <c r="AB36" s="67"/>
      <c r="AC36" s="67"/>
      <c r="AD36" s="67"/>
      <c r="AE36" s="67"/>
      <c r="AF36" s="67"/>
      <c r="AG36" s="67"/>
      <c r="AH36" s="67"/>
      <c r="AI36" s="67"/>
      <c r="AJ36" s="67"/>
      <c r="AK36" s="67"/>
      <c r="AL36" s="67"/>
      <c r="AM36" s="67"/>
    </row>
    <row r="37" spans="2:39" ht="15" hidden="1" customHeight="1" x14ac:dyDescent="0.25">
      <c r="B37" s="29">
        <v>14</v>
      </c>
      <c r="C37" s="30" t="s">
        <v>360</v>
      </c>
      <c r="D37" s="31" t="s">
        <v>142</v>
      </c>
      <c r="E37" s="32" t="s">
        <v>65</v>
      </c>
      <c r="F37" s="33" t="s">
        <v>361</v>
      </c>
      <c r="G37" s="30" t="s">
        <v>330</v>
      </c>
      <c r="H37" s="34">
        <v>10</v>
      </c>
      <c r="I37" s="34">
        <v>6</v>
      </c>
      <c r="J37" s="34" t="s">
        <v>29</v>
      </c>
      <c r="K37" s="34">
        <v>6</v>
      </c>
      <c r="L37" s="35"/>
      <c r="M37" s="42"/>
      <c r="N37" s="42"/>
      <c r="O37" s="84"/>
      <c r="P37" s="36">
        <v>3</v>
      </c>
      <c r="Q37" s="37">
        <f t="shared" si="0"/>
        <v>4.5999999999999996</v>
      </c>
      <c r="R37" s="38" t="str">
        <f t="shared" si="1"/>
        <v>D</v>
      </c>
      <c r="S37" s="39" t="str">
        <f t="shared" si="2"/>
        <v>Trung bình yếu</v>
      </c>
      <c r="T37" s="40" t="str">
        <f t="shared" si="3"/>
        <v/>
      </c>
      <c r="U37" s="41" t="s">
        <v>52</v>
      </c>
      <c r="V37" s="3"/>
      <c r="W37" s="28"/>
      <c r="X37" s="100" t="str">
        <f t="shared" si="4"/>
        <v>Đạt</v>
      </c>
      <c r="Y37" s="67"/>
      <c r="Z37" s="67"/>
      <c r="AA37" s="67"/>
      <c r="AB37" s="67"/>
      <c r="AC37" s="67"/>
      <c r="AD37" s="67"/>
      <c r="AE37" s="67"/>
      <c r="AF37" s="67"/>
      <c r="AG37" s="67"/>
      <c r="AH37" s="67"/>
      <c r="AI37" s="67"/>
      <c r="AJ37" s="67"/>
      <c r="AK37" s="67"/>
      <c r="AL37" s="67"/>
      <c r="AM37" s="67"/>
    </row>
    <row r="38" spans="2:39" ht="15" hidden="1" customHeight="1" x14ac:dyDescent="0.25">
      <c r="B38" s="29">
        <v>17</v>
      </c>
      <c r="C38" s="30" t="s">
        <v>368</v>
      </c>
      <c r="D38" s="31" t="s">
        <v>369</v>
      </c>
      <c r="E38" s="32" t="s">
        <v>92</v>
      </c>
      <c r="F38" s="33" t="s">
        <v>370</v>
      </c>
      <c r="G38" s="30" t="s">
        <v>330</v>
      </c>
      <c r="H38" s="34">
        <v>5</v>
      </c>
      <c r="I38" s="34">
        <v>5</v>
      </c>
      <c r="J38" s="34" t="s">
        <v>29</v>
      </c>
      <c r="K38" s="34">
        <v>6</v>
      </c>
      <c r="L38" s="42"/>
      <c r="M38" s="42"/>
      <c r="N38" s="42"/>
      <c r="O38" s="84"/>
      <c r="P38" s="36">
        <v>4</v>
      </c>
      <c r="Q38" s="37">
        <f t="shared" si="0"/>
        <v>4.5999999999999996</v>
      </c>
      <c r="R38" s="38" t="str">
        <f t="shared" si="1"/>
        <v>D</v>
      </c>
      <c r="S38" s="39" t="str">
        <f t="shared" si="2"/>
        <v>Trung bình yếu</v>
      </c>
      <c r="T38" s="40" t="str">
        <f t="shared" si="3"/>
        <v/>
      </c>
      <c r="U38" s="41" t="s">
        <v>52</v>
      </c>
      <c r="V38" s="3"/>
      <c r="W38" s="28"/>
      <c r="X38" s="100" t="str">
        <f t="shared" si="4"/>
        <v>Đạt</v>
      </c>
      <c r="Y38" s="67"/>
      <c r="Z38" s="67"/>
      <c r="AA38" s="67"/>
      <c r="AB38" s="67"/>
      <c r="AC38" s="67"/>
      <c r="AD38" s="67"/>
      <c r="AE38" s="67"/>
      <c r="AF38" s="67"/>
      <c r="AG38" s="67"/>
      <c r="AH38" s="67"/>
      <c r="AI38" s="67"/>
      <c r="AJ38" s="67"/>
      <c r="AK38" s="67"/>
      <c r="AL38" s="67"/>
      <c r="AM38" s="67"/>
    </row>
    <row r="39" spans="2:39" ht="15" hidden="1" customHeight="1" x14ac:dyDescent="0.25">
      <c r="B39" s="29">
        <v>21</v>
      </c>
      <c r="C39" s="30" t="s">
        <v>377</v>
      </c>
      <c r="D39" s="31" t="s">
        <v>378</v>
      </c>
      <c r="E39" s="32" t="s">
        <v>69</v>
      </c>
      <c r="F39" s="33" t="s">
        <v>234</v>
      </c>
      <c r="G39" s="30" t="s">
        <v>330</v>
      </c>
      <c r="H39" s="34">
        <v>10</v>
      </c>
      <c r="I39" s="34">
        <v>6</v>
      </c>
      <c r="J39" s="34" t="s">
        <v>29</v>
      </c>
      <c r="K39" s="34">
        <v>6</v>
      </c>
      <c r="L39" s="42"/>
      <c r="M39" s="42"/>
      <c r="N39" s="42"/>
      <c r="O39" s="84"/>
      <c r="P39" s="36">
        <v>3</v>
      </c>
      <c r="Q39" s="37">
        <f t="shared" si="0"/>
        <v>4.5999999999999996</v>
      </c>
      <c r="R39" s="38" t="str">
        <f t="shared" si="1"/>
        <v>D</v>
      </c>
      <c r="S39" s="39" t="str">
        <f t="shared" si="2"/>
        <v>Trung bình yếu</v>
      </c>
      <c r="T39" s="40" t="str">
        <f t="shared" si="3"/>
        <v/>
      </c>
      <c r="U39" s="41" t="s">
        <v>52</v>
      </c>
      <c r="V39" s="3"/>
      <c r="W39" s="28"/>
      <c r="X39" s="100" t="str">
        <f t="shared" si="4"/>
        <v>Đạt</v>
      </c>
      <c r="Y39" s="67"/>
      <c r="Z39" s="67"/>
      <c r="AA39" s="67"/>
      <c r="AB39" s="67"/>
      <c r="AC39" s="67"/>
      <c r="AD39" s="67"/>
      <c r="AE39" s="67"/>
      <c r="AF39" s="67"/>
      <c r="AG39" s="67"/>
      <c r="AH39" s="67"/>
      <c r="AI39" s="67"/>
      <c r="AJ39" s="67"/>
      <c r="AK39" s="67"/>
      <c r="AL39" s="67"/>
      <c r="AM39" s="67"/>
    </row>
    <row r="40" spans="2:39" ht="15" hidden="1" customHeight="1" x14ac:dyDescent="0.25">
      <c r="B40" s="29">
        <v>24</v>
      </c>
      <c r="C40" s="30" t="s">
        <v>384</v>
      </c>
      <c r="D40" s="31" t="s">
        <v>385</v>
      </c>
      <c r="E40" s="32" t="s">
        <v>98</v>
      </c>
      <c r="F40" s="33" t="s">
        <v>236</v>
      </c>
      <c r="G40" s="30" t="s">
        <v>330</v>
      </c>
      <c r="H40" s="34">
        <v>10</v>
      </c>
      <c r="I40" s="34">
        <v>6</v>
      </c>
      <c r="J40" s="34" t="s">
        <v>29</v>
      </c>
      <c r="K40" s="34">
        <v>6</v>
      </c>
      <c r="L40" s="35"/>
      <c r="M40" s="42"/>
      <c r="N40" s="42"/>
      <c r="O40" s="84"/>
      <c r="P40" s="36">
        <v>3</v>
      </c>
      <c r="Q40" s="37">
        <f t="shared" si="0"/>
        <v>4.5999999999999996</v>
      </c>
      <c r="R40" s="38" t="str">
        <f t="shared" si="1"/>
        <v>D</v>
      </c>
      <c r="S40" s="39" t="str">
        <f t="shared" si="2"/>
        <v>Trung bình yếu</v>
      </c>
      <c r="T40" s="40" t="str">
        <f t="shared" si="3"/>
        <v/>
      </c>
      <c r="U40" s="41" t="s">
        <v>52</v>
      </c>
      <c r="V40" s="3"/>
      <c r="W40" s="28"/>
      <c r="X40" s="100" t="str">
        <f t="shared" si="4"/>
        <v>Đạt</v>
      </c>
      <c r="Y40" s="67"/>
      <c r="Z40" s="67"/>
      <c r="AA40" s="67"/>
      <c r="AB40" s="67"/>
      <c r="AC40" s="67"/>
      <c r="AD40" s="67"/>
      <c r="AE40" s="67"/>
      <c r="AF40" s="67"/>
      <c r="AG40" s="67"/>
      <c r="AH40" s="67"/>
      <c r="AI40" s="67"/>
      <c r="AJ40" s="67"/>
      <c r="AK40" s="67"/>
      <c r="AL40" s="67"/>
      <c r="AM40" s="67"/>
    </row>
    <row r="41" spans="2:39" ht="15" hidden="1" customHeight="1" x14ac:dyDescent="0.25">
      <c r="B41" s="29">
        <v>50</v>
      </c>
      <c r="C41" s="30" t="s">
        <v>441</v>
      </c>
      <c r="D41" s="31" t="s">
        <v>246</v>
      </c>
      <c r="E41" s="32" t="s">
        <v>155</v>
      </c>
      <c r="F41" s="33" t="s">
        <v>442</v>
      </c>
      <c r="G41" s="30" t="s">
        <v>422</v>
      </c>
      <c r="H41" s="34">
        <v>10</v>
      </c>
      <c r="I41" s="34">
        <v>6</v>
      </c>
      <c r="J41" s="34" t="s">
        <v>29</v>
      </c>
      <c r="K41" s="34">
        <v>6</v>
      </c>
      <c r="L41" s="35"/>
      <c r="M41" s="42"/>
      <c r="N41" s="42"/>
      <c r="O41" s="84"/>
      <c r="P41" s="36">
        <v>3</v>
      </c>
      <c r="Q41" s="37">
        <f t="shared" si="0"/>
        <v>4.5999999999999996</v>
      </c>
      <c r="R41" s="38" t="str">
        <f t="shared" si="1"/>
        <v>D</v>
      </c>
      <c r="S41" s="39" t="str">
        <f t="shared" si="2"/>
        <v>Trung bình yếu</v>
      </c>
      <c r="T41" s="40" t="str">
        <f t="shared" si="3"/>
        <v/>
      </c>
      <c r="U41" s="41" t="s">
        <v>51</v>
      </c>
      <c r="V41" s="3"/>
      <c r="W41" s="28"/>
      <c r="X41" s="100" t="str">
        <f t="shared" si="4"/>
        <v>Đạt</v>
      </c>
      <c r="Y41" s="67"/>
      <c r="Z41" s="67"/>
      <c r="AA41" s="67"/>
      <c r="AB41" s="67"/>
      <c r="AC41" s="67"/>
      <c r="AD41" s="67"/>
      <c r="AE41" s="67"/>
      <c r="AF41" s="67"/>
      <c r="AG41" s="67"/>
      <c r="AH41" s="67"/>
      <c r="AI41" s="67"/>
      <c r="AJ41" s="67"/>
      <c r="AK41" s="67"/>
      <c r="AL41" s="67"/>
      <c r="AM41" s="67"/>
    </row>
    <row r="42" spans="2:39" ht="15" hidden="1" customHeight="1" x14ac:dyDescent="0.25">
      <c r="B42" s="29">
        <v>4</v>
      </c>
      <c r="C42" s="30" t="s">
        <v>335</v>
      </c>
      <c r="D42" s="31" t="s">
        <v>164</v>
      </c>
      <c r="E42" s="32" t="s">
        <v>174</v>
      </c>
      <c r="F42" s="33" t="s">
        <v>336</v>
      </c>
      <c r="G42" s="30" t="s">
        <v>330</v>
      </c>
      <c r="H42" s="34">
        <v>5</v>
      </c>
      <c r="I42" s="34">
        <v>6</v>
      </c>
      <c r="J42" s="34" t="s">
        <v>29</v>
      </c>
      <c r="K42" s="34">
        <v>6</v>
      </c>
      <c r="L42" s="35"/>
      <c r="M42" s="42"/>
      <c r="N42" s="42"/>
      <c r="O42" s="84"/>
      <c r="P42" s="36">
        <v>4</v>
      </c>
      <c r="Q42" s="37">
        <f t="shared" ref="Q42:Q73" si="5">ROUND(SUMPRODUCT(H42:P42,$H$9:$P$9)/100,1)</f>
        <v>4.7</v>
      </c>
      <c r="R42" s="38" t="str">
        <f t="shared" ref="R42:R73" si="6">IF(AND($Q42&gt;=9,$Q42&lt;=10),"A+","")&amp;IF(AND($Q42&gt;=8.5,$Q42&lt;=8.9),"A","")&amp;IF(AND($Q42&gt;=8,$Q42&lt;=8.4),"B+","")&amp;IF(AND($Q42&gt;=7,$Q42&lt;=7.9),"B","")&amp;IF(AND($Q42&gt;=6.5,$Q42&lt;=6.9),"C+","")&amp;IF(AND($Q42&gt;=5.5,$Q42&lt;=6.4),"C","")&amp;IF(AND($Q42&gt;=5,$Q42&lt;=5.4),"D+","")&amp;IF(AND($Q42&gt;=4,$Q42&lt;=4.9),"D","")&amp;IF(AND($Q42&lt;4),"F","")</f>
        <v>D</v>
      </c>
      <c r="S42" s="39" t="str">
        <f t="shared" ref="S42:S73" si="7">IF($Q42&lt;4,"Kém",IF(AND($Q42&gt;=4,$Q42&lt;=5.4),"Trung bình yếu",IF(AND($Q42&gt;=5.5,$Q42&lt;=6.9),"Trung bình",IF(AND($Q42&gt;=7,$Q42&lt;=8.4),"Khá",IF(AND($Q42&gt;=8.5,$Q42&lt;=10),"Giỏi","")))))</f>
        <v>Trung bình yếu</v>
      </c>
      <c r="T42" s="40" t="str">
        <f t="shared" ref="T42:T73" si="8">+IF(OR($H42=0,$I42=0,$J42=0,$K42=0),"Không đủ ĐKDT","")</f>
        <v/>
      </c>
      <c r="U42" s="41" t="s">
        <v>52</v>
      </c>
      <c r="V42" s="3"/>
      <c r="W42" s="28"/>
      <c r="X42" s="100" t="str">
        <f t="shared" si="4"/>
        <v>Đạt</v>
      </c>
      <c r="Y42" s="67"/>
      <c r="Z42" s="67"/>
      <c r="AA42" s="67"/>
      <c r="AB42" s="67"/>
      <c r="AC42" s="67"/>
      <c r="AD42" s="67"/>
      <c r="AE42" s="67"/>
      <c r="AF42" s="67"/>
      <c r="AG42" s="67"/>
      <c r="AH42" s="67"/>
      <c r="AI42" s="67"/>
      <c r="AJ42" s="67"/>
      <c r="AK42" s="67"/>
      <c r="AL42" s="67"/>
      <c r="AM42" s="67"/>
    </row>
    <row r="43" spans="2:39" ht="15" hidden="1" customHeight="1" x14ac:dyDescent="0.25">
      <c r="B43" s="29">
        <v>77</v>
      </c>
      <c r="C43" s="30" t="s">
        <v>499</v>
      </c>
      <c r="D43" s="31" t="s">
        <v>171</v>
      </c>
      <c r="E43" s="32" t="s">
        <v>80</v>
      </c>
      <c r="F43" s="33" t="s">
        <v>500</v>
      </c>
      <c r="G43" s="30" t="s">
        <v>422</v>
      </c>
      <c r="H43" s="34">
        <v>9</v>
      </c>
      <c r="I43" s="34">
        <v>6</v>
      </c>
      <c r="J43" s="34" t="s">
        <v>29</v>
      </c>
      <c r="K43" s="34">
        <v>6</v>
      </c>
      <c r="L43" s="42"/>
      <c r="M43" s="42"/>
      <c r="N43" s="42"/>
      <c r="O43" s="84">
        <v>191</v>
      </c>
      <c r="P43" s="36">
        <v>3.5</v>
      </c>
      <c r="Q43" s="37">
        <f t="shared" si="5"/>
        <v>4.8</v>
      </c>
      <c r="R43" s="38" t="str">
        <f t="shared" si="6"/>
        <v>D</v>
      </c>
      <c r="S43" s="39" t="str">
        <f t="shared" si="7"/>
        <v>Trung bình yếu</v>
      </c>
      <c r="T43" s="40" t="str">
        <f t="shared" si="8"/>
        <v/>
      </c>
      <c r="U43" s="41" t="s">
        <v>501</v>
      </c>
      <c r="V43" s="3"/>
      <c r="W43" s="28"/>
      <c r="X43" s="100" t="str">
        <f t="shared" si="4"/>
        <v>Đạt</v>
      </c>
      <c r="Y43" s="67"/>
      <c r="Z43" s="67"/>
      <c r="AA43" s="67"/>
      <c r="AB43" s="67"/>
      <c r="AC43" s="67"/>
      <c r="AD43" s="67"/>
      <c r="AE43" s="67"/>
      <c r="AF43" s="67"/>
      <c r="AG43" s="67"/>
      <c r="AH43" s="67"/>
      <c r="AI43" s="67"/>
      <c r="AJ43" s="67"/>
      <c r="AK43" s="67"/>
      <c r="AL43" s="67"/>
      <c r="AM43" s="67"/>
    </row>
    <row r="44" spans="2:39" ht="15" hidden="1" customHeight="1" x14ac:dyDescent="0.25">
      <c r="B44" s="29">
        <v>10</v>
      </c>
      <c r="C44" s="30" t="s">
        <v>351</v>
      </c>
      <c r="D44" s="31" t="s">
        <v>314</v>
      </c>
      <c r="E44" s="32" t="s">
        <v>155</v>
      </c>
      <c r="F44" s="33" t="s">
        <v>352</v>
      </c>
      <c r="G44" s="30" t="s">
        <v>330</v>
      </c>
      <c r="H44" s="34">
        <v>10</v>
      </c>
      <c r="I44" s="34">
        <v>6</v>
      </c>
      <c r="J44" s="34" t="s">
        <v>29</v>
      </c>
      <c r="K44" s="34">
        <v>6</v>
      </c>
      <c r="L44" s="35"/>
      <c r="M44" s="42"/>
      <c r="N44" s="42"/>
      <c r="O44" s="84"/>
      <c r="P44" s="36">
        <v>3.5</v>
      </c>
      <c r="Q44" s="37">
        <f t="shared" si="5"/>
        <v>4.9000000000000004</v>
      </c>
      <c r="R44" s="38" t="str">
        <f t="shared" si="6"/>
        <v>D</v>
      </c>
      <c r="S44" s="39" t="str">
        <f t="shared" si="7"/>
        <v>Trung bình yếu</v>
      </c>
      <c r="T44" s="40" t="str">
        <f t="shared" si="8"/>
        <v/>
      </c>
      <c r="U44" s="41" t="s">
        <v>52</v>
      </c>
      <c r="V44" s="3"/>
      <c r="W44" s="28"/>
      <c r="X44" s="100" t="str">
        <f t="shared" si="4"/>
        <v>Đạt</v>
      </c>
      <c r="Y44" s="67"/>
      <c r="Z44" s="67"/>
      <c r="AA44" s="67"/>
      <c r="AB44" s="67"/>
      <c r="AC44" s="67"/>
      <c r="AD44" s="67"/>
      <c r="AE44" s="67"/>
      <c r="AF44" s="67"/>
      <c r="AG44" s="67"/>
      <c r="AH44" s="67"/>
      <c r="AI44" s="67"/>
      <c r="AJ44" s="67"/>
      <c r="AK44" s="67"/>
      <c r="AL44" s="67"/>
      <c r="AM44" s="67"/>
    </row>
    <row r="45" spans="2:39" ht="15" hidden="1" customHeight="1" x14ac:dyDescent="0.25">
      <c r="B45" s="29">
        <v>33</v>
      </c>
      <c r="C45" s="30" t="s">
        <v>405</v>
      </c>
      <c r="D45" s="31" t="s">
        <v>406</v>
      </c>
      <c r="E45" s="32" t="s">
        <v>148</v>
      </c>
      <c r="F45" s="33" t="s">
        <v>407</v>
      </c>
      <c r="G45" s="30" t="s">
        <v>330</v>
      </c>
      <c r="H45" s="34">
        <v>7</v>
      </c>
      <c r="I45" s="34">
        <v>6</v>
      </c>
      <c r="J45" s="34" t="s">
        <v>29</v>
      </c>
      <c r="K45" s="34">
        <v>6</v>
      </c>
      <c r="L45" s="42"/>
      <c r="M45" s="42"/>
      <c r="N45" s="42"/>
      <c r="O45" s="84"/>
      <c r="P45" s="36">
        <v>4</v>
      </c>
      <c r="Q45" s="37">
        <f t="shared" si="5"/>
        <v>4.9000000000000004</v>
      </c>
      <c r="R45" s="38" t="str">
        <f t="shared" si="6"/>
        <v>D</v>
      </c>
      <c r="S45" s="39" t="str">
        <f t="shared" si="7"/>
        <v>Trung bình yếu</v>
      </c>
      <c r="T45" s="40" t="str">
        <f t="shared" si="8"/>
        <v/>
      </c>
      <c r="U45" s="41" t="s">
        <v>51</v>
      </c>
      <c r="V45" s="3"/>
      <c r="W45" s="28"/>
      <c r="X45" s="100" t="str">
        <f t="shared" si="4"/>
        <v>Đạt</v>
      </c>
      <c r="Y45" s="67"/>
      <c r="Z45" s="67"/>
      <c r="AA45" s="67"/>
      <c r="AB45" s="67"/>
      <c r="AC45" s="67"/>
      <c r="AD45" s="67"/>
      <c r="AE45" s="67"/>
      <c r="AF45" s="67"/>
      <c r="AG45" s="67"/>
      <c r="AH45" s="67"/>
      <c r="AI45" s="67"/>
      <c r="AJ45" s="67"/>
      <c r="AK45" s="67"/>
      <c r="AL45" s="67"/>
      <c r="AM45" s="67"/>
    </row>
    <row r="46" spans="2:39" ht="15" hidden="1" customHeight="1" x14ac:dyDescent="0.25">
      <c r="B46" s="29">
        <v>19</v>
      </c>
      <c r="C46" s="30" t="s">
        <v>372</v>
      </c>
      <c r="D46" s="31" t="s">
        <v>90</v>
      </c>
      <c r="E46" s="32" t="s">
        <v>373</v>
      </c>
      <c r="F46" s="33" t="s">
        <v>374</v>
      </c>
      <c r="G46" s="30" t="s">
        <v>330</v>
      </c>
      <c r="H46" s="34">
        <v>8</v>
      </c>
      <c r="I46" s="34">
        <v>6</v>
      </c>
      <c r="J46" s="34" t="s">
        <v>29</v>
      </c>
      <c r="K46" s="34">
        <v>6</v>
      </c>
      <c r="L46" s="42"/>
      <c r="M46" s="42"/>
      <c r="N46" s="42"/>
      <c r="O46" s="84"/>
      <c r="P46" s="36">
        <v>4</v>
      </c>
      <c r="Q46" s="37">
        <f t="shared" si="5"/>
        <v>5</v>
      </c>
      <c r="R46" s="38" t="str">
        <f t="shared" si="6"/>
        <v>D+</v>
      </c>
      <c r="S46" s="39" t="str">
        <f t="shared" si="7"/>
        <v>Trung bình yếu</v>
      </c>
      <c r="T46" s="40" t="str">
        <f t="shared" si="8"/>
        <v/>
      </c>
      <c r="U46" s="41" t="s">
        <v>52</v>
      </c>
      <c r="V46" s="3"/>
      <c r="W46" s="28"/>
      <c r="X46" s="100" t="str">
        <f t="shared" si="4"/>
        <v>Đạt</v>
      </c>
      <c r="Y46" s="67"/>
      <c r="Z46" s="67"/>
      <c r="AA46" s="67"/>
      <c r="AB46" s="67"/>
      <c r="AC46" s="67"/>
      <c r="AD46" s="67"/>
      <c r="AE46" s="67"/>
      <c r="AF46" s="67"/>
      <c r="AG46" s="67"/>
      <c r="AH46" s="67"/>
      <c r="AI46" s="67"/>
      <c r="AJ46" s="67"/>
      <c r="AK46" s="67"/>
      <c r="AL46" s="67"/>
      <c r="AM46" s="67"/>
    </row>
    <row r="47" spans="2:39" ht="15" hidden="1" customHeight="1" x14ac:dyDescent="0.25">
      <c r="B47" s="29">
        <v>38</v>
      </c>
      <c r="C47" s="30" t="s">
        <v>415</v>
      </c>
      <c r="D47" s="31" t="s">
        <v>78</v>
      </c>
      <c r="E47" s="32" t="s">
        <v>79</v>
      </c>
      <c r="F47" s="33" t="s">
        <v>391</v>
      </c>
      <c r="G47" s="30" t="s">
        <v>330</v>
      </c>
      <c r="H47" s="34">
        <v>8</v>
      </c>
      <c r="I47" s="34">
        <v>6</v>
      </c>
      <c r="J47" s="34" t="s">
        <v>29</v>
      </c>
      <c r="K47" s="34">
        <v>6</v>
      </c>
      <c r="L47" s="35"/>
      <c r="M47" s="42"/>
      <c r="N47" s="42"/>
      <c r="O47" s="84"/>
      <c r="P47" s="36">
        <v>4</v>
      </c>
      <c r="Q47" s="37">
        <f t="shared" si="5"/>
        <v>5</v>
      </c>
      <c r="R47" s="38" t="str">
        <f t="shared" si="6"/>
        <v>D+</v>
      </c>
      <c r="S47" s="39" t="str">
        <f t="shared" si="7"/>
        <v>Trung bình yếu</v>
      </c>
      <c r="T47" s="40" t="str">
        <f t="shared" si="8"/>
        <v/>
      </c>
      <c r="U47" s="41" t="s">
        <v>51</v>
      </c>
      <c r="V47" s="3"/>
      <c r="W47" s="28"/>
      <c r="X47" s="100" t="str">
        <f t="shared" si="4"/>
        <v>Đạt</v>
      </c>
      <c r="Y47" s="67"/>
      <c r="Z47" s="67"/>
      <c r="AA47" s="67"/>
      <c r="AB47" s="67"/>
      <c r="AC47" s="67"/>
      <c r="AD47" s="67"/>
      <c r="AE47" s="67"/>
      <c r="AF47" s="67"/>
      <c r="AG47" s="67"/>
      <c r="AH47" s="67"/>
      <c r="AI47" s="67"/>
      <c r="AJ47" s="67"/>
      <c r="AK47" s="67"/>
      <c r="AL47" s="67"/>
      <c r="AM47" s="67"/>
    </row>
    <row r="48" spans="2:39" ht="15" hidden="1" customHeight="1" x14ac:dyDescent="0.25">
      <c r="B48" s="29">
        <v>8</v>
      </c>
      <c r="C48" s="30" t="s">
        <v>346</v>
      </c>
      <c r="D48" s="31" t="s">
        <v>347</v>
      </c>
      <c r="E48" s="32" t="s">
        <v>154</v>
      </c>
      <c r="F48" s="33" t="s">
        <v>348</v>
      </c>
      <c r="G48" s="30" t="s">
        <v>330</v>
      </c>
      <c r="H48" s="34">
        <v>9</v>
      </c>
      <c r="I48" s="34">
        <v>6</v>
      </c>
      <c r="J48" s="34" t="s">
        <v>29</v>
      </c>
      <c r="K48" s="34">
        <v>6</v>
      </c>
      <c r="L48" s="35"/>
      <c r="M48" s="42"/>
      <c r="N48" s="42"/>
      <c r="O48" s="84"/>
      <c r="P48" s="36">
        <v>4</v>
      </c>
      <c r="Q48" s="37">
        <f t="shared" si="5"/>
        <v>5.0999999999999996</v>
      </c>
      <c r="R48" s="38" t="str">
        <f t="shared" si="6"/>
        <v>D+</v>
      </c>
      <c r="S48" s="39" t="str">
        <f t="shared" si="7"/>
        <v>Trung bình yếu</v>
      </c>
      <c r="T48" s="40" t="str">
        <f t="shared" si="8"/>
        <v/>
      </c>
      <c r="U48" s="41" t="s">
        <v>52</v>
      </c>
      <c r="V48" s="3"/>
      <c r="W48" s="28"/>
      <c r="X48" s="100" t="str">
        <f t="shared" si="4"/>
        <v>Đạt</v>
      </c>
      <c r="Y48" s="67"/>
      <c r="Z48" s="67"/>
      <c r="AA48" s="67"/>
      <c r="AB48" s="67"/>
      <c r="AC48" s="67"/>
      <c r="AD48" s="67"/>
      <c r="AE48" s="67"/>
      <c r="AF48" s="67"/>
      <c r="AG48" s="67"/>
      <c r="AH48" s="67"/>
      <c r="AI48" s="67"/>
      <c r="AJ48" s="67"/>
      <c r="AK48" s="67"/>
      <c r="AL48" s="67"/>
      <c r="AM48" s="67"/>
    </row>
    <row r="49" spans="2:39" ht="15" hidden="1" customHeight="1" x14ac:dyDescent="0.25">
      <c r="B49" s="29">
        <v>53</v>
      </c>
      <c r="C49" s="30" t="s">
        <v>448</v>
      </c>
      <c r="D49" s="31" t="s">
        <v>100</v>
      </c>
      <c r="E49" s="32" t="s">
        <v>65</v>
      </c>
      <c r="F49" s="33" t="s">
        <v>311</v>
      </c>
      <c r="G49" s="30" t="s">
        <v>422</v>
      </c>
      <c r="H49" s="34">
        <v>9</v>
      </c>
      <c r="I49" s="34">
        <v>6</v>
      </c>
      <c r="J49" s="34" t="s">
        <v>29</v>
      </c>
      <c r="K49" s="34">
        <v>6</v>
      </c>
      <c r="L49" s="42"/>
      <c r="M49" s="42"/>
      <c r="N49" s="42"/>
      <c r="O49" s="84"/>
      <c r="P49" s="36">
        <v>4</v>
      </c>
      <c r="Q49" s="37">
        <f t="shared" si="5"/>
        <v>5.0999999999999996</v>
      </c>
      <c r="R49" s="38" t="str">
        <f t="shared" si="6"/>
        <v>D+</v>
      </c>
      <c r="S49" s="39" t="str">
        <f t="shared" si="7"/>
        <v>Trung bình yếu</v>
      </c>
      <c r="T49" s="40" t="str">
        <f t="shared" si="8"/>
        <v/>
      </c>
      <c r="U49" s="41" t="s">
        <v>501</v>
      </c>
      <c r="V49" s="3"/>
      <c r="W49" s="28"/>
      <c r="X49" s="100" t="str">
        <f t="shared" si="4"/>
        <v>Đạt</v>
      </c>
      <c r="Y49" s="67"/>
      <c r="Z49" s="67"/>
      <c r="AA49" s="67"/>
      <c r="AB49" s="67"/>
      <c r="AC49" s="67"/>
      <c r="AD49" s="67"/>
      <c r="AE49" s="67"/>
      <c r="AF49" s="67"/>
      <c r="AG49" s="67"/>
      <c r="AH49" s="67"/>
      <c r="AI49" s="67"/>
      <c r="AJ49" s="67"/>
      <c r="AK49" s="67"/>
      <c r="AL49" s="67"/>
      <c r="AM49" s="67"/>
    </row>
    <row r="50" spans="2:39" ht="15" hidden="1" customHeight="1" x14ac:dyDescent="0.25">
      <c r="B50" s="29">
        <v>54</v>
      </c>
      <c r="C50" s="30" t="s">
        <v>449</v>
      </c>
      <c r="D50" s="31" t="s">
        <v>450</v>
      </c>
      <c r="E50" s="32" t="s">
        <v>89</v>
      </c>
      <c r="F50" s="33" t="s">
        <v>451</v>
      </c>
      <c r="G50" s="30" t="s">
        <v>422</v>
      </c>
      <c r="H50" s="34">
        <v>9</v>
      </c>
      <c r="I50" s="34">
        <v>6</v>
      </c>
      <c r="J50" s="34" t="s">
        <v>29</v>
      </c>
      <c r="K50" s="34">
        <v>6</v>
      </c>
      <c r="L50" s="35"/>
      <c r="M50" s="42"/>
      <c r="N50" s="42"/>
      <c r="O50" s="84"/>
      <c r="P50" s="36">
        <v>4</v>
      </c>
      <c r="Q50" s="37">
        <f t="shared" si="5"/>
        <v>5.0999999999999996</v>
      </c>
      <c r="R50" s="38" t="str">
        <f t="shared" si="6"/>
        <v>D+</v>
      </c>
      <c r="S50" s="39" t="str">
        <f t="shared" si="7"/>
        <v>Trung bình yếu</v>
      </c>
      <c r="T50" s="40" t="str">
        <f t="shared" si="8"/>
        <v/>
      </c>
      <c r="U50" s="41" t="s">
        <v>501</v>
      </c>
      <c r="V50" s="3"/>
      <c r="W50" s="28"/>
      <c r="X50" s="100" t="str">
        <f t="shared" si="4"/>
        <v>Đạt</v>
      </c>
      <c r="Y50" s="67"/>
      <c r="Z50" s="67"/>
      <c r="AA50" s="67"/>
      <c r="AB50" s="67"/>
      <c r="AC50" s="67"/>
      <c r="AD50" s="67"/>
      <c r="AE50" s="67"/>
      <c r="AF50" s="67"/>
      <c r="AG50" s="67"/>
      <c r="AH50" s="67"/>
      <c r="AI50" s="67"/>
      <c r="AJ50" s="67"/>
      <c r="AK50" s="67"/>
      <c r="AL50" s="67"/>
      <c r="AM50" s="67"/>
    </row>
    <row r="51" spans="2:39" ht="15" hidden="1" customHeight="1" x14ac:dyDescent="0.25">
      <c r="B51" s="29">
        <v>73</v>
      </c>
      <c r="C51" s="30" t="s">
        <v>490</v>
      </c>
      <c r="D51" s="31" t="s">
        <v>491</v>
      </c>
      <c r="E51" s="32" t="s">
        <v>492</v>
      </c>
      <c r="F51" s="33" t="s">
        <v>313</v>
      </c>
      <c r="G51" s="30" t="s">
        <v>422</v>
      </c>
      <c r="H51" s="34">
        <v>9</v>
      </c>
      <c r="I51" s="34">
        <v>6</v>
      </c>
      <c r="J51" s="34" t="s">
        <v>29</v>
      </c>
      <c r="K51" s="34">
        <v>6</v>
      </c>
      <c r="L51" s="42"/>
      <c r="M51" s="42"/>
      <c r="N51" s="42"/>
      <c r="O51" s="84">
        <v>202</v>
      </c>
      <c r="P51" s="36">
        <v>4</v>
      </c>
      <c r="Q51" s="37">
        <f t="shared" si="5"/>
        <v>5.0999999999999996</v>
      </c>
      <c r="R51" s="38" t="str">
        <f t="shared" si="6"/>
        <v>D+</v>
      </c>
      <c r="S51" s="39" t="str">
        <f t="shared" si="7"/>
        <v>Trung bình yếu</v>
      </c>
      <c r="T51" s="40" t="str">
        <f t="shared" si="8"/>
        <v/>
      </c>
      <c r="U51" s="41" t="s">
        <v>501</v>
      </c>
      <c r="V51" s="3"/>
      <c r="W51" s="28"/>
      <c r="X51" s="100" t="str">
        <f t="shared" si="4"/>
        <v>Đạt</v>
      </c>
      <c r="Y51" s="67"/>
      <c r="Z51" s="67"/>
      <c r="AA51" s="67"/>
      <c r="AB51" s="67"/>
      <c r="AC51" s="67"/>
      <c r="AD51" s="67"/>
      <c r="AE51" s="67"/>
      <c r="AF51" s="67"/>
      <c r="AG51" s="67"/>
      <c r="AH51" s="67"/>
      <c r="AI51" s="67"/>
      <c r="AJ51" s="67"/>
      <c r="AK51" s="67"/>
      <c r="AL51" s="67"/>
      <c r="AM51" s="67"/>
    </row>
    <row r="52" spans="2:39" ht="15" hidden="1" customHeight="1" x14ac:dyDescent="0.25">
      <c r="B52" s="29">
        <v>13</v>
      </c>
      <c r="C52" s="30" t="s">
        <v>357</v>
      </c>
      <c r="D52" s="31" t="s">
        <v>358</v>
      </c>
      <c r="E52" s="32" t="s">
        <v>87</v>
      </c>
      <c r="F52" s="33" t="s">
        <v>359</v>
      </c>
      <c r="G52" s="30" t="s">
        <v>330</v>
      </c>
      <c r="H52" s="34">
        <v>10</v>
      </c>
      <c r="I52" s="34">
        <v>6</v>
      </c>
      <c r="J52" s="34" t="s">
        <v>29</v>
      </c>
      <c r="K52" s="34">
        <v>6</v>
      </c>
      <c r="L52" s="42"/>
      <c r="M52" s="42"/>
      <c r="N52" s="42"/>
      <c r="O52" s="84"/>
      <c r="P52" s="36">
        <v>4</v>
      </c>
      <c r="Q52" s="37">
        <f t="shared" si="5"/>
        <v>5.2</v>
      </c>
      <c r="R52" s="38" t="str">
        <f t="shared" si="6"/>
        <v>D+</v>
      </c>
      <c r="S52" s="39" t="str">
        <f t="shared" si="7"/>
        <v>Trung bình yếu</v>
      </c>
      <c r="T52" s="40" t="str">
        <f t="shared" si="8"/>
        <v/>
      </c>
      <c r="U52" s="41" t="s">
        <v>52</v>
      </c>
      <c r="V52" s="3"/>
      <c r="W52" s="28"/>
      <c r="X52" s="100" t="str">
        <f t="shared" si="4"/>
        <v>Đạt</v>
      </c>
      <c r="Y52" s="67"/>
      <c r="Z52" s="67"/>
      <c r="AA52" s="67"/>
      <c r="AB52" s="67"/>
      <c r="AC52" s="67"/>
      <c r="AD52" s="67"/>
      <c r="AE52" s="67"/>
      <c r="AF52" s="67"/>
      <c r="AG52" s="67"/>
      <c r="AH52" s="67"/>
      <c r="AI52" s="67"/>
      <c r="AJ52" s="67"/>
      <c r="AK52" s="67"/>
      <c r="AL52" s="67"/>
      <c r="AM52" s="67"/>
    </row>
    <row r="53" spans="2:39" ht="15" hidden="1" customHeight="1" x14ac:dyDescent="0.25">
      <c r="B53" s="29">
        <v>23</v>
      </c>
      <c r="C53" s="30" t="s">
        <v>382</v>
      </c>
      <c r="D53" s="31" t="s">
        <v>181</v>
      </c>
      <c r="E53" s="32" t="s">
        <v>70</v>
      </c>
      <c r="F53" s="33" t="s">
        <v>383</v>
      </c>
      <c r="G53" s="30" t="s">
        <v>330</v>
      </c>
      <c r="H53" s="34">
        <v>10</v>
      </c>
      <c r="I53" s="34">
        <v>6</v>
      </c>
      <c r="J53" s="34" t="s">
        <v>29</v>
      </c>
      <c r="K53" s="34">
        <v>6</v>
      </c>
      <c r="L53" s="42"/>
      <c r="M53" s="42"/>
      <c r="N53" s="42"/>
      <c r="O53" s="84"/>
      <c r="P53" s="36">
        <v>4</v>
      </c>
      <c r="Q53" s="37">
        <f t="shared" si="5"/>
        <v>5.2</v>
      </c>
      <c r="R53" s="38" t="str">
        <f t="shared" si="6"/>
        <v>D+</v>
      </c>
      <c r="S53" s="39" t="str">
        <f t="shared" si="7"/>
        <v>Trung bình yếu</v>
      </c>
      <c r="T53" s="40" t="str">
        <f t="shared" si="8"/>
        <v/>
      </c>
      <c r="U53" s="41" t="s">
        <v>52</v>
      </c>
      <c r="V53" s="3"/>
      <c r="W53" s="28"/>
      <c r="X53" s="100" t="str">
        <f t="shared" si="4"/>
        <v>Đạt</v>
      </c>
      <c r="Y53" s="67"/>
      <c r="Z53" s="67"/>
      <c r="AA53" s="67"/>
      <c r="AB53" s="67"/>
      <c r="AC53" s="67"/>
      <c r="AD53" s="67"/>
      <c r="AE53" s="67"/>
      <c r="AF53" s="67"/>
      <c r="AG53" s="67"/>
      <c r="AH53" s="67"/>
      <c r="AI53" s="67"/>
      <c r="AJ53" s="67"/>
      <c r="AK53" s="67"/>
      <c r="AL53" s="67"/>
      <c r="AM53" s="67"/>
    </row>
    <row r="54" spans="2:39" ht="15" hidden="1" customHeight="1" x14ac:dyDescent="0.25">
      <c r="B54" s="29">
        <v>28</v>
      </c>
      <c r="C54" s="30" t="s">
        <v>394</v>
      </c>
      <c r="D54" s="31" t="s">
        <v>395</v>
      </c>
      <c r="E54" s="32" t="s">
        <v>81</v>
      </c>
      <c r="F54" s="33" t="s">
        <v>354</v>
      </c>
      <c r="G54" s="30" t="s">
        <v>330</v>
      </c>
      <c r="H54" s="34">
        <v>10</v>
      </c>
      <c r="I54" s="34">
        <v>6</v>
      </c>
      <c r="J54" s="34" t="s">
        <v>29</v>
      </c>
      <c r="K54" s="34">
        <v>6</v>
      </c>
      <c r="L54" s="35"/>
      <c r="M54" s="42"/>
      <c r="N54" s="42"/>
      <c r="O54" s="84"/>
      <c r="P54" s="36">
        <v>4</v>
      </c>
      <c r="Q54" s="37">
        <f t="shared" si="5"/>
        <v>5.2</v>
      </c>
      <c r="R54" s="38" t="str">
        <f t="shared" si="6"/>
        <v>D+</v>
      </c>
      <c r="S54" s="39" t="str">
        <f t="shared" si="7"/>
        <v>Trung bình yếu</v>
      </c>
      <c r="T54" s="40" t="str">
        <f t="shared" si="8"/>
        <v/>
      </c>
      <c r="U54" s="41" t="s">
        <v>51</v>
      </c>
      <c r="V54" s="3"/>
      <c r="W54" s="28"/>
      <c r="X54" s="100" t="str">
        <f t="shared" si="4"/>
        <v>Đạt</v>
      </c>
      <c r="Y54" s="67"/>
      <c r="Z54" s="67"/>
      <c r="AA54" s="67"/>
      <c r="AB54" s="67"/>
      <c r="AC54" s="67"/>
      <c r="AD54" s="67"/>
      <c r="AE54" s="67"/>
      <c r="AF54" s="67"/>
      <c r="AG54" s="67"/>
      <c r="AH54" s="67"/>
      <c r="AI54" s="67"/>
      <c r="AJ54" s="67"/>
      <c r="AK54" s="67"/>
      <c r="AL54" s="67"/>
      <c r="AM54" s="67"/>
    </row>
    <row r="55" spans="2:39" ht="15" hidden="1" customHeight="1" x14ac:dyDescent="0.25">
      <c r="B55" s="29">
        <v>51</v>
      </c>
      <c r="C55" s="30" t="s">
        <v>443</v>
      </c>
      <c r="D55" s="31" t="s">
        <v>56</v>
      </c>
      <c r="E55" s="32" t="s">
        <v>444</v>
      </c>
      <c r="F55" s="33" t="s">
        <v>445</v>
      </c>
      <c r="G55" s="30" t="s">
        <v>422</v>
      </c>
      <c r="H55" s="34">
        <v>10</v>
      </c>
      <c r="I55" s="34">
        <v>6</v>
      </c>
      <c r="J55" s="34" t="s">
        <v>29</v>
      </c>
      <c r="K55" s="34">
        <v>6</v>
      </c>
      <c r="L55" s="42"/>
      <c r="M55" s="42"/>
      <c r="N55" s="42"/>
      <c r="O55" s="84"/>
      <c r="P55" s="36">
        <v>4</v>
      </c>
      <c r="Q55" s="37">
        <f t="shared" si="5"/>
        <v>5.2</v>
      </c>
      <c r="R55" s="38" t="str">
        <f t="shared" si="6"/>
        <v>D+</v>
      </c>
      <c r="S55" s="39" t="str">
        <f t="shared" si="7"/>
        <v>Trung bình yếu</v>
      </c>
      <c r="T55" s="40" t="str">
        <f t="shared" si="8"/>
        <v/>
      </c>
      <c r="U55" s="41" t="s">
        <v>51</v>
      </c>
      <c r="V55" s="3"/>
      <c r="W55" s="28"/>
      <c r="X55" s="100" t="str">
        <f t="shared" si="4"/>
        <v>Đạt</v>
      </c>
      <c r="Y55" s="67"/>
      <c r="Z55" s="67"/>
      <c r="AA55" s="67"/>
      <c r="AB55" s="67"/>
      <c r="AC55" s="67"/>
      <c r="AD55" s="67"/>
      <c r="AE55" s="67"/>
      <c r="AF55" s="67"/>
      <c r="AG55" s="67"/>
      <c r="AH55" s="67"/>
      <c r="AI55" s="67"/>
      <c r="AJ55" s="67"/>
      <c r="AK55" s="67"/>
      <c r="AL55" s="67"/>
      <c r="AM55" s="67"/>
    </row>
    <row r="56" spans="2:39" ht="15" hidden="1" customHeight="1" x14ac:dyDescent="0.25">
      <c r="B56" s="29">
        <v>20</v>
      </c>
      <c r="C56" s="30" t="s">
        <v>375</v>
      </c>
      <c r="D56" s="31" t="s">
        <v>376</v>
      </c>
      <c r="E56" s="32" t="s">
        <v>69</v>
      </c>
      <c r="F56" s="33" t="s">
        <v>207</v>
      </c>
      <c r="G56" s="30" t="s">
        <v>330</v>
      </c>
      <c r="H56" s="34">
        <v>5</v>
      </c>
      <c r="I56" s="34">
        <v>6</v>
      </c>
      <c r="J56" s="34" t="s">
        <v>29</v>
      </c>
      <c r="K56" s="34">
        <v>6</v>
      </c>
      <c r="L56" s="35"/>
      <c r="M56" s="42"/>
      <c r="N56" s="42"/>
      <c r="O56" s="84"/>
      <c r="P56" s="36">
        <v>5</v>
      </c>
      <c r="Q56" s="37">
        <f t="shared" si="5"/>
        <v>5.3</v>
      </c>
      <c r="R56" s="38" t="str">
        <f t="shared" si="6"/>
        <v>D+</v>
      </c>
      <c r="S56" s="39" t="str">
        <f t="shared" si="7"/>
        <v>Trung bình yếu</v>
      </c>
      <c r="T56" s="40" t="str">
        <f t="shared" si="8"/>
        <v/>
      </c>
      <c r="U56" s="41" t="s">
        <v>52</v>
      </c>
      <c r="V56" s="3"/>
      <c r="W56" s="28"/>
      <c r="X56" s="100" t="str">
        <f t="shared" si="4"/>
        <v>Đạt</v>
      </c>
      <c r="Y56" s="67"/>
      <c r="Z56" s="67"/>
      <c r="AA56" s="67"/>
      <c r="AB56" s="67"/>
      <c r="AC56" s="67"/>
      <c r="AD56" s="67"/>
      <c r="AE56" s="67"/>
      <c r="AF56" s="67"/>
      <c r="AG56" s="67"/>
      <c r="AH56" s="67"/>
      <c r="AI56" s="67"/>
      <c r="AJ56" s="67"/>
      <c r="AK56" s="67"/>
      <c r="AL56" s="67"/>
      <c r="AM56" s="67"/>
    </row>
    <row r="57" spans="2:39" ht="15" hidden="1" customHeight="1" x14ac:dyDescent="0.25">
      <c r="B57" s="29">
        <v>56</v>
      </c>
      <c r="C57" s="30" t="s">
        <v>454</v>
      </c>
      <c r="D57" s="31" t="s">
        <v>455</v>
      </c>
      <c r="E57" s="32" t="s">
        <v>141</v>
      </c>
      <c r="F57" s="33" t="s">
        <v>456</v>
      </c>
      <c r="G57" s="30" t="s">
        <v>422</v>
      </c>
      <c r="H57" s="34">
        <v>9</v>
      </c>
      <c r="I57" s="34">
        <v>6</v>
      </c>
      <c r="J57" s="34" t="s">
        <v>29</v>
      </c>
      <c r="K57" s="34">
        <v>6</v>
      </c>
      <c r="L57" s="35"/>
      <c r="M57" s="42"/>
      <c r="N57" s="42"/>
      <c r="O57" s="84">
        <v>192</v>
      </c>
      <c r="P57" s="36">
        <v>5</v>
      </c>
      <c r="Q57" s="37">
        <f t="shared" si="5"/>
        <v>5.7</v>
      </c>
      <c r="R57" s="38" t="str">
        <f t="shared" si="6"/>
        <v>C</v>
      </c>
      <c r="S57" s="39" t="str">
        <f t="shared" si="7"/>
        <v>Trung bình</v>
      </c>
      <c r="T57" s="40" t="str">
        <f t="shared" si="8"/>
        <v/>
      </c>
      <c r="U57" s="41" t="s">
        <v>501</v>
      </c>
      <c r="V57" s="3"/>
      <c r="W57" s="28"/>
      <c r="X57" s="100" t="str">
        <f t="shared" si="4"/>
        <v>Đạt</v>
      </c>
      <c r="Y57" s="67"/>
      <c r="Z57" s="67"/>
      <c r="AA57" s="67"/>
      <c r="AB57" s="67"/>
      <c r="AC57" s="67"/>
      <c r="AD57" s="67"/>
      <c r="AE57" s="67"/>
      <c r="AF57" s="67"/>
      <c r="AG57" s="67"/>
      <c r="AH57" s="67"/>
      <c r="AI57" s="67"/>
      <c r="AJ57" s="67"/>
      <c r="AK57" s="67"/>
      <c r="AL57" s="67"/>
      <c r="AM57" s="67"/>
    </row>
    <row r="58" spans="2:39" ht="15" hidden="1" customHeight="1" x14ac:dyDescent="0.25">
      <c r="B58" s="29">
        <v>61</v>
      </c>
      <c r="C58" s="30" t="s">
        <v>463</v>
      </c>
      <c r="D58" s="31" t="s">
        <v>464</v>
      </c>
      <c r="E58" s="32" t="s">
        <v>70</v>
      </c>
      <c r="F58" s="33" t="s">
        <v>262</v>
      </c>
      <c r="G58" s="30" t="s">
        <v>422</v>
      </c>
      <c r="H58" s="34">
        <v>9</v>
      </c>
      <c r="I58" s="34">
        <v>6</v>
      </c>
      <c r="J58" s="34" t="s">
        <v>29</v>
      </c>
      <c r="K58" s="34">
        <v>6</v>
      </c>
      <c r="L58" s="42"/>
      <c r="M58" s="42"/>
      <c r="N58" s="42"/>
      <c r="O58" s="84">
        <v>203</v>
      </c>
      <c r="P58" s="36">
        <v>5</v>
      </c>
      <c r="Q58" s="37">
        <f t="shared" si="5"/>
        <v>5.7</v>
      </c>
      <c r="R58" s="38" t="str">
        <f t="shared" si="6"/>
        <v>C</v>
      </c>
      <c r="S58" s="39" t="str">
        <f t="shared" si="7"/>
        <v>Trung bình</v>
      </c>
      <c r="T58" s="40" t="str">
        <f t="shared" si="8"/>
        <v/>
      </c>
      <c r="U58" s="41" t="s">
        <v>501</v>
      </c>
      <c r="V58" s="3"/>
      <c r="W58" s="28"/>
      <c r="X58" s="100" t="str">
        <f t="shared" si="4"/>
        <v>Đạt</v>
      </c>
      <c r="Y58" s="67"/>
      <c r="Z58" s="67"/>
      <c r="AA58" s="67"/>
      <c r="AB58" s="67"/>
      <c r="AC58" s="67"/>
      <c r="AD58" s="67"/>
      <c r="AE58" s="67"/>
      <c r="AF58" s="67"/>
      <c r="AG58" s="67"/>
      <c r="AH58" s="67"/>
      <c r="AI58" s="67"/>
      <c r="AJ58" s="67"/>
      <c r="AK58" s="67"/>
      <c r="AL58" s="67"/>
      <c r="AM58" s="67"/>
    </row>
    <row r="59" spans="2:39" ht="15" hidden="1" customHeight="1" x14ac:dyDescent="0.25">
      <c r="B59" s="29">
        <v>72</v>
      </c>
      <c r="C59" s="30" t="s">
        <v>488</v>
      </c>
      <c r="D59" s="31" t="s">
        <v>105</v>
      </c>
      <c r="E59" s="32" t="s">
        <v>133</v>
      </c>
      <c r="F59" s="33" t="s">
        <v>489</v>
      </c>
      <c r="G59" s="30" t="s">
        <v>422</v>
      </c>
      <c r="H59" s="34">
        <v>9</v>
      </c>
      <c r="I59" s="34">
        <v>6</v>
      </c>
      <c r="J59" s="34" t="s">
        <v>29</v>
      </c>
      <c r="K59" s="34">
        <v>6</v>
      </c>
      <c r="L59" s="42"/>
      <c r="M59" s="42"/>
      <c r="N59" s="42"/>
      <c r="O59" s="84">
        <v>198</v>
      </c>
      <c r="P59" s="98">
        <v>5</v>
      </c>
      <c r="Q59" s="37">
        <f t="shared" si="5"/>
        <v>5.7</v>
      </c>
      <c r="R59" s="38" t="str">
        <f t="shared" si="6"/>
        <v>C</v>
      </c>
      <c r="S59" s="39" t="str">
        <f t="shared" si="7"/>
        <v>Trung bình</v>
      </c>
      <c r="T59" s="40" t="str">
        <f t="shared" si="8"/>
        <v/>
      </c>
      <c r="U59" s="41" t="s">
        <v>501</v>
      </c>
      <c r="V59" s="3"/>
      <c r="W59" s="28"/>
      <c r="X59" s="100" t="str">
        <f t="shared" si="4"/>
        <v>Đạt</v>
      </c>
      <c r="Y59" s="67"/>
      <c r="Z59" s="67"/>
      <c r="AA59" s="67"/>
      <c r="AB59" s="67"/>
      <c r="AC59" s="67"/>
      <c r="AD59" s="67"/>
      <c r="AE59" s="67"/>
      <c r="AF59" s="67"/>
      <c r="AG59" s="67"/>
      <c r="AH59" s="67"/>
      <c r="AI59" s="67"/>
      <c r="AJ59" s="67"/>
      <c r="AK59" s="67"/>
      <c r="AL59" s="67"/>
      <c r="AM59" s="67"/>
    </row>
    <row r="60" spans="2:39" ht="15" hidden="1" customHeight="1" x14ac:dyDescent="0.25">
      <c r="B60" s="29">
        <v>5</v>
      </c>
      <c r="C60" s="30" t="s">
        <v>337</v>
      </c>
      <c r="D60" s="31" t="s">
        <v>338</v>
      </c>
      <c r="E60" s="32" t="s">
        <v>116</v>
      </c>
      <c r="F60" s="33" t="s">
        <v>339</v>
      </c>
      <c r="G60" s="30" t="s">
        <v>330</v>
      </c>
      <c r="H60" s="34">
        <v>10</v>
      </c>
      <c r="I60" s="34">
        <v>6</v>
      </c>
      <c r="J60" s="34" t="s">
        <v>29</v>
      </c>
      <c r="K60" s="34">
        <v>6</v>
      </c>
      <c r="L60" s="42"/>
      <c r="M60" s="42"/>
      <c r="N60" s="42"/>
      <c r="O60" s="84"/>
      <c r="P60" s="36">
        <v>5</v>
      </c>
      <c r="Q60" s="37">
        <f t="shared" si="5"/>
        <v>5.8</v>
      </c>
      <c r="R60" s="38" t="str">
        <f t="shared" si="6"/>
        <v>C</v>
      </c>
      <c r="S60" s="39" t="str">
        <f t="shared" si="7"/>
        <v>Trung bình</v>
      </c>
      <c r="T60" s="40" t="str">
        <f t="shared" si="8"/>
        <v/>
      </c>
      <c r="U60" s="41" t="s">
        <v>52</v>
      </c>
      <c r="V60" s="3"/>
      <c r="W60" s="28"/>
      <c r="X60" s="100" t="str">
        <f t="shared" si="4"/>
        <v>Đạt</v>
      </c>
      <c r="Y60" s="67"/>
      <c r="Z60" s="67"/>
      <c r="AA60" s="67"/>
      <c r="AB60" s="67"/>
      <c r="AC60" s="67"/>
      <c r="AD60" s="67"/>
      <c r="AE60" s="67"/>
      <c r="AF60" s="67"/>
      <c r="AG60" s="67"/>
      <c r="AH60" s="67"/>
      <c r="AI60" s="67"/>
      <c r="AJ60" s="67"/>
      <c r="AK60" s="67"/>
      <c r="AL60" s="67"/>
      <c r="AM60" s="67"/>
    </row>
    <row r="61" spans="2:39" ht="15" hidden="1" customHeight="1" x14ac:dyDescent="0.25">
      <c r="B61" s="29">
        <v>30</v>
      </c>
      <c r="C61" s="30" t="s">
        <v>399</v>
      </c>
      <c r="D61" s="31" t="s">
        <v>54</v>
      </c>
      <c r="E61" s="32" t="s">
        <v>129</v>
      </c>
      <c r="F61" s="33" t="s">
        <v>400</v>
      </c>
      <c r="G61" s="30" t="s">
        <v>330</v>
      </c>
      <c r="H61" s="34">
        <v>10</v>
      </c>
      <c r="I61" s="34">
        <v>6</v>
      </c>
      <c r="J61" s="34" t="s">
        <v>29</v>
      </c>
      <c r="K61" s="34">
        <v>6</v>
      </c>
      <c r="L61" s="35"/>
      <c r="M61" s="42"/>
      <c r="N61" s="42"/>
      <c r="O61" s="84"/>
      <c r="P61" s="36">
        <v>5</v>
      </c>
      <c r="Q61" s="37">
        <f t="shared" si="5"/>
        <v>5.8</v>
      </c>
      <c r="R61" s="38" t="str">
        <f t="shared" si="6"/>
        <v>C</v>
      </c>
      <c r="S61" s="39" t="str">
        <f t="shared" si="7"/>
        <v>Trung bình</v>
      </c>
      <c r="T61" s="40" t="str">
        <f t="shared" si="8"/>
        <v/>
      </c>
      <c r="U61" s="41" t="s">
        <v>51</v>
      </c>
      <c r="V61" s="3"/>
      <c r="W61" s="28"/>
      <c r="X61" s="100" t="str">
        <f t="shared" si="4"/>
        <v>Đạt</v>
      </c>
      <c r="Y61" s="67"/>
      <c r="Z61" s="67"/>
      <c r="AA61" s="67"/>
      <c r="AB61" s="67"/>
      <c r="AC61" s="67"/>
      <c r="AD61" s="67"/>
      <c r="AE61" s="67"/>
      <c r="AF61" s="67"/>
      <c r="AG61" s="67"/>
      <c r="AH61" s="67"/>
      <c r="AI61" s="67"/>
      <c r="AJ61" s="67"/>
      <c r="AK61" s="67"/>
      <c r="AL61" s="67"/>
      <c r="AM61" s="67"/>
    </row>
    <row r="62" spans="2:39" ht="15" hidden="1" customHeight="1" x14ac:dyDescent="0.25">
      <c r="B62" s="29">
        <v>35</v>
      </c>
      <c r="C62" s="30" t="s">
        <v>410</v>
      </c>
      <c r="D62" s="31" t="s">
        <v>411</v>
      </c>
      <c r="E62" s="32" t="s">
        <v>109</v>
      </c>
      <c r="F62" s="33" t="s">
        <v>220</v>
      </c>
      <c r="G62" s="30" t="s">
        <v>330</v>
      </c>
      <c r="H62" s="34">
        <v>10</v>
      </c>
      <c r="I62" s="34">
        <v>6</v>
      </c>
      <c r="J62" s="34" t="s">
        <v>29</v>
      </c>
      <c r="K62" s="34">
        <v>6</v>
      </c>
      <c r="L62" s="42"/>
      <c r="M62" s="42"/>
      <c r="N62" s="42"/>
      <c r="O62" s="84"/>
      <c r="P62" s="36">
        <v>5</v>
      </c>
      <c r="Q62" s="37">
        <f t="shared" si="5"/>
        <v>5.8</v>
      </c>
      <c r="R62" s="38" t="str">
        <f t="shared" si="6"/>
        <v>C</v>
      </c>
      <c r="S62" s="39" t="str">
        <f t="shared" si="7"/>
        <v>Trung bình</v>
      </c>
      <c r="T62" s="40" t="str">
        <f t="shared" si="8"/>
        <v/>
      </c>
      <c r="U62" s="41" t="s">
        <v>51</v>
      </c>
      <c r="V62" s="3"/>
      <c r="W62" s="28"/>
      <c r="X62" s="100" t="str">
        <f t="shared" si="4"/>
        <v>Đạt</v>
      </c>
      <c r="Y62" s="67"/>
      <c r="Z62" s="67"/>
      <c r="AA62" s="67"/>
      <c r="AB62" s="67"/>
      <c r="AC62" s="67"/>
      <c r="AD62" s="67"/>
      <c r="AE62" s="67"/>
      <c r="AF62" s="67"/>
      <c r="AG62" s="67"/>
      <c r="AH62" s="67"/>
      <c r="AI62" s="67"/>
      <c r="AJ62" s="67"/>
      <c r="AK62" s="67"/>
      <c r="AL62" s="67"/>
      <c r="AM62" s="67"/>
    </row>
    <row r="63" spans="2:39" ht="15" hidden="1" customHeight="1" x14ac:dyDescent="0.25">
      <c r="B63" s="29">
        <v>42</v>
      </c>
      <c r="C63" s="30" t="s">
        <v>423</v>
      </c>
      <c r="D63" s="31" t="s">
        <v>61</v>
      </c>
      <c r="E63" s="32" t="s">
        <v>53</v>
      </c>
      <c r="F63" s="33" t="s">
        <v>424</v>
      </c>
      <c r="G63" s="30" t="s">
        <v>422</v>
      </c>
      <c r="H63" s="34">
        <v>10</v>
      </c>
      <c r="I63" s="34">
        <v>6</v>
      </c>
      <c r="J63" s="34" t="s">
        <v>29</v>
      </c>
      <c r="K63" s="34">
        <v>6</v>
      </c>
      <c r="L63" s="35"/>
      <c r="M63" s="42"/>
      <c r="N63" s="42"/>
      <c r="O63" s="84"/>
      <c r="P63" s="36">
        <v>5</v>
      </c>
      <c r="Q63" s="37">
        <f t="shared" si="5"/>
        <v>5.8</v>
      </c>
      <c r="R63" s="38" t="str">
        <f t="shared" si="6"/>
        <v>C</v>
      </c>
      <c r="S63" s="39" t="str">
        <f t="shared" si="7"/>
        <v>Trung bình</v>
      </c>
      <c r="T63" s="40" t="str">
        <f t="shared" si="8"/>
        <v/>
      </c>
      <c r="U63" s="41" t="s">
        <v>51</v>
      </c>
      <c r="V63" s="3"/>
      <c r="W63" s="28"/>
      <c r="X63" s="100" t="str">
        <f t="shared" si="4"/>
        <v>Đạt</v>
      </c>
      <c r="Y63" s="67"/>
      <c r="Z63" s="67"/>
      <c r="AA63" s="67"/>
      <c r="AB63" s="67"/>
      <c r="AC63" s="67"/>
      <c r="AD63" s="67"/>
      <c r="AE63" s="67"/>
      <c r="AF63" s="67"/>
      <c r="AG63" s="67"/>
      <c r="AH63" s="67"/>
      <c r="AI63" s="67"/>
      <c r="AJ63" s="67"/>
      <c r="AK63" s="67"/>
      <c r="AL63" s="67"/>
      <c r="AM63" s="67"/>
    </row>
    <row r="64" spans="2:39" ht="15" hidden="1" customHeight="1" x14ac:dyDescent="0.25">
      <c r="B64" s="29">
        <v>48</v>
      </c>
      <c r="C64" s="30" t="s">
        <v>436</v>
      </c>
      <c r="D64" s="31" t="s">
        <v>437</v>
      </c>
      <c r="E64" s="32" t="s">
        <v>154</v>
      </c>
      <c r="F64" s="33" t="s">
        <v>260</v>
      </c>
      <c r="G64" s="30" t="s">
        <v>422</v>
      </c>
      <c r="H64" s="34">
        <v>10</v>
      </c>
      <c r="I64" s="34">
        <v>6</v>
      </c>
      <c r="J64" s="34" t="s">
        <v>29</v>
      </c>
      <c r="K64" s="34">
        <v>6</v>
      </c>
      <c r="L64" s="35"/>
      <c r="M64" s="42"/>
      <c r="N64" s="42"/>
      <c r="O64" s="84"/>
      <c r="P64" s="36">
        <v>5</v>
      </c>
      <c r="Q64" s="37">
        <f t="shared" si="5"/>
        <v>5.8</v>
      </c>
      <c r="R64" s="38" t="str">
        <f t="shared" si="6"/>
        <v>C</v>
      </c>
      <c r="S64" s="39" t="str">
        <f t="shared" si="7"/>
        <v>Trung bình</v>
      </c>
      <c r="T64" s="40" t="str">
        <f t="shared" si="8"/>
        <v/>
      </c>
      <c r="U64" s="41" t="s">
        <v>51</v>
      </c>
      <c r="V64" s="3"/>
      <c r="W64" s="28"/>
      <c r="X64" s="100" t="str">
        <f t="shared" si="4"/>
        <v>Đạt</v>
      </c>
      <c r="Y64" s="67"/>
      <c r="Z64" s="67"/>
      <c r="AA64" s="67"/>
      <c r="AB64" s="67"/>
      <c r="AC64" s="67"/>
      <c r="AD64" s="67"/>
      <c r="AE64" s="67"/>
      <c r="AF64" s="67"/>
      <c r="AG64" s="67"/>
      <c r="AH64" s="67"/>
      <c r="AI64" s="67"/>
      <c r="AJ64" s="67"/>
      <c r="AK64" s="67"/>
      <c r="AL64" s="67"/>
      <c r="AM64" s="67"/>
    </row>
    <row r="65" spans="2:39" ht="15" hidden="1" customHeight="1" x14ac:dyDescent="0.25">
      <c r="B65" s="29">
        <v>36</v>
      </c>
      <c r="C65" s="30" t="s">
        <v>412</v>
      </c>
      <c r="D65" s="31" t="s">
        <v>131</v>
      </c>
      <c r="E65" s="32" t="s">
        <v>109</v>
      </c>
      <c r="F65" s="33" t="s">
        <v>413</v>
      </c>
      <c r="G65" s="30" t="s">
        <v>330</v>
      </c>
      <c r="H65" s="34">
        <v>5</v>
      </c>
      <c r="I65" s="34">
        <v>6</v>
      </c>
      <c r="J65" s="34" t="s">
        <v>29</v>
      </c>
      <c r="K65" s="34">
        <v>6</v>
      </c>
      <c r="L65" s="35"/>
      <c r="M65" s="42"/>
      <c r="N65" s="42"/>
      <c r="O65" s="84"/>
      <c r="P65" s="36">
        <v>6</v>
      </c>
      <c r="Q65" s="37">
        <f t="shared" si="5"/>
        <v>5.9</v>
      </c>
      <c r="R65" s="38" t="str">
        <f t="shared" si="6"/>
        <v>C</v>
      </c>
      <c r="S65" s="39" t="str">
        <f t="shared" si="7"/>
        <v>Trung bình</v>
      </c>
      <c r="T65" s="40" t="str">
        <f t="shared" si="8"/>
        <v/>
      </c>
      <c r="U65" s="41" t="s">
        <v>51</v>
      </c>
      <c r="V65" s="3"/>
      <c r="W65" s="28"/>
      <c r="X65" s="100" t="str">
        <f t="shared" si="4"/>
        <v>Đạt</v>
      </c>
      <c r="Y65" s="67"/>
      <c r="Z65" s="67"/>
      <c r="AA65" s="67"/>
      <c r="AB65" s="67"/>
      <c r="AC65" s="67"/>
      <c r="AD65" s="67"/>
      <c r="AE65" s="67"/>
      <c r="AF65" s="67"/>
      <c r="AG65" s="67"/>
      <c r="AH65" s="67"/>
      <c r="AI65" s="67"/>
      <c r="AJ65" s="67"/>
      <c r="AK65" s="67"/>
      <c r="AL65" s="67"/>
      <c r="AM65" s="67"/>
    </row>
    <row r="66" spans="2:39" ht="15" hidden="1" customHeight="1" x14ac:dyDescent="0.25">
      <c r="B66" s="29">
        <v>37</v>
      </c>
      <c r="C66" s="30" t="s">
        <v>414</v>
      </c>
      <c r="D66" s="31" t="s">
        <v>162</v>
      </c>
      <c r="E66" s="32" t="s">
        <v>136</v>
      </c>
      <c r="F66" s="33" t="s">
        <v>304</v>
      </c>
      <c r="G66" s="30" t="s">
        <v>330</v>
      </c>
      <c r="H66" s="34">
        <v>6</v>
      </c>
      <c r="I66" s="34">
        <v>6</v>
      </c>
      <c r="J66" s="34" t="s">
        <v>29</v>
      </c>
      <c r="K66" s="34">
        <v>6</v>
      </c>
      <c r="L66" s="42"/>
      <c r="M66" s="42"/>
      <c r="N66" s="42"/>
      <c r="O66" s="84"/>
      <c r="P66" s="36">
        <v>6</v>
      </c>
      <c r="Q66" s="37">
        <f t="shared" si="5"/>
        <v>6</v>
      </c>
      <c r="R66" s="38" t="str">
        <f t="shared" si="6"/>
        <v>C</v>
      </c>
      <c r="S66" s="39" t="str">
        <f t="shared" si="7"/>
        <v>Trung bình</v>
      </c>
      <c r="T66" s="40" t="str">
        <f t="shared" si="8"/>
        <v/>
      </c>
      <c r="U66" s="41" t="s">
        <v>51</v>
      </c>
      <c r="V66" s="3"/>
      <c r="W66" s="28"/>
      <c r="X66" s="100" t="str">
        <f t="shared" si="4"/>
        <v>Đạt</v>
      </c>
      <c r="Y66" s="67"/>
      <c r="Z66" s="67"/>
      <c r="AA66" s="67"/>
      <c r="AB66" s="67"/>
      <c r="AC66" s="67"/>
      <c r="AD66" s="67"/>
      <c r="AE66" s="67"/>
      <c r="AF66" s="67"/>
      <c r="AG66" s="67"/>
      <c r="AH66" s="67"/>
      <c r="AI66" s="67"/>
      <c r="AJ66" s="67"/>
      <c r="AK66" s="67"/>
      <c r="AL66" s="67"/>
      <c r="AM66" s="67"/>
    </row>
    <row r="67" spans="2:39" ht="15" hidden="1" customHeight="1" x14ac:dyDescent="0.25">
      <c r="B67" s="29">
        <v>34</v>
      </c>
      <c r="C67" s="30" t="s">
        <v>408</v>
      </c>
      <c r="D67" s="31" t="s">
        <v>55</v>
      </c>
      <c r="E67" s="32" t="s">
        <v>409</v>
      </c>
      <c r="F67" s="33" t="s">
        <v>290</v>
      </c>
      <c r="G67" s="30" t="s">
        <v>330</v>
      </c>
      <c r="H67" s="34">
        <v>10</v>
      </c>
      <c r="I67" s="34">
        <v>6</v>
      </c>
      <c r="J67" s="34" t="s">
        <v>29</v>
      </c>
      <c r="K67" s="34">
        <v>6</v>
      </c>
      <c r="L67" s="35"/>
      <c r="M67" s="42"/>
      <c r="N67" s="42"/>
      <c r="O67" s="84"/>
      <c r="P67" s="36">
        <v>5.5</v>
      </c>
      <c r="Q67" s="37">
        <f t="shared" si="5"/>
        <v>6.1</v>
      </c>
      <c r="R67" s="38" t="str">
        <f t="shared" si="6"/>
        <v>C</v>
      </c>
      <c r="S67" s="39" t="str">
        <f t="shared" si="7"/>
        <v>Trung bình</v>
      </c>
      <c r="T67" s="40" t="str">
        <f t="shared" si="8"/>
        <v/>
      </c>
      <c r="U67" s="41" t="s">
        <v>51</v>
      </c>
      <c r="V67" s="3"/>
      <c r="W67" s="28"/>
      <c r="X67" s="100" t="str">
        <f t="shared" si="4"/>
        <v>Đạt</v>
      </c>
      <c r="Y67" s="67"/>
      <c r="Z67" s="67"/>
      <c r="AA67" s="67"/>
      <c r="AB67" s="67"/>
      <c r="AC67" s="67"/>
      <c r="AD67" s="67"/>
      <c r="AE67" s="67"/>
      <c r="AF67" s="67"/>
      <c r="AG67" s="67"/>
      <c r="AH67" s="67"/>
      <c r="AI67" s="67"/>
      <c r="AJ67" s="67"/>
      <c r="AK67" s="67"/>
      <c r="AL67" s="67"/>
      <c r="AM67" s="67"/>
    </row>
    <row r="68" spans="2:39" ht="15" hidden="1" customHeight="1" x14ac:dyDescent="0.25">
      <c r="B68" s="29">
        <v>41</v>
      </c>
      <c r="C68" s="30" t="s">
        <v>420</v>
      </c>
      <c r="D68" s="31" t="s">
        <v>115</v>
      </c>
      <c r="E68" s="32" t="s">
        <v>53</v>
      </c>
      <c r="F68" s="33" t="s">
        <v>421</v>
      </c>
      <c r="G68" s="30" t="s">
        <v>422</v>
      </c>
      <c r="H68" s="34">
        <v>8</v>
      </c>
      <c r="I68" s="34">
        <v>6</v>
      </c>
      <c r="J68" s="34" t="s">
        <v>29</v>
      </c>
      <c r="K68" s="34">
        <v>6</v>
      </c>
      <c r="L68" s="42"/>
      <c r="M68" s="42"/>
      <c r="N68" s="42"/>
      <c r="O68" s="84"/>
      <c r="P68" s="36">
        <v>6</v>
      </c>
      <c r="Q68" s="37">
        <f t="shared" si="5"/>
        <v>6.2</v>
      </c>
      <c r="R68" s="38" t="str">
        <f t="shared" si="6"/>
        <v>C</v>
      </c>
      <c r="S68" s="39" t="str">
        <f t="shared" si="7"/>
        <v>Trung bình</v>
      </c>
      <c r="T68" s="40" t="str">
        <f t="shared" si="8"/>
        <v/>
      </c>
      <c r="U68" s="41" t="s">
        <v>51</v>
      </c>
      <c r="V68" s="3"/>
      <c r="W68" s="28"/>
      <c r="X68" s="100" t="str">
        <f t="shared" si="4"/>
        <v>Đạt</v>
      </c>
      <c r="Y68" s="67"/>
      <c r="Z68" s="67"/>
      <c r="AA68" s="67"/>
      <c r="AB68" s="67"/>
      <c r="AC68" s="67"/>
      <c r="AD68" s="67"/>
      <c r="AE68" s="67"/>
      <c r="AF68" s="67"/>
      <c r="AG68" s="67"/>
      <c r="AH68" s="67"/>
      <c r="AI68" s="67"/>
      <c r="AJ68" s="67"/>
      <c r="AK68" s="67"/>
      <c r="AL68" s="67"/>
      <c r="AM68" s="67"/>
    </row>
    <row r="69" spans="2:39" ht="15" hidden="1" customHeight="1" x14ac:dyDescent="0.25">
      <c r="B69" s="29">
        <v>44</v>
      </c>
      <c r="C69" s="30" t="s">
        <v>427</v>
      </c>
      <c r="D69" s="31" t="s">
        <v>428</v>
      </c>
      <c r="E69" s="32" t="s">
        <v>429</v>
      </c>
      <c r="F69" s="33" t="s">
        <v>430</v>
      </c>
      <c r="G69" s="30" t="s">
        <v>422</v>
      </c>
      <c r="H69" s="34">
        <v>8</v>
      </c>
      <c r="I69" s="34">
        <v>6</v>
      </c>
      <c r="J69" s="34" t="s">
        <v>29</v>
      </c>
      <c r="K69" s="34">
        <v>6</v>
      </c>
      <c r="L69" s="35"/>
      <c r="M69" s="42"/>
      <c r="N69" s="42"/>
      <c r="O69" s="84"/>
      <c r="P69" s="36">
        <v>6</v>
      </c>
      <c r="Q69" s="37">
        <f t="shared" si="5"/>
        <v>6.2</v>
      </c>
      <c r="R69" s="38" t="str">
        <f t="shared" si="6"/>
        <v>C</v>
      </c>
      <c r="S69" s="39" t="str">
        <f t="shared" si="7"/>
        <v>Trung bình</v>
      </c>
      <c r="T69" s="40" t="str">
        <f t="shared" si="8"/>
        <v/>
      </c>
      <c r="U69" s="41" t="s">
        <v>51</v>
      </c>
      <c r="V69" s="3"/>
      <c r="W69" s="28"/>
      <c r="X69" s="100" t="str">
        <f t="shared" si="4"/>
        <v>Đạt</v>
      </c>
      <c r="Y69" s="67"/>
      <c r="Z69" s="67"/>
      <c r="AA69" s="67"/>
      <c r="AB69" s="67"/>
      <c r="AC69" s="67"/>
      <c r="AD69" s="67"/>
      <c r="AE69" s="67"/>
      <c r="AF69" s="67"/>
      <c r="AG69" s="67"/>
      <c r="AH69" s="67"/>
      <c r="AI69" s="67"/>
      <c r="AJ69" s="67"/>
      <c r="AK69" s="67"/>
      <c r="AL69" s="67"/>
      <c r="AM69" s="67"/>
    </row>
    <row r="70" spans="2:39" ht="15" hidden="1" customHeight="1" x14ac:dyDescent="0.25">
      <c r="B70" s="29">
        <v>63</v>
      </c>
      <c r="C70" s="30" t="s">
        <v>468</v>
      </c>
      <c r="D70" s="31" t="s">
        <v>61</v>
      </c>
      <c r="E70" s="32" t="s">
        <v>74</v>
      </c>
      <c r="F70" s="33" t="s">
        <v>282</v>
      </c>
      <c r="G70" s="30" t="s">
        <v>422</v>
      </c>
      <c r="H70" s="34">
        <v>9</v>
      </c>
      <c r="I70" s="34">
        <v>6</v>
      </c>
      <c r="J70" s="34" t="s">
        <v>29</v>
      </c>
      <c r="K70" s="34">
        <v>6</v>
      </c>
      <c r="L70" s="42"/>
      <c r="M70" s="42"/>
      <c r="N70" s="42"/>
      <c r="O70" s="84">
        <v>188</v>
      </c>
      <c r="P70" s="36">
        <v>6</v>
      </c>
      <c r="Q70" s="37">
        <f t="shared" si="5"/>
        <v>6.3</v>
      </c>
      <c r="R70" s="38" t="str">
        <f t="shared" si="6"/>
        <v>C</v>
      </c>
      <c r="S70" s="39" t="str">
        <f t="shared" si="7"/>
        <v>Trung bình</v>
      </c>
      <c r="T70" s="40" t="str">
        <f t="shared" si="8"/>
        <v/>
      </c>
      <c r="U70" s="41" t="s">
        <v>501</v>
      </c>
      <c r="V70" s="3"/>
      <c r="W70" s="28"/>
      <c r="X70" s="100" t="str">
        <f t="shared" si="4"/>
        <v>Đạt</v>
      </c>
      <c r="Y70" s="67"/>
      <c r="Z70" s="67"/>
      <c r="AA70" s="67"/>
      <c r="AB70" s="67"/>
      <c r="AC70" s="67"/>
      <c r="AD70" s="67"/>
      <c r="AE70" s="67"/>
      <c r="AF70" s="67"/>
      <c r="AG70" s="67"/>
      <c r="AH70" s="67"/>
      <c r="AI70" s="67"/>
      <c r="AJ70" s="67"/>
      <c r="AK70" s="67"/>
      <c r="AL70" s="67"/>
      <c r="AM70" s="67"/>
    </row>
    <row r="71" spans="2:39" ht="15" hidden="1" customHeight="1" x14ac:dyDescent="0.25">
      <c r="B71" s="29">
        <v>64</v>
      </c>
      <c r="C71" s="30" t="s">
        <v>469</v>
      </c>
      <c r="D71" s="31" t="s">
        <v>470</v>
      </c>
      <c r="E71" s="32" t="s">
        <v>99</v>
      </c>
      <c r="F71" s="33" t="s">
        <v>471</v>
      </c>
      <c r="G71" s="30" t="s">
        <v>422</v>
      </c>
      <c r="H71" s="34">
        <v>9</v>
      </c>
      <c r="I71" s="34">
        <v>6</v>
      </c>
      <c r="J71" s="34" t="s">
        <v>29</v>
      </c>
      <c r="K71" s="34">
        <v>6</v>
      </c>
      <c r="L71" s="35"/>
      <c r="M71" s="42"/>
      <c r="N71" s="42"/>
      <c r="O71" s="84">
        <v>186</v>
      </c>
      <c r="P71" s="36">
        <v>6</v>
      </c>
      <c r="Q71" s="37">
        <f t="shared" si="5"/>
        <v>6.3</v>
      </c>
      <c r="R71" s="38" t="str">
        <f t="shared" si="6"/>
        <v>C</v>
      </c>
      <c r="S71" s="39" t="str">
        <f t="shared" si="7"/>
        <v>Trung bình</v>
      </c>
      <c r="T71" s="40" t="str">
        <f t="shared" si="8"/>
        <v/>
      </c>
      <c r="U71" s="41" t="s">
        <v>501</v>
      </c>
      <c r="V71" s="3"/>
      <c r="W71" s="28"/>
      <c r="X71" s="100" t="str">
        <f t="shared" si="4"/>
        <v>Đạt</v>
      </c>
      <c r="Y71" s="67"/>
      <c r="Z71" s="67"/>
      <c r="AA71" s="67"/>
      <c r="AB71" s="67"/>
      <c r="AC71" s="67"/>
      <c r="AD71" s="67"/>
      <c r="AE71" s="67"/>
      <c r="AF71" s="67"/>
      <c r="AG71" s="67"/>
      <c r="AH71" s="67"/>
      <c r="AI71" s="67"/>
      <c r="AJ71" s="67"/>
      <c r="AK71" s="67"/>
      <c r="AL71" s="67"/>
      <c r="AM71" s="67"/>
    </row>
    <row r="72" spans="2:39" ht="15" hidden="1" customHeight="1" x14ac:dyDescent="0.25">
      <c r="B72" s="29">
        <v>11</v>
      </c>
      <c r="C72" s="30" t="s">
        <v>353</v>
      </c>
      <c r="D72" s="31" t="s">
        <v>61</v>
      </c>
      <c r="E72" s="32" t="s">
        <v>123</v>
      </c>
      <c r="F72" s="33" t="s">
        <v>354</v>
      </c>
      <c r="G72" s="30" t="s">
        <v>330</v>
      </c>
      <c r="H72" s="34">
        <v>10</v>
      </c>
      <c r="I72" s="34">
        <v>6</v>
      </c>
      <c r="J72" s="34" t="s">
        <v>29</v>
      </c>
      <c r="K72" s="34">
        <v>6</v>
      </c>
      <c r="L72" s="42"/>
      <c r="M72" s="42"/>
      <c r="N72" s="42"/>
      <c r="O72" s="84"/>
      <c r="P72" s="36">
        <v>6</v>
      </c>
      <c r="Q72" s="37">
        <f t="shared" si="5"/>
        <v>6.4</v>
      </c>
      <c r="R72" s="38" t="str">
        <f t="shared" si="6"/>
        <v>C</v>
      </c>
      <c r="S72" s="39" t="str">
        <f t="shared" si="7"/>
        <v>Trung bình</v>
      </c>
      <c r="T72" s="40" t="str">
        <f t="shared" si="8"/>
        <v/>
      </c>
      <c r="U72" s="41" t="s">
        <v>52</v>
      </c>
      <c r="V72" s="3"/>
      <c r="W72" s="28"/>
      <c r="X72" s="100" t="str">
        <f t="shared" si="4"/>
        <v>Đạt</v>
      </c>
      <c r="Y72" s="67"/>
      <c r="Z72" s="67"/>
      <c r="AA72" s="67"/>
      <c r="AB72" s="67"/>
      <c r="AC72" s="67"/>
      <c r="AD72" s="67"/>
      <c r="AE72" s="67"/>
      <c r="AF72" s="67"/>
      <c r="AG72" s="67"/>
      <c r="AH72" s="67"/>
      <c r="AI72" s="67"/>
      <c r="AJ72" s="67"/>
      <c r="AK72" s="67"/>
      <c r="AL72" s="67"/>
      <c r="AM72" s="67"/>
    </row>
    <row r="73" spans="2:39" ht="15" hidden="1" customHeight="1" x14ac:dyDescent="0.25">
      <c r="B73" s="29">
        <v>27</v>
      </c>
      <c r="C73" s="30" t="s">
        <v>392</v>
      </c>
      <c r="D73" s="31" t="s">
        <v>180</v>
      </c>
      <c r="E73" s="32" t="s">
        <v>75</v>
      </c>
      <c r="F73" s="33" t="s">
        <v>393</v>
      </c>
      <c r="G73" s="30" t="s">
        <v>330</v>
      </c>
      <c r="H73" s="34">
        <v>10</v>
      </c>
      <c r="I73" s="34">
        <v>6</v>
      </c>
      <c r="J73" s="34" t="s">
        <v>29</v>
      </c>
      <c r="K73" s="34">
        <v>6</v>
      </c>
      <c r="L73" s="42"/>
      <c r="M73" s="42"/>
      <c r="N73" s="42"/>
      <c r="O73" s="84"/>
      <c r="P73" s="36">
        <v>6</v>
      </c>
      <c r="Q73" s="37">
        <f t="shared" si="5"/>
        <v>6.4</v>
      </c>
      <c r="R73" s="38" t="str">
        <f t="shared" si="6"/>
        <v>C</v>
      </c>
      <c r="S73" s="39" t="str">
        <f t="shared" si="7"/>
        <v>Trung bình</v>
      </c>
      <c r="T73" s="40" t="str">
        <f t="shared" si="8"/>
        <v/>
      </c>
      <c r="U73" s="41" t="s">
        <v>51</v>
      </c>
      <c r="V73" s="3"/>
      <c r="W73" s="28"/>
      <c r="X73" s="100" t="str">
        <f t="shared" si="4"/>
        <v>Đạt</v>
      </c>
      <c r="Y73" s="67"/>
      <c r="Z73" s="67"/>
      <c r="AA73" s="67"/>
      <c r="AB73" s="67"/>
      <c r="AC73" s="67"/>
      <c r="AD73" s="67"/>
      <c r="AE73" s="67"/>
      <c r="AF73" s="67"/>
      <c r="AG73" s="67"/>
      <c r="AH73" s="67"/>
      <c r="AI73" s="67"/>
      <c r="AJ73" s="67"/>
      <c r="AK73" s="67"/>
      <c r="AL73" s="67"/>
      <c r="AM73" s="67"/>
    </row>
    <row r="74" spans="2:39" ht="15" hidden="1" customHeight="1" x14ac:dyDescent="0.25">
      <c r="B74" s="29">
        <v>39</v>
      </c>
      <c r="C74" s="30" t="s">
        <v>416</v>
      </c>
      <c r="D74" s="31" t="s">
        <v>277</v>
      </c>
      <c r="E74" s="32" t="s">
        <v>137</v>
      </c>
      <c r="F74" s="33" t="s">
        <v>195</v>
      </c>
      <c r="G74" s="30" t="s">
        <v>330</v>
      </c>
      <c r="H74" s="34">
        <v>10</v>
      </c>
      <c r="I74" s="34">
        <v>6</v>
      </c>
      <c r="J74" s="34" t="s">
        <v>29</v>
      </c>
      <c r="K74" s="34">
        <v>6</v>
      </c>
      <c r="L74" s="42"/>
      <c r="M74" s="42"/>
      <c r="N74" s="42"/>
      <c r="O74" s="84"/>
      <c r="P74" s="36">
        <v>6</v>
      </c>
      <c r="Q74" s="37">
        <f t="shared" ref="Q74:Q85" si="9">ROUND(SUMPRODUCT(H74:P74,$H$9:$P$9)/100,1)</f>
        <v>6.4</v>
      </c>
      <c r="R74" s="38" t="str">
        <f t="shared" ref="R74:R85" si="10">IF(AND($Q74&gt;=9,$Q74&lt;=10),"A+","")&amp;IF(AND($Q74&gt;=8.5,$Q74&lt;=8.9),"A","")&amp;IF(AND($Q74&gt;=8,$Q74&lt;=8.4),"B+","")&amp;IF(AND($Q74&gt;=7,$Q74&lt;=7.9),"B","")&amp;IF(AND($Q74&gt;=6.5,$Q74&lt;=6.9),"C+","")&amp;IF(AND($Q74&gt;=5.5,$Q74&lt;=6.4),"C","")&amp;IF(AND($Q74&gt;=5,$Q74&lt;=5.4),"D+","")&amp;IF(AND($Q74&gt;=4,$Q74&lt;=4.9),"D","")&amp;IF(AND($Q74&lt;4),"F","")</f>
        <v>C</v>
      </c>
      <c r="S74" s="39" t="str">
        <f t="shared" ref="S74:S85" si="11">IF($Q74&lt;4,"Kém",IF(AND($Q74&gt;=4,$Q74&lt;=5.4),"Trung bình yếu",IF(AND($Q74&gt;=5.5,$Q74&lt;=6.9),"Trung bình",IF(AND($Q74&gt;=7,$Q74&lt;=8.4),"Khá",IF(AND($Q74&gt;=8.5,$Q74&lt;=10),"Giỏi","")))))</f>
        <v>Trung bình</v>
      </c>
      <c r="T74" s="40" t="str">
        <f t="shared" ref="T74:T85" si="12">+IF(OR($H74=0,$I74=0,$J74=0,$K74=0),"Không đủ ĐKDT","")</f>
        <v/>
      </c>
      <c r="U74" s="41" t="s">
        <v>51</v>
      </c>
      <c r="V74" s="3"/>
      <c r="W74" s="28"/>
      <c r="X74" s="100" t="str">
        <f t="shared" ref="X74:X85" si="13">IF(T74="Không đủ ĐKDT","Học lại",IF(T74="Đình chỉ thi","Học lại",IF(AND(MID(G74,2,2)&lt;"12",T74="Vắng"),"Thi lại",IF(T74="Vắng có phép", "Thi lại",IF(AND((MID(G74,2,2)&lt;"12"),Q74&lt;4.5),"Thi lại",IF(AND((MID(G74,2,2)&lt;"16"),Q74&lt;4),"Học lại",IF(AND((MID(G74,2,2)&gt;"15"),Q74&lt;4),"Thi lại","Đạt")))))))</f>
        <v>Đạt</v>
      </c>
      <c r="Y74" s="67"/>
      <c r="Z74" s="67"/>
      <c r="AA74" s="67"/>
      <c r="AB74" s="67"/>
      <c r="AC74" s="67"/>
      <c r="AD74" s="67"/>
      <c r="AE74" s="67"/>
      <c r="AF74" s="67"/>
      <c r="AG74" s="67"/>
      <c r="AH74" s="67"/>
      <c r="AI74" s="67"/>
      <c r="AJ74" s="67"/>
      <c r="AK74" s="67"/>
      <c r="AL74" s="67"/>
      <c r="AM74" s="67"/>
    </row>
    <row r="75" spans="2:39" ht="15" hidden="1" customHeight="1" x14ac:dyDescent="0.25">
      <c r="B75" s="29">
        <v>40</v>
      </c>
      <c r="C75" s="30" t="s">
        <v>417</v>
      </c>
      <c r="D75" s="31" t="s">
        <v>418</v>
      </c>
      <c r="E75" s="32" t="s">
        <v>80</v>
      </c>
      <c r="F75" s="33" t="s">
        <v>419</v>
      </c>
      <c r="G75" s="30" t="s">
        <v>330</v>
      </c>
      <c r="H75" s="34">
        <v>10</v>
      </c>
      <c r="I75" s="34">
        <v>6</v>
      </c>
      <c r="J75" s="34" t="s">
        <v>29</v>
      </c>
      <c r="K75" s="34">
        <v>6</v>
      </c>
      <c r="L75" s="35"/>
      <c r="M75" s="42"/>
      <c r="N75" s="42"/>
      <c r="O75" s="84"/>
      <c r="P75" s="36">
        <v>6</v>
      </c>
      <c r="Q75" s="37">
        <f t="shared" si="9"/>
        <v>6.4</v>
      </c>
      <c r="R75" s="38" t="str">
        <f t="shared" si="10"/>
        <v>C</v>
      </c>
      <c r="S75" s="39" t="str">
        <f t="shared" si="11"/>
        <v>Trung bình</v>
      </c>
      <c r="T75" s="40" t="str">
        <f t="shared" si="12"/>
        <v/>
      </c>
      <c r="U75" s="41" t="s">
        <v>51</v>
      </c>
      <c r="V75" s="3"/>
      <c r="W75" s="28"/>
      <c r="X75" s="100" t="str">
        <f t="shared" si="13"/>
        <v>Đạt</v>
      </c>
      <c r="Y75" s="67"/>
      <c r="Z75" s="67"/>
      <c r="AA75" s="67"/>
      <c r="AB75" s="67"/>
      <c r="AC75" s="67"/>
      <c r="AD75" s="67"/>
      <c r="AE75" s="67"/>
      <c r="AF75" s="67"/>
      <c r="AG75" s="67"/>
      <c r="AH75" s="67"/>
      <c r="AI75" s="67"/>
      <c r="AJ75" s="67"/>
      <c r="AK75" s="67"/>
      <c r="AL75" s="67"/>
      <c r="AM75" s="67"/>
    </row>
    <row r="76" spans="2:39" ht="15" hidden="1" customHeight="1" x14ac:dyDescent="0.25">
      <c r="B76" s="29">
        <v>43</v>
      </c>
      <c r="C76" s="30" t="s">
        <v>425</v>
      </c>
      <c r="D76" s="31" t="s">
        <v>426</v>
      </c>
      <c r="E76" s="32" t="s">
        <v>53</v>
      </c>
      <c r="F76" s="33" t="s">
        <v>269</v>
      </c>
      <c r="G76" s="30" t="s">
        <v>422</v>
      </c>
      <c r="H76" s="34">
        <v>10</v>
      </c>
      <c r="I76" s="34">
        <v>6</v>
      </c>
      <c r="J76" s="34" t="s">
        <v>29</v>
      </c>
      <c r="K76" s="34">
        <v>6</v>
      </c>
      <c r="L76" s="42"/>
      <c r="M76" s="42"/>
      <c r="N76" s="42"/>
      <c r="O76" s="84"/>
      <c r="P76" s="36">
        <v>6</v>
      </c>
      <c r="Q76" s="37">
        <f t="shared" si="9"/>
        <v>6.4</v>
      </c>
      <c r="R76" s="38" t="str">
        <f t="shared" si="10"/>
        <v>C</v>
      </c>
      <c r="S76" s="39" t="str">
        <f t="shared" si="11"/>
        <v>Trung bình</v>
      </c>
      <c r="T76" s="40" t="str">
        <f t="shared" si="12"/>
        <v/>
      </c>
      <c r="U76" s="41" t="s">
        <v>51</v>
      </c>
      <c r="V76" s="3"/>
      <c r="W76" s="28"/>
      <c r="X76" s="100" t="str">
        <f t="shared" si="13"/>
        <v>Đạt</v>
      </c>
      <c r="Y76" s="67"/>
      <c r="Z76" s="67"/>
      <c r="AA76" s="67"/>
      <c r="AB76" s="67"/>
      <c r="AC76" s="67"/>
      <c r="AD76" s="67"/>
      <c r="AE76" s="67"/>
      <c r="AF76" s="67"/>
      <c r="AG76" s="67"/>
      <c r="AH76" s="67"/>
      <c r="AI76" s="67"/>
      <c r="AJ76" s="67"/>
      <c r="AK76" s="67"/>
      <c r="AL76" s="67"/>
      <c r="AM76" s="67"/>
    </row>
    <row r="77" spans="2:39" ht="15" hidden="1" customHeight="1" x14ac:dyDescent="0.25">
      <c r="B77" s="29">
        <v>52</v>
      </c>
      <c r="C77" s="30" t="s">
        <v>446</v>
      </c>
      <c r="D77" s="31" t="s">
        <v>447</v>
      </c>
      <c r="E77" s="32" t="s">
        <v>87</v>
      </c>
      <c r="F77" s="33" t="s">
        <v>222</v>
      </c>
      <c r="G77" s="30" t="s">
        <v>422</v>
      </c>
      <c r="H77" s="34">
        <v>10</v>
      </c>
      <c r="I77" s="34">
        <v>6</v>
      </c>
      <c r="J77" s="34" t="s">
        <v>29</v>
      </c>
      <c r="K77" s="34">
        <v>6</v>
      </c>
      <c r="L77" s="35"/>
      <c r="M77" s="42"/>
      <c r="N77" s="42"/>
      <c r="O77" s="84"/>
      <c r="P77" s="36">
        <v>6</v>
      </c>
      <c r="Q77" s="37">
        <f t="shared" si="9"/>
        <v>6.4</v>
      </c>
      <c r="R77" s="38" t="str">
        <f t="shared" si="10"/>
        <v>C</v>
      </c>
      <c r="S77" s="39" t="str">
        <f t="shared" si="11"/>
        <v>Trung bình</v>
      </c>
      <c r="T77" s="40" t="str">
        <f t="shared" si="12"/>
        <v/>
      </c>
      <c r="U77" s="41" t="s">
        <v>51</v>
      </c>
      <c r="V77" s="3"/>
      <c r="W77" s="28"/>
      <c r="X77" s="100" t="str">
        <f t="shared" si="13"/>
        <v>Đạt</v>
      </c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</row>
    <row r="78" spans="2:39" ht="15" hidden="1" customHeight="1" x14ac:dyDescent="0.25">
      <c r="B78" s="29">
        <v>67</v>
      </c>
      <c r="C78" s="30" t="s">
        <v>476</v>
      </c>
      <c r="D78" s="31" t="s">
        <v>477</v>
      </c>
      <c r="E78" s="32" t="s">
        <v>129</v>
      </c>
      <c r="F78" s="33" t="s">
        <v>296</v>
      </c>
      <c r="G78" s="30" t="s">
        <v>422</v>
      </c>
      <c r="H78" s="34">
        <v>9</v>
      </c>
      <c r="I78" s="34">
        <v>6</v>
      </c>
      <c r="J78" s="34" t="s">
        <v>29</v>
      </c>
      <c r="K78" s="34">
        <v>6</v>
      </c>
      <c r="L78" s="42"/>
      <c r="M78" s="42"/>
      <c r="N78" s="42"/>
      <c r="O78" s="84">
        <v>189</v>
      </c>
      <c r="P78" s="36">
        <v>7</v>
      </c>
      <c r="Q78" s="37">
        <f t="shared" si="9"/>
        <v>6.9</v>
      </c>
      <c r="R78" s="38" t="str">
        <f t="shared" si="10"/>
        <v>C+</v>
      </c>
      <c r="S78" s="39" t="str">
        <f t="shared" si="11"/>
        <v>Trung bình</v>
      </c>
      <c r="T78" s="40" t="str">
        <f t="shared" si="12"/>
        <v/>
      </c>
      <c r="U78" s="41" t="s">
        <v>501</v>
      </c>
      <c r="V78" s="3"/>
      <c r="W78" s="28"/>
      <c r="X78" s="100" t="str">
        <f t="shared" si="13"/>
        <v>Đạt</v>
      </c>
      <c r="Y78" s="67"/>
      <c r="Z78" s="67"/>
      <c r="AA78" s="67"/>
      <c r="AB78" s="67"/>
      <c r="AC78" s="67"/>
      <c r="AD78" s="67"/>
      <c r="AE78" s="67"/>
      <c r="AF78" s="67"/>
      <c r="AG78" s="67"/>
      <c r="AH78" s="67"/>
      <c r="AI78" s="67"/>
      <c r="AJ78" s="67"/>
      <c r="AK78" s="67"/>
      <c r="AL78" s="67"/>
      <c r="AM78" s="67"/>
    </row>
    <row r="79" spans="2:39" ht="15" hidden="1" customHeight="1" x14ac:dyDescent="0.25">
      <c r="B79" s="29">
        <v>76</v>
      </c>
      <c r="C79" s="30" t="s">
        <v>498</v>
      </c>
      <c r="D79" s="31" t="s">
        <v>59</v>
      </c>
      <c r="E79" s="32" t="s">
        <v>151</v>
      </c>
      <c r="F79" s="33" t="s">
        <v>264</v>
      </c>
      <c r="G79" s="30" t="s">
        <v>422</v>
      </c>
      <c r="H79" s="34">
        <v>9</v>
      </c>
      <c r="I79" s="34">
        <v>6</v>
      </c>
      <c r="J79" s="34" t="s">
        <v>29</v>
      </c>
      <c r="K79" s="34">
        <v>6</v>
      </c>
      <c r="L79" s="42"/>
      <c r="M79" s="42"/>
      <c r="N79" s="42"/>
      <c r="O79" s="84">
        <v>190</v>
      </c>
      <c r="P79" s="36">
        <v>7</v>
      </c>
      <c r="Q79" s="37">
        <f t="shared" si="9"/>
        <v>6.9</v>
      </c>
      <c r="R79" s="38" t="str">
        <f t="shared" si="10"/>
        <v>C+</v>
      </c>
      <c r="S79" s="39" t="str">
        <f t="shared" si="11"/>
        <v>Trung bình</v>
      </c>
      <c r="T79" s="40" t="str">
        <f t="shared" si="12"/>
        <v/>
      </c>
      <c r="U79" s="41" t="s">
        <v>501</v>
      </c>
      <c r="V79" s="3"/>
      <c r="W79" s="28"/>
      <c r="X79" s="100" t="str">
        <f t="shared" si="13"/>
        <v>Đạt</v>
      </c>
      <c r="Y79" s="67"/>
      <c r="Z79" s="67"/>
      <c r="AA79" s="67"/>
      <c r="AB79" s="67"/>
      <c r="AC79" s="67"/>
      <c r="AD79" s="67"/>
      <c r="AE79" s="67"/>
      <c r="AF79" s="67"/>
      <c r="AG79" s="67"/>
      <c r="AH79" s="67"/>
      <c r="AI79" s="67"/>
      <c r="AJ79" s="67"/>
      <c r="AK79" s="67"/>
      <c r="AL79" s="67"/>
      <c r="AM79" s="67"/>
    </row>
    <row r="80" spans="2:39" ht="15" hidden="1" customHeight="1" x14ac:dyDescent="0.25">
      <c r="B80" s="29">
        <v>49</v>
      </c>
      <c r="C80" s="30" t="s">
        <v>438</v>
      </c>
      <c r="D80" s="31" t="s">
        <v>439</v>
      </c>
      <c r="E80" s="32" t="s">
        <v>57</v>
      </c>
      <c r="F80" s="33" t="s">
        <v>440</v>
      </c>
      <c r="G80" s="30" t="s">
        <v>422</v>
      </c>
      <c r="H80" s="34">
        <v>10</v>
      </c>
      <c r="I80" s="34">
        <v>6</v>
      </c>
      <c r="J80" s="34" t="s">
        <v>29</v>
      </c>
      <c r="K80" s="34">
        <v>6</v>
      </c>
      <c r="L80" s="42"/>
      <c r="M80" s="42"/>
      <c r="N80" s="42"/>
      <c r="O80" s="84"/>
      <c r="P80" s="36">
        <v>7</v>
      </c>
      <c r="Q80" s="37">
        <f t="shared" si="9"/>
        <v>7</v>
      </c>
      <c r="R80" s="38" t="str">
        <f t="shared" si="10"/>
        <v>B</v>
      </c>
      <c r="S80" s="39" t="str">
        <f t="shared" si="11"/>
        <v>Khá</v>
      </c>
      <c r="T80" s="40" t="str">
        <f t="shared" si="12"/>
        <v/>
      </c>
      <c r="U80" s="41" t="s">
        <v>51</v>
      </c>
      <c r="V80" s="3"/>
      <c r="W80" s="28"/>
      <c r="X80" s="100" t="str">
        <f t="shared" si="13"/>
        <v>Đạt</v>
      </c>
      <c r="Y80" s="67"/>
      <c r="Z80" s="67"/>
      <c r="AA80" s="67"/>
      <c r="AB80" s="67"/>
      <c r="AC80" s="67"/>
      <c r="AD80" s="67"/>
      <c r="AE80" s="67"/>
      <c r="AF80" s="67"/>
      <c r="AG80" s="67"/>
      <c r="AH80" s="67"/>
      <c r="AI80" s="67"/>
      <c r="AJ80" s="67"/>
      <c r="AK80" s="67"/>
      <c r="AL80" s="67"/>
      <c r="AM80" s="67"/>
    </row>
    <row r="81" spans="1:39" ht="15" hidden="1" customHeight="1" x14ac:dyDescent="0.25">
      <c r="B81" s="29">
        <v>45</v>
      </c>
      <c r="C81" s="30" t="s">
        <v>431</v>
      </c>
      <c r="D81" s="31" t="s">
        <v>73</v>
      </c>
      <c r="E81" s="32" t="s">
        <v>117</v>
      </c>
      <c r="F81" s="33" t="s">
        <v>306</v>
      </c>
      <c r="G81" s="30" t="s">
        <v>422</v>
      </c>
      <c r="H81" s="34">
        <v>8</v>
      </c>
      <c r="I81" s="34">
        <v>6</v>
      </c>
      <c r="J81" s="34" t="s">
        <v>29</v>
      </c>
      <c r="K81" s="34">
        <v>6</v>
      </c>
      <c r="L81" s="42"/>
      <c r="M81" s="42"/>
      <c r="N81" s="42"/>
      <c r="O81" s="84"/>
      <c r="P81" s="36">
        <v>7.5</v>
      </c>
      <c r="Q81" s="37">
        <f t="shared" si="9"/>
        <v>7.1</v>
      </c>
      <c r="R81" s="38" t="str">
        <f t="shared" si="10"/>
        <v>B</v>
      </c>
      <c r="S81" s="39" t="str">
        <f t="shared" si="11"/>
        <v>Khá</v>
      </c>
      <c r="T81" s="40" t="str">
        <f t="shared" si="12"/>
        <v/>
      </c>
      <c r="U81" s="41" t="s">
        <v>51</v>
      </c>
      <c r="V81" s="3"/>
      <c r="W81" s="28"/>
      <c r="X81" s="100" t="str">
        <f t="shared" si="13"/>
        <v>Đạt</v>
      </c>
      <c r="Y81" s="67"/>
      <c r="Z81" s="67"/>
      <c r="AA81" s="67"/>
      <c r="AB81" s="67"/>
      <c r="AC81" s="67"/>
      <c r="AD81" s="67"/>
      <c r="AE81" s="67"/>
      <c r="AF81" s="67"/>
      <c r="AG81" s="67"/>
      <c r="AH81" s="67"/>
      <c r="AI81" s="67"/>
      <c r="AJ81" s="67"/>
      <c r="AK81" s="67"/>
      <c r="AL81" s="67"/>
      <c r="AM81" s="67"/>
    </row>
    <row r="82" spans="1:39" ht="15" hidden="1" customHeight="1" x14ac:dyDescent="0.25">
      <c r="B82" s="29">
        <v>58</v>
      </c>
      <c r="C82" s="30" t="s">
        <v>457</v>
      </c>
      <c r="D82" s="31" t="s">
        <v>157</v>
      </c>
      <c r="E82" s="32" t="s">
        <v>69</v>
      </c>
      <c r="F82" s="33" t="s">
        <v>458</v>
      </c>
      <c r="G82" s="30" t="s">
        <v>422</v>
      </c>
      <c r="H82" s="34">
        <v>8</v>
      </c>
      <c r="I82" s="34">
        <v>6</v>
      </c>
      <c r="J82" s="34" t="s">
        <v>29</v>
      </c>
      <c r="K82" s="34">
        <v>6</v>
      </c>
      <c r="L82" s="35"/>
      <c r="M82" s="42"/>
      <c r="N82" s="42"/>
      <c r="O82" s="84">
        <v>208</v>
      </c>
      <c r="P82" s="99">
        <v>7.5</v>
      </c>
      <c r="Q82" s="37">
        <f t="shared" si="9"/>
        <v>7.1</v>
      </c>
      <c r="R82" s="38" t="str">
        <f t="shared" si="10"/>
        <v>B</v>
      </c>
      <c r="S82" s="39" t="str">
        <f t="shared" si="11"/>
        <v>Khá</v>
      </c>
      <c r="T82" s="40" t="str">
        <f t="shared" si="12"/>
        <v/>
      </c>
      <c r="U82" s="41" t="s">
        <v>501</v>
      </c>
      <c r="V82" s="3"/>
      <c r="W82" s="28"/>
      <c r="X82" s="100" t="str">
        <f t="shared" si="13"/>
        <v>Đạt</v>
      </c>
      <c r="Y82" s="67"/>
      <c r="Z82" s="67"/>
      <c r="AA82" s="67"/>
      <c r="AB82" s="67"/>
      <c r="AC82" s="67"/>
      <c r="AD82" s="67"/>
      <c r="AE82" s="67"/>
      <c r="AF82" s="67"/>
      <c r="AG82" s="67"/>
      <c r="AH82" s="67"/>
      <c r="AI82" s="67"/>
      <c r="AJ82" s="67"/>
      <c r="AK82" s="67"/>
      <c r="AL82" s="67"/>
      <c r="AM82" s="67"/>
    </row>
    <row r="83" spans="1:39" ht="15" hidden="1" customHeight="1" x14ac:dyDescent="0.25">
      <c r="B83" s="29">
        <v>65</v>
      </c>
      <c r="C83" s="30" t="s">
        <v>472</v>
      </c>
      <c r="D83" s="31" t="s">
        <v>473</v>
      </c>
      <c r="E83" s="32" t="s">
        <v>75</v>
      </c>
      <c r="F83" s="33" t="s">
        <v>361</v>
      </c>
      <c r="G83" s="30" t="s">
        <v>422</v>
      </c>
      <c r="H83" s="34">
        <v>9</v>
      </c>
      <c r="I83" s="34">
        <v>6</v>
      </c>
      <c r="J83" s="34" t="s">
        <v>29</v>
      </c>
      <c r="K83" s="34">
        <v>6</v>
      </c>
      <c r="L83" s="42"/>
      <c r="M83" s="42"/>
      <c r="N83" s="42"/>
      <c r="O83" s="84">
        <v>187</v>
      </c>
      <c r="P83" s="36">
        <v>7.5</v>
      </c>
      <c r="Q83" s="37">
        <f t="shared" si="9"/>
        <v>7.2</v>
      </c>
      <c r="R83" s="38" t="str">
        <f t="shared" si="10"/>
        <v>B</v>
      </c>
      <c r="S83" s="39" t="str">
        <f t="shared" si="11"/>
        <v>Khá</v>
      </c>
      <c r="T83" s="40" t="str">
        <f t="shared" si="12"/>
        <v/>
      </c>
      <c r="U83" s="41" t="s">
        <v>501</v>
      </c>
      <c r="V83" s="3"/>
      <c r="W83" s="28"/>
      <c r="X83" s="100" t="str">
        <f t="shared" si="13"/>
        <v>Đạt</v>
      </c>
      <c r="Y83" s="67"/>
      <c r="Z83" s="67"/>
      <c r="AA83" s="67"/>
      <c r="AB83" s="67"/>
      <c r="AC83" s="67"/>
      <c r="AD83" s="67"/>
      <c r="AE83" s="67"/>
      <c r="AF83" s="67"/>
      <c r="AG83" s="67"/>
      <c r="AH83" s="67"/>
      <c r="AI83" s="67"/>
      <c r="AJ83" s="67"/>
      <c r="AK83" s="67"/>
      <c r="AL83" s="67"/>
      <c r="AM83" s="67"/>
    </row>
    <row r="84" spans="1:39" ht="15" hidden="1" customHeight="1" x14ac:dyDescent="0.25">
      <c r="B84" s="29">
        <v>71</v>
      </c>
      <c r="C84" s="30" t="s">
        <v>485</v>
      </c>
      <c r="D84" s="31" t="s">
        <v>486</v>
      </c>
      <c r="E84" s="32" t="s">
        <v>76</v>
      </c>
      <c r="F84" s="33" t="s">
        <v>487</v>
      </c>
      <c r="G84" s="30" t="s">
        <v>422</v>
      </c>
      <c r="H84" s="34">
        <v>9</v>
      </c>
      <c r="I84" s="34">
        <v>6</v>
      </c>
      <c r="J84" s="34" t="s">
        <v>29</v>
      </c>
      <c r="K84" s="34">
        <v>6</v>
      </c>
      <c r="L84" s="42"/>
      <c r="M84" s="42"/>
      <c r="N84" s="42"/>
      <c r="O84" s="84">
        <v>197</v>
      </c>
      <c r="P84" s="36">
        <v>7.5</v>
      </c>
      <c r="Q84" s="37">
        <f t="shared" si="9"/>
        <v>7.2</v>
      </c>
      <c r="R84" s="38" t="str">
        <f t="shared" si="10"/>
        <v>B</v>
      </c>
      <c r="S84" s="39" t="str">
        <f t="shared" si="11"/>
        <v>Khá</v>
      </c>
      <c r="T84" s="40" t="str">
        <f t="shared" si="12"/>
        <v/>
      </c>
      <c r="U84" s="41" t="s">
        <v>501</v>
      </c>
      <c r="V84" s="3"/>
      <c r="W84" s="28"/>
      <c r="X84" s="100" t="str">
        <f t="shared" si="13"/>
        <v>Đạt</v>
      </c>
      <c r="Y84" s="67"/>
      <c r="Z84" s="67"/>
      <c r="AA84" s="67"/>
      <c r="AB84" s="67"/>
      <c r="AC84" s="67"/>
      <c r="AD84" s="67"/>
      <c r="AE84" s="67"/>
      <c r="AF84" s="67"/>
      <c r="AG84" s="67"/>
      <c r="AH84" s="67"/>
      <c r="AI84" s="67"/>
      <c r="AJ84" s="67"/>
      <c r="AK84" s="67"/>
      <c r="AL84" s="67"/>
      <c r="AM84" s="67"/>
    </row>
    <row r="85" spans="1:39" ht="15" hidden="1" customHeight="1" x14ac:dyDescent="0.25">
      <c r="B85" s="29">
        <v>60</v>
      </c>
      <c r="C85" s="30" t="s">
        <v>462</v>
      </c>
      <c r="D85" s="31" t="s">
        <v>100</v>
      </c>
      <c r="E85" s="32" t="s">
        <v>97</v>
      </c>
      <c r="F85" s="33" t="s">
        <v>308</v>
      </c>
      <c r="G85" s="30" t="s">
        <v>422</v>
      </c>
      <c r="H85" s="34">
        <v>9</v>
      </c>
      <c r="I85" s="34">
        <v>6</v>
      </c>
      <c r="J85" s="34" t="s">
        <v>29</v>
      </c>
      <c r="K85" s="34">
        <v>6</v>
      </c>
      <c r="L85" s="35"/>
      <c r="M85" s="42"/>
      <c r="N85" s="42"/>
      <c r="O85" s="84">
        <v>209</v>
      </c>
      <c r="P85" s="36">
        <v>8</v>
      </c>
      <c r="Q85" s="37">
        <f t="shared" si="9"/>
        <v>7.5</v>
      </c>
      <c r="R85" s="38" t="str">
        <f t="shared" si="10"/>
        <v>B</v>
      </c>
      <c r="S85" s="39" t="str">
        <f t="shared" si="11"/>
        <v>Khá</v>
      </c>
      <c r="T85" s="40" t="str">
        <f t="shared" si="12"/>
        <v/>
      </c>
      <c r="U85" s="41" t="s">
        <v>501</v>
      </c>
      <c r="V85" s="3"/>
      <c r="W85" s="28"/>
      <c r="X85" s="100" t="str">
        <f t="shared" si="13"/>
        <v>Đạt</v>
      </c>
      <c r="Y85" s="67"/>
      <c r="Z85" s="67"/>
      <c r="AA85" s="67"/>
      <c r="AB85" s="67"/>
      <c r="AC85" s="67"/>
      <c r="AD85" s="67"/>
      <c r="AE85" s="67"/>
      <c r="AF85" s="67"/>
      <c r="AG85" s="67"/>
      <c r="AH85" s="67"/>
      <c r="AI85" s="67"/>
      <c r="AJ85" s="67"/>
      <c r="AK85" s="67"/>
      <c r="AL85" s="67"/>
      <c r="AM85" s="67"/>
    </row>
    <row r="86" spans="1:39" ht="16.5" x14ac:dyDescent="0.25">
      <c r="A86" s="2"/>
      <c r="B86" s="43"/>
      <c r="C86" s="44"/>
      <c r="D86" s="44"/>
      <c r="E86" s="45"/>
      <c r="F86" s="45"/>
      <c r="G86" s="45"/>
      <c r="H86" s="46"/>
      <c r="I86" s="47"/>
      <c r="J86" s="47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3"/>
    </row>
    <row r="87" spans="1:39" ht="16.5" hidden="1" x14ac:dyDescent="0.25">
      <c r="A87" s="2"/>
      <c r="B87" s="135" t="s">
        <v>30</v>
      </c>
      <c r="C87" s="135"/>
      <c r="D87" s="44"/>
      <c r="E87" s="45"/>
      <c r="F87" s="45"/>
      <c r="G87" s="45"/>
      <c r="H87" s="46"/>
      <c r="I87" s="47"/>
      <c r="J87" s="47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3"/>
    </row>
    <row r="88" spans="1:39" hidden="1" x14ac:dyDescent="0.25">
      <c r="A88" s="2"/>
      <c r="B88" s="49" t="s">
        <v>31</v>
      </c>
      <c r="C88" s="49"/>
      <c r="D88" s="50">
        <f>+$AA$8</f>
        <v>76</v>
      </c>
      <c r="E88" s="51" t="s">
        <v>32</v>
      </c>
      <c r="F88" s="142" t="s">
        <v>33</v>
      </c>
      <c r="G88" s="142"/>
      <c r="H88" s="142"/>
      <c r="I88" s="142"/>
      <c r="J88" s="142"/>
      <c r="K88" s="142"/>
      <c r="L88" s="142"/>
      <c r="M88" s="142"/>
      <c r="N88" s="142"/>
      <c r="O88" s="142"/>
      <c r="P88" s="52">
        <f>$AA$8 -COUNTIF($T$9:$T$275,"Vắng") -COUNTIF($T$9:$T$275,"Vắng có phép") - COUNTIF($T$9:$T$275,"Đình chỉ thi") - COUNTIF($T$9:$T$275,"Không đủ ĐKDT")</f>
        <v>76</v>
      </c>
      <c r="Q88" s="52"/>
      <c r="R88" s="52"/>
      <c r="S88" s="53"/>
      <c r="T88" s="54" t="s">
        <v>32</v>
      </c>
      <c r="U88" s="53"/>
      <c r="V88" s="3"/>
    </row>
    <row r="89" spans="1:39" hidden="1" x14ac:dyDescent="0.25">
      <c r="A89" s="2"/>
      <c r="B89" s="49" t="s">
        <v>34</v>
      </c>
      <c r="C89" s="49"/>
      <c r="D89" s="50">
        <f>+$AL$8</f>
        <v>57</v>
      </c>
      <c r="E89" s="51" t="s">
        <v>32</v>
      </c>
      <c r="F89" s="142" t="s">
        <v>35</v>
      </c>
      <c r="G89" s="142"/>
      <c r="H89" s="142"/>
      <c r="I89" s="142"/>
      <c r="J89" s="142"/>
      <c r="K89" s="142"/>
      <c r="L89" s="142"/>
      <c r="M89" s="142"/>
      <c r="N89" s="142"/>
      <c r="O89" s="142"/>
      <c r="P89" s="55">
        <f>COUNTIF($T$9:$T$151,"Vắng")</f>
        <v>0</v>
      </c>
      <c r="Q89" s="55"/>
      <c r="R89" s="55"/>
      <c r="S89" s="56"/>
      <c r="T89" s="54" t="s">
        <v>32</v>
      </c>
      <c r="U89" s="56"/>
      <c r="V89" s="3"/>
    </row>
    <row r="90" spans="1:39" hidden="1" x14ac:dyDescent="0.25">
      <c r="A90" s="2"/>
      <c r="B90" s="49" t="s">
        <v>48</v>
      </c>
      <c r="C90" s="49"/>
      <c r="D90" s="65">
        <f>COUNTIF(X10:X85,"Học lại")</f>
        <v>0</v>
      </c>
      <c r="E90" s="51" t="s">
        <v>32</v>
      </c>
      <c r="F90" s="142" t="s">
        <v>49</v>
      </c>
      <c r="G90" s="142"/>
      <c r="H90" s="142"/>
      <c r="I90" s="142"/>
      <c r="J90" s="142"/>
      <c r="K90" s="142"/>
      <c r="L90" s="142"/>
      <c r="M90" s="142"/>
      <c r="N90" s="142"/>
      <c r="O90" s="142"/>
      <c r="P90" s="52">
        <f>COUNTIF($T$9:$T$151,"Vắng có phép")</f>
        <v>0</v>
      </c>
      <c r="Q90" s="52"/>
      <c r="R90" s="52"/>
      <c r="S90" s="53"/>
      <c r="T90" s="54" t="s">
        <v>32</v>
      </c>
      <c r="U90" s="53"/>
      <c r="V90" s="3"/>
    </row>
    <row r="91" spans="1:39" ht="16.5" hidden="1" x14ac:dyDescent="0.25">
      <c r="A91" s="2"/>
      <c r="B91" s="43"/>
      <c r="C91" s="44"/>
      <c r="D91" s="44"/>
      <c r="E91" s="45"/>
      <c r="F91" s="45"/>
      <c r="G91" s="45"/>
      <c r="H91" s="46"/>
      <c r="I91" s="47"/>
      <c r="J91" s="47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3"/>
    </row>
    <row r="92" spans="1:39" hidden="1" x14ac:dyDescent="0.25">
      <c r="B92" s="85" t="s">
        <v>50</v>
      </c>
      <c r="C92" s="85"/>
      <c r="D92" s="86">
        <f>COUNTIF(X10:X85,"Thi lại")</f>
        <v>19</v>
      </c>
      <c r="E92" s="87" t="s">
        <v>32</v>
      </c>
      <c r="F92" s="3"/>
      <c r="G92" s="3"/>
      <c r="H92" s="3"/>
      <c r="I92" s="3"/>
      <c r="J92" s="143"/>
      <c r="K92" s="143"/>
      <c r="L92" s="143"/>
      <c r="M92" s="143"/>
      <c r="N92" s="143"/>
      <c r="O92" s="143"/>
      <c r="P92" s="143"/>
      <c r="Q92" s="143"/>
      <c r="R92" s="143"/>
      <c r="S92" s="143"/>
      <c r="T92" s="143"/>
      <c r="U92" s="143"/>
      <c r="V92" s="3"/>
    </row>
    <row r="93" spans="1:39" hidden="1" x14ac:dyDescent="0.25">
      <c r="B93" s="85"/>
      <c r="C93" s="85"/>
      <c r="D93" s="86"/>
      <c r="E93" s="87"/>
      <c r="F93" s="3"/>
      <c r="G93" s="3"/>
      <c r="H93" s="3"/>
      <c r="I93" s="3"/>
      <c r="J93" s="143" t="s">
        <v>673</v>
      </c>
      <c r="K93" s="143"/>
      <c r="L93" s="143"/>
      <c r="M93" s="143"/>
      <c r="N93" s="143"/>
      <c r="O93" s="143"/>
      <c r="P93" s="143"/>
      <c r="Q93" s="143"/>
      <c r="R93" s="143"/>
      <c r="S93" s="143"/>
      <c r="T93" s="143"/>
      <c r="U93" s="143"/>
      <c r="V93" s="3"/>
    </row>
    <row r="94" spans="1:39" hidden="1" x14ac:dyDescent="0.25">
      <c r="A94" s="57"/>
      <c r="B94" s="129" t="s">
        <v>36</v>
      </c>
      <c r="C94" s="129"/>
      <c r="D94" s="129"/>
      <c r="E94" s="129"/>
      <c r="F94" s="129"/>
      <c r="G94" s="129"/>
      <c r="H94" s="129"/>
      <c r="I94" s="58"/>
      <c r="J94" s="144" t="s">
        <v>37</v>
      </c>
      <c r="K94" s="144"/>
      <c r="L94" s="144"/>
      <c r="M94" s="144"/>
      <c r="N94" s="144"/>
      <c r="O94" s="144"/>
      <c r="P94" s="144"/>
      <c r="Q94" s="144"/>
      <c r="R94" s="144"/>
      <c r="S94" s="144"/>
      <c r="T94" s="144"/>
      <c r="U94" s="144"/>
      <c r="V94" s="3"/>
    </row>
    <row r="95" spans="1:39" hidden="1" x14ac:dyDescent="0.25">
      <c r="A95" s="2"/>
      <c r="B95" s="43"/>
      <c r="C95" s="59"/>
      <c r="D95" s="59"/>
      <c r="E95" s="60"/>
      <c r="F95" s="60"/>
      <c r="G95" s="60"/>
      <c r="H95" s="61"/>
      <c r="I95" s="62"/>
      <c r="J95" s="62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</row>
    <row r="96" spans="1:39" s="2" customFormat="1" hidden="1" x14ac:dyDescent="0.25">
      <c r="B96" s="129" t="s">
        <v>38</v>
      </c>
      <c r="C96" s="129"/>
      <c r="D96" s="130" t="s">
        <v>682</v>
      </c>
      <c r="E96" s="130"/>
      <c r="F96" s="130"/>
      <c r="G96" s="130"/>
      <c r="H96" s="130"/>
      <c r="I96" s="62"/>
      <c r="J96" s="62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3"/>
      <c r="X96" s="66"/>
      <c r="Y96" s="66"/>
      <c r="Z96" s="66"/>
      <c r="AA96" s="66"/>
      <c r="AB96" s="66"/>
      <c r="AC96" s="66"/>
      <c r="AD96" s="66"/>
      <c r="AE96" s="66"/>
      <c r="AF96" s="66"/>
      <c r="AG96" s="66"/>
      <c r="AH96" s="66"/>
      <c r="AI96" s="66"/>
      <c r="AJ96" s="66"/>
      <c r="AK96" s="66"/>
      <c r="AL96" s="66"/>
      <c r="AM96" s="66"/>
    </row>
    <row r="97" spans="1:39" s="2" customFormat="1" hidden="1" x14ac:dyDescent="0.25">
      <c r="A97" s="1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X97" s="66"/>
      <c r="Y97" s="66"/>
      <c r="Z97" s="66"/>
      <c r="AA97" s="66"/>
      <c r="AB97" s="66"/>
      <c r="AC97" s="66"/>
      <c r="AD97" s="66"/>
      <c r="AE97" s="66"/>
      <c r="AF97" s="66"/>
      <c r="AG97" s="66"/>
      <c r="AH97" s="66"/>
      <c r="AI97" s="66"/>
      <c r="AJ97" s="66"/>
      <c r="AK97" s="66"/>
      <c r="AL97" s="66"/>
      <c r="AM97" s="66"/>
    </row>
    <row r="98" spans="1:39" s="2" customFormat="1" hidden="1" x14ac:dyDescent="0.25">
      <c r="A98" s="1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X98" s="66"/>
      <c r="Y98" s="66"/>
      <c r="Z98" s="66"/>
      <c r="AA98" s="66"/>
      <c r="AB98" s="66"/>
      <c r="AC98" s="66"/>
      <c r="AD98" s="66"/>
      <c r="AE98" s="66"/>
      <c r="AF98" s="66"/>
      <c r="AG98" s="66"/>
      <c r="AH98" s="66"/>
      <c r="AI98" s="66"/>
      <c r="AJ98" s="66"/>
      <c r="AK98" s="66"/>
      <c r="AL98" s="66"/>
      <c r="AM98" s="66"/>
    </row>
    <row r="99" spans="1:39" s="2" customFormat="1" hidden="1" x14ac:dyDescent="0.25">
      <c r="A99" s="1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X99" s="66"/>
      <c r="Y99" s="66"/>
      <c r="Z99" s="66"/>
      <c r="AA99" s="66"/>
      <c r="AB99" s="66"/>
      <c r="AC99" s="66"/>
      <c r="AD99" s="66"/>
      <c r="AE99" s="66"/>
      <c r="AF99" s="66"/>
      <c r="AG99" s="66"/>
      <c r="AH99" s="66"/>
      <c r="AI99" s="66"/>
      <c r="AJ99" s="66"/>
      <c r="AK99" s="66"/>
      <c r="AL99" s="66"/>
      <c r="AM99" s="66"/>
    </row>
    <row r="100" spans="1:39" s="2" customFormat="1" hidden="1" x14ac:dyDescent="0.25">
      <c r="A100" s="1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X100" s="66"/>
      <c r="Y100" s="66"/>
      <c r="Z100" s="66"/>
      <c r="AA100" s="66"/>
      <c r="AB100" s="66"/>
      <c r="AC100" s="66"/>
      <c r="AD100" s="66"/>
      <c r="AE100" s="66"/>
      <c r="AF100" s="66"/>
      <c r="AG100" s="66"/>
      <c r="AH100" s="66"/>
      <c r="AI100" s="66"/>
      <c r="AJ100" s="66"/>
      <c r="AK100" s="66"/>
      <c r="AL100" s="66"/>
      <c r="AM100" s="66"/>
    </row>
    <row r="101" spans="1:39" s="2" customFormat="1" hidden="1" x14ac:dyDescent="0.25">
      <c r="A101" s="1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X101" s="66"/>
      <c r="Y101" s="66"/>
      <c r="Z101" s="66"/>
      <c r="AA101" s="66"/>
      <c r="AB101" s="66"/>
      <c r="AC101" s="66"/>
      <c r="AD101" s="66"/>
      <c r="AE101" s="66"/>
      <c r="AF101" s="66"/>
      <c r="AG101" s="66"/>
      <c r="AH101" s="66"/>
      <c r="AI101" s="66"/>
      <c r="AJ101" s="66"/>
      <c r="AK101" s="66"/>
      <c r="AL101" s="66"/>
      <c r="AM101" s="66"/>
    </row>
    <row r="102" spans="1:39" s="2" customFormat="1" hidden="1" x14ac:dyDescent="0.25">
      <c r="A102" s="1"/>
      <c r="B102" s="140" t="s">
        <v>672</v>
      </c>
      <c r="C102" s="140"/>
      <c r="D102" s="140" t="s">
        <v>675</v>
      </c>
      <c r="E102" s="140"/>
      <c r="F102" s="140"/>
      <c r="G102" s="140"/>
      <c r="H102" s="140"/>
      <c r="I102" s="140"/>
      <c r="J102" s="140" t="s">
        <v>39</v>
      </c>
      <c r="K102" s="140"/>
      <c r="L102" s="140"/>
      <c r="M102" s="140"/>
      <c r="N102" s="140"/>
      <c r="O102" s="140"/>
      <c r="P102" s="140"/>
      <c r="Q102" s="140"/>
      <c r="R102" s="140"/>
      <c r="S102" s="140"/>
      <c r="T102" s="140"/>
      <c r="U102" s="140"/>
      <c r="V102" s="3"/>
      <c r="X102" s="66"/>
      <c r="Y102" s="66"/>
      <c r="Z102" s="66"/>
      <c r="AA102" s="66"/>
      <c r="AB102" s="66"/>
      <c r="AC102" s="66"/>
      <c r="AD102" s="66"/>
      <c r="AE102" s="66"/>
      <c r="AF102" s="66"/>
      <c r="AG102" s="66"/>
      <c r="AH102" s="66"/>
      <c r="AI102" s="66"/>
      <c r="AJ102" s="66"/>
      <c r="AK102" s="66"/>
      <c r="AL102" s="66"/>
      <c r="AM102" s="66"/>
    </row>
    <row r="103" spans="1:39" s="2" customFormat="1" x14ac:dyDescent="0.25">
      <c r="A103" s="1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X103" s="66"/>
      <c r="Y103" s="66"/>
      <c r="Z103" s="66"/>
      <c r="AA103" s="66"/>
      <c r="AB103" s="66"/>
      <c r="AC103" s="66"/>
      <c r="AD103" s="66"/>
      <c r="AE103" s="66"/>
      <c r="AF103" s="66"/>
      <c r="AG103" s="66"/>
      <c r="AH103" s="66"/>
      <c r="AI103" s="66"/>
      <c r="AJ103" s="66"/>
      <c r="AK103" s="66"/>
      <c r="AL103" s="66"/>
      <c r="AM103" s="66"/>
    </row>
    <row r="104" spans="1:39" s="2" customFormat="1" x14ac:dyDescent="0.25">
      <c r="A104" s="1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X104" s="66"/>
      <c r="Y104" s="66"/>
      <c r="Z104" s="66"/>
      <c r="AA104" s="66"/>
      <c r="AB104" s="66"/>
      <c r="AC104" s="66"/>
      <c r="AD104" s="66"/>
      <c r="AE104" s="66"/>
      <c r="AF104" s="66"/>
      <c r="AG104" s="66"/>
      <c r="AH104" s="66"/>
      <c r="AI104" s="66"/>
      <c r="AJ104" s="66"/>
      <c r="AK104" s="66"/>
      <c r="AL104" s="66"/>
      <c r="AM104" s="66"/>
    </row>
    <row r="105" spans="1:39" s="2" customFormat="1" ht="31.5" customHeight="1" x14ac:dyDescent="0.25">
      <c r="A105" s="1"/>
      <c r="B105" s="129" t="s">
        <v>40</v>
      </c>
      <c r="C105" s="129"/>
      <c r="D105" s="129"/>
      <c r="E105" s="129"/>
      <c r="F105" s="129"/>
      <c r="G105" s="129"/>
      <c r="H105" s="129"/>
      <c r="I105" s="58"/>
      <c r="J105" s="138" t="s">
        <v>82</v>
      </c>
      <c r="K105" s="144"/>
      <c r="L105" s="144"/>
      <c r="M105" s="144"/>
      <c r="N105" s="144"/>
      <c r="O105" s="144"/>
      <c r="P105" s="144"/>
      <c r="Q105" s="144"/>
      <c r="R105" s="144"/>
      <c r="S105" s="144"/>
      <c r="T105" s="144"/>
      <c r="U105" s="144"/>
      <c r="V105" s="3"/>
      <c r="X105" s="66"/>
      <c r="Y105" s="66"/>
      <c r="Z105" s="66"/>
      <c r="AA105" s="66"/>
      <c r="AB105" s="66"/>
      <c r="AC105" s="66"/>
      <c r="AD105" s="66"/>
      <c r="AE105" s="66"/>
      <c r="AF105" s="66"/>
      <c r="AG105" s="66"/>
      <c r="AH105" s="66"/>
      <c r="AI105" s="66"/>
      <c r="AJ105" s="66"/>
      <c r="AK105" s="66"/>
      <c r="AL105" s="66"/>
      <c r="AM105" s="66"/>
    </row>
    <row r="106" spans="1:39" s="2" customFormat="1" x14ac:dyDescent="0.25">
      <c r="A106" s="1"/>
      <c r="B106" s="43"/>
      <c r="C106" s="59"/>
      <c r="D106" s="59"/>
      <c r="E106" s="60"/>
      <c r="F106" s="60"/>
      <c r="G106" s="60"/>
      <c r="H106" s="61"/>
      <c r="I106" s="62"/>
      <c r="J106" s="62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1"/>
      <c r="X106" s="66"/>
      <c r="Y106" s="66"/>
      <c r="Z106" s="66"/>
      <c r="AA106" s="66"/>
      <c r="AB106" s="66"/>
      <c r="AC106" s="66"/>
      <c r="AD106" s="66"/>
      <c r="AE106" s="66"/>
      <c r="AF106" s="66"/>
      <c r="AG106" s="66"/>
      <c r="AH106" s="66"/>
      <c r="AI106" s="66"/>
      <c r="AJ106" s="66"/>
      <c r="AK106" s="66"/>
      <c r="AL106" s="66"/>
      <c r="AM106" s="66"/>
    </row>
    <row r="107" spans="1:39" s="2" customFormat="1" x14ac:dyDescent="0.25">
      <c r="A107" s="1"/>
      <c r="B107" s="129" t="s">
        <v>38</v>
      </c>
      <c r="C107" s="129"/>
      <c r="D107" s="130" t="s">
        <v>187</v>
      </c>
      <c r="E107" s="130"/>
      <c r="F107" s="130"/>
      <c r="G107" s="130"/>
      <c r="H107" s="130"/>
      <c r="I107" s="62"/>
      <c r="J107" s="62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1"/>
      <c r="X107" s="66"/>
      <c r="Y107" s="66"/>
      <c r="Z107" s="66"/>
      <c r="AA107" s="66"/>
      <c r="AB107" s="66"/>
      <c r="AC107" s="66"/>
      <c r="AD107" s="66"/>
      <c r="AE107" s="66"/>
      <c r="AF107" s="66"/>
      <c r="AG107" s="66"/>
      <c r="AH107" s="66"/>
      <c r="AI107" s="66"/>
      <c r="AJ107" s="66"/>
      <c r="AK107" s="66"/>
      <c r="AL107" s="66"/>
      <c r="AM107" s="66"/>
    </row>
    <row r="108" spans="1:39" s="2" customFormat="1" x14ac:dyDescent="0.25">
      <c r="A108" s="1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1"/>
      <c r="X108" s="66"/>
      <c r="Y108" s="66"/>
      <c r="Z108" s="66"/>
      <c r="AA108" s="66"/>
      <c r="AB108" s="66"/>
      <c r="AC108" s="66"/>
      <c r="AD108" s="66"/>
      <c r="AE108" s="66"/>
      <c r="AF108" s="66"/>
      <c r="AG108" s="66"/>
      <c r="AH108" s="66"/>
      <c r="AI108" s="66"/>
      <c r="AJ108" s="66"/>
      <c r="AK108" s="66"/>
      <c r="AL108" s="66"/>
      <c r="AM108" s="66"/>
    </row>
    <row r="112" spans="1:39" x14ac:dyDescent="0.25">
      <c r="B112" s="139"/>
      <c r="C112" s="139"/>
      <c r="D112" s="139"/>
      <c r="E112" s="139"/>
      <c r="F112" s="139"/>
      <c r="G112" s="139"/>
      <c r="H112" s="139"/>
      <c r="I112" s="139"/>
      <c r="J112" s="139" t="s">
        <v>83</v>
      </c>
      <c r="K112" s="139"/>
      <c r="L112" s="139"/>
      <c r="M112" s="139"/>
      <c r="N112" s="139"/>
      <c r="O112" s="139"/>
      <c r="P112" s="139"/>
      <c r="Q112" s="139"/>
      <c r="R112" s="139"/>
      <c r="S112" s="139"/>
      <c r="T112" s="139"/>
      <c r="U112" s="139"/>
    </row>
    <row r="113" spans="2:22" x14ac:dyDescent="0.25">
      <c r="B113" s="140"/>
      <c r="C113" s="140"/>
      <c r="D113" s="140"/>
      <c r="E113" s="140"/>
      <c r="F113" s="140"/>
      <c r="G113" s="140"/>
      <c r="H113" s="140"/>
      <c r="I113" s="140"/>
      <c r="K113" s="140"/>
      <c r="L113" s="140"/>
      <c r="M113" s="140"/>
      <c r="N113" s="140"/>
      <c r="O113" s="140"/>
      <c r="P113" s="140"/>
      <c r="Q113" s="140"/>
      <c r="R113" s="140"/>
      <c r="S113" s="140"/>
      <c r="T113" s="140"/>
      <c r="U113" s="140"/>
      <c r="V113" s="140"/>
    </row>
  </sheetData>
  <sheetProtection formatCells="0" formatColumns="0" formatRows="0" insertColumns="0" insertRows="0" insertHyperlinks="0" deleteColumns="0" deleteRows="0" sort="0" autoFilter="0" pivotTables="0"/>
  <autoFilter ref="A8:AM85">
    <filterColumn colId="3" showButton="0"/>
  </autoFilter>
  <sortState ref="B10:T28">
    <sortCondition ref="E10:E28"/>
  </sortState>
  <mergeCells count="61">
    <mergeCell ref="B113:C113"/>
    <mergeCell ref="D113:I113"/>
    <mergeCell ref="K113:V113"/>
    <mergeCell ref="J92:U92"/>
    <mergeCell ref="J93:U93"/>
    <mergeCell ref="B94:H94"/>
    <mergeCell ref="J94:U94"/>
    <mergeCell ref="B112:C112"/>
    <mergeCell ref="D112:I112"/>
    <mergeCell ref="J112:U112"/>
    <mergeCell ref="B102:C102"/>
    <mergeCell ref="D102:I102"/>
    <mergeCell ref="J102:U102"/>
    <mergeCell ref="B105:H105"/>
    <mergeCell ref="J105:U105"/>
    <mergeCell ref="B107:C107"/>
    <mergeCell ref="D107:H107"/>
    <mergeCell ref="I7:I8"/>
    <mergeCell ref="F90:O90"/>
    <mergeCell ref="K7:K8"/>
    <mergeCell ref="L7:L8"/>
    <mergeCell ref="M7:M8"/>
    <mergeCell ref="AJ4:AK6"/>
    <mergeCell ref="B96:C96"/>
    <mergeCell ref="D96:H96"/>
    <mergeCell ref="T7:T9"/>
    <mergeCell ref="U7:U9"/>
    <mergeCell ref="B9:G9"/>
    <mergeCell ref="B87:C87"/>
    <mergeCell ref="F88:O88"/>
    <mergeCell ref="F89:O89"/>
    <mergeCell ref="N7:N8"/>
    <mergeCell ref="O7:O8"/>
    <mergeCell ref="P7:P8"/>
    <mergeCell ref="Q7:Q9"/>
    <mergeCell ref="R7:R8"/>
    <mergeCell ref="S7:S8"/>
    <mergeCell ref="H7:H8"/>
    <mergeCell ref="AL4:AM6"/>
    <mergeCell ref="B5:C5"/>
    <mergeCell ref="G5:O5"/>
    <mergeCell ref="P5:U5"/>
    <mergeCell ref="B7:B8"/>
    <mergeCell ref="C7:C8"/>
    <mergeCell ref="D7:E8"/>
    <mergeCell ref="F7:F8"/>
    <mergeCell ref="G7:G8"/>
    <mergeCell ref="Y4:Y7"/>
    <mergeCell ref="Z4:Z7"/>
    <mergeCell ref="AA4:AA7"/>
    <mergeCell ref="AB4:AE6"/>
    <mergeCell ref="AF4:AG6"/>
    <mergeCell ref="AH4:AI6"/>
    <mergeCell ref="J7:J8"/>
    <mergeCell ref="B1:G1"/>
    <mergeCell ref="H1:U1"/>
    <mergeCell ref="B2:G2"/>
    <mergeCell ref="H2:U2"/>
    <mergeCell ref="B4:C4"/>
    <mergeCell ref="D4:O4"/>
    <mergeCell ref="P4:U4"/>
  </mergeCells>
  <conditionalFormatting sqref="P10:P58 H10:N74">
    <cfRule type="cellIs" dxfId="31" priority="19" operator="greaterThan">
      <formula>10</formula>
    </cfRule>
  </conditionalFormatting>
  <conditionalFormatting sqref="O114:O1048576 O1:O4 O86:O104 O6:O74">
    <cfRule type="duplicateValues" dxfId="30" priority="18"/>
  </conditionalFormatting>
  <conditionalFormatting sqref="C114:C1048576 C1:C74 C86:C101 C103:C104">
    <cfRule type="duplicateValues" dxfId="29" priority="17"/>
  </conditionalFormatting>
  <conditionalFormatting sqref="O105:O112">
    <cfRule type="duplicateValues" dxfId="28" priority="16"/>
  </conditionalFormatting>
  <conditionalFormatting sqref="C105:C112">
    <cfRule type="duplicateValues" dxfId="27" priority="15"/>
  </conditionalFormatting>
  <conditionalFormatting sqref="H83:N85 P83:P85">
    <cfRule type="cellIs" dxfId="26" priority="14" operator="greaterThan">
      <formula>10</formula>
    </cfRule>
  </conditionalFormatting>
  <conditionalFormatting sqref="H79:N82">
    <cfRule type="cellIs" dxfId="25" priority="11" operator="greaterThan">
      <formula>10</formula>
    </cfRule>
  </conditionalFormatting>
  <conditionalFormatting sqref="O79:O82">
    <cfRule type="duplicateValues" dxfId="24" priority="10"/>
  </conditionalFormatting>
  <conditionalFormatting sqref="C79:C82">
    <cfRule type="duplicateValues" dxfId="23" priority="9"/>
  </conditionalFormatting>
  <conditionalFormatting sqref="H75:N78">
    <cfRule type="cellIs" dxfId="22" priority="8" operator="greaterThan">
      <formula>10</formula>
    </cfRule>
  </conditionalFormatting>
  <conditionalFormatting sqref="O75:O78">
    <cfRule type="duplicateValues" dxfId="21" priority="7"/>
  </conditionalFormatting>
  <conditionalFormatting sqref="C75:C78">
    <cfRule type="duplicateValues" dxfId="20" priority="6"/>
  </conditionalFormatting>
  <conditionalFormatting sqref="O83:O85">
    <cfRule type="duplicateValues" dxfId="19" priority="63"/>
  </conditionalFormatting>
  <conditionalFormatting sqref="C83:C85">
    <cfRule type="duplicateValues" dxfId="18" priority="64"/>
  </conditionalFormatting>
  <conditionalFormatting sqref="P59:P82">
    <cfRule type="cellIs" dxfId="17" priority="5" operator="greaterThan">
      <formula>10</formula>
    </cfRule>
  </conditionalFormatting>
  <conditionalFormatting sqref="C113">
    <cfRule type="duplicateValues" dxfId="16" priority="4"/>
  </conditionalFormatting>
  <conditionalFormatting sqref="P113">
    <cfRule type="duplicateValues" dxfId="15" priority="3"/>
  </conditionalFormatting>
  <conditionalFormatting sqref="C102">
    <cfRule type="duplicateValues" dxfId="14" priority="2"/>
  </conditionalFormatting>
  <conditionalFormatting sqref="O5">
    <cfRule type="duplicateValues" dxfId="13" priority="1"/>
  </conditionalFormatting>
  <dataValidations count="1">
    <dataValidation allowBlank="1" showInputMessage="1" showErrorMessage="1" errorTitle="Không xóa dữ liệu" error="Không xóa dữ liệu" prompt="Không xóa dữ liệu" sqref="D90 Y2:AM8 X10:X85"/>
  </dataValidations>
  <pageMargins left="3.937007874015748E-2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-0.249977111117893"/>
  </sheetPr>
  <dimension ref="A1:AM49"/>
  <sheetViews>
    <sheetView workbookViewId="0">
      <pane ySplit="3" topLeftCell="A4" activePane="bottomLeft" state="frozen"/>
      <selection activeCell="P5" sqref="P5:U5"/>
      <selection pane="bottomLeft" activeCell="U11" sqref="U11"/>
    </sheetView>
  </sheetViews>
  <sheetFormatPr defaultColWidth="9" defaultRowHeight="15.75" x14ac:dyDescent="0.25"/>
  <cols>
    <col min="1" max="1" width="0.625" style="1" customWidth="1"/>
    <col min="2" max="2" width="4" style="1" customWidth="1"/>
    <col min="3" max="3" width="10.875" style="1" customWidth="1"/>
    <col min="4" max="4" width="12.875" style="1" customWidth="1"/>
    <col min="5" max="5" width="6.625" style="1" customWidth="1"/>
    <col min="6" max="6" width="8.125" style="1" customWidth="1"/>
    <col min="7" max="7" width="11.5" style="1" customWidth="1"/>
    <col min="8" max="9" width="4.375" style="1" customWidth="1"/>
    <col min="10" max="10" width="4.375" style="1" hidden="1" customWidth="1"/>
    <col min="11" max="11" width="4.375" style="1" customWidth="1"/>
    <col min="12" max="12" width="3.25" style="1" customWidth="1"/>
    <col min="13" max="13" width="3.5" style="1" customWidth="1"/>
    <col min="14" max="14" width="9" style="1" customWidth="1"/>
    <col min="15" max="15" width="9.125" style="1" hidden="1" customWidth="1"/>
    <col min="16" max="16" width="5.5" style="1" hidden="1" customWidth="1"/>
    <col min="17" max="18" width="6.5" style="1" hidden="1" customWidth="1"/>
    <col min="19" max="19" width="11.875" style="1" hidden="1" customWidth="1"/>
    <col min="20" max="20" width="9.75" style="1" customWidth="1"/>
    <col min="21" max="21" width="6.5" style="1" customWidth="1"/>
    <col min="22" max="22" width="2.875" style="1" customWidth="1"/>
    <col min="23" max="23" width="2.875" style="2" customWidth="1"/>
    <col min="24" max="24" width="0" style="66" hidden="1" customWidth="1"/>
    <col min="25" max="25" width="9.125" style="66" bestFit="1" customWidth="1"/>
    <col min="26" max="26" width="9" style="66"/>
    <col min="27" max="27" width="10.375" style="66" bestFit="1" customWidth="1"/>
    <col min="28" max="28" width="9.125" style="66" bestFit="1" customWidth="1"/>
    <col min="29" max="39" width="9" style="66"/>
    <col min="40" max="16384" width="9" style="1"/>
  </cols>
  <sheetData>
    <row r="1" spans="2:39" ht="27.75" customHeight="1" x14ac:dyDescent="0.3">
      <c r="B1" s="109" t="s">
        <v>0</v>
      </c>
      <c r="C1" s="109"/>
      <c r="D1" s="109"/>
      <c r="E1" s="109"/>
      <c r="F1" s="109"/>
      <c r="G1" s="109"/>
      <c r="H1" s="110" t="s">
        <v>685</v>
      </c>
      <c r="I1" s="110"/>
      <c r="J1" s="110"/>
      <c r="K1" s="110"/>
      <c r="L1" s="110"/>
      <c r="M1" s="110"/>
      <c r="N1" s="110"/>
      <c r="O1" s="110"/>
      <c r="P1" s="110"/>
      <c r="Q1" s="110"/>
      <c r="R1" s="110"/>
      <c r="S1" s="110"/>
      <c r="T1" s="110"/>
      <c r="U1" s="110"/>
      <c r="V1" s="3"/>
    </row>
    <row r="2" spans="2:39" ht="15.75" customHeight="1" x14ac:dyDescent="0.25">
      <c r="B2" s="111" t="s">
        <v>1</v>
      </c>
      <c r="C2" s="111"/>
      <c r="D2" s="111"/>
      <c r="E2" s="111"/>
      <c r="F2" s="111"/>
      <c r="G2" s="111"/>
      <c r="H2" s="112" t="s">
        <v>689</v>
      </c>
      <c r="I2" s="112"/>
      <c r="J2" s="112"/>
      <c r="K2" s="112"/>
      <c r="L2" s="112"/>
      <c r="M2" s="112"/>
      <c r="N2" s="112"/>
      <c r="O2" s="112"/>
      <c r="P2" s="112"/>
      <c r="Q2" s="112"/>
      <c r="R2" s="112"/>
      <c r="S2" s="112"/>
      <c r="T2" s="112"/>
      <c r="U2" s="112"/>
      <c r="V2" s="4"/>
      <c r="W2" s="5"/>
      <c r="AE2" s="67"/>
      <c r="AF2" s="68"/>
      <c r="AG2" s="67"/>
      <c r="AH2" s="67"/>
      <c r="AI2" s="67"/>
      <c r="AJ2" s="68"/>
      <c r="AK2" s="67"/>
    </row>
    <row r="3" spans="2:39" ht="4.5" customHeight="1" x14ac:dyDescent="0.25">
      <c r="B3" s="6"/>
      <c r="C3" s="6"/>
      <c r="D3" s="6"/>
      <c r="E3" s="6"/>
      <c r="F3" s="6"/>
      <c r="G3" s="7"/>
      <c r="H3" s="7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4"/>
      <c r="W3" s="5"/>
      <c r="AF3" s="69"/>
      <c r="AJ3" s="69"/>
    </row>
    <row r="4" spans="2:39" ht="23.25" customHeight="1" x14ac:dyDescent="0.25">
      <c r="B4" s="113" t="s">
        <v>2</v>
      </c>
      <c r="C4" s="113"/>
      <c r="D4" s="114" t="s">
        <v>189</v>
      </c>
      <c r="E4" s="114"/>
      <c r="F4" s="114"/>
      <c r="G4" s="114"/>
      <c r="H4" s="114"/>
      <c r="I4" s="114"/>
      <c r="J4" s="114"/>
      <c r="K4" s="114"/>
      <c r="L4" s="114"/>
      <c r="M4" s="114"/>
      <c r="N4" s="114"/>
      <c r="O4" s="114"/>
      <c r="P4" s="116" t="s">
        <v>325</v>
      </c>
      <c r="Q4" s="116"/>
      <c r="R4" s="116"/>
      <c r="S4" s="116"/>
      <c r="T4" s="116"/>
      <c r="U4" s="116"/>
      <c r="X4" s="67"/>
      <c r="Y4" s="117" t="s">
        <v>47</v>
      </c>
      <c r="Z4" s="117" t="s">
        <v>8</v>
      </c>
      <c r="AA4" s="117" t="s">
        <v>46</v>
      </c>
      <c r="AB4" s="117" t="s">
        <v>45</v>
      </c>
      <c r="AC4" s="117"/>
      <c r="AD4" s="117"/>
      <c r="AE4" s="117"/>
      <c r="AF4" s="117" t="s">
        <v>44</v>
      </c>
      <c r="AG4" s="117"/>
      <c r="AH4" s="117" t="s">
        <v>42</v>
      </c>
      <c r="AI4" s="117"/>
      <c r="AJ4" s="117" t="s">
        <v>43</v>
      </c>
      <c r="AK4" s="117"/>
      <c r="AL4" s="117" t="s">
        <v>41</v>
      </c>
      <c r="AM4" s="117"/>
    </row>
    <row r="5" spans="2:39" ht="17.25" customHeight="1" x14ac:dyDescent="0.25">
      <c r="B5" s="118" t="s">
        <v>3</v>
      </c>
      <c r="C5" s="118"/>
      <c r="D5" s="9"/>
      <c r="G5" s="119" t="s">
        <v>690</v>
      </c>
      <c r="H5" s="119"/>
      <c r="I5" s="119"/>
      <c r="J5" s="119"/>
      <c r="K5" s="119"/>
      <c r="L5" s="119"/>
      <c r="M5" s="119"/>
      <c r="N5" s="119"/>
      <c r="O5" s="119"/>
      <c r="P5" s="119" t="s">
        <v>686</v>
      </c>
      <c r="Q5" s="119"/>
      <c r="R5" s="119"/>
      <c r="S5" s="119"/>
      <c r="T5" s="119"/>
      <c r="U5" s="119"/>
      <c r="X5" s="67"/>
      <c r="Y5" s="117"/>
      <c r="Z5" s="117"/>
      <c r="AA5" s="117"/>
      <c r="AB5" s="117"/>
      <c r="AC5" s="117"/>
      <c r="AD5" s="117"/>
      <c r="AE5" s="117"/>
      <c r="AF5" s="117"/>
      <c r="AG5" s="117"/>
      <c r="AH5" s="117"/>
      <c r="AI5" s="117"/>
      <c r="AJ5" s="117"/>
      <c r="AK5" s="117"/>
      <c r="AL5" s="117"/>
      <c r="AM5" s="117"/>
    </row>
    <row r="6" spans="2:39" ht="5.25" customHeight="1" x14ac:dyDescent="0.25"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1"/>
      <c r="P6" s="63"/>
      <c r="Q6" s="3"/>
      <c r="R6" s="3"/>
      <c r="S6" s="3"/>
      <c r="T6" s="3"/>
      <c r="U6" s="3"/>
      <c r="X6" s="67"/>
      <c r="Y6" s="117"/>
      <c r="Z6" s="117"/>
      <c r="AA6" s="117"/>
      <c r="AB6" s="117"/>
      <c r="AC6" s="117"/>
      <c r="AD6" s="117"/>
      <c r="AE6" s="117"/>
      <c r="AF6" s="117"/>
      <c r="AG6" s="117"/>
      <c r="AH6" s="117"/>
      <c r="AI6" s="117"/>
      <c r="AJ6" s="117"/>
      <c r="AK6" s="117"/>
      <c r="AL6" s="117"/>
      <c r="AM6" s="117"/>
    </row>
    <row r="7" spans="2:39" ht="31.5" customHeight="1" x14ac:dyDescent="0.25">
      <c r="B7" s="120" t="s">
        <v>4</v>
      </c>
      <c r="C7" s="122" t="s">
        <v>5</v>
      </c>
      <c r="D7" s="124" t="s">
        <v>6</v>
      </c>
      <c r="E7" s="125"/>
      <c r="F7" s="120" t="s">
        <v>7</v>
      </c>
      <c r="G7" s="120" t="s">
        <v>8</v>
      </c>
      <c r="H7" s="128" t="s">
        <v>9</v>
      </c>
      <c r="I7" s="128" t="s">
        <v>10</v>
      </c>
      <c r="J7" s="128" t="s">
        <v>11</v>
      </c>
      <c r="K7" s="128" t="s">
        <v>12</v>
      </c>
      <c r="L7" s="136" t="s">
        <v>13</v>
      </c>
      <c r="M7" s="136" t="s">
        <v>14</v>
      </c>
      <c r="N7" s="136" t="s">
        <v>15</v>
      </c>
      <c r="O7" s="137" t="s">
        <v>16</v>
      </c>
      <c r="P7" s="136" t="s">
        <v>17</v>
      </c>
      <c r="Q7" s="120" t="s">
        <v>18</v>
      </c>
      <c r="R7" s="136" t="s">
        <v>19</v>
      </c>
      <c r="S7" s="120" t="s">
        <v>20</v>
      </c>
      <c r="T7" s="120" t="s">
        <v>21</v>
      </c>
      <c r="U7" s="120" t="s">
        <v>22</v>
      </c>
      <c r="X7" s="67"/>
      <c r="Y7" s="117"/>
      <c r="Z7" s="117"/>
      <c r="AA7" s="117"/>
      <c r="AB7" s="70" t="s">
        <v>23</v>
      </c>
      <c r="AC7" s="70" t="s">
        <v>24</v>
      </c>
      <c r="AD7" s="70" t="s">
        <v>25</v>
      </c>
      <c r="AE7" s="70" t="s">
        <v>26</v>
      </c>
      <c r="AF7" s="70" t="s">
        <v>27</v>
      </c>
      <c r="AG7" s="70" t="s">
        <v>26</v>
      </c>
      <c r="AH7" s="70" t="s">
        <v>27</v>
      </c>
      <c r="AI7" s="70" t="s">
        <v>26</v>
      </c>
      <c r="AJ7" s="70" t="s">
        <v>27</v>
      </c>
      <c r="AK7" s="70" t="s">
        <v>26</v>
      </c>
      <c r="AL7" s="70" t="s">
        <v>27</v>
      </c>
      <c r="AM7" s="71" t="s">
        <v>26</v>
      </c>
    </row>
    <row r="8" spans="2:39" ht="31.5" customHeight="1" x14ac:dyDescent="0.25">
      <c r="B8" s="121"/>
      <c r="C8" s="123"/>
      <c r="D8" s="126"/>
      <c r="E8" s="127"/>
      <c r="F8" s="121"/>
      <c r="G8" s="121"/>
      <c r="H8" s="128"/>
      <c r="I8" s="128"/>
      <c r="J8" s="128"/>
      <c r="K8" s="128"/>
      <c r="L8" s="136"/>
      <c r="M8" s="136"/>
      <c r="N8" s="136"/>
      <c r="O8" s="137"/>
      <c r="P8" s="136"/>
      <c r="Q8" s="131"/>
      <c r="R8" s="136"/>
      <c r="S8" s="121"/>
      <c r="T8" s="131"/>
      <c r="U8" s="131"/>
      <c r="W8" s="12"/>
      <c r="X8" s="67"/>
      <c r="Y8" s="72" t="str">
        <f>+D4</f>
        <v>Pháp luật đại cương</v>
      </c>
      <c r="Z8" s="73" t="str">
        <f>+P4</f>
        <v>Nhóm: BAS1221 - 2</v>
      </c>
      <c r="AA8" s="74">
        <f>+$AJ$8+$AL$8+$AH$8</f>
        <v>13</v>
      </c>
      <c r="AB8" s="68">
        <f>COUNTIF($T$9:$T$80,"Khiển trách")</f>
        <v>0</v>
      </c>
      <c r="AC8" s="68">
        <f>COUNTIF($T$9:$T$80,"Cảnh cáo")</f>
        <v>0</v>
      </c>
      <c r="AD8" s="68">
        <f>COUNTIF($T$9:$T$80,"Đình chỉ thi")</f>
        <v>0</v>
      </c>
      <c r="AE8" s="75">
        <f>+($AB$8+$AC$8+$AD$8)/$AA$8*100%</f>
        <v>0</v>
      </c>
      <c r="AF8" s="68">
        <f>SUM(COUNTIF($T$9:$T$78,"Vắng"),COUNTIF($T$9:$T$78,"Vắng có phép"))</f>
        <v>0</v>
      </c>
      <c r="AG8" s="76">
        <f>+$AF$8/$AA$8</f>
        <v>0</v>
      </c>
      <c r="AH8" s="77">
        <f>COUNTIF($X$9:$X$78,"Thi lại")</f>
        <v>13</v>
      </c>
      <c r="AI8" s="76">
        <f>+$AH$8/$AA$8</f>
        <v>1</v>
      </c>
      <c r="AJ8" s="77">
        <f>COUNTIF($X$9:$X$79,"Học lại")</f>
        <v>0</v>
      </c>
      <c r="AK8" s="76">
        <f>+$AJ$8/$AA$8</f>
        <v>0</v>
      </c>
      <c r="AL8" s="68">
        <f>COUNTIF($X$10:$X$79,"Đạt")</f>
        <v>0</v>
      </c>
      <c r="AM8" s="75">
        <f>+$AL$8/$AA$8</f>
        <v>0</v>
      </c>
    </row>
    <row r="9" spans="2:39" ht="14.25" customHeight="1" x14ac:dyDescent="0.25">
      <c r="B9" s="132" t="s">
        <v>28</v>
      </c>
      <c r="C9" s="133"/>
      <c r="D9" s="133"/>
      <c r="E9" s="133"/>
      <c r="F9" s="133"/>
      <c r="G9" s="134"/>
      <c r="H9" s="13">
        <v>10</v>
      </c>
      <c r="I9" s="13">
        <v>10</v>
      </c>
      <c r="J9" s="14"/>
      <c r="K9" s="13">
        <v>20</v>
      </c>
      <c r="L9" s="15"/>
      <c r="M9" s="16"/>
      <c r="N9" s="16"/>
      <c r="O9" s="17"/>
      <c r="P9" s="64">
        <f>100-(H9+I9+J9+K9)</f>
        <v>60</v>
      </c>
      <c r="Q9" s="121"/>
      <c r="R9" s="18"/>
      <c r="S9" s="18"/>
      <c r="T9" s="121"/>
      <c r="U9" s="121"/>
      <c r="X9" s="67"/>
      <c r="Y9" s="78"/>
      <c r="Z9" s="78"/>
      <c r="AA9" s="78"/>
      <c r="AB9" s="78"/>
      <c r="AC9" s="78"/>
      <c r="AD9" s="78"/>
      <c r="AE9" s="78"/>
      <c r="AF9" s="78"/>
      <c r="AG9" s="78"/>
      <c r="AH9" s="78"/>
      <c r="AI9" s="78"/>
      <c r="AJ9" s="78"/>
      <c r="AK9" s="78"/>
      <c r="AL9" s="78"/>
      <c r="AM9" s="78"/>
    </row>
    <row r="10" spans="2:39" ht="21" customHeight="1" x14ac:dyDescent="0.25">
      <c r="B10" s="29">
        <v>1</v>
      </c>
      <c r="C10" s="30" t="s">
        <v>297</v>
      </c>
      <c r="D10" s="31" t="s">
        <v>166</v>
      </c>
      <c r="E10" s="32" t="s">
        <v>120</v>
      </c>
      <c r="F10" s="33" t="s">
        <v>298</v>
      </c>
      <c r="G10" s="30" t="s">
        <v>294</v>
      </c>
      <c r="H10" s="34">
        <v>5</v>
      </c>
      <c r="I10" s="34">
        <v>5</v>
      </c>
      <c r="J10" s="34" t="s">
        <v>29</v>
      </c>
      <c r="K10" s="34">
        <v>5</v>
      </c>
      <c r="L10" s="35"/>
      <c r="M10" s="42"/>
      <c r="N10" s="42"/>
      <c r="O10" s="84"/>
      <c r="P10" s="36">
        <v>3</v>
      </c>
      <c r="Q10" s="37">
        <f t="shared" ref="Q10:Q22" si="0">ROUND(SUMPRODUCT(H10:P10,$H$9:$P$9)/100,1)</f>
        <v>3.8</v>
      </c>
      <c r="R10" s="38" t="str">
        <f t="shared" ref="R10:R22" si="1"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F</v>
      </c>
      <c r="S10" s="39" t="str">
        <f t="shared" ref="S10:S22" si="2">IF($Q10&lt;4,"Kém",IF(AND($Q10&gt;=4,$Q10&lt;=5.4),"Trung bình yếu",IF(AND($Q10&gt;=5.5,$Q10&lt;=6.9),"Trung bình",IF(AND($Q10&gt;=7,$Q10&lt;=8.4),"Khá",IF(AND($Q10&gt;=8.5,$Q10&lt;=10),"Giỏi","")))))</f>
        <v>Kém</v>
      </c>
      <c r="T10" s="40" t="str">
        <f t="shared" ref="T10:T22" si="3">+IF(OR($H10=0,$I10=0,$J10=0,$K10=0),"Không đủ ĐKDT","")</f>
        <v/>
      </c>
      <c r="U10" s="41" t="s">
        <v>688</v>
      </c>
      <c r="V10" s="3"/>
      <c r="W10" s="28"/>
      <c r="X10" s="100" t="str">
        <f t="shared" ref="X10:X22" si="4">IF(T10="Không đủ ĐKDT","Học lại",IF(T10="Đình chỉ thi","Học lại",IF(AND(MID(G10,2,2)&lt;"12",T10="Vắng"),"Thi lại",IF(T10="Vắng có phép", "Thi lại",IF(AND((MID(G10,2,2)&lt;"12"),Q10&lt;4.5),"Thi lại",IF(AND((MID(G10,2,2)&lt;"16"),Q10&lt;4),"Học lại",IF(AND((MID(G10,2,2)&gt;"15"),Q10&lt;4),"Thi lại","Đạt")))))))</f>
        <v>Thi lại</v>
      </c>
      <c r="Y10" s="78"/>
      <c r="Z10" s="78"/>
      <c r="AA10" s="78"/>
      <c r="AB10" s="70"/>
      <c r="AC10" s="70"/>
      <c r="AD10" s="70"/>
      <c r="AE10" s="70"/>
      <c r="AF10" s="69"/>
      <c r="AG10" s="70"/>
      <c r="AH10" s="70"/>
      <c r="AI10" s="70"/>
      <c r="AJ10" s="70"/>
      <c r="AK10" s="70"/>
      <c r="AL10" s="70"/>
      <c r="AM10" s="71"/>
    </row>
    <row r="11" spans="2:39" ht="21" customHeight="1" x14ac:dyDescent="0.25">
      <c r="B11" s="29">
        <v>2</v>
      </c>
      <c r="C11" s="30" t="s">
        <v>299</v>
      </c>
      <c r="D11" s="31" t="s">
        <v>300</v>
      </c>
      <c r="E11" s="32" t="s">
        <v>167</v>
      </c>
      <c r="F11" s="33" t="s">
        <v>301</v>
      </c>
      <c r="G11" s="30" t="s">
        <v>294</v>
      </c>
      <c r="H11" s="34">
        <v>5</v>
      </c>
      <c r="I11" s="34">
        <v>5</v>
      </c>
      <c r="J11" s="34" t="s">
        <v>29</v>
      </c>
      <c r="K11" s="34">
        <v>5</v>
      </c>
      <c r="L11" s="42"/>
      <c r="M11" s="42"/>
      <c r="N11" s="42"/>
      <c r="O11" s="84"/>
      <c r="P11" s="36">
        <v>3</v>
      </c>
      <c r="Q11" s="37">
        <f t="shared" si="0"/>
        <v>3.8</v>
      </c>
      <c r="R11" s="38" t="str">
        <f t="shared" si="1"/>
        <v>F</v>
      </c>
      <c r="S11" s="39" t="str">
        <f t="shared" si="2"/>
        <v>Kém</v>
      </c>
      <c r="T11" s="40" t="str">
        <f t="shared" si="3"/>
        <v/>
      </c>
      <c r="U11" s="41" t="s">
        <v>688</v>
      </c>
      <c r="V11" s="3"/>
      <c r="W11" s="28"/>
      <c r="X11" s="100" t="str">
        <f t="shared" si="4"/>
        <v>Thi lại</v>
      </c>
      <c r="Y11" s="79"/>
      <c r="Z11" s="79"/>
      <c r="AA11" s="90"/>
      <c r="AB11" s="69"/>
      <c r="AC11" s="69"/>
      <c r="AD11" s="69"/>
      <c r="AE11" s="80"/>
      <c r="AF11" s="69"/>
      <c r="AG11" s="81"/>
      <c r="AH11" s="82"/>
      <c r="AI11" s="81"/>
      <c r="AJ11" s="82"/>
      <c r="AK11" s="81"/>
      <c r="AL11" s="69"/>
      <c r="AM11" s="80"/>
    </row>
    <row r="12" spans="2:39" ht="21" customHeight="1" x14ac:dyDescent="0.25">
      <c r="B12" s="29">
        <v>3</v>
      </c>
      <c r="C12" s="30" t="s">
        <v>302</v>
      </c>
      <c r="D12" s="31" t="s">
        <v>303</v>
      </c>
      <c r="E12" s="32" t="s">
        <v>123</v>
      </c>
      <c r="F12" s="33" t="s">
        <v>304</v>
      </c>
      <c r="G12" s="30" t="s">
        <v>294</v>
      </c>
      <c r="H12" s="34">
        <v>10</v>
      </c>
      <c r="I12" s="34">
        <v>6</v>
      </c>
      <c r="J12" s="34" t="s">
        <v>29</v>
      </c>
      <c r="K12" s="34">
        <v>6</v>
      </c>
      <c r="L12" s="35"/>
      <c r="M12" s="42"/>
      <c r="N12" s="42"/>
      <c r="O12" s="84"/>
      <c r="P12" s="36">
        <v>0</v>
      </c>
      <c r="Q12" s="37">
        <f t="shared" si="0"/>
        <v>2.8</v>
      </c>
      <c r="R12" s="38" t="str">
        <f t="shared" si="1"/>
        <v>F</v>
      </c>
      <c r="S12" s="39" t="str">
        <f t="shared" si="2"/>
        <v>Kém</v>
      </c>
      <c r="T12" s="40" t="str">
        <f t="shared" si="3"/>
        <v/>
      </c>
      <c r="U12" s="41" t="s">
        <v>688</v>
      </c>
      <c r="V12" s="3"/>
      <c r="W12" s="28"/>
      <c r="X12" s="100" t="str">
        <f t="shared" si="4"/>
        <v>Thi lại</v>
      </c>
      <c r="Y12" s="67"/>
      <c r="Z12" s="67"/>
      <c r="AA12" s="67"/>
      <c r="AB12" s="67"/>
      <c r="AC12" s="67"/>
      <c r="AD12" s="67"/>
      <c r="AE12" s="67"/>
      <c r="AF12" s="67"/>
      <c r="AG12" s="67"/>
      <c r="AH12" s="67"/>
      <c r="AI12" s="67"/>
      <c r="AJ12" s="67"/>
      <c r="AK12" s="67"/>
      <c r="AL12" s="67"/>
      <c r="AM12" s="67"/>
    </row>
    <row r="13" spans="2:39" ht="21" customHeight="1" x14ac:dyDescent="0.25">
      <c r="B13" s="29">
        <v>4</v>
      </c>
      <c r="C13" s="30" t="s">
        <v>270</v>
      </c>
      <c r="D13" s="31" t="s">
        <v>271</v>
      </c>
      <c r="E13" s="32" t="s">
        <v>86</v>
      </c>
      <c r="F13" s="33" t="s">
        <v>208</v>
      </c>
      <c r="G13" s="30" t="s">
        <v>263</v>
      </c>
      <c r="H13" s="34">
        <v>10</v>
      </c>
      <c r="I13" s="34">
        <v>6</v>
      </c>
      <c r="J13" s="34" t="s">
        <v>29</v>
      </c>
      <c r="K13" s="34">
        <v>6</v>
      </c>
      <c r="L13" s="35"/>
      <c r="M13" s="42"/>
      <c r="N13" s="42"/>
      <c r="O13" s="84"/>
      <c r="P13" s="36">
        <v>0</v>
      </c>
      <c r="Q13" s="37">
        <f t="shared" si="0"/>
        <v>2.8</v>
      </c>
      <c r="R13" s="38" t="str">
        <f t="shared" si="1"/>
        <v>F</v>
      </c>
      <c r="S13" s="39" t="str">
        <f t="shared" si="2"/>
        <v>Kém</v>
      </c>
      <c r="T13" s="40" t="str">
        <f t="shared" si="3"/>
        <v/>
      </c>
      <c r="U13" s="41" t="s">
        <v>688</v>
      </c>
      <c r="V13" s="3"/>
      <c r="W13" s="28"/>
      <c r="X13" s="100" t="str">
        <f t="shared" si="4"/>
        <v>Thi lại</v>
      </c>
      <c r="Y13" s="67"/>
      <c r="Z13" s="67"/>
      <c r="AA13" s="67"/>
      <c r="AB13" s="67"/>
      <c r="AC13" s="67"/>
      <c r="AD13" s="67"/>
      <c r="AE13" s="67"/>
      <c r="AF13" s="67"/>
      <c r="AG13" s="67"/>
      <c r="AH13" s="67"/>
      <c r="AI13" s="67"/>
      <c r="AJ13" s="67"/>
      <c r="AK13" s="67"/>
      <c r="AL13" s="67"/>
      <c r="AM13" s="67"/>
    </row>
    <row r="14" spans="2:39" ht="21" customHeight="1" x14ac:dyDescent="0.25">
      <c r="B14" s="29">
        <v>5</v>
      </c>
      <c r="C14" s="30" t="s">
        <v>272</v>
      </c>
      <c r="D14" s="31" t="s">
        <v>273</v>
      </c>
      <c r="E14" s="32" t="s">
        <v>91</v>
      </c>
      <c r="F14" s="33" t="s">
        <v>274</v>
      </c>
      <c r="G14" s="30" t="s">
        <v>263</v>
      </c>
      <c r="H14" s="34">
        <v>7</v>
      </c>
      <c r="I14" s="34">
        <v>6</v>
      </c>
      <c r="J14" s="34" t="s">
        <v>29</v>
      </c>
      <c r="K14" s="34">
        <v>6</v>
      </c>
      <c r="L14" s="42"/>
      <c r="M14" s="42"/>
      <c r="N14" s="42"/>
      <c r="O14" s="84"/>
      <c r="P14" s="36">
        <v>0</v>
      </c>
      <c r="Q14" s="37">
        <f t="shared" si="0"/>
        <v>2.5</v>
      </c>
      <c r="R14" s="38" t="str">
        <f t="shared" si="1"/>
        <v>F</v>
      </c>
      <c r="S14" s="39" t="str">
        <f t="shared" si="2"/>
        <v>Kém</v>
      </c>
      <c r="T14" s="40" t="str">
        <f t="shared" si="3"/>
        <v/>
      </c>
      <c r="U14" s="41" t="s">
        <v>688</v>
      </c>
      <c r="V14" s="3"/>
      <c r="W14" s="28"/>
      <c r="X14" s="100" t="str">
        <f t="shared" si="4"/>
        <v>Thi lại</v>
      </c>
      <c r="Y14" s="67"/>
      <c r="Z14" s="67"/>
      <c r="AA14" s="67"/>
      <c r="AB14" s="67"/>
      <c r="AC14" s="67"/>
      <c r="AD14" s="67"/>
      <c r="AE14" s="67"/>
      <c r="AF14" s="67"/>
      <c r="AG14" s="67"/>
      <c r="AH14" s="67"/>
      <c r="AI14" s="67"/>
      <c r="AJ14" s="67"/>
      <c r="AK14" s="67"/>
      <c r="AL14" s="67"/>
      <c r="AM14" s="67"/>
    </row>
    <row r="15" spans="2:39" ht="21" customHeight="1" x14ac:dyDescent="0.25">
      <c r="B15" s="29">
        <v>6</v>
      </c>
      <c r="C15" s="30" t="s">
        <v>310</v>
      </c>
      <c r="D15" s="31" t="s">
        <v>77</v>
      </c>
      <c r="E15" s="32" t="s">
        <v>98</v>
      </c>
      <c r="F15" s="33" t="s">
        <v>311</v>
      </c>
      <c r="G15" s="30" t="s">
        <v>294</v>
      </c>
      <c r="H15" s="34">
        <v>8</v>
      </c>
      <c r="I15" s="34">
        <v>6</v>
      </c>
      <c r="J15" s="34" t="s">
        <v>29</v>
      </c>
      <c r="K15" s="34">
        <v>6</v>
      </c>
      <c r="L15" s="42"/>
      <c r="M15" s="42"/>
      <c r="N15" s="42"/>
      <c r="O15" s="84"/>
      <c r="P15" s="36">
        <v>0</v>
      </c>
      <c r="Q15" s="37">
        <f t="shared" si="0"/>
        <v>2.6</v>
      </c>
      <c r="R15" s="38" t="str">
        <f t="shared" si="1"/>
        <v>F</v>
      </c>
      <c r="S15" s="39" t="str">
        <f t="shared" si="2"/>
        <v>Kém</v>
      </c>
      <c r="T15" s="40" t="str">
        <f t="shared" si="3"/>
        <v/>
      </c>
      <c r="U15" s="41" t="s">
        <v>688</v>
      </c>
      <c r="V15" s="3"/>
      <c r="W15" s="28"/>
      <c r="X15" s="100" t="str">
        <f t="shared" si="4"/>
        <v>Thi lại</v>
      </c>
      <c r="Y15" s="67"/>
      <c r="Z15" s="67"/>
      <c r="AA15" s="67"/>
      <c r="AB15" s="67"/>
      <c r="AC15" s="67"/>
      <c r="AD15" s="67"/>
      <c r="AE15" s="67"/>
      <c r="AF15" s="67"/>
      <c r="AG15" s="67"/>
      <c r="AH15" s="67"/>
      <c r="AI15" s="67"/>
      <c r="AJ15" s="67"/>
      <c r="AK15" s="67"/>
      <c r="AL15" s="67"/>
      <c r="AM15" s="67"/>
    </row>
    <row r="16" spans="2:39" ht="21" customHeight="1" x14ac:dyDescent="0.25">
      <c r="B16" s="29">
        <v>7</v>
      </c>
      <c r="C16" s="30" t="s">
        <v>276</v>
      </c>
      <c r="D16" s="31" t="s">
        <v>277</v>
      </c>
      <c r="E16" s="32" t="s">
        <v>74</v>
      </c>
      <c r="F16" s="33" t="s">
        <v>278</v>
      </c>
      <c r="G16" s="30" t="s">
        <v>263</v>
      </c>
      <c r="H16" s="34">
        <v>5</v>
      </c>
      <c r="I16" s="34">
        <v>5</v>
      </c>
      <c r="J16" s="34" t="s">
        <v>29</v>
      </c>
      <c r="K16" s="34">
        <v>5</v>
      </c>
      <c r="L16" s="42"/>
      <c r="M16" s="42"/>
      <c r="N16" s="42"/>
      <c r="O16" s="84"/>
      <c r="P16" s="36">
        <v>0</v>
      </c>
      <c r="Q16" s="37">
        <f t="shared" si="0"/>
        <v>2</v>
      </c>
      <c r="R16" s="38" t="str">
        <f t="shared" si="1"/>
        <v>F</v>
      </c>
      <c r="S16" s="39" t="str">
        <f t="shared" si="2"/>
        <v>Kém</v>
      </c>
      <c r="T16" s="40" t="str">
        <f t="shared" si="3"/>
        <v/>
      </c>
      <c r="U16" s="41" t="s">
        <v>688</v>
      </c>
      <c r="V16" s="3"/>
      <c r="W16" s="28"/>
      <c r="X16" s="100" t="str">
        <f t="shared" si="4"/>
        <v>Thi lại</v>
      </c>
      <c r="Y16" s="67"/>
      <c r="Z16" s="67"/>
      <c r="AA16" s="67"/>
      <c r="AB16" s="67"/>
      <c r="AC16" s="67"/>
      <c r="AD16" s="67"/>
      <c r="AE16" s="67"/>
      <c r="AF16" s="67"/>
      <c r="AG16" s="67"/>
      <c r="AH16" s="67"/>
      <c r="AI16" s="67"/>
      <c r="AJ16" s="67"/>
      <c r="AK16" s="67"/>
      <c r="AL16" s="67"/>
      <c r="AM16" s="67"/>
    </row>
    <row r="17" spans="1:39" ht="21" customHeight="1" x14ac:dyDescent="0.25">
      <c r="B17" s="29">
        <v>8</v>
      </c>
      <c r="C17" s="30" t="s">
        <v>283</v>
      </c>
      <c r="D17" s="31" t="s">
        <v>284</v>
      </c>
      <c r="E17" s="32" t="s">
        <v>285</v>
      </c>
      <c r="F17" s="33" t="s">
        <v>245</v>
      </c>
      <c r="G17" s="30" t="s">
        <v>263</v>
      </c>
      <c r="H17" s="34">
        <v>10</v>
      </c>
      <c r="I17" s="34">
        <v>6</v>
      </c>
      <c r="J17" s="34" t="s">
        <v>29</v>
      </c>
      <c r="K17" s="34">
        <v>6</v>
      </c>
      <c r="L17" s="35"/>
      <c r="M17" s="42"/>
      <c r="N17" s="42"/>
      <c r="O17" s="84"/>
      <c r="P17" s="36">
        <v>1</v>
      </c>
      <c r="Q17" s="37">
        <f t="shared" si="0"/>
        <v>3.4</v>
      </c>
      <c r="R17" s="38" t="str">
        <f t="shared" si="1"/>
        <v>F</v>
      </c>
      <c r="S17" s="39" t="str">
        <f t="shared" si="2"/>
        <v>Kém</v>
      </c>
      <c r="T17" s="40" t="str">
        <f t="shared" si="3"/>
        <v/>
      </c>
      <c r="U17" s="41" t="s">
        <v>688</v>
      </c>
      <c r="V17" s="3"/>
      <c r="W17" s="28"/>
      <c r="X17" s="100" t="str">
        <f t="shared" si="4"/>
        <v>Thi lại</v>
      </c>
      <c r="Y17" s="67"/>
      <c r="Z17" s="67"/>
      <c r="AA17" s="67"/>
      <c r="AB17" s="67"/>
      <c r="AC17" s="67"/>
      <c r="AD17" s="67"/>
      <c r="AE17" s="67"/>
      <c r="AF17" s="67"/>
      <c r="AG17" s="67"/>
      <c r="AH17" s="67"/>
      <c r="AI17" s="67"/>
      <c r="AJ17" s="67"/>
      <c r="AK17" s="67"/>
      <c r="AL17" s="67"/>
      <c r="AM17" s="67"/>
    </row>
    <row r="18" spans="1:39" ht="21" customHeight="1" x14ac:dyDescent="0.25">
      <c r="B18" s="29">
        <v>9</v>
      </c>
      <c r="C18" s="30" t="s">
        <v>323</v>
      </c>
      <c r="D18" s="31" t="s">
        <v>78</v>
      </c>
      <c r="E18" s="32" t="s">
        <v>79</v>
      </c>
      <c r="F18" s="33" t="s">
        <v>324</v>
      </c>
      <c r="G18" s="30" t="s">
        <v>294</v>
      </c>
      <c r="H18" s="34">
        <v>5</v>
      </c>
      <c r="I18" s="34">
        <v>5</v>
      </c>
      <c r="J18" s="34" t="s">
        <v>29</v>
      </c>
      <c r="K18" s="34">
        <v>5</v>
      </c>
      <c r="L18" s="42"/>
      <c r="M18" s="42"/>
      <c r="N18" s="42"/>
      <c r="O18" s="84"/>
      <c r="P18" s="36">
        <v>0</v>
      </c>
      <c r="Q18" s="37">
        <f t="shared" si="0"/>
        <v>2</v>
      </c>
      <c r="R18" s="38" t="str">
        <f t="shared" si="1"/>
        <v>F</v>
      </c>
      <c r="S18" s="39" t="str">
        <f t="shared" si="2"/>
        <v>Kém</v>
      </c>
      <c r="T18" s="40" t="str">
        <f t="shared" si="3"/>
        <v/>
      </c>
      <c r="U18" s="41" t="s">
        <v>688</v>
      </c>
      <c r="V18" s="3"/>
      <c r="W18" s="28"/>
      <c r="X18" s="100" t="str">
        <f t="shared" si="4"/>
        <v>Thi lại</v>
      </c>
      <c r="Y18" s="67"/>
      <c r="Z18" s="67"/>
      <c r="AA18" s="67"/>
      <c r="AB18" s="67"/>
      <c r="AC18" s="67"/>
      <c r="AD18" s="67"/>
      <c r="AE18" s="67"/>
      <c r="AF18" s="67"/>
      <c r="AG18" s="67"/>
      <c r="AH18" s="67"/>
      <c r="AI18" s="67"/>
      <c r="AJ18" s="67"/>
      <c r="AK18" s="67"/>
      <c r="AL18" s="67"/>
      <c r="AM18" s="67"/>
    </row>
    <row r="19" spans="1:39" ht="21" customHeight="1" x14ac:dyDescent="0.25">
      <c r="B19" s="29">
        <v>10</v>
      </c>
      <c r="C19" s="30" t="s">
        <v>316</v>
      </c>
      <c r="D19" s="31" t="s">
        <v>317</v>
      </c>
      <c r="E19" s="32" t="s">
        <v>186</v>
      </c>
      <c r="F19" s="33" t="s">
        <v>318</v>
      </c>
      <c r="G19" s="30" t="s">
        <v>294</v>
      </c>
      <c r="H19" s="34">
        <v>5</v>
      </c>
      <c r="I19" s="34">
        <v>5</v>
      </c>
      <c r="J19" s="34" t="s">
        <v>29</v>
      </c>
      <c r="K19" s="34">
        <v>5</v>
      </c>
      <c r="L19" s="42"/>
      <c r="M19" s="42"/>
      <c r="N19" s="42"/>
      <c r="O19" s="84"/>
      <c r="P19" s="36">
        <v>0</v>
      </c>
      <c r="Q19" s="37">
        <f t="shared" si="0"/>
        <v>2</v>
      </c>
      <c r="R19" s="38" t="str">
        <f t="shared" si="1"/>
        <v>F</v>
      </c>
      <c r="S19" s="39" t="str">
        <f t="shared" si="2"/>
        <v>Kém</v>
      </c>
      <c r="T19" s="40" t="str">
        <f t="shared" si="3"/>
        <v/>
      </c>
      <c r="U19" s="41" t="s">
        <v>688</v>
      </c>
      <c r="V19" s="3"/>
      <c r="W19" s="28"/>
      <c r="X19" s="100" t="str">
        <f t="shared" si="4"/>
        <v>Thi lại</v>
      </c>
      <c r="Y19" s="67"/>
      <c r="Z19" s="67"/>
      <c r="AA19" s="67"/>
      <c r="AB19" s="67"/>
      <c r="AC19" s="67"/>
      <c r="AD19" s="67"/>
      <c r="AE19" s="67"/>
      <c r="AF19" s="67"/>
      <c r="AG19" s="67"/>
      <c r="AH19" s="67"/>
      <c r="AI19" s="67"/>
      <c r="AJ19" s="67"/>
      <c r="AK19" s="67"/>
      <c r="AL19" s="67"/>
      <c r="AM19" s="67"/>
    </row>
    <row r="20" spans="1:39" ht="21" customHeight="1" x14ac:dyDescent="0.25">
      <c r="B20" s="29">
        <v>11</v>
      </c>
      <c r="C20" s="30" t="s">
        <v>319</v>
      </c>
      <c r="D20" s="31" t="s">
        <v>108</v>
      </c>
      <c r="E20" s="32" t="s">
        <v>109</v>
      </c>
      <c r="F20" s="33" t="s">
        <v>320</v>
      </c>
      <c r="G20" s="30" t="s">
        <v>294</v>
      </c>
      <c r="H20" s="34">
        <v>5</v>
      </c>
      <c r="I20" s="34">
        <v>5</v>
      </c>
      <c r="J20" s="34" t="s">
        <v>29</v>
      </c>
      <c r="K20" s="34">
        <v>5</v>
      </c>
      <c r="L20" s="42"/>
      <c r="M20" s="42"/>
      <c r="N20" s="42"/>
      <c r="O20" s="84"/>
      <c r="P20" s="36">
        <v>0</v>
      </c>
      <c r="Q20" s="37">
        <f t="shared" si="0"/>
        <v>2</v>
      </c>
      <c r="R20" s="38" t="str">
        <f t="shared" si="1"/>
        <v>F</v>
      </c>
      <c r="S20" s="39" t="str">
        <f t="shared" si="2"/>
        <v>Kém</v>
      </c>
      <c r="T20" s="40" t="str">
        <f t="shared" si="3"/>
        <v/>
      </c>
      <c r="U20" s="41" t="s">
        <v>688</v>
      </c>
      <c r="V20" s="3"/>
      <c r="W20" s="28"/>
      <c r="X20" s="100" t="str">
        <f t="shared" si="4"/>
        <v>Thi lại</v>
      </c>
      <c r="Y20" s="67"/>
      <c r="Z20" s="67"/>
      <c r="AA20" s="67"/>
      <c r="AB20" s="67"/>
      <c r="AC20" s="67"/>
      <c r="AD20" s="67"/>
      <c r="AE20" s="67"/>
      <c r="AF20" s="67"/>
      <c r="AG20" s="67"/>
      <c r="AH20" s="67"/>
      <c r="AI20" s="67"/>
      <c r="AJ20" s="67"/>
      <c r="AK20" s="67"/>
      <c r="AL20" s="67"/>
      <c r="AM20" s="67"/>
    </row>
    <row r="21" spans="1:39" ht="21" customHeight="1" x14ac:dyDescent="0.25">
      <c r="B21" s="29">
        <v>12</v>
      </c>
      <c r="C21" s="30" t="s">
        <v>321</v>
      </c>
      <c r="D21" s="31" t="s">
        <v>110</v>
      </c>
      <c r="E21" s="32" t="s">
        <v>136</v>
      </c>
      <c r="F21" s="33" t="s">
        <v>322</v>
      </c>
      <c r="G21" s="30" t="s">
        <v>294</v>
      </c>
      <c r="H21" s="34">
        <v>5</v>
      </c>
      <c r="I21" s="34">
        <v>5</v>
      </c>
      <c r="J21" s="34" t="s">
        <v>29</v>
      </c>
      <c r="K21" s="34">
        <v>5</v>
      </c>
      <c r="L21" s="42"/>
      <c r="M21" s="42"/>
      <c r="N21" s="42"/>
      <c r="O21" s="84"/>
      <c r="P21" s="36">
        <v>2</v>
      </c>
      <c r="Q21" s="37">
        <f t="shared" si="0"/>
        <v>3.2</v>
      </c>
      <c r="R21" s="38" t="str">
        <f t="shared" si="1"/>
        <v>F</v>
      </c>
      <c r="S21" s="39" t="str">
        <f t="shared" si="2"/>
        <v>Kém</v>
      </c>
      <c r="T21" s="40" t="str">
        <f t="shared" si="3"/>
        <v/>
      </c>
      <c r="U21" s="41" t="s">
        <v>688</v>
      </c>
      <c r="V21" s="3"/>
      <c r="W21" s="28"/>
      <c r="X21" s="100" t="str">
        <f t="shared" si="4"/>
        <v>Thi lại</v>
      </c>
      <c r="Y21" s="67"/>
      <c r="Z21" s="67"/>
      <c r="AA21" s="67"/>
      <c r="AB21" s="67"/>
      <c r="AC21" s="67"/>
      <c r="AD21" s="67"/>
      <c r="AE21" s="67"/>
      <c r="AF21" s="67"/>
      <c r="AG21" s="67"/>
      <c r="AH21" s="67"/>
      <c r="AI21" s="67"/>
      <c r="AJ21" s="67"/>
      <c r="AK21" s="67"/>
      <c r="AL21" s="67"/>
      <c r="AM21" s="67"/>
    </row>
    <row r="22" spans="1:39" ht="21" customHeight="1" x14ac:dyDescent="0.25">
      <c r="B22" s="29">
        <v>13</v>
      </c>
      <c r="C22" s="30" t="s">
        <v>291</v>
      </c>
      <c r="D22" s="31" t="s">
        <v>292</v>
      </c>
      <c r="E22" s="32" t="s">
        <v>293</v>
      </c>
      <c r="F22" s="33" t="s">
        <v>229</v>
      </c>
      <c r="G22" s="30" t="s">
        <v>263</v>
      </c>
      <c r="H22" s="34">
        <v>5</v>
      </c>
      <c r="I22" s="34">
        <v>5</v>
      </c>
      <c r="J22" s="34" t="s">
        <v>29</v>
      </c>
      <c r="K22" s="34">
        <v>5</v>
      </c>
      <c r="L22" s="42"/>
      <c r="M22" s="42"/>
      <c r="N22" s="42"/>
      <c r="O22" s="84"/>
      <c r="P22" s="36">
        <v>0</v>
      </c>
      <c r="Q22" s="37">
        <f t="shared" si="0"/>
        <v>2</v>
      </c>
      <c r="R22" s="38" t="str">
        <f t="shared" si="1"/>
        <v>F</v>
      </c>
      <c r="S22" s="39" t="str">
        <f t="shared" si="2"/>
        <v>Kém</v>
      </c>
      <c r="T22" s="40" t="str">
        <f t="shared" si="3"/>
        <v/>
      </c>
      <c r="U22" s="41" t="s">
        <v>688</v>
      </c>
      <c r="V22" s="3"/>
      <c r="W22" s="28"/>
      <c r="X22" s="100" t="str">
        <f t="shared" si="4"/>
        <v>Thi lại</v>
      </c>
      <c r="Y22" s="67"/>
      <c r="Z22" s="67"/>
      <c r="AA22" s="67"/>
      <c r="AB22" s="67"/>
      <c r="AC22" s="67"/>
      <c r="AD22" s="67"/>
      <c r="AE22" s="67"/>
      <c r="AF22" s="67"/>
      <c r="AG22" s="67"/>
      <c r="AH22" s="67"/>
      <c r="AI22" s="67"/>
      <c r="AJ22" s="67"/>
      <c r="AK22" s="67"/>
      <c r="AL22" s="67"/>
      <c r="AM22" s="67"/>
    </row>
    <row r="23" spans="1:39" ht="16.5" x14ac:dyDescent="0.25">
      <c r="A23" s="2"/>
      <c r="B23" s="43"/>
      <c r="C23" s="44"/>
      <c r="D23" s="44"/>
      <c r="E23" s="45"/>
      <c r="F23" s="45"/>
      <c r="G23" s="45"/>
      <c r="H23" s="46"/>
      <c r="I23" s="47"/>
      <c r="J23" s="47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3"/>
    </row>
    <row r="24" spans="1:39" ht="16.5" hidden="1" x14ac:dyDescent="0.25">
      <c r="A24" s="2"/>
      <c r="B24" s="135" t="s">
        <v>30</v>
      </c>
      <c r="C24" s="135"/>
      <c r="D24" s="44"/>
      <c r="E24" s="45"/>
      <c r="F24" s="45"/>
      <c r="G24" s="45"/>
      <c r="H24" s="46"/>
      <c r="I24" s="47"/>
      <c r="J24" s="47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3"/>
    </row>
    <row r="25" spans="1:39" hidden="1" x14ac:dyDescent="0.25">
      <c r="A25" s="2"/>
      <c r="B25" s="49" t="s">
        <v>31</v>
      </c>
      <c r="C25" s="49"/>
      <c r="D25" s="50">
        <f>+$AA$8</f>
        <v>13</v>
      </c>
      <c r="E25" s="51" t="s">
        <v>32</v>
      </c>
      <c r="F25" s="142" t="s">
        <v>33</v>
      </c>
      <c r="G25" s="142"/>
      <c r="H25" s="142"/>
      <c r="I25" s="142"/>
      <c r="J25" s="142"/>
      <c r="K25" s="142"/>
      <c r="L25" s="142"/>
      <c r="M25" s="142"/>
      <c r="N25" s="142"/>
      <c r="O25" s="142"/>
      <c r="P25" s="52">
        <f>$AA$8 -COUNTIF($T$9:$T$210,"Vắng") -COUNTIF($T$9:$T$210,"Vắng có phép") - COUNTIF($T$9:$T$210,"Đình chỉ thi") - COUNTIF($T$9:$T$210,"Không đủ ĐKDT")</f>
        <v>13</v>
      </c>
      <c r="Q25" s="52"/>
      <c r="R25" s="52"/>
      <c r="S25" s="53"/>
      <c r="T25" s="54" t="s">
        <v>32</v>
      </c>
      <c r="U25" s="53"/>
      <c r="V25" s="3"/>
    </row>
    <row r="26" spans="1:39" hidden="1" x14ac:dyDescent="0.25">
      <c r="A26" s="2"/>
      <c r="B26" s="49" t="s">
        <v>34</v>
      </c>
      <c r="C26" s="49"/>
      <c r="D26" s="50">
        <f>+$AL$8</f>
        <v>0</v>
      </c>
      <c r="E26" s="51" t="s">
        <v>32</v>
      </c>
      <c r="F26" s="142" t="s">
        <v>35</v>
      </c>
      <c r="G26" s="142"/>
      <c r="H26" s="142"/>
      <c r="I26" s="142"/>
      <c r="J26" s="142"/>
      <c r="K26" s="142"/>
      <c r="L26" s="142"/>
      <c r="M26" s="142"/>
      <c r="N26" s="142"/>
      <c r="O26" s="142"/>
      <c r="P26" s="55">
        <f>COUNTIF($T$9:$T$86,"Vắng")</f>
        <v>0</v>
      </c>
      <c r="Q26" s="55"/>
      <c r="R26" s="55"/>
      <c r="S26" s="56"/>
      <c r="T26" s="54" t="s">
        <v>32</v>
      </c>
      <c r="U26" s="56"/>
      <c r="V26" s="3"/>
    </row>
    <row r="27" spans="1:39" hidden="1" x14ac:dyDescent="0.25">
      <c r="A27" s="2"/>
      <c r="B27" s="49" t="s">
        <v>48</v>
      </c>
      <c r="C27" s="49"/>
      <c r="D27" s="65">
        <f>COUNTIF(X10:X22,"Học lại")</f>
        <v>0</v>
      </c>
      <c r="E27" s="51" t="s">
        <v>32</v>
      </c>
      <c r="F27" s="142" t="s">
        <v>49</v>
      </c>
      <c r="G27" s="142"/>
      <c r="H27" s="142"/>
      <c r="I27" s="142"/>
      <c r="J27" s="142"/>
      <c r="K27" s="142"/>
      <c r="L27" s="142"/>
      <c r="M27" s="142"/>
      <c r="N27" s="142"/>
      <c r="O27" s="142"/>
      <c r="P27" s="52">
        <f>COUNTIF($T$9:$T$86,"Vắng có phép")</f>
        <v>0</v>
      </c>
      <c r="Q27" s="52"/>
      <c r="R27" s="52"/>
      <c r="S27" s="53"/>
      <c r="T27" s="54" t="s">
        <v>32</v>
      </c>
      <c r="U27" s="53"/>
      <c r="V27" s="3"/>
    </row>
    <row r="28" spans="1:39" ht="7.5" hidden="1" customHeight="1" x14ac:dyDescent="0.25">
      <c r="A28" s="2"/>
      <c r="B28" s="43"/>
      <c r="C28" s="44"/>
      <c r="D28" s="44"/>
      <c r="E28" s="45"/>
      <c r="F28" s="45"/>
      <c r="G28" s="45"/>
      <c r="H28" s="46"/>
      <c r="I28" s="47"/>
      <c r="J28" s="47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3"/>
    </row>
    <row r="29" spans="1:39" hidden="1" x14ac:dyDescent="0.25">
      <c r="B29" s="85" t="s">
        <v>50</v>
      </c>
      <c r="C29" s="85"/>
      <c r="D29" s="86">
        <f>COUNTIF(X10:X22,"Thi lại")</f>
        <v>13</v>
      </c>
      <c r="E29" s="87" t="s">
        <v>32</v>
      </c>
      <c r="F29" s="3"/>
      <c r="G29" s="3"/>
      <c r="H29" s="3"/>
      <c r="I29" s="3"/>
      <c r="J29" s="143"/>
      <c r="K29" s="143"/>
      <c r="L29" s="143"/>
      <c r="M29" s="143"/>
      <c r="N29" s="143"/>
      <c r="O29" s="143"/>
      <c r="P29" s="143"/>
      <c r="Q29" s="143"/>
      <c r="R29" s="143"/>
      <c r="S29" s="143"/>
      <c r="T29" s="143"/>
      <c r="U29" s="143"/>
      <c r="V29" s="3"/>
    </row>
    <row r="30" spans="1:39" hidden="1" x14ac:dyDescent="0.25">
      <c r="B30" s="85"/>
      <c r="C30" s="85"/>
      <c r="D30" s="86"/>
      <c r="E30" s="87"/>
      <c r="F30" s="3"/>
      <c r="G30" s="3"/>
      <c r="H30" s="3"/>
      <c r="I30" s="3"/>
      <c r="J30" s="143" t="s">
        <v>673</v>
      </c>
      <c r="K30" s="143"/>
      <c r="L30" s="143"/>
      <c r="M30" s="143"/>
      <c r="N30" s="143"/>
      <c r="O30" s="143"/>
      <c r="P30" s="143"/>
      <c r="Q30" s="143"/>
      <c r="R30" s="143"/>
      <c r="S30" s="143"/>
      <c r="T30" s="143"/>
      <c r="U30" s="143"/>
      <c r="V30" s="3"/>
    </row>
    <row r="31" spans="1:39" hidden="1" x14ac:dyDescent="0.25">
      <c r="A31" s="57"/>
      <c r="B31" s="129" t="s">
        <v>36</v>
      </c>
      <c r="C31" s="129"/>
      <c r="D31" s="129"/>
      <c r="E31" s="129"/>
      <c r="F31" s="129"/>
      <c r="G31" s="129"/>
      <c r="H31" s="129"/>
      <c r="I31" s="58"/>
      <c r="J31" s="144" t="s">
        <v>37</v>
      </c>
      <c r="K31" s="144"/>
      <c r="L31" s="144"/>
      <c r="M31" s="144"/>
      <c r="N31" s="144"/>
      <c r="O31" s="144"/>
      <c r="P31" s="144"/>
      <c r="Q31" s="144"/>
      <c r="R31" s="144"/>
      <c r="S31" s="144"/>
      <c r="T31" s="144"/>
      <c r="U31" s="144"/>
      <c r="V31" s="3"/>
    </row>
    <row r="32" spans="1:39" hidden="1" x14ac:dyDescent="0.25">
      <c r="A32" s="2"/>
      <c r="B32" s="43"/>
      <c r="C32" s="59"/>
      <c r="D32" s="59"/>
      <c r="E32" s="60"/>
      <c r="F32" s="60"/>
      <c r="G32" s="60"/>
      <c r="H32" s="61"/>
      <c r="I32" s="62"/>
      <c r="J32" s="62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</row>
    <row r="33" spans="1:39" s="2" customFormat="1" hidden="1" x14ac:dyDescent="0.25">
      <c r="B33" s="129" t="s">
        <v>38</v>
      </c>
      <c r="C33" s="129"/>
      <c r="D33" s="130" t="s">
        <v>681</v>
      </c>
      <c r="E33" s="130"/>
      <c r="F33" s="130"/>
      <c r="G33" s="130"/>
      <c r="H33" s="130"/>
      <c r="I33" s="62"/>
      <c r="J33" s="62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3"/>
      <c r="X33" s="66"/>
      <c r="Y33" s="66"/>
      <c r="Z33" s="66"/>
      <c r="AA33" s="66"/>
      <c r="AB33" s="66"/>
      <c r="AC33" s="66"/>
      <c r="AD33" s="66"/>
      <c r="AE33" s="66"/>
      <c r="AF33" s="66"/>
      <c r="AG33" s="66"/>
      <c r="AH33" s="66"/>
      <c r="AI33" s="66"/>
      <c r="AJ33" s="66"/>
      <c r="AK33" s="66"/>
      <c r="AL33" s="66"/>
      <c r="AM33" s="66"/>
    </row>
    <row r="34" spans="1:39" s="2" customFormat="1" hidden="1" x14ac:dyDescent="0.25">
      <c r="A34" s="1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X34" s="66"/>
      <c r="Y34" s="66"/>
      <c r="Z34" s="66"/>
      <c r="AA34" s="66"/>
      <c r="AB34" s="66"/>
      <c r="AC34" s="66"/>
      <c r="AD34" s="66"/>
      <c r="AE34" s="66"/>
      <c r="AF34" s="66"/>
      <c r="AG34" s="66"/>
      <c r="AH34" s="66"/>
      <c r="AI34" s="66"/>
      <c r="AJ34" s="66"/>
      <c r="AK34" s="66"/>
      <c r="AL34" s="66"/>
      <c r="AM34" s="66"/>
    </row>
    <row r="35" spans="1:39" s="2" customFormat="1" hidden="1" x14ac:dyDescent="0.25">
      <c r="A35" s="1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X35" s="66"/>
      <c r="Y35" s="66"/>
      <c r="Z35" s="66"/>
      <c r="AA35" s="66"/>
      <c r="AB35" s="66"/>
      <c r="AC35" s="66"/>
      <c r="AD35" s="66"/>
      <c r="AE35" s="66"/>
      <c r="AF35" s="66"/>
      <c r="AG35" s="66"/>
      <c r="AH35" s="66"/>
      <c r="AI35" s="66"/>
      <c r="AJ35" s="66"/>
      <c r="AK35" s="66"/>
      <c r="AL35" s="66"/>
      <c r="AM35" s="66"/>
    </row>
    <row r="36" spans="1:39" s="2" customFormat="1" hidden="1" x14ac:dyDescent="0.25">
      <c r="A36" s="1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X36" s="66"/>
      <c r="Y36" s="66"/>
      <c r="Z36" s="66"/>
      <c r="AA36" s="66"/>
      <c r="AB36" s="66"/>
      <c r="AC36" s="66"/>
      <c r="AD36" s="66"/>
      <c r="AE36" s="66"/>
      <c r="AF36" s="66"/>
      <c r="AG36" s="66"/>
      <c r="AH36" s="66"/>
      <c r="AI36" s="66"/>
      <c r="AJ36" s="66"/>
      <c r="AK36" s="66"/>
      <c r="AL36" s="66"/>
      <c r="AM36" s="66"/>
    </row>
    <row r="37" spans="1:39" s="2" customFormat="1" hidden="1" x14ac:dyDescent="0.25">
      <c r="A37" s="1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X37" s="66"/>
      <c r="Y37" s="66"/>
      <c r="Z37" s="66"/>
      <c r="AA37" s="66"/>
      <c r="AB37" s="66"/>
      <c r="AC37" s="66"/>
      <c r="AD37" s="66"/>
      <c r="AE37" s="66"/>
      <c r="AF37" s="66"/>
      <c r="AG37" s="66"/>
      <c r="AH37" s="66"/>
      <c r="AI37" s="66"/>
      <c r="AJ37" s="66"/>
      <c r="AK37" s="66"/>
      <c r="AL37" s="66"/>
      <c r="AM37" s="66"/>
    </row>
    <row r="38" spans="1:39" s="2" customFormat="1" hidden="1" x14ac:dyDescent="0.25">
      <c r="A38" s="1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X38" s="66"/>
      <c r="Y38" s="66"/>
      <c r="Z38" s="66"/>
      <c r="AA38" s="66"/>
      <c r="AB38" s="66"/>
      <c r="AC38" s="66"/>
      <c r="AD38" s="66"/>
      <c r="AE38" s="66"/>
      <c r="AF38" s="66"/>
      <c r="AG38" s="66"/>
      <c r="AH38" s="66"/>
      <c r="AI38" s="66"/>
      <c r="AJ38" s="66"/>
      <c r="AK38" s="66"/>
      <c r="AL38" s="66"/>
      <c r="AM38" s="66"/>
    </row>
    <row r="39" spans="1:39" s="2" customFormat="1" hidden="1" x14ac:dyDescent="0.25">
      <c r="A39" s="1"/>
      <c r="B39" s="140" t="s">
        <v>672</v>
      </c>
      <c r="C39" s="140"/>
      <c r="D39" s="140" t="s">
        <v>675</v>
      </c>
      <c r="E39" s="140"/>
      <c r="F39" s="140"/>
      <c r="G39" s="140"/>
      <c r="H39" s="140"/>
      <c r="I39" s="140"/>
      <c r="J39" s="140" t="s">
        <v>39</v>
      </c>
      <c r="K39" s="140"/>
      <c r="L39" s="140"/>
      <c r="M39" s="140"/>
      <c r="N39" s="140"/>
      <c r="O39" s="140"/>
      <c r="P39" s="140"/>
      <c r="Q39" s="140"/>
      <c r="R39" s="140"/>
      <c r="S39" s="140"/>
      <c r="T39" s="140"/>
      <c r="U39" s="140"/>
      <c r="V39" s="3"/>
      <c r="X39" s="66"/>
      <c r="Y39" s="66"/>
      <c r="Z39" s="66"/>
      <c r="AA39" s="66"/>
      <c r="AB39" s="66"/>
      <c r="AC39" s="66"/>
      <c r="AD39" s="66"/>
      <c r="AE39" s="66"/>
      <c r="AF39" s="66"/>
      <c r="AG39" s="66"/>
      <c r="AH39" s="66"/>
      <c r="AI39" s="66"/>
      <c r="AJ39" s="66"/>
      <c r="AK39" s="66"/>
      <c r="AL39" s="66"/>
      <c r="AM39" s="66"/>
    </row>
    <row r="40" spans="1:39" s="2" customFormat="1" ht="31.5" customHeight="1" x14ac:dyDescent="0.25">
      <c r="A40" s="1"/>
      <c r="B40" s="129" t="s">
        <v>40</v>
      </c>
      <c r="C40" s="129"/>
      <c r="D40" s="129"/>
      <c r="E40" s="129"/>
      <c r="F40" s="129"/>
      <c r="G40" s="129"/>
      <c r="H40" s="129"/>
      <c r="I40" s="58"/>
      <c r="J40" s="138" t="s">
        <v>82</v>
      </c>
      <c r="K40" s="144"/>
      <c r="L40" s="144"/>
      <c r="M40" s="144"/>
      <c r="N40" s="144"/>
      <c r="O40" s="144"/>
      <c r="P40" s="144"/>
      <c r="Q40" s="144"/>
      <c r="R40" s="144"/>
      <c r="S40" s="144"/>
      <c r="T40" s="144"/>
      <c r="U40" s="144"/>
      <c r="V40" s="3"/>
      <c r="X40" s="66"/>
      <c r="Y40" s="66"/>
      <c r="Z40" s="66"/>
      <c r="AA40" s="66"/>
      <c r="AB40" s="66"/>
      <c r="AC40" s="66"/>
      <c r="AD40" s="66"/>
      <c r="AE40" s="66"/>
      <c r="AF40" s="66"/>
      <c r="AG40" s="66"/>
      <c r="AH40" s="66"/>
      <c r="AI40" s="66"/>
      <c r="AJ40" s="66"/>
      <c r="AK40" s="66"/>
      <c r="AL40" s="66"/>
      <c r="AM40" s="66"/>
    </row>
    <row r="41" spans="1:39" s="2" customFormat="1" x14ac:dyDescent="0.25">
      <c r="A41" s="1"/>
      <c r="B41" s="43"/>
      <c r="C41" s="59"/>
      <c r="D41" s="59"/>
      <c r="E41" s="60"/>
      <c r="F41" s="60"/>
      <c r="G41" s="60"/>
      <c r="H41" s="61"/>
      <c r="I41" s="62"/>
      <c r="J41" s="62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1"/>
      <c r="X41" s="66"/>
      <c r="Y41" s="66"/>
      <c r="Z41" s="66"/>
      <c r="AA41" s="66"/>
      <c r="AB41" s="66"/>
      <c r="AC41" s="66"/>
      <c r="AD41" s="66"/>
      <c r="AE41" s="66"/>
      <c r="AF41" s="66"/>
      <c r="AG41" s="66"/>
      <c r="AH41" s="66"/>
      <c r="AI41" s="66"/>
      <c r="AJ41" s="66"/>
      <c r="AK41" s="66"/>
      <c r="AL41" s="66"/>
      <c r="AM41" s="66"/>
    </row>
    <row r="42" spans="1:39" s="2" customFormat="1" x14ac:dyDescent="0.25">
      <c r="A42" s="1"/>
      <c r="B42" s="129" t="s">
        <v>38</v>
      </c>
      <c r="C42" s="129"/>
      <c r="D42" s="130" t="s">
        <v>187</v>
      </c>
      <c r="E42" s="130"/>
      <c r="F42" s="130"/>
      <c r="G42" s="130"/>
      <c r="H42" s="130"/>
      <c r="I42" s="62"/>
      <c r="J42" s="62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1"/>
      <c r="X42" s="66"/>
      <c r="Y42" s="66"/>
      <c r="Z42" s="66"/>
      <c r="AA42" s="66"/>
      <c r="AB42" s="66"/>
      <c r="AC42" s="66"/>
      <c r="AD42" s="66"/>
      <c r="AE42" s="66"/>
      <c r="AF42" s="66"/>
      <c r="AG42" s="66"/>
      <c r="AH42" s="66"/>
      <c r="AI42" s="66"/>
      <c r="AJ42" s="66"/>
      <c r="AK42" s="66"/>
      <c r="AL42" s="66"/>
      <c r="AM42" s="66"/>
    </row>
    <row r="43" spans="1:39" s="2" customFormat="1" x14ac:dyDescent="0.25">
      <c r="A43" s="1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1"/>
      <c r="X43" s="66"/>
      <c r="Y43" s="66"/>
      <c r="Z43" s="66"/>
      <c r="AA43" s="66"/>
      <c r="AB43" s="66"/>
      <c r="AC43" s="66"/>
      <c r="AD43" s="66"/>
      <c r="AE43" s="66"/>
      <c r="AF43" s="66"/>
      <c r="AG43" s="66"/>
      <c r="AH43" s="66"/>
      <c r="AI43" s="66"/>
      <c r="AJ43" s="66"/>
      <c r="AK43" s="66"/>
      <c r="AL43" s="66"/>
      <c r="AM43" s="66"/>
    </row>
    <row r="47" spans="1:39" x14ac:dyDescent="0.25">
      <c r="B47" s="139"/>
      <c r="C47" s="139"/>
      <c r="D47" s="139"/>
      <c r="E47" s="139"/>
      <c r="F47" s="139"/>
      <c r="G47" s="139"/>
      <c r="H47" s="139"/>
      <c r="I47" s="139"/>
      <c r="J47" s="139" t="s">
        <v>83</v>
      </c>
      <c r="K47" s="139"/>
      <c r="L47" s="139"/>
      <c r="M47" s="139"/>
      <c r="N47" s="139"/>
      <c r="O47" s="139"/>
      <c r="P47" s="139"/>
      <c r="Q47" s="139"/>
      <c r="R47" s="139"/>
      <c r="S47" s="139"/>
      <c r="T47" s="139"/>
      <c r="U47" s="139"/>
    </row>
    <row r="48" spans="1:39" s="2" customFormat="1" x14ac:dyDescent="0.25">
      <c r="A48" s="1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X48" s="66"/>
      <c r="Y48" s="66"/>
      <c r="Z48" s="66"/>
      <c r="AA48" s="66"/>
      <c r="AB48" s="66"/>
      <c r="AC48" s="66"/>
      <c r="AD48" s="66"/>
      <c r="AE48" s="66"/>
      <c r="AF48" s="66"/>
      <c r="AG48" s="66"/>
      <c r="AH48" s="66"/>
      <c r="AI48" s="66"/>
      <c r="AJ48" s="66"/>
      <c r="AK48" s="66"/>
      <c r="AL48" s="66"/>
      <c r="AM48" s="66"/>
    </row>
    <row r="49" spans="1:39" s="2" customFormat="1" x14ac:dyDescent="0.25">
      <c r="A49" s="1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X49" s="66"/>
      <c r="Y49" s="66"/>
      <c r="Z49" s="66"/>
      <c r="AA49" s="66"/>
      <c r="AB49" s="66"/>
      <c r="AC49" s="66"/>
      <c r="AD49" s="66"/>
      <c r="AE49" s="66"/>
      <c r="AF49" s="66"/>
      <c r="AG49" s="66"/>
      <c r="AH49" s="66"/>
      <c r="AI49" s="66"/>
      <c r="AJ49" s="66"/>
      <c r="AK49" s="66"/>
      <c r="AL49" s="66"/>
      <c r="AM49" s="66"/>
    </row>
  </sheetData>
  <sheetProtection formatCells="0" formatColumns="0" formatRows="0" insertColumns="0" insertRows="0" insertHyperlinks="0" deleteColumns="0" deleteRows="0" sort="0" autoFilter="0" pivotTables="0"/>
  <autoFilter ref="A8:AM22">
    <filterColumn colId="3" showButton="0"/>
  </autoFilter>
  <sortState ref="B10:T22">
    <sortCondition ref="E10:E22"/>
  </sortState>
  <mergeCells count="58">
    <mergeCell ref="B40:H40"/>
    <mergeCell ref="J40:U40"/>
    <mergeCell ref="B42:C42"/>
    <mergeCell ref="D42:H42"/>
    <mergeCell ref="B47:C47"/>
    <mergeCell ref="D47:I47"/>
    <mergeCell ref="J47:U47"/>
    <mergeCell ref="J29:U29"/>
    <mergeCell ref="J30:U30"/>
    <mergeCell ref="B31:H31"/>
    <mergeCell ref="J31:U31"/>
    <mergeCell ref="B39:C39"/>
    <mergeCell ref="D39:I39"/>
    <mergeCell ref="J39:U39"/>
    <mergeCell ref="I7:I8"/>
    <mergeCell ref="F27:O27"/>
    <mergeCell ref="K7:K8"/>
    <mergeCell ref="L7:L8"/>
    <mergeCell ref="M7:M8"/>
    <mergeCell ref="AJ4:AK6"/>
    <mergeCell ref="B33:C33"/>
    <mergeCell ref="D33:H33"/>
    <mergeCell ref="T7:T9"/>
    <mergeCell ref="U7:U9"/>
    <mergeCell ref="B9:G9"/>
    <mergeCell ref="B24:C24"/>
    <mergeCell ref="F25:O25"/>
    <mergeCell ref="F26:O26"/>
    <mergeCell ref="N7:N8"/>
    <mergeCell ref="O7:O8"/>
    <mergeCell ref="P7:P8"/>
    <mergeCell ref="Q7:Q9"/>
    <mergeCell ref="R7:R8"/>
    <mergeCell ref="S7:S8"/>
    <mergeCell ref="H7:H8"/>
    <mergeCell ref="AL4:AM6"/>
    <mergeCell ref="B5:C5"/>
    <mergeCell ref="G5:O5"/>
    <mergeCell ref="P5:U5"/>
    <mergeCell ref="B7:B8"/>
    <mergeCell ref="C7:C8"/>
    <mergeCell ref="D7:E8"/>
    <mergeCell ref="F7:F8"/>
    <mergeCell ref="G7:G8"/>
    <mergeCell ref="Y4:Y7"/>
    <mergeCell ref="Z4:Z7"/>
    <mergeCell ref="AA4:AA7"/>
    <mergeCell ref="AB4:AE6"/>
    <mergeCell ref="AF4:AG6"/>
    <mergeCell ref="AH4:AI6"/>
    <mergeCell ref="J7:J8"/>
    <mergeCell ref="B1:G1"/>
    <mergeCell ref="H1:U1"/>
    <mergeCell ref="B2:G2"/>
    <mergeCell ref="H2:U2"/>
    <mergeCell ref="B4:C4"/>
    <mergeCell ref="D4:O4"/>
    <mergeCell ref="P4:U4"/>
  </mergeCells>
  <conditionalFormatting sqref="P10:P22 H10:N22">
    <cfRule type="cellIs" dxfId="12" priority="18" operator="greaterThan">
      <formula>10</formula>
    </cfRule>
  </conditionalFormatting>
  <conditionalFormatting sqref="C48:C1048576 C1:C38">
    <cfRule type="duplicateValues" dxfId="11" priority="57"/>
  </conditionalFormatting>
  <conditionalFormatting sqref="C39">
    <cfRule type="duplicateValues" dxfId="10" priority="4"/>
  </conditionalFormatting>
  <conditionalFormatting sqref="O1:O4 O48:O1048576 O6:O39">
    <cfRule type="duplicateValues" dxfId="9" priority="67"/>
  </conditionalFormatting>
  <conditionalFormatting sqref="O40:O47">
    <cfRule type="duplicateValues" dxfId="8" priority="3"/>
  </conditionalFormatting>
  <conditionalFormatting sqref="C40:C47">
    <cfRule type="duplicateValues" dxfId="7" priority="2"/>
  </conditionalFormatting>
  <conditionalFormatting sqref="O5">
    <cfRule type="duplicateValues" dxfId="6" priority="1"/>
  </conditionalFormatting>
  <dataValidations count="1">
    <dataValidation allowBlank="1" showInputMessage="1" showErrorMessage="1" errorTitle="Không xóa dữ liệu" error="Không xóa dữ liệu" prompt="Không xóa dữ liệu" sqref="D27 Y2:AM8 X10:X22"/>
  </dataValidations>
  <pageMargins left="3.937007874015748E-2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-0.249977111117893"/>
  </sheetPr>
  <dimension ref="A1:AM55"/>
  <sheetViews>
    <sheetView tabSelected="1" zoomScale="93" zoomScaleNormal="93" workbookViewId="0">
      <pane ySplit="3" topLeftCell="A18" activePane="bottomLeft" state="frozen"/>
      <selection activeCell="P5" sqref="P5:U5"/>
      <selection pane="bottomLeft" activeCell="AA23" sqref="AA23"/>
    </sheetView>
  </sheetViews>
  <sheetFormatPr defaultColWidth="9" defaultRowHeight="15.75" x14ac:dyDescent="0.25"/>
  <cols>
    <col min="1" max="1" width="0.625" style="1" customWidth="1"/>
    <col min="2" max="2" width="3.25" style="1" customWidth="1"/>
    <col min="3" max="3" width="11.125" style="1" customWidth="1"/>
    <col min="4" max="4" width="13.875" style="1" customWidth="1"/>
    <col min="5" max="5" width="6.375" style="1" customWidth="1"/>
    <col min="6" max="6" width="8.125" style="1" customWidth="1"/>
    <col min="7" max="7" width="11.375" style="1" customWidth="1"/>
    <col min="8" max="9" width="4.375" style="1" customWidth="1"/>
    <col min="10" max="10" width="4.375" style="1" hidden="1" customWidth="1"/>
    <col min="11" max="11" width="4.375" style="1" customWidth="1"/>
    <col min="12" max="12" width="3.25" style="1" customWidth="1"/>
    <col min="13" max="13" width="3.5" style="1" customWidth="1"/>
    <col min="14" max="14" width="9" style="1" customWidth="1"/>
    <col min="15" max="15" width="9.125" style="1" hidden="1" customWidth="1"/>
    <col min="16" max="16" width="5.125" style="1" hidden="1" customWidth="1"/>
    <col min="17" max="18" width="6.5" style="1" hidden="1" customWidth="1"/>
    <col min="19" max="19" width="11.875" style="1" hidden="1" customWidth="1"/>
    <col min="20" max="20" width="8.75" style="1" customWidth="1"/>
    <col min="21" max="22" width="6.5" style="1" customWidth="1"/>
    <col min="23" max="23" width="6.5" style="2" customWidth="1"/>
    <col min="24" max="24" width="0" style="66" hidden="1" customWidth="1"/>
    <col min="25" max="25" width="9.125" style="66" bestFit="1" customWidth="1"/>
    <col min="26" max="26" width="9" style="66"/>
    <col min="27" max="27" width="10.375" style="66" bestFit="1" customWidth="1"/>
    <col min="28" max="28" width="9.125" style="66" bestFit="1" customWidth="1"/>
    <col min="29" max="39" width="9" style="66"/>
    <col min="40" max="16384" width="9" style="1"/>
  </cols>
  <sheetData>
    <row r="1" spans="2:39" ht="27.75" customHeight="1" x14ac:dyDescent="0.3">
      <c r="B1" s="109" t="s">
        <v>0</v>
      </c>
      <c r="C1" s="109"/>
      <c r="D1" s="109"/>
      <c r="E1" s="109"/>
      <c r="F1" s="109"/>
      <c r="G1" s="109"/>
      <c r="H1" s="110" t="s">
        <v>685</v>
      </c>
      <c r="I1" s="110"/>
      <c r="J1" s="110"/>
      <c r="K1" s="110"/>
      <c r="L1" s="110"/>
      <c r="M1" s="110"/>
      <c r="N1" s="110"/>
      <c r="O1" s="110"/>
      <c r="P1" s="110"/>
      <c r="Q1" s="110"/>
      <c r="R1" s="110"/>
      <c r="S1" s="110"/>
      <c r="T1" s="110"/>
      <c r="U1" s="110"/>
      <c r="V1" s="3"/>
    </row>
    <row r="2" spans="2:39" ht="25.5" customHeight="1" x14ac:dyDescent="0.25">
      <c r="B2" s="111" t="s">
        <v>1</v>
      </c>
      <c r="C2" s="111"/>
      <c r="D2" s="111"/>
      <c r="E2" s="111"/>
      <c r="F2" s="111"/>
      <c r="G2" s="111"/>
      <c r="H2" s="112" t="s">
        <v>687</v>
      </c>
      <c r="I2" s="112"/>
      <c r="J2" s="112"/>
      <c r="K2" s="112"/>
      <c r="L2" s="112"/>
      <c r="M2" s="112"/>
      <c r="N2" s="112"/>
      <c r="O2" s="112"/>
      <c r="P2" s="112"/>
      <c r="Q2" s="112"/>
      <c r="R2" s="112"/>
      <c r="S2" s="112"/>
      <c r="T2" s="112"/>
      <c r="U2" s="112"/>
      <c r="V2" s="4"/>
      <c r="W2" s="5"/>
      <c r="AE2" s="67"/>
      <c r="AF2" s="68"/>
      <c r="AG2" s="67"/>
      <c r="AH2" s="67"/>
      <c r="AI2" s="67"/>
      <c r="AJ2" s="68"/>
      <c r="AK2" s="67"/>
    </row>
    <row r="3" spans="2:39" ht="4.5" customHeight="1" x14ac:dyDescent="0.25">
      <c r="B3" s="6"/>
      <c r="C3" s="6"/>
      <c r="D3" s="6"/>
      <c r="E3" s="6"/>
      <c r="F3" s="6"/>
      <c r="G3" s="7"/>
      <c r="H3" s="7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4"/>
      <c r="W3" s="5"/>
      <c r="AF3" s="69"/>
      <c r="AJ3" s="69"/>
    </row>
    <row r="4" spans="2:39" ht="23.25" customHeight="1" x14ac:dyDescent="0.25">
      <c r="B4" s="113" t="s">
        <v>2</v>
      </c>
      <c r="C4" s="113"/>
      <c r="D4" s="114" t="s">
        <v>189</v>
      </c>
      <c r="E4" s="114"/>
      <c r="F4" s="114"/>
      <c r="G4" s="114"/>
      <c r="H4" s="114"/>
      <c r="I4" s="114"/>
      <c r="J4" s="114"/>
      <c r="K4" s="114"/>
      <c r="L4" s="114"/>
      <c r="M4" s="114"/>
      <c r="N4" s="114"/>
      <c r="O4" s="114"/>
      <c r="P4" s="116" t="s">
        <v>190</v>
      </c>
      <c r="Q4" s="116"/>
      <c r="R4" s="116"/>
      <c r="S4" s="116"/>
      <c r="T4" s="116"/>
      <c r="U4" s="116"/>
      <c r="X4" s="67"/>
      <c r="Y4" s="117" t="s">
        <v>47</v>
      </c>
      <c r="Z4" s="117" t="s">
        <v>8</v>
      </c>
      <c r="AA4" s="117" t="s">
        <v>46</v>
      </c>
      <c r="AB4" s="117" t="s">
        <v>45</v>
      </c>
      <c r="AC4" s="117"/>
      <c r="AD4" s="117"/>
      <c r="AE4" s="117"/>
      <c r="AF4" s="117" t="s">
        <v>44</v>
      </c>
      <c r="AG4" s="117"/>
      <c r="AH4" s="117" t="s">
        <v>42</v>
      </c>
      <c r="AI4" s="117"/>
      <c r="AJ4" s="117" t="s">
        <v>43</v>
      </c>
      <c r="AK4" s="117"/>
      <c r="AL4" s="117" t="s">
        <v>41</v>
      </c>
      <c r="AM4" s="117"/>
    </row>
    <row r="5" spans="2:39" ht="17.25" customHeight="1" x14ac:dyDescent="0.25">
      <c r="B5" s="118" t="s">
        <v>3</v>
      </c>
      <c r="C5" s="118"/>
      <c r="D5" s="9"/>
      <c r="G5" s="119" t="s">
        <v>690</v>
      </c>
      <c r="H5" s="119"/>
      <c r="I5" s="119"/>
      <c r="J5" s="119"/>
      <c r="K5" s="119"/>
      <c r="L5" s="119"/>
      <c r="M5" s="119"/>
      <c r="N5" s="119"/>
      <c r="O5" s="119"/>
      <c r="P5" s="119" t="s">
        <v>686</v>
      </c>
      <c r="Q5" s="119"/>
      <c r="R5" s="119"/>
      <c r="S5" s="119"/>
      <c r="T5" s="119"/>
      <c r="U5" s="119"/>
      <c r="X5" s="67"/>
      <c r="Y5" s="117"/>
      <c r="Z5" s="117"/>
      <c r="AA5" s="117"/>
      <c r="AB5" s="117"/>
      <c r="AC5" s="117"/>
      <c r="AD5" s="117"/>
      <c r="AE5" s="117"/>
      <c r="AF5" s="117"/>
      <c r="AG5" s="117"/>
      <c r="AH5" s="117"/>
      <c r="AI5" s="117"/>
      <c r="AJ5" s="117"/>
      <c r="AK5" s="117"/>
      <c r="AL5" s="117"/>
      <c r="AM5" s="117"/>
    </row>
    <row r="6" spans="2:39" ht="5.25" customHeight="1" x14ac:dyDescent="0.25"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1"/>
      <c r="P6" s="63"/>
      <c r="Q6" s="3"/>
      <c r="R6" s="3"/>
      <c r="S6" s="3"/>
      <c r="T6" s="3"/>
      <c r="U6" s="3"/>
      <c r="X6" s="67"/>
      <c r="Y6" s="117"/>
      <c r="Z6" s="117"/>
      <c r="AA6" s="117"/>
      <c r="AB6" s="117"/>
      <c r="AC6" s="117"/>
      <c r="AD6" s="117"/>
      <c r="AE6" s="117"/>
      <c r="AF6" s="117"/>
      <c r="AG6" s="117"/>
      <c r="AH6" s="117"/>
      <c r="AI6" s="117"/>
      <c r="AJ6" s="117"/>
      <c r="AK6" s="117"/>
      <c r="AL6" s="117"/>
      <c r="AM6" s="117"/>
    </row>
    <row r="7" spans="2:39" ht="38.25" customHeight="1" x14ac:dyDescent="0.25">
      <c r="B7" s="120" t="s">
        <v>4</v>
      </c>
      <c r="C7" s="122" t="s">
        <v>5</v>
      </c>
      <c r="D7" s="124" t="s">
        <v>6</v>
      </c>
      <c r="E7" s="125"/>
      <c r="F7" s="120" t="s">
        <v>7</v>
      </c>
      <c r="G7" s="120" t="s">
        <v>8</v>
      </c>
      <c r="H7" s="128" t="s">
        <v>9</v>
      </c>
      <c r="I7" s="128" t="s">
        <v>10</v>
      </c>
      <c r="J7" s="128" t="s">
        <v>11</v>
      </c>
      <c r="K7" s="128" t="s">
        <v>12</v>
      </c>
      <c r="L7" s="136" t="s">
        <v>13</v>
      </c>
      <c r="M7" s="136" t="s">
        <v>14</v>
      </c>
      <c r="N7" s="136" t="s">
        <v>15</v>
      </c>
      <c r="O7" s="137" t="s">
        <v>16</v>
      </c>
      <c r="P7" s="136" t="s">
        <v>17</v>
      </c>
      <c r="Q7" s="120" t="s">
        <v>18</v>
      </c>
      <c r="R7" s="136" t="s">
        <v>19</v>
      </c>
      <c r="S7" s="120" t="s">
        <v>20</v>
      </c>
      <c r="T7" s="120" t="s">
        <v>21</v>
      </c>
      <c r="U7" s="120" t="s">
        <v>22</v>
      </c>
      <c r="X7" s="67"/>
      <c r="Y7" s="117"/>
      <c r="Z7" s="117"/>
      <c r="AA7" s="117"/>
      <c r="AB7" s="70" t="s">
        <v>23</v>
      </c>
      <c r="AC7" s="70" t="s">
        <v>24</v>
      </c>
      <c r="AD7" s="70" t="s">
        <v>25</v>
      </c>
      <c r="AE7" s="70" t="s">
        <v>26</v>
      </c>
      <c r="AF7" s="70" t="s">
        <v>27</v>
      </c>
      <c r="AG7" s="70" t="s">
        <v>26</v>
      </c>
      <c r="AH7" s="70" t="s">
        <v>27</v>
      </c>
      <c r="AI7" s="70" t="s">
        <v>26</v>
      </c>
      <c r="AJ7" s="70" t="s">
        <v>27</v>
      </c>
      <c r="AK7" s="70" t="s">
        <v>26</v>
      </c>
      <c r="AL7" s="70" t="s">
        <v>27</v>
      </c>
      <c r="AM7" s="71" t="s">
        <v>26</v>
      </c>
    </row>
    <row r="8" spans="2:39" ht="38.25" customHeight="1" x14ac:dyDescent="0.25">
      <c r="B8" s="121"/>
      <c r="C8" s="123"/>
      <c r="D8" s="126"/>
      <c r="E8" s="127"/>
      <c r="F8" s="121"/>
      <c r="G8" s="121"/>
      <c r="H8" s="128"/>
      <c r="I8" s="128"/>
      <c r="J8" s="128"/>
      <c r="K8" s="128"/>
      <c r="L8" s="136"/>
      <c r="M8" s="136"/>
      <c r="N8" s="136"/>
      <c r="O8" s="137"/>
      <c r="P8" s="136"/>
      <c r="Q8" s="131"/>
      <c r="R8" s="136"/>
      <c r="S8" s="121"/>
      <c r="T8" s="131"/>
      <c r="U8" s="131"/>
      <c r="W8" s="12"/>
      <c r="X8" s="67"/>
      <c r="Y8" s="72" t="str">
        <f>+D4</f>
        <v>Pháp luật đại cương</v>
      </c>
      <c r="Z8" s="73" t="str">
        <f>+P4</f>
        <v>Nhóm: BAS1221 - 1</v>
      </c>
      <c r="AA8" s="74">
        <f>+$AJ$8+$AL$8+$AH$8</f>
        <v>19</v>
      </c>
      <c r="AB8" s="68">
        <f>COUNTIF($T$9:$T$88,"Khiển trách")</f>
        <v>0</v>
      </c>
      <c r="AC8" s="68">
        <f>COUNTIF($T$9:$T$88,"Cảnh cáo")</f>
        <v>0</v>
      </c>
      <c r="AD8" s="68">
        <f>COUNTIF($T$9:$T$88,"Đình chỉ thi")</f>
        <v>0</v>
      </c>
      <c r="AE8" s="75">
        <f>+($AB$8+$AC$8+$AD$8)/$AA$8*100%</f>
        <v>0</v>
      </c>
      <c r="AF8" s="68">
        <f>SUM(COUNTIF($T$9:$T$86,"Vắng"),COUNTIF($T$9:$T$86,"Vắng có phép"))</f>
        <v>0</v>
      </c>
      <c r="AG8" s="76">
        <f>+$AF$8/$AA$8</f>
        <v>0</v>
      </c>
      <c r="AH8" s="77">
        <f>COUNTIF($X$9:$X$86,"Thi lại")</f>
        <v>19</v>
      </c>
      <c r="AI8" s="76">
        <f>+$AH$8/$AA$8</f>
        <v>1</v>
      </c>
      <c r="AJ8" s="77">
        <f>COUNTIF($X$9:$X$87,"Học lại")</f>
        <v>0</v>
      </c>
      <c r="AK8" s="76">
        <f>+$AJ$8/$AA$8</f>
        <v>0</v>
      </c>
      <c r="AL8" s="68">
        <f>COUNTIF($X$10:$X$87,"Đạt")</f>
        <v>0</v>
      </c>
      <c r="AM8" s="75">
        <f>+$AL$8/$AA$8</f>
        <v>0</v>
      </c>
    </row>
    <row r="9" spans="2:39" ht="14.25" customHeight="1" x14ac:dyDescent="0.25">
      <c r="B9" s="132" t="s">
        <v>28</v>
      </c>
      <c r="C9" s="133"/>
      <c r="D9" s="133"/>
      <c r="E9" s="133"/>
      <c r="F9" s="133"/>
      <c r="G9" s="134"/>
      <c r="H9" s="13">
        <v>10</v>
      </c>
      <c r="I9" s="13">
        <v>10</v>
      </c>
      <c r="J9" s="14"/>
      <c r="K9" s="13">
        <v>20</v>
      </c>
      <c r="L9" s="15"/>
      <c r="M9" s="16"/>
      <c r="N9" s="16"/>
      <c r="O9" s="17"/>
      <c r="P9" s="64">
        <f>100-(H9+I9+J9+K9)</f>
        <v>60</v>
      </c>
      <c r="Q9" s="121"/>
      <c r="R9" s="18"/>
      <c r="S9" s="18"/>
      <c r="T9" s="121"/>
      <c r="U9" s="121"/>
      <c r="X9" s="67"/>
      <c r="Y9" s="78"/>
      <c r="Z9" s="78"/>
      <c r="AA9" s="78"/>
      <c r="AB9" s="78"/>
      <c r="AC9" s="78"/>
      <c r="AD9" s="78"/>
      <c r="AE9" s="78"/>
      <c r="AF9" s="78"/>
      <c r="AG9" s="78"/>
      <c r="AH9" s="78"/>
      <c r="AI9" s="78"/>
      <c r="AJ9" s="78"/>
      <c r="AK9" s="78"/>
      <c r="AL9" s="78"/>
      <c r="AM9" s="78"/>
    </row>
    <row r="10" spans="2:39" ht="25.5" customHeight="1" x14ac:dyDescent="0.25">
      <c r="B10" s="29">
        <v>1</v>
      </c>
      <c r="C10" s="30" t="s">
        <v>192</v>
      </c>
      <c r="D10" s="31" t="s">
        <v>121</v>
      </c>
      <c r="E10" s="32" t="s">
        <v>53</v>
      </c>
      <c r="F10" s="33" t="s">
        <v>193</v>
      </c>
      <c r="G10" s="30" t="s">
        <v>191</v>
      </c>
      <c r="H10" s="34">
        <v>8</v>
      </c>
      <c r="I10" s="34">
        <v>7</v>
      </c>
      <c r="J10" s="34" t="s">
        <v>29</v>
      </c>
      <c r="K10" s="34">
        <v>6</v>
      </c>
      <c r="L10" s="42"/>
      <c r="M10" s="42"/>
      <c r="N10" s="42"/>
      <c r="O10" s="84"/>
      <c r="P10" s="36">
        <v>0</v>
      </c>
      <c r="Q10" s="37">
        <f t="shared" ref="Q10:Q28" si="0">ROUND(SUMPRODUCT(H10:P10,$H$9:$P$9)/100,1)</f>
        <v>2.7</v>
      </c>
      <c r="R10" s="38" t="str">
        <f t="shared" ref="R10:R28" si="1"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F</v>
      </c>
      <c r="S10" s="39" t="str">
        <f t="shared" ref="S10:S28" si="2">IF($Q10&lt;4,"Kém",IF(AND($Q10&gt;=4,$Q10&lt;=5.4),"Trung bình yếu",IF(AND($Q10&gt;=5.5,$Q10&lt;=6.9),"Trung bình",IF(AND($Q10&gt;=7,$Q10&lt;=8.4),"Khá",IF(AND($Q10&gt;=8.5,$Q10&lt;=10),"Giỏi","")))))</f>
        <v>Kém</v>
      </c>
      <c r="T10" s="40" t="str">
        <f t="shared" ref="T10:T28" si="3">+IF(OR($H10=0,$I10=0,$J10=0,$K10=0),"Không đủ ĐKDT","")</f>
        <v/>
      </c>
      <c r="U10" s="41" t="s">
        <v>697</v>
      </c>
      <c r="V10" s="3"/>
      <c r="W10" s="28"/>
      <c r="X10" s="100" t="str">
        <f t="shared" ref="X10:X28" si="4">IF(T10="Không đủ ĐKDT","Học lại",IF(T10="Đình chỉ thi","Học lại",IF(AND(MID(G10,2,2)&lt;"12",T10="Vắng"),"Thi lại",IF(T10="Vắng có phép", "Thi lại",IF(AND((MID(G10,2,2)&lt;"12"),Q10&lt;4.5),"Thi lại",IF(AND((MID(G10,2,2)&lt;"16"),Q10&lt;4),"Học lại",IF(AND((MID(G10,2,2)&gt;"15"),Q10&lt;4),"Thi lại","Đạt")))))))</f>
        <v>Thi lại</v>
      </c>
      <c r="Y10" s="79"/>
      <c r="Z10" s="79"/>
      <c r="AA10" s="89"/>
      <c r="AB10" s="69"/>
      <c r="AC10" s="69"/>
      <c r="AD10" s="69"/>
      <c r="AE10" s="80"/>
      <c r="AF10" s="69"/>
      <c r="AG10" s="81"/>
      <c r="AH10" s="82"/>
      <c r="AI10" s="81"/>
      <c r="AJ10" s="82"/>
      <c r="AK10" s="81"/>
      <c r="AL10" s="69"/>
      <c r="AM10" s="80"/>
    </row>
    <row r="11" spans="2:39" ht="25.5" customHeight="1" x14ac:dyDescent="0.25">
      <c r="B11" s="29">
        <v>2</v>
      </c>
      <c r="C11" s="30" t="s">
        <v>196</v>
      </c>
      <c r="D11" s="31" t="s">
        <v>197</v>
      </c>
      <c r="E11" s="32" t="s">
        <v>53</v>
      </c>
      <c r="F11" s="33" t="s">
        <v>198</v>
      </c>
      <c r="G11" s="30" t="s">
        <v>191</v>
      </c>
      <c r="H11" s="34">
        <v>8</v>
      </c>
      <c r="I11" s="34">
        <v>6</v>
      </c>
      <c r="J11" s="34" t="s">
        <v>29</v>
      </c>
      <c r="K11" s="34">
        <v>7</v>
      </c>
      <c r="L11" s="35"/>
      <c r="M11" s="42"/>
      <c r="N11" s="42"/>
      <c r="O11" s="84"/>
      <c r="P11" s="36">
        <v>0</v>
      </c>
      <c r="Q11" s="37">
        <f t="shared" si="0"/>
        <v>2.8</v>
      </c>
      <c r="R11" s="38" t="str">
        <f t="shared" si="1"/>
        <v>F</v>
      </c>
      <c r="S11" s="39" t="str">
        <f t="shared" si="2"/>
        <v>Kém</v>
      </c>
      <c r="T11" s="40" t="str">
        <f t="shared" si="3"/>
        <v/>
      </c>
      <c r="U11" s="41" t="s">
        <v>697</v>
      </c>
      <c r="V11" s="3"/>
      <c r="W11" s="28"/>
      <c r="X11" s="100" t="str">
        <f t="shared" si="4"/>
        <v>Thi lại</v>
      </c>
      <c r="Y11" s="67"/>
      <c r="Z11" s="67"/>
      <c r="AA11" s="67"/>
      <c r="AB11" s="67"/>
      <c r="AC11" s="67"/>
      <c r="AD11" s="67"/>
      <c r="AE11" s="67"/>
      <c r="AF11" s="67"/>
      <c r="AG11" s="67"/>
      <c r="AH11" s="67"/>
      <c r="AI11" s="67"/>
      <c r="AJ11" s="67"/>
      <c r="AK11" s="67"/>
      <c r="AL11" s="67"/>
      <c r="AM11" s="67"/>
    </row>
    <row r="12" spans="2:39" ht="25.5" customHeight="1" x14ac:dyDescent="0.25">
      <c r="B12" s="29">
        <v>3</v>
      </c>
      <c r="C12" s="30" t="s">
        <v>194</v>
      </c>
      <c r="D12" s="31" t="s">
        <v>173</v>
      </c>
      <c r="E12" s="32" t="s">
        <v>53</v>
      </c>
      <c r="F12" s="33" t="s">
        <v>195</v>
      </c>
      <c r="G12" s="30" t="s">
        <v>191</v>
      </c>
      <c r="H12" s="34">
        <v>8</v>
      </c>
      <c r="I12" s="34">
        <v>7</v>
      </c>
      <c r="J12" s="34" t="s">
        <v>29</v>
      </c>
      <c r="K12" s="34">
        <v>7</v>
      </c>
      <c r="L12" s="35"/>
      <c r="M12" s="42"/>
      <c r="N12" s="42"/>
      <c r="O12" s="84"/>
      <c r="P12" s="36">
        <v>0</v>
      </c>
      <c r="Q12" s="37">
        <f t="shared" si="0"/>
        <v>2.9</v>
      </c>
      <c r="R12" s="38" t="str">
        <f t="shared" si="1"/>
        <v>F</v>
      </c>
      <c r="S12" s="39" t="str">
        <f t="shared" si="2"/>
        <v>Kém</v>
      </c>
      <c r="T12" s="40" t="str">
        <f t="shared" si="3"/>
        <v/>
      </c>
      <c r="U12" s="41" t="s">
        <v>697</v>
      </c>
      <c r="V12" s="3"/>
      <c r="W12" s="28"/>
      <c r="X12" s="100" t="str">
        <f t="shared" si="4"/>
        <v>Thi lại</v>
      </c>
      <c r="Y12" s="67"/>
      <c r="Z12" s="67"/>
      <c r="AA12" s="67"/>
      <c r="AB12" s="67"/>
      <c r="AC12" s="67"/>
      <c r="AD12" s="67"/>
      <c r="AE12" s="67"/>
      <c r="AF12" s="67"/>
      <c r="AG12" s="67"/>
      <c r="AH12" s="67"/>
      <c r="AI12" s="67"/>
      <c r="AJ12" s="67"/>
      <c r="AK12" s="67"/>
      <c r="AL12" s="67"/>
      <c r="AM12" s="67"/>
    </row>
    <row r="13" spans="2:39" ht="25.5" customHeight="1" x14ac:dyDescent="0.25">
      <c r="B13" s="29">
        <v>4</v>
      </c>
      <c r="C13" s="30" t="s">
        <v>203</v>
      </c>
      <c r="D13" s="31" t="s">
        <v>54</v>
      </c>
      <c r="E13" s="32" t="s">
        <v>119</v>
      </c>
      <c r="F13" s="33" t="s">
        <v>204</v>
      </c>
      <c r="G13" s="30" t="s">
        <v>191</v>
      </c>
      <c r="H13" s="34">
        <v>9</v>
      </c>
      <c r="I13" s="34">
        <v>6</v>
      </c>
      <c r="J13" s="34" t="s">
        <v>29</v>
      </c>
      <c r="K13" s="34">
        <v>7</v>
      </c>
      <c r="L13" s="42"/>
      <c r="M13" s="42"/>
      <c r="N13" s="42"/>
      <c r="O13" s="84"/>
      <c r="P13" s="36">
        <v>1</v>
      </c>
      <c r="Q13" s="37">
        <f t="shared" si="0"/>
        <v>3.5</v>
      </c>
      <c r="R13" s="38" t="str">
        <f t="shared" si="1"/>
        <v>F</v>
      </c>
      <c r="S13" s="39" t="str">
        <f t="shared" si="2"/>
        <v>Kém</v>
      </c>
      <c r="T13" s="40" t="str">
        <f t="shared" si="3"/>
        <v/>
      </c>
      <c r="U13" s="41" t="s">
        <v>697</v>
      </c>
      <c r="V13" s="3"/>
      <c r="W13" s="28"/>
      <c r="X13" s="100" t="str">
        <f t="shared" si="4"/>
        <v>Thi lại</v>
      </c>
      <c r="Y13" s="67"/>
      <c r="Z13" s="67"/>
      <c r="AA13" s="67"/>
      <c r="AB13" s="67"/>
      <c r="AC13" s="67"/>
      <c r="AD13" s="67"/>
      <c r="AE13" s="67"/>
      <c r="AF13" s="67"/>
      <c r="AG13" s="67"/>
      <c r="AH13" s="67"/>
      <c r="AI13" s="67"/>
      <c r="AJ13" s="67"/>
      <c r="AK13" s="67"/>
      <c r="AL13" s="67"/>
      <c r="AM13" s="67"/>
    </row>
    <row r="14" spans="2:39" ht="25.5" customHeight="1" x14ac:dyDescent="0.25">
      <c r="B14" s="29">
        <v>5</v>
      </c>
      <c r="C14" s="30" t="s">
        <v>206</v>
      </c>
      <c r="D14" s="31" t="s">
        <v>184</v>
      </c>
      <c r="E14" s="32" t="s">
        <v>167</v>
      </c>
      <c r="F14" s="33" t="s">
        <v>207</v>
      </c>
      <c r="G14" s="30" t="s">
        <v>191</v>
      </c>
      <c r="H14" s="34">
        <v>8</v>
      </c>
      <c r="I14" s="34">
        <v>5</v>
      </c>
      <c r="J14" s="34" t="s">
        <v>29</v>
      </c>
      <c r="K14" s="34">
        <v>7</v>
      </c>
      <c r="L14" s="35"/>
      <c r="M14" s="42"/>
      <c r="N14" s="42"/>
      <c r="O14" s="84"/>
      <c r="P14" s="36">
        <v>0</v>
      </c>
      <c r="Q14" s="37">
        <f t="shared" si="0"/>
        <v>2.7</v>
      </c>
      <c r="R14" s="38" t="str">
        <f t="shared" si="1"/>
        <v>F</v>
      </c>
      <c r="S14" s="39" t="str">
        <f t="shared" si="2"/>
        <v>Kém</v>
      </c>
      <c r="T14" s="40" t="str">
        <f t="shared" si="3"/>
        <v/>
      </c>
      <c r="U14" s="41" t="s">
        <v>697</v>
      </c>
      <c r="V14" s="3"/>
      <c r="W14" s="28"/>
      <c r="X14" s="100" t="str">
        <f t="shared" si="4"/>
        <v>Thi lại</v>
      </c>
      <c r="Y14" s="67"/>
      <c r="Z14" s="67"/>
      <c r="AA14" s="67"/>
      <c r="AB14" s="67"/>
      <c r="AC14" s="67"/>
      <c r="AD14" s="67"/>
      <c r="AE14" s="67"/>
      <c r="AF14" s="67"/>
      <c r="AG14" s="67"/>
      <c r="AH14" s="67"/>
      <c r="AI14" s="67"/>
      <c r="AJ14" s="67"/>
      <c r="AK14" s="67"/>
      <c r="AL14" s="67"/>
      <c r="AM14" s="67"/>
    </row>
    <row r="15" spans="2:39" ht="25.5" customHeight="1" x14ac:dyDescent="0.25">
      <c r="B15" s="29">
        <v>6</v>
      </c>
      <c r="C15" s="30" t="s">
        <v>200</v>
      </c>
      <c r="D15" s="31" t="s">
        <v>152</v>
      </c>
      <c r="E15" s="32" t="s">
        <v>153</v>
      </c>
      <c r="F15" s="33" t="s">
        <v>201</v>
      </c>
      <c r="G15" s="30" t="s">
        <v>191</v>
      </c>
      <c r="H15" s="34">
        <v>9</v>
      </c>
      <c r="I15" s="34">
        <v>6</v>
      </c>
      <c r="J15" s="34" t="s">
        <v>29</v>
      </c>
      <c r="K15" s="34">
        <v>7</v>
      </c>
      <c r="L15" s="42"/>
      <c r="M15" s="42"/>
      <c r="N15" s="42"/>
      <c r="O15" s="84"/>
      <c r="P15" s="36">
        <v>1</v>
      </c>
      <c r="Q15" s="37">
        <f t="shared" si="0"/>
        <v>3.5</v>
      </c>
      <c r="R15" s="38" t="str">
        <f t="shared" si="1"/>
        <v>F</v>
      </c>
      <c r="S15" s="39" t="str">
        <f t="shared" si="2"/>
        <v>Kém</v>
      </c>
      <c r="T15" s="40" t="str">
        <f t="shared" si="3"/>
        <v/>
      </c>
      <c r="U15" s="41" t="s">
        <v>697</v>
      </c>
      <c r="V15" s="3"/>
      <c r="W15" s="28"/>
      <c r="X15" s="100" t="str">
        <f t="shared" si="4"/>
        <v>Thi lại</v>
      </c>
      <c r="Y15" s="67"/>
      <c r="Z15" s="67"/>
      <c r="AA15" s="67"/>
      <c r="AB15" s="67"/>
      <c r="AC15" s="67"/>
      <c r="AD15" s="67"/>
      <c r="AE15" s="67"/>
      <c r="AF15" s="67"/>
      <c r="AG15" s="67"/>
      <c r="AH15" s="67"/>
      <c r="AI15" s="67"/>
      <c r="AJ15" s="67"/>
      <c r="AK15" s="67"/>
      <c r="AL15" s="67"/>
      <c r="AM15" s="67"/>
    </row>
    <row r="16" spans="2:39" ht="25.5" customHeight="1" x14ac:dyDescent="0.25">
      <c r="B16" s="29">
        <v>7</v>
      </c>
      <c r="C16" s="30" t="s">
        <v>209</v>
      </c>
      <c r="D16" s="31" t="s">
        <v>210</v>
      </c>
      <c r="E16" s="32" t="s">
        <v>58</v>
      </c>
      <c r="F16" s="33" t="s">
        <v>211</v>
      </c>
      <c r="G16" s="30" t="s">
        <v>191</v>
      </c>
      <c r="H16" s="34">
        <v>9</v>
      </c>
      <c r="I16" s="34">
        <v>6</v>
      </c>
      <c r="J16" s="34" t="s">
        <v>29</v>
      </c>
      <c r="K16" s="34">
        <v>6</v>
      </c>
      <c r="L16" s="35"/>
      <c r="M16" s="42"/>
      <c r="N16" s="42"/>
      <c r="O16" s="84"/>
      <c r="P16" s="36">
        <v>0</v>
      </c>
      <c r="Q16" s="37">
        <f t="shared" si="0"/>
        <v>2.7</v>
      </c>
      <c r="R16" s="38" t="str">
        <f t="shared" si="1"/>
        <v>F</v>
      </c>
      <c r="S16" s="39" t="str">
        <f t="shared" si="2"/>
        <v>Kém</v>
      </c>
      <c r="T16" s="40" t="str">
        <f t="shared" si="3"/>
        <v/>
      </c>
      <c r="U16" s="41" t="s">
        <v>697</v>
      </c>
      <c r="V16" s="3"/>
      <c r="W16" s="28"/>
      <c r="X16" s="100" t="str">
        <f t="shared" si="4"/>
        <v>Thi lại</v>
      </c>
      <c r="Y16" s="67"/>
      <c r="Z16" s="67"/>
      <c r="AA16" s="67"/>
      <c r="AB16" s="67"/>
      <c r="AC16" s="67"/>
      <c r="AD16" s="67"/>
      <c r="AE16" s="67"/>
      <c r="AF16" s="67"/>
      <c r="AG16" s="67"/>
      <c r="AH16" s="67"/>
      <c r="AI16" s="67"/>
      <c r="AJ16" s="67"/>
      <c r="AK16" s="67"/>
      <c r="AL16" s="67"/>
      <c r="AM16" s="67"/>
    </row>
    <row r="17" spans="1:39" ht="25.5" customHeight="1" x14ac:dyDescent="0.25">
      <c r="B17" s="29">
        <v>8</v>
      </c>
      <c r="C17" s="30" t="s">
        <v>212</v>
      </c>
      <c r="D17" s="31" t="s">
        <v>213</v>
      </c>
      <c r="E17" s="32" t="s">
        <v>60</v>
      </c>
      <c r="F17" s="33" t="s">
        <v>214</v>
      </c>
      <c r="G17" s="30" t="s">
        <v>191</v>
      </c>
      <c r="H17" s="34">
        <v>9</v>
      </c>
      <c r="I17" s="34">
        <v>7</v>
      </c>
      <c r="J17" s="34" t="s">
        <v>29</v>
      </c>
      <c r="K17" s="34">
        <v>7</v>
      </c>
      <c r="L17" s="42"/>
      <c r="M17" s="42"/>
      <c r="N17" s="42"/>
      <c r="O17" s="84"/>
      <c r="P17" s="36">
        <v>1</v>
      </c>
      <c r="Q17" s="37">
        <f t="shared" si="0"/>
        <v>3.6</v>
      </c>
      <c r="R17" s="38" t="str">
        <f t="shared" si="1"/>
        <v>F</v>
      </c>
      <c r="S17" s="39" t="str">
        <f t="shared" si="2"/>
        <v>Kém</v>
      </c>
      <c r="T17" s="40" t="str">
        <f t="shared" si="3"/>
        <v/>
      </c>
      <c r="U17" s="41" t="s">
        <v>697</v>
      </c>
      <c r="V17" s="3"/>
      <c r="W17" s="28"/>
      <c r="X17" s="100" t="str">
        <f t="shared" si="4"/>
        <v>Thi lại</v>
      </c>
      <c r="Y17" s="67"/>
      <c r="Z17" s="67"/>
      <c r="AA17" s="67"/>
      <c r="AB17" s="67"/>
      <c r="AC17" s="67"/>
      <c r="AD17" s="67"/>
      <c r="AE17" s="67"/>
      <c r="AF17" s="67"/>
      <c r="AG17" s="67"/>
      <c r="AH17" s="67"/>
      <c r="AI17" s="67"/>
      <c r="AJ17" s="67"/>
      <c r="AK17" s="67"/>
      <c r="AL17" s="67"/>
      <c r="AM17" s="67"/>
    </row>
    <row r="18" spans="1:39" ht="25.5" customHeight="1" x14ac:dyDescent="0.25">
      <c r="B18" s="29">
        <v>9</v>
      </c>
      <c r="C18" s="30" t="s">
        <v>217</v>
      </c>
      <c r="D18" s="31" t="s">
        <v>218</v>
      </c>
      <c r="E18" s="32" t="s">
        <v>125</v>
      </c>
      <c r="F18" s="33" t="s">
        <v>219</v>
      </c>
      <c r="G18" s="30" t="s">
        <v>191</v>
      </c>
      <c r="H18" s="34">
        <v>8</v>
      </c>
      <c r="I18" s="34">
        <v>7</v>
      </c>
      <c r="J18" s="34" t="s">
        <v>29</v>
      </c>
      <c r="K18" s="34">
        <v>7</v>
      </c>
      <c r="L18" s="35"/>
      <c r="M18" s="42"/>
      <c r="N18" s="42"/>
      <c r="O18" s="84"/>
      <c r="P18" s="36">
        <v>1</v>
      </c>
      <c r="Q18" s="37">
        <f t="shared" si="0"/>
        <v>3.5</v>
      </c>
      <c r="R18" s="38" t="str">
        <f t="shared" si="1"/>
        <v>F</v>
      </c>
      <c r="S18" s="39" t="str">
        <f t="shared" si="2"/>
        <v>Kém</v>
      </c>
      <c r="T18" s="40" t="str">
        <f t="shared" si="3"/>
        <v/>
      </c>
      <c r="U18" s="41" t="s">
        <v>697</v>
      </c>
      <c r="V18" s="3"/>
      <c r="W18" s="28"/>
      <c r="X18" s="100" t="str">
        <f t="shared" si="4"/>
        <v>Thi lại</v>
      </c>
      <c r="Y18" s="67"/>
      <c r="Z18" s="67"/>
      <c r="AA18" s="67"/>
      <c r="AB18" s="67"/>
      <c r="AC18" s="67"/>
      <c r="AD18" s="67"/>
      <c r="AE18" s="67"/>
      <c r="AF18" s="67"/>
      <c r="AG18" s="67"/>
      <c r="AH18" s="67"/>
      <c r="AI18" s="67"/>
      <c r="AJ18" s="67"/>
      <c r="AK18" s="67"/>
      <c r="AL18" s="67"/>
      <c r="AM18" s="67"/>
    </row>
    <row r="19" spans="1:39" ht="25.5" customHeight="1" x14ac:dyDescent="0.25">
      <c r="B19" s="29">
        <v>10</v>
      </c>
      <c r="C19" s="30" t="s">
        <v>224</v>
      </c>
      <c r="D19" s="31" t="s">
        <v>225</v>
      </c>
      <c r="E19" s="32" t="s">
        <v>92</v>
      </c>
      <c r="F19" s="33" t="s">
        <v>202</v>
      </c>
      <c r="G19" s="30" t="s">
        <v>191</v>
      </c>
      <c r="H19" s="34">
        <v>9</v>
      </c>
      <c r="I19" s="34">
        <v>6</v>
      </c>
      <c r="J19" s="34" t="s">
        <v>29</v>
      </c>
      <c r="K19" s="34">
        <v>7</v>
      </c>
      <c r="L19" s="35"/>
      <c r="M19" s="42"/>
      <c r="N19" s="42"/>
      <c r="O19" s="84"/>
      <c r="P19" s="36">
        <v>0</v>
      </c>
      <c r="Q19" s="37">
        <f t="shared" si="0"/>
        <v>2.9</v>
      </c>
      <c r="R19" s="38" t="str">
        <f t="shared" si="1"/>
        <v>F</v>
      </c>
      <c r="S19" s="39" t="str">
        <f t="shared" si="2"/>
        <v>Kém</v>
      </c>
      <c r="T19" s="40" t="str">
        <f t="shared" si="3"/>
        <v/>
      </c>
      <c r="U19" s="41" t="s">
        <v>697</v>
      </c>
      <c r="V19" s="3"/>
      <c r="W19" s="28"/>
      <c r="X19" s="100" t="str">
        <f t="shared" si="4"/>
        <v>Thi lại</v>
      </c>
      <c r="Y19" s="67"/>
      <c r="Z19" s="67"/>
      <c r="AA19" s="67"/>
      <c r="AB19" s="67"/>
      <c r="AC19" s="67"/>
      <c r="AD19" s="67"/>
      <c r="AE19" s="67"/>
      <c r="AF19" s="67"/>
      <c r="AG19" s="67"/>
      <c r="AH19" s="67"/>
      <c r="AI19" s="67"/>
      <c r="AJ19" s="67"/>
      <c r="AK19" s="67"/>
      <c r="AL19" s="67"/>
      <c r="AM19" s="67"/>
    </row>
    <row r="20" spans="1:39" ht="25.5" customHeight="1" x14ac:dyDescent="0.25">
      <c r="B20" s="29">
        <v>11</v>
      </c>
      <c r="C20" s="30" t="s">
        <v>226</v>
      </c>
      <c r="D20" s="31" t="s">
        <v>227</v>
      </c>
      <c r="E20" s="32" t="s">
        <v>92</v>
      </c>
      <c r="F20" s="33" t="s">
        <v>199</v>
      </c>
      <c r="G20" s="30" t="s">
        <v>191</v>
      </c>
      <c r="H20" s="34">
        <v>8</v>
      </c>
      <c r="I20" s="34">
        <v>7</v>
      </c>
      <c r="J20" s="34" t="s">
        <v>29</v>
      </c>
      <c r="K20" s="34">
        <v>6</v>
      </c>
      <c r="L20" s="42"/>
      <c r="M20" s="42"/>
      <c r="N20" s="42"/>
      <c r="O20" s="84"/>
      <c r="P20" s="36">
        <v>2</v>
      </c>
      <c r="Q20" s="37">
        <f t="shared" si="0"/>
        <v>3.9</v>
      </c>
      <c r="R20" s="38" t="str">
        <f t="shared" si="1"/>
        <v>F</v>
      </c>
      <c r="S20" s="39" t="str">
        <f t="shared" si="2"/>
        <v>Kém</v>
      </c>
      <c r="T20" s="40" t="str">
        <f t="shared" si="3"/>
        <v/>
      </c>
      <c r="U20" s="41" t="s">
        <v>697</v>
      </c>
      <c r="V20" s="3"/>
      <c r="W20" s="28"/>
      <c r="X20" s="100" t="str">
        <f t="shared" si="4"/>
        <v>Thi lại</v>
      </c>
      <c r="Y20" s="67"/>
      <c r="Z20" s="67"/>
      <c r="AA20" s="67"/>
      <c r="AB20" s="67"/>
      <c r="AC20" s="67"/>
      <c r="AD20" s="67"/>
      <c r="AE20" s="67"/>
      <c r="AF20" s="67"/>
      <c r="AG20" s="67"/>
      <c r="AH20" s="67"/>
      <c r="AI20" s="67"/>
      <c r="AJ20" s="67"/>
      <c r="AK20" s="67"/>
      <c r="AL20" s="67"/>
      <c r="AM20" s="67"/>
    </row>
    <row r="21" spans="1:39" ht="25.5" customHeight="1" x14ac:dyDescent="0.25">
      <c r="B21" s="29">
        <v>12</v>
      </c>
      <c r="C21" s="30" t="s">
        <v>230</v>
      </c>
      <c r="D21" s="31" t="s">
        <v>231</v>
      </c>
      <c r="E21" s="32" t="s">
        <v>69</v>
      </c>
      <c r="F21" s="33" t="s">
        <v>232</v>
      </c>
      <c r="G21" s="30" t="s">
        <v>191</v>
      </c>
      <c r="H21" s="34">
        <v>9</v>
      </c>
      <c r="I21" s="34">
        <v>7</v>
      </c>
      <c r="J21" s="34" t="s">
        <v>29</v>
      </c>
      <c r="K21" s="34">
        <v>7</v>
      </c>
      <c r="L21" s="42"/>
      <c r="M21" s="42"/>
      <c r="N21" s="42"/>
      <c r="O21" s="84"/>
      <c r="P21" s="36">
        <v>1</v>
      </c>
      <c r="Q21" s="37">
        <f t="shared" si="0"/>
        <v>3.6</v>
      </c>
      <c r="R21" s="38" t="str">
        <f t="shared" si="1"/>
        <v>F</v>
      </c>
      <c r="S21" s="39" t="str">
        <f t="shared" si="2"/>
        <v>Kém</v>
      </c>
      <c r="T21" s="40" t="str">
        <f t="shared" si="3"/>
        <v/>
      </c>
      <c r="U21" s="41" t="s">
        <v>697</v>
      </c>
      <c r="V21" s="3"/>
      <c r="W21" s="28"/>
      <c r="X21" s="100" t="str">
        <f t="shared" si="4"/>
        <v>Thi lại</v>
      </c>
      <c r="Y21" s="67"/>
      <c r="Z21" s="67"/>
      <c r="AA21" s="67"/>
      <c r="AB21" s="67"/>
      <c r="AC21" s="67"/>
      <c r="AD21" s="67"/>
      <c r="AE21" s="67"/>
      <c r="AF21" s="67"/>
      <c r="AG21" s="67"/>
      <c r="AH21" s="67"/>
      <c r="AI21" s="67"/>
      <c r="AJ21" s="67"/>
      <c r="AK21" s="67"/>
      <c r="AL21" s="67"/>
      <c r="AM21" s="67"/>
    </row>
    <row r="22" spans="1:39" ht="25.5" customHeight="1" x14ac:dyDescent="0.25">
      <c r="B22" s="29">
        <v>13</v>
      </c>
      <c r="C22" s="30" t="s">
        <v>237</v>
      </c>
      <c r="D22" s="31" t="s">
        <v>238</v>
      </c>
      <c r="E22" s="32" t="s">
        <v>145</v>
      </c>
      <c r="F22" s="33" t="s">
        <v>239</v>
      </c>
      <c r="G22" s="30" t="s">
        <v>191</v>
      </c>
      <c r="H22" s="34">
        <v>8</v>
      </c>
      <c r="I22" s="34">
        <v>7</v>
      </c>
      <c r="J22" s="34" t="s">
        <v>29</v>
      </c>
      <c r="K22" s="34">
        <v>8</v>
      </c>
      <c r="L22" s="35"/>
      <c r="M22" s="42"/>
      <c r="N22" s="42"/>
      <c r="O22" s="84"/>
      <c r="P22" s="36">
        <v>1</v>
      </c>
      <c r="Q22" s="37">
        <f t="shared" si="0"/>
        <v>3.7</v>
      </c>
      <c r="R22" s="38" t="str">
        <f t="shared" si="1"/>
        <v>F</v>
      </c>
      <c r="S22" s="39" t="str">
        <f t="shared" si="2"/>
        <v>Kém</v>
      </c>
      <c r="T22" s="40" t="str">
        <f t="shared" si="3"/>
        <v/>
      </c>
      <c r="U22" s="41" t="s">
        <v>697</v>
      </c>
      <c r="V22" s="3"/>
      <c r="W22" s="28"/>
      <c r="X22" s="100" t="str">
        <f t="shared" si="4"/>
        <v>Thi lại</v>
      </c>
      <c r="Y22" s="67"/>
      <c r="Z22" s="67"/>
      <c r="AA22" s="67"/>
      <c r="AB22" s="67"/>
      <c r="AC22" s="67"/>
      <c r="AD22" s="67"/>
      <c r="AE22" s="67"/>
      <c r="AF22" s="67"/>
      <c r="AG22" s="67"/>
      <c r="AH22" s="67"/>
      <c r="AI22" s="67"/>
      <c r="AJ22" s="67"/>
      <c r="AK22" s="67"/>
      <c r="AL22" s="67"/>
      <c r="AM22" s="67"/>
    </row>
    <row r="23" spans="1:39" ht="25.5" customHeight="1" x14ac:dyDescent="0.25">
      <c r="B23" s="29">
        <v>14</v>
      </c>
      <c r="C23" s="30" t="s">
        <v>240</v>
      </c>
      <c r="D23" s="31" t="s">
        <v>241</v>
      </c>
      <c r="E23" s="32" t="s">
        <v>159</v>
      </c>
      <c r="F23" s="33" t="s">
        <v>242</v>
      </c>
      <c r="G23" s="30" t="s">
        <v>191</v>
      </c>
      <c r="H23" s="34">
        <v>9</v>
      </c>
      <c r="I23" s="34">
        <v>7</v>
      </c>
      <c r="J23" s="34" t="s">
        <v>29</v>
      </c>
      <c r="K23" s="34">
        <v>8</v>
      </c>
      <c r="L23" s="42"/>
      <c r="M23" s="42"/>
      <c r="N23" s="42"/>
      <c r="O23" s="84"/>
      <c r="P23" s="36">
        <v>0</v>
      </c>
      <c r="Q23" s="37">
        <f t="shared" si="0"/>
        <v>3.2</v>
      </c>
      <c r="R23" s="38" t="str">
        <f t="shared" si="1"/>
        <v>F</v>
      </c>
      <c r="S23" s="39" t="str">
        <f t="shared" si="2"/>
        <v>Kém</v>
      </c>
      <c r="T23" s="40" t="str">
        <f t="shared" si="3"/>
        <v/>
      </c>
      <c r="U23" s="41" t="s">
        <v>697</v>
      </c>
      <c r="V23" s="3"/>
      <c r="W23" s="28"/>
      <c r="X23" s="100" t="str">
        <f t="shared" si="4"/>
        <v>Thi lại</v>
      </c>
      <c r="Y23" s="67"/>
      <c r="Z23" s="67"/>
      <c r="AA23" s="67"/>
      <c r="AB23" s="67"/>
      <c r="AC23" s="67"/>
      <c r="AD23" s="67"/>
      <c r="AE23" s="67"/>
      <c r="AF23" s="67"/>
      <c r="AG23" s="67"/>
      <c r="AH23" s="67"/>
      <c r="AI23" s="67"/>
      <c r="AJ23" s="67"/>
      <c r="AK23" s="67"/>
      <c r="AL23" s="67"/>
      <c r="AM23" s="67"/>
    </row>
    <row r="24" spans="1:39" ht="25.5" customHeight="1" x14ac:dyDescent="0.25">
      <c r="B24" s="29">
        <v>15</v>
      </c>
      <c r="C24" s="30" t="s">
        <v>243</v>
      </c>
      <c r="D24" s="31" t="s">
        <v>118</v>
      </c>
      <c r="E24" s="32" t="s">
        <v>244</v>
      </c>
      <c r="F24" s="33" t="s">
        <v>245</v>
      </c>
      <c r="G24" s="30" t="s">
        <v>191</v>
      </c>
      <c r="H24" s="34">
        <v>8</v>
      </c>
      <c r="I24" s="34">
        <v>7</v>
      </c>
      <c r="J24" s="34" t="s">
        <v>29</v>
      </c>
      <c r="K24" s="34">
        <v>7</v>
      </c>
      <c r="L24" s="35"/>
      <c r="M24" s="42"/>
      <c r="N24" s="42"/>
      <c r="O24" s="84"/>
      <c r="P24" s="36">
        <v>0</v>
      </c>
      <c r="Q24" s="37">
        <f t="shared" si="0"/>
        <v>2.9</v>
      </c>
      <c r="R24" s="38" t="str">
        <f t="shared" si="1"/>
        <v>F</v>
      </c>
      <c r="S24" s="39" t="str">
        <f t="shared" si="2"/>
        <v>Kém</v>
      </c>
      <c r="T24" s="40" t="str">
        <f t="shared" si="3"/>
        <v/>
      </c>
      <c r="U24" s="41" t="s">
        <v>697</v>
      </c>
      <c r="V24" s="3"/>
      <c r="W24" s="28"/>
      <c r="X24" s="100" t="str">
        <f t="shared" si="4"/>
        <v>Thi lại</v>
      </c>
      <c r="Y24" s="67"/>
      <c r="Z24" s="67"/>
      <c r="AA24" s="67"/>
      <c r="AB24" s="67"/>
      <c r="AC24" s="67"/>
      <c r="AD24" s="67"/>
      <c r="AE24" s="67"/>
      <c r="AF24" s="67"/>
      <c r="AG24" s="67"/>
      <c r="AH24" s="67"/>
      <c r="AI24" s="67"/>
      <c r="AJ24" s="67"/>
      <c r="AK24" s="67"/>
      <c r="AL24" s="67"/>
      <c r="AM24" s="67"/>
    </row>
    <row r="25" spans="1:39" ht="25.5" customHeight="1" x14ac:dyDescent="0.25">
      <c r="B25" s="29">
        <v>16</v>
      </c>
      <c r="C25" s="30" t="s">
        <v>249</v>
      </c>
      <c r="D25" s="31" t="s">
        <v>250</v>
      </c>
      <c r="E25" s="32" t="s">
        <v>106</v>
      </c>
      <c r="F25" s="33" t="s">
        <v>251</v>
      </c>
      <c r="G25" s="30" t="s">
        <v>191</v>
      </c>
      <c r="H25" s="34">
        <v>9</v>
      </c>
      <c r="I25" s="34">
        <v>6</v>
      </c>
      <c r="J25" s="34" t="s">
        <v>29</v>
      </c>
      <c r="K25" s="34">
        <v>7</v>
      </c>
      <c r="L25" s="42"/>
      <c r="M25" s="42"/>
      <c r="N25" s="42"/>
      <c r="O25" s="84"/>
      <c r="P25" s="36">
        <v>0</v>
      </c>
      <c r="Q25" s="37">
        <f t="shared" si="0"/>
        <v>2.9</v>
      </c>
      <c r="R25" s="38" t="str">
        <f t="shared" si="1"/>
        <v>F</v>
      </c>
      <c r="S25" s="39" t="str">
        <f t="shared" si="2"/>
        <v>Kém</v>
      </c>
      <c r="T25" s="40" t="str">
        <f t="shared" si="3"/>
        <v/>
      </c>
      <c r="U25" s="41" t="s">
        <v>697</v>
      </c>
      <c r="V25" s="3"/>
      <c r="W25" s="28"/>
      <c r="X25" s="100" t="str">
        <f t="shared" si="4"/>
        <v>Thi lại</v>
      </c>
      <c r="Y25" s="67"/>
      <c r="Z25" s="67"/>
      <c r="AA25" s="67"/>
      <c r="AB25" s="67"/>
      <c r="AC25" s="67"/>
      <c r="AD25" s="67"/>
      <c r="AE25" s="67"/>
      <c r="AF25" s="67"/>
      <c r="AG25" s="67"/>
      <c r="AH25" s="67"/>
      <c r="AI25" s="67"/>
      <c r="AJ25" s="67"/>
      <c r="AK25" s="67"/>
      <c r="AL25" s="67"/>
      <c r="AM25" s="67"/>
    </row>
    <row r="26" spans="1:39" ht="25.5" customHeight="1" x14ac:dyDescent="0.25">
      <c r="B26" s="29">
        <v>17</v>
      </c>
      <c r="C26" s="30" t="s">
        <v>258</v>
      </c>
      <c r="D26" s="31" t="s">
        <v>259</v>
      </c>
      <c r="E26" s="32" t="s">
        <v>132</v>
      </c>
      <c r="F26" s="33" t="s">
        <v>223</v>
      </c>
      <c r="G26" s="30" t="s">
        <v>191</v>
      </c>
      <c r="H26" s="34">
        <v>9</v>
      </c>
      <c r="I26" s="34">
        <v>7</v>
      </c>
      <c r="J26" s="34" t="s">
        <v>29</v>
      </c>
      <c r="K26" s="34">
        <v>8</v>
      </c>
      <c r="L26" s="42"/>
      <c r="M26" s="42"/>
      <c r="N26" s="42"/>
      <c r="O26" s="84"/>
      <c r="P26" s="36">
        <v>0</v>
      </c>
      <c r="Q26" s="37">
        <f t="shared" si="0"/>
        <v>3.2</v>
      </c>
      <c r="R26" s="38" t="str">
        <f t="shared" si="1"/>
        <v>F</v>
      </c>
      <c r="S26" s="39" t="str">
        <f t="shared" si="2"/>
        <v>Kém</v>
      </c>
      <c r="T26" s="40" t="str">
        <f t="shared" si="3"/>
        <v/>
      </c>
      <c r="U26" s="41" t="s">
        <v>697</v>
      </c>
      <c r="V26" s="3"/>
      <c r="W26" s="28"/>
      <c r="X26" s="100" t="str">
        <f t="shared" si="4"/>
        <v>Thi lại</v>
      </c>
      <c r="Y26" s="67"/>
      <c r="Z26" s="67"/>
      <c r="AA26" s="67"/>
      <c r="AB26" s="67"/>
      <c r="AC26" s="67"/>
      <c r="AD26" s="67"/>
      <c r="AE26" s="67"/>
      <c r="AF26" s="67"/>
      <c r="AG26" s="67"/>
      <c r="AH26" s="67"/>
      <c r="AI26" s="67"/>
      <c r="AJ26" s="67"/>
      <c r="AK26" s="67"/>
      <c r="AL26" s="67"/>
      <c r="AM26" s="67"/>
    </row>
    <row r="27" spans="1:39" ht="25.5" customHeight="1" x14ac:dyDescent="0.25">
      <c r="B27" s="29">
        <v>18</v>
      </c>
      <c r="C27" s="30" t="s">
        <v>252</v>
      </c>
      <c r="D27" s="31" t="s">
        <v>253</v>
      </c>
      <c r="E27" s="32" t="s">
        <v>148</v>
      </c>
      <c r="F27" s="33" t="s">
        <v>254</v>
      </c>
      <c r="G27" s="30" t="s">
        <v>191</v>
      </c>
      <c r="H27" s="34">
        <v>9</v>
      </c>
      <c r="I27" s="34">
        <v>7</v>
      </c>
      <c r="J27" s="34" t="s">
        <v>29</v>
      </c>
      <c r="K27" s="34">
        <v>7</v>
      </c>
      <c r="L27" s="35"/>
      <c r="M27" s="42"/>
      <c r="N27" s="42"/>
      <c r="O27" s="84"/>
      <c r="P27" s="36">
        <v>0</v>
      </c>
      <c r="Q27" s="37">
        <f t="shared" si="0"/>
        <v>3</v>
      </c>
      <c r="R27" s="38" t="str">
        <f t="shared" si="1"/>
        <v>F</v>
      </c>
      <c r="S27" s="39" t="str">
        <f t="shared" si="2"/>
        <v>Kém</v>
      </c>
      <c r="T27" s="40" t="str">
        <f t="shared" si="3"/>
        <v/>
      </c>
      <c r="U27" s="41" t="s">
        <v>697</v>
      </c>
      <c r="V27" s="3"/>
      <c r="W27" s="28"/>
      <c r="X27" s="100" t="str">
        <f t="shared" si="4"/>
        <v>Thi lại</v>
      </c>
      <c r="Y27" s="67"/>
      <c r="Z27" s="67"/>
      <c r="AA27" s="67"/>
      <c r="AB27" s="67"/>
      <c r="AC27" s="67"/>
      <c r="AD27" s="67"/>
      <c r="AE27" s="67"/>
      <c r="AF27" s="67"/>
      <c r="AG27" s="67"/>
      <c r="AH27" s="67"/>
      <c r="AI27" s="67"/>
      <c r="AJ27" s="67"/>
      <c r="AK27" s="67"/>
      <c r="AL27" s="67"/>
      <c r="AM27" s="67"/>
    </row>
    <row r="28" spans="1:39" ht="25.5" customHeight="1" x14ac:dyDescent="0.25">
      <c r="B28" s="29">
        <v>19</v>
      </c>
      <c r="C28" s="30" t="s">
        <v>255</v>
      </c>
      <c r="D28" s="31" t="s">
        <v>256</v>
      </c>
      <c r="E28" s="32" t="s">
        <v>76</v>
      </c>
      <c r="F28" s="33" t="s">
        <v>257</v>
      </c>
      <c r="G28" s="30" t="s">
        <v>191</v>
      </c>
      <c r="H28" s="34">
        <v>8</v>
      </c>
      <c r="I28" s="34">
        <v>7</v>
      </c>
      <c r="J28" s="34" t="s">
        <v>29</v>
      </c>
      <c r="K28" s="34">
        <v>7</v>
      </c>
      <c r="L28" s="35"/>
      <c r="M28" s="42"/>
      <c r="N28" s="42"/>
      <c r="O28" s="84"/>
      <c r="P28" s="36">
        <v>0</v>
      </c>
      <c r="Q28" s="37">
        <f t="shared" si="0"/>
        <v>2.9</v>
      </c>
      <c r="R28" s="38" t="str">
        <f t="shared" si="1"/>
        <v>F</v>
      </c>
      <c r="S28" s="39" t="str">
        <f t="shared" si="2"/>
        <v>Kém</v>
      </c>
      <c r="T28" s="40" t="str">
        <f t="shared" si="3"/>
        <v/>
      </c>
      <c r="U28" s="41" t="s">
        <v>697</v>
      </c>
      <c r="V28" s="3"/>
      <c r="W28" s="28"/>
      <c r="X28" s="100" t="str">
        <f t="shared" si="4"/>
        <v>Thi lại</v>
      </c>
      <c r="Y28" s="67"/>
      <c r="Z28" s="67"/>
      <c r="AA28" s="67"/>
      <c r="AB28" s="67"/>
      <c r="AC28" s="67"/>
      <c r="AD28" s="67"/>
      <c r="AE28" s="67"/>
      <c r="AF28" s="67"/>
      <c r="AG28" s="67"/>
      <c r="AH28" s="67"/>
      <c r="AI28" s="67"/>
      <c r="AJ28" s="67"/>
      <c r="AK28" s="67"/>
      <c r="AL28" s="67"/>
      <c r="AM28" s="67"/>
    </row>
    <row r="29" spans="1:39" ht="16.5" x14ac:dyDescent="0.25">
      <c r="A29" s="2"/>
      <c r="B29" s="43"/>
      <c r="C29" s="44"/>
      <c r="D29" s="44"/>
      <c r="E29" s="45"/>
      <c r="F29" s="45"/>
      <c r="G29" s="45"/>
      <c r="H29" s="46"/>
      <c r="I29" s="47"/>
      <c r="J29" s="47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3"/>
    </row>
    <row r="30" spans="1:39" ht="16.5" hidden="1" x14ac:dyDescent="0.25">
      <c r="A30" s="2"/>
      <c r="B30" s="135" t="s">
        <v>30</v>
      </c>
      <c r="C30" s="135"/>
      <c r="D30" s="44"/>
      <c r="E30" s="45"/>
      <c r="F30" s="45"/>
      <c r="G30" s="45"/>
      <c r="H30" s="46"/>
      <c r="I30" s="47"/>
      <c r="J30" s="47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3"/>
    </row>
    <row r="31" spans="1:39" hidden="1" x14ac:dyDescent="0.25">
      <c r="A31" s="2"/>
      <c r="B31" s="49" t="s">
        <v>31</v>
      </c>
      <c r="C31" s="49"/>
      <c r="D31" s="50">
        <f>+$AA$8</f>
        <v>19</v>
      </c>
      <c r="E31" s="51" t="s">
        <v>32</v>
      </c>
      <c r="F31" s="142" t="s">
        <v>33</v>
      </c>
      <c r="G31" s="142"/>
      <c r="H31" s="142"/>
      <c r="I31" s="142"/>
      <c r="J31" s="142"/>
      <c r="K31" s="142"/>
      <c r="L31" s="142"/>
      <c r="M31" s="142"/>
      <c r="N31" s="142"/>
      <c r="O31" s="142"/>
      <c r="P31" s="52">
        <f>$AA$8 -COUNTIF($T$9:$T$218,"Vắng") -COUNTIF($T$9:$T$218,"Vắng có phép") - COUNTIF($T$9:$T$218,"Đình chỉ thi") - COUNTIF($T$9:$T$218,"Không đủ ĐKDT")</f>
        <v>19</v>
      </c>
      <c r="Q31" s="52"/>
      <c r="R31" s="52"/>
      <c r="S31" s="53"/>
      <c r="T31" s="54" t="s">
        <v>32</v>
      </c>
      <c r="U31" s="53"/>
      <c r="V31" s="3"/>
    </row>
    <row r="32" spans="1:39" hidden="1" x14ac:dyDescent="0.25">
      <c r="A32" s="2"/>
      <c r="B32" s="49" t="s">
        <v>34</v>
      </c>
      <c r="C32" s="49"/>
      <c r="D32" s="50">
        <f>+$AL$8</f>
        <v>0</v>
      </c>
      <c r="E32" s="51" t="s">
        <v>32</v>
      </c>
      <c r="F32" s="142" t="s">
        <v>35</v>
      </c>
      <c r="G32" s="142"/>
      <c r="H32" s="142"/>
      <c r="I32" s="142"/>
      <c r="J32" s="142"/>
      <c r="K32" s="142"/>
      <c r="L32" s="142"/>
      <c r="M32" s="142"/>
      <c r="N32" s="142"/>
      <c r="O32" s="142"/>
      <c r="P32" s="55">
        <f>COUNTIF($T$9:$T$94,"Vắng")</f>
        <v>0</v>
      </c>
      <c r="Q32" s="55"/>
      <c r="R32" s="55"/>
      <c r="S32" s="56"/>
      <c r="T32" s="54" t="s">
        <v>32</v>
      </c>
      <c r="U32" s="56"/>
      <c r="V32" s="3"/>
    </row>
    <row r="33" spans="1:39" hidden="1" x14ac:dyDescent="0.25">
      <c r="A33" s="2"/>
      <c r="B33" s="49" t="s">
        <v>48</v>
      </c>
      <c r="C33" s="49"/>
      <c r="D33" s="65">
        <f>COUNTIF(X10:X28,"Học lại")</f>
        <v>0</v>
      </c>
      <c r="E33" s="51" t="s">
        <v>32</v>
      </c>
      <c r="F33" s="142" t="s">
        <v>49</v>
      </c>
      <c r="G33" s="142"/>
      <c r="H33" s="142"/>
      <c r="I33" s="142"/>
      <c r="J33" s="142"/>
      <c r="K33" s="142"/>
      <c r="L33" s="142"/>
      <c r="M33" s="142"/>
      <c r="N33" s="142"/>
      <c r="O33" s="142"/>
      <c r="P33" s="52">
        <f>COUNTIF($T$9:$T$94,"Vắng có phép")</f>
        <v>0</v>
      </c>
      <c r="Q33" s="52"/>
      <c r="R33" s="52"/>
      <c r="S33" s="53"/>
      <c r="T33" s="54" t="s">
        <v>32</v>
      </c>
      <c r="U33" s="53"/>
      <c r="V33" s="3"/>
    </row>
    <row r="34" spans="1:39" ht="16.5" hidden="1" x14ac:dyDescent="0.25">
      <c r="A34" s="2"/>
      <c r="B34" s="43"/>
      <c r="C34" s="44"/>
      <c r="D34" s="44"/>
      <c r="E34" s="45"/>
      <c r="F34" s="45"/>
      <c r="G34" s="45"/>
      <c r="H34" s="46"/>
      <c r="I34" s="47"/>
      <c r="J34" s="47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3"/>
    </row>
    <row r="35" spans="1:39" hidden="1" x14ac:dyDescent="0.25">
      <c r="B35" s="85" t="s">
        <v>50</v>
      </c>
      <c r="C35" s="85"/>
      <c r="D35" s="86">
        <f>COUNTIF(X10:X28,"Thi lại")</f>
        <v>19</v>
      </c>
      <c r="E35" s="87" t="s">
        <v>32</v>
      </c>
      <c r="F35" s="3"/>
      <c r="G35" s="3"/>
      <c r="H35" s="3"/>
      <c r="I35" s="3"/>
      <c r="J35" s="143"/>
      <c r="K35" s="143"/>
      <c r="L35" s="143"/>
      <c r="M35" s="143"/>
      <c r="N35" s="143"/>
      <c r="O35" s="143"/>
      <c r="P35" s="143"/>
      <c r="Q35" s="143"/>
      <c r="R35" s="143"/>
      <c r="S35" s="143"/>
      <c r="T35" s="143"/>
      <c r="U35" s="143"/>
      <c r="V35" s="3"/>
    </row>
    <row r="36" spans="1:39" hidden="1" x14ac:dyDescent="0.25">
      <c r="B36" s="85"/>
      <c r="C36" s="85"/>
      <c r="D36" s="86"/>
      <c r="E36" s="87"/>
      <c r="F36" s="3"/>
      <c r="G36" s="3"/>
      <c r="H36" s="3"/>
      <c r="I36" s="3"/>
      <c r="J36" s="143" t="s">
        <v>673</v>
      </c>
      <c r="K36" s="143"/>
      <c r="L36" s="143"/>
      <c r="M36" s="143"/>
      <c r="N36" s="143"/>
      <c r="O36" s="143"/>
      <c r="P36" s="143"/>
      <c r="Q36" s="143"/>
      <c r="R36" s="143"/>
      <c r="S36" s="143"/>
      <c r="T36" s="143"/>
      <c r="U36" s="143"/>
      <c r="V36" s="3"/>
    </row>
    <row r="37" spans="1:39" hidden="1" x14ac:dyDescent="0.25">
      <c r="A37" s="57"/>
      <c r="B37" s="129" t="s">
        <v>36</v>
      </c>
      <c r="C37" s="129"/>
      <c r="D37" s="129"/>
      <c r="E37" s="129"/>
      <c r="F37" s="129"/>
      <c r="G37" s="129"/>
      <c r="H37" s="129"/>
      <c r="I37" s="58"/>
      <c r="J37" s="144" t="s">
        <v>37</v>
      </c>
      <c r="K37" s="144"/>
      <c r="L37" s="144"/>
      <c r="M37" s="144"/>
      <c r="N37" s="144"/>
      <c r="O37" s="144"/>
      <c r="P37" s="144"/>
      <c r="Q37" s="144"/>
      <c r="R37" s="144"/>
      <c r="S37" s="144"/>
      <c r="T37" s="144"/>
      <c r="U37" s="144"/>
      <c r="V37" s="3"/>
    </row>
    <row r="38" spans="1:39" hidden="1" x14ac:dyDescent="0.25">
      <c r="A38" s="2"/>
      <c r="B38" s="43"/>
      <c r="C38" s="59"/>
      <c r="D38" s="59"/>
      <c r="E38" s="60"/>
      <c r="F38" s="60"/>
      <c r="G38" s="60"/>
      <c r="H38" s="61"/>
      <c r="I38" s="62"/>
      <c r="J38" s="62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</row>
    <row r="39" spans="1:39" s="2" customFormat="1" hidden="1" x14ac:dyDescent="0.25">
      <c r="B39" s="129" t="s">
        <v>38</v>
      </c>
      <c r="C39" s="129"/>
      <c r="D39" s="130" t="s">
        <v>681</v>
      </c>
      <c r="E39" s="130"/>
      <c r="F39" s="130"/>
      <c r="G39" s="130"/>
      <c r="H39" s="130"/>
      <c r="I39" s="62"/>
      <c r="J39" s="62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3"/>
      <c r="X39" s="66"/>
      <c r="Y39" s="66"/>
      <c r="Z39" s="66"/>
      <c r="AA39" s="66"/>
      <c r="AB39" s="66"/>
      <c r="AC39" s="66"/>
      <c r="AD39" s="66"/>
      <c r="AE39" s="66"/>
      <c r="AF39" s="66"/>
      <c r="AG39" s="66"/>
      <c r="AH39" s="66"/>
      <c r="AI39" s="66"/>
      <c r="AJ39" s="66"/>
      <c r="AK39" s="66"/>
      <c r="AL39" s="66"/>
      <c r="AM39" s="66"/>
    </row>
    <row r="40" spans="1:39" s="2" customFormat="1" hidden="1" x14ac:dyDescent="0.25">
      <c r="A40" s="1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X40" s="66"/>
      <c r="Y40" s="66"/>
      <c r="Z40" s="66"/>
      <c r="AA40" s="66"/>
      <c r="AB40" s="66"/>
      <c r="AC40" s="66"/>
      <c r="AD40" s="66"/>
      <c r="AE40" s="66"/>
      <c r="AF40" s="66"/>
      <c r="AG40" s="66"/>
      <c r="AH40" s="66"/>
      <c r="AI40" s="66"/>
      <c r="AJ40" s="66"/>
      <c r="AK40" s="66"/>
      <c r="AL40" s="66"/>
      <c r="AM40" s="66"/>
    </row>
    <row r="41" spans="1:39" s="2" customFormat="1" hidden="1" x14ac:dyDescent="0.25">
      <c r="A41" s="1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X41" s="66"/>
      <c r="Y41" s="66"/>
      <c r="Z41" s="66"/>
      <c r="AA41" s="66"/>
      <c r="AB41" s="66"/>
      <c r="AC41" s="66"/>
      <c r="AD41" s="66"/>
      <c r="AE41" s="66"/>
      <c r="AF41" s="66"/>
      <c r="AG41" s="66"/>
      <c r="AH41" s="66"/>
      <c r="AI41" s="66"/>
      <c r="AJ41" s="66"/>
      <c r="AK41" s="66"/>
      <c r="AL41" s="66"/>
      <c r="AM41" s="66"/>
    </row>
    <row r="42" spans="1:39" s="2" customFormat="1" hidden="1" x14ac:dyDescent="0.25">
      <c r="A42" s="1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X42" s="66"/>
      <c r="Y42" s="66"/>
      <c r="Z42" s="66"/>
      <c r="AA42" s="66"/>
      <c r="AB42" s="66"/>
      <c r="AC42" s="66"/>
      <c r="AD42" s="66"/>
      <c r="AE42" s="66"/>
      <c r="AF42" s="66"/>
      <c r="AG42" s="66"/>
      <c r="AH42" s="66"/>
      <c r="AI42" s="66"/>
      <c r="AJ42" s="66"/>
      <c r="AK42" s="66"/>
      <c r="AL42" s="66"/>
      <c r="AM42" s="66"/>
    </row>
    <row r="43" spans="1:39" s="2" customFormat="1" hidden="1" x14ac:dyDescent="0.25">
      <c r="A43" s="1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X43" s="66"/>
      <c r="Y43" s="66"/>
      <c r="Z43" s="66"/>
      <c r="AA43" s="66"/>
      <c r="AB43" s="66"/>
      <c r="AC43" s="66"/>
      <c r="AD43" s="66"/>
      <c r="AE43" s="66"/>
      <c r="AF43" s="66"/>
      <c r="AG43" s="66"/>
      <c r="AH43" s="66"/>
      <c r="AI43" s="66"/>
      <c r="AJ43" s="66"/>
      <c r="AK43" s="66"/>
      <c r="AL43" s="66"/>
      <c r="AM43" s="66"/>
    </row>
    <row r="44" spans="1:39" s="2" customFormat="1" hidden="1" x14ac:dyDescent="0.25">
      <c r="A44" s="1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X44" s="66"/>
      <c r="Y44" s="66"/>
      <c r="Z44" s="66"/>
      <c r="AA44" s="66"/>
      <c r="AB44" s="66"/>
      <c r="AC44" s="66"/>
      <c r="AD44" s="66"/>
      <c r="AE44" s="66"/>
      <c r="AF44" s="66"/>
      <c r="AG44" s="66"/>
      <c r="AH44" s="66"/>
      <c r="AI44" s="66"/>
      <c r="AJ44" s="66"/>
      <c r="AK44" s="66"/>
      <c r="AL44" s="66"/>
      <c r="AM44" s="66"/>
    </row>
    <row r="45" spans="1:39" s="2" customFormat="1" hidden="1" x14ac:dyDescent="0.25">
      <c r="A45" s="1"/>
      <c r="B45" s="140" t="s">
        <v>672</v>
      </c>
      <c r="C45" s="140"/>
      <c r="D45" s="140" t="s">
        <v>675</v>
      </c>
      <c r="E45" s="140"/>
      <c r="F45" s="140"/>
      <c r="G45" s="140"/>
      <c r="H45" s="140"/>
      <c r="I45" s="140"/>
      <c r="J45" s="140" t="s">
        <v>39</v>
      </c>
      <c r="K45" s="140"/>
      <c r="L45" s="140"/>
      <c r="M45" s="140"/>
      <c r="N45" s="140"/>
      <c r="O45" s="140"/>
      <c r="P45" s="140"/>
      <c r="Q45" s="140"/>
      <c r="R45" s="140"/>
      <c r="S45" s="140"/>
      <c r="T45" s="140"/>
      <c r="U45" s="140"/>
      <c r="V45" s="3"/>
      <c r="X45" s="66"/>
      <c r="Y45" s="66"/>
      <c r="Z45" s="66"/>
      <c r="AA45" s="66"/>
      <c r="AB45" s="66"/>
      <c r="AC45" s="66"/>
      <c r="AD45" s="66"/>
      <c r="AE45" s="66"/>
      <c r="AF45" s="66"/>
      <c r="AG45" s="66"/>
      <c r="AH45" s="66"/>
      <c r="AI45" s="66"/>
      <c r="AJ45" s="66"/>
      <c r="AK45" s="66"/>
      <c r="AL45" s="66"/>
      <c r="AM45" s="66"/>
    </row>
    <row r="46" spans="1:39" s="2" customFormat="1" hidden="1" x14ac:dyDescent="0.25">
      <c r="A46" s="1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X46" s="66"/>
      <c r="Y46" s="66"/>
      <c r="Z46" s="66"/>
      <c r="AA46" s="66"/>
      <c r="AB46" s="66"/>
      <c r="AC46" s="66"/>
      <c r="AD46" s="66"/>
      <c r="AE46" s="66"/>
      <c r="AF46" s="66"/>
      <c r="AG46" s="66"/>
      <c r="AH46" s="66"/>
      <c r="AI46" s="66"/>
      <c r="AJ46" s="66"/>
      <c r="AK46" s="66"/>
      <c r="AL46" s="66"/>
      <c r="AM46" s="66"/>
    </row>
    <row r="47" spans="1:39" s="2" customFormat="1" hidden="1" x14ac:dyDescent="0.25">
      <c r="A47" s="1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X47" s="66"/>
      <c r="Y47" s="66"/>
      <c r="Z47" s="66"/>
      <c r="AA47" s="66"/>
      <c r="AB47" s="66"/>
      <c r="AC47" s="66"/>
      <c r="AD47" s="66"/>
      <c r="AE47" s="66"/>
      <c r="AF47" s="66"/>
      <c r="AG47" s="66"/>
      <c r="AH47" s="66"/>
      <c r="AI47" s="66"/>
      <c r="AJ47" s="66"/>
      <c r="AK47" s="66"/>
      <c r="AL47" s="66"/>
      <c r="AM47" s="66"/>
    </row>
    <row r="48" spans="1:39" s="2" customFormat="1" ht="30" customHeight="1" x14ac:dyDescent="0.25">
      <c r="A48" s="1"/>
      <c r="B48" s="129" t="s">
        <v>40</v>
      </c>
      <c r="C48" s="129"/>
      <c r="D48" s="129"/>
      <c r="E48" s="129"/>
      <c r="F48" s="129"/>
      <c r="G48" s="129"/>
      <c r="H48" s="129"/>
      <c r="I48" s="58"/>
      <c r="J48" s="138" t="s">
        <v>82</v>
      </c>
      <c r="K48" s="144"/>
      <c r="L48" s="144"/>
      <c r="M48" s="144"/>
      <c r="N48" s="144"/>
      <c r="O48" s="144"/>
      <c r="P48" s="144"/>
      <c r="Q48" s="144"/>
      <c r="R48" s="144"/>
      <c r="S48" s="144"/>
      <c r="T48" s="144"/>
      <c r="U48" s="144"/>
      <c r="V48" s="3"/>
      <c r="X48" s="66"/>
      <c r="Y48" s="66"/>
      <c r="Z48" s="66"/>
      <c r="AA48" s="66"/>
      <c r="AB48" s="66"/>
      <c r="AC48" s="66"/>
      <c r="AD48" s="66"/>
      <c r="AE48" s="66"/>
      <c r="AF48" s="66"/>
      <c r="AG48" s="66"/>
      <c r="AH48" s="66"/>
      <c r="AI48" s="66"/>
      <c r="AJ48" s="66"/>
      <c r="AK48" s="66"/>
      <c r="AL48" s="66"/>
      <c r="AM48" s="66"/>
    </row>
    <row r="49" spans="1:39" s="2" customFormat="1" x14ac:dyDescent="0.25">
      <c r="A49" s="1"/>
      <c r="B49" s="43"/>
      <c r="C49" s="59"/>
      <c r="D49" s="59"/>
      <c r="E49" s="60"/>
      <c r="F49" s="60"/>
      <c r="G49" s="60"/>
      <c r="H49" s="61"/>
      <c r="I49" s="62"/>
      <c r="J49" s="62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1"/>
      <c r="X49" s="66"/>
      <c r="Y49" s="66"/>
      <c r="Z49" s="66"/>
      <c r="AA49" s="66"/>
      <c r="AB49" s="66"/>
      <c r="AC49" s="66"/>
      <c r="AD49" s="66"/>
      <c r="AE49" s="66"/>
      <c r="AF49" s="66"/>
      <c r="AG49" s="66"/>
      <c r="AH49" s="66"/>
      <c r="AI49" s="66"/>
      <c r="AJ49" s="66"/>
      <c r="AK49" s="66"/>
      <c r="AL49" s="66"/>
      <c r="AM49" s="66"/>
    </row>
    <row r="50" spans="1:39" s="2" customFormat="1" x14ac:dyDescent="0.25">
      <c r="A50" s="1"/>
      <c r="B50" s="129" t="s">
        <v>38</v>
      </c>
      <c r="C50" s="129"/>
      <c r="D50" s="130" t="s">
        <v>187</v>
      </c>
      <c r="E50" s="130"/>
      <c r="F50" s="130"/>
      <c r="G50" s="130"/>
      <c r="H50" s="130"/>
      <c r="I50" s="62"/>
      <c r="J50" s="62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1"/>
      <c r="X50" s="66"/>
      <c r="Y50" s="66"/>
      <c r="Z50" s="66"/>
      <c r="AA50" s="66"/>
      <c r="AB50" s="66"/>
      <c r="AC50" s="66"/>
      <c r="AD50" s="66"/>
      <c r="AE50" s="66"/>
      <c r="AF50" s="66"/>
      <c r="AG50" s="66"/>
      <c r="AH50" s="66"/>
      <c r="AI50" s="66"/>
      <c r="AJ50" s="66"/>
      <c r="AK50" s="66"/>
      <c r="AL50" s="66"/>
      <c r="AM50" s="66"/>
    </row>
    <row r="51" spans="1:39" s="2" customFormat="1" x14ac:dyDescent="0.25">
      <c r="A51" s="1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1"/>
      <c r="X51" s="66"/>
      <c r="Y51" s="66"/>
      <c r="Z51" s="66"/>
      <c r="AA51" s="66"/>
      <c r="AB51" s="66"/>
      <c r="AC51" s="66"/>
      <c r="AD51" s="66"/>
      <c r="AE51" s="66"/>
      <c r="AF51" s="66"/>
      <c r="AG51" s="66"/>
      <c r="AH51" s="66"/>
      <c r="AI51" s="66"/>
      <c r="AJ51" s="66"/>
      <c r="AK51" s="66"/>
      <c r="AL51" s="66"/>
      <c r="AM51" s="66"/>
    </row>
    <row r="55" spans="1:39" x14ac:dyDescent="0.25">
      <c r="B55" s="139"/>
      <c r="C55" s="139"/>
      <c r="D55" s="139"/>
      <c r="E55" s="139"/>
      <c r="F55" s="139"/>
      <c r="G55" s="139"/>
      <c r="H55" s="139"/>
      <c r="I55" s="139"/>
      <c r="J55" s="139" t="s">
        <v>83</v>
      </c>
      <c r="K55" s="139"/>
      <c r="L55" s="139"/>
      <c r="M55" s="139"/>
      <c r="N55" s="139"/>
      <c r="O55" s="139"/>
      <c r="P55" s="139"/>
      <c r="Q55" s="139"/>
      <c r="R55" s="139"/>
      <c r="S55" s="139"/>
      <c r="T55" s="139"/>
      <c r="U55" s="139"/>
    </row>
  </sheetData>
  <sheetProtection formatCells="0" formatColumns="0" formatRows="0" insertColumns="0" insertRows="0" insertHyperlinks="0" deleteColumns="0" deleteRows="0" sort="0" autoFilter="0" pivotTables="0"/>
  <autoFilter ref="A8:AM28">
    <filterColumn colId="3" showButton="0"/>
  </autoFilter>
  <sortState ref="B10:U28">
    <sortCondition ref="E10:E28"/>
  </sortState>
  <mergeCells count="58">
    <mergeCell ref="J35:U35"/>
    <mergeCell ref="J36:U36"/>
    <mergeCell ref="B37:H37"/>
    <mergeCell ref="J37:U37"/>
    <mergeCell ref="B55:C55"/>
    <mergeCell ref="D55:I55"/>
    <mergeCell ref="J55:U55"/>
    <mergeCell ref="B45:C45"/>
    <mergeCell ref="D45:I45"/>
    <mergeCell ref="J45:U45"/>
    <mergeCell ref="B48:H48"/>
    <mergeCell ref="J48:U48"/>
    <mergeCell ref="B50:C50"/>
    <mergeCell ref="D50:H50"/>
    <mergeCell ref="I7:I8"/>
    <mergeCell ref="F33:O33"/>
    <mergeCell ref="K7:K8"/>
    <mergeCell ref="L7:L8"/>
    <mergeCell ref="M7:M8"/>
    <mergeCell ref="AJ4:AK6"/>
    <mergeCell ref="B39:C39"/>
    <mergeCell ref="D39:H39"/>
    <mergeCell ref="T7:T9"/>
    <mergeCell ref="U7:U9"/>
    <mergeCell ref="B9:G9"/>
    <mergeCell ref="B30:C30"/>
    <mergeCell ref="F31:O31"/>
    <mergeCell ref="F32:O32"/>
    <mergeCell ref="N7:N8"/>
    <mergeCell ref="O7:O8"/>
    <mergeCell ref="P7:P8"/>
    <mergeCell ref="Q7:Q9"/>
    <mergeCell ref="R7:R8"/>
    <mergeCell ref="S7:S8"/>
    <mergeCell ref="H7:H8"/>
    <mergeCell ref="AL4:AM6"/>
    <mergeCell ref="B5:C5"/>
    <mergeCell ref="G5:O5"/>
    <mergeCell ref="P5:U5"/>
    <mergeCell ref="B7:B8"/>
    <mergeCell ref="C7:C8"/>
    <mergeCell ref="D7:E8"/>
    <mergeCell ref="F7:F8"/>
    <mergeCell ref="G7:G8"/>
    <mergeCell ref="Y4:Y7"/>
    <mergeCell ref="Z4:Z7"/>
    <mergeCell ref="AA4:AA7"/>
    <mergeCell ref="AB4:AE6"/>
    <mergeCell ref="AF4:AG6"/>
    <mergeCell ref="AH4:AI6"/>
    <mergeCell ref="J7:J8"/>
    <mergeCell ref="B1:G1"/>
    <mergeCell ref="H1:U1"/>
    <mergeCell ref="B2:G2"/>
    <mergeCell ref="H2:U2"/>
    <mergeCell ref="B4:C4"/>
    <mergeCell ref="D4:O4"/>
    <mergeCell ref="P4:U4"/>
  </mergeCells>
  <conditionalFormatting sqref="P10:P28 H10:N28">
    <cfRule type="cellIs" dxfId="5" priority="9" operator="greaterThan">
      <formula>10</formula>
    </cfRule>
  </conditionalFormatting>
  <conditionalFormatting sqref="O56:O1048576 O1:O47">
    <cfRule type="duplicateValues" dxfId="4" priority="8"/>
  </conditionalFormatting>
  <conditionalFormatting sqref="C56:C1048576 C1:C44 C46:C47">
    <cfRule type="duplicateValues" dxfId="3" priority="7"/>
  </conditionalFormatting>
  <conditionalFormatting sqref="O48:O55">
    <cfRule type="duplicateValues" dxfId="2" priority="6"/>
  </conditionalFormatting>
  <conditionalFormatting sqref="C48:C55">
    <cfRule type="duplicateValues" dxfId="1" priority="5"/>
  </conditionalFormatting>
  <conditionalFormatting sqref="C45">
    <cfRule type="duplicateValues" dxfId="0" priority="1"/>
  </conditionalFormatting>
  <dataValidations count="1">
    <dataValidation allowBlank="1" showInputMessage="1" showErrorMessage="1" errorTitle="Không xóa dữ liệu" error="Không xóa dữ liệu" prompt="Không xóa dữ liệu" sqref="D33 Y2:AM8 X10:X28"/>
  </dataValidations>
  <pageMargins left="3.937007874015748E-2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"/>
  <sheetData/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-0.249977111117893"/>
  </sheetPr>
  <dimension ref="A1:AM51"/>
  <sheetViews>
    <sheetView workbookViewId="0">
      <pane ySplit="3" topLeftCell="A9" activePane="bottomLeft" state="frozen"/>
      <selection activeCell="P5" sqref="P5:U5"/>
      <selection pane="bottomLeft" activeCell="U17" sqref="U17"/>
    </sheetView>
  </sheetViews>
  <sheetFormatPr defaultColWidth="9" defaultRowHeight="15.75" x14ac:dyDescent="0.25"/>
  <cols>
    <col min="1" max="1" width="0.625" style="1" customWidth="1"/>
    <col min="2" max="2" width="3.625" style="1" customWidth="1"/>
    <col min="3" max="3" width="11" style="1" customWidth="1"/>
    <col min="4" max="4" width="12.125" style="1" customWidth="1"/>
    <col min="5" max="5" width="6.375" style="1" customWidth="1"/>
    <col min="6" max="6" width="8.125" style="1" customWidth="1"/>
    <col min="7" max="7" width="11.25" style="1" customWidth="1"/>
    <col min="8" max="9" width="4.375" style="1" customWidth="1"/>
    <col min="10" max="10" width="4.375" style="1" hidden="1" customWidth="1"/>
    <col min="11" max="11" width="4.375" style="1" customWidth="1"/>
    <col min="12" max="12" width="3.25" style="1" customWidth="1"/>
    <col min="13" max="13" width="3.5" style="1" customWidth="1"/>
    <col min="14" max="14" width="9" style="1" customWidth="1"/>
    <col min="15" max="15" width="9.125" style="1" hidden="1" customWidth="1"/>
    <col min="16" max="16" width="4.25" style="1" hidden="1" customWidth="1"/>
    <col min="17" max="18" width="6.5" style="1" hidden="1" customWidth="1"/>
    <col min="19" max="19" width="11.875" style="1" hidden="1" customWidth="1"/>
    <col min="20" max="20" width="10.5" style="1" customWidth="1"/>
    <col min="21" max="22" width="6.5" style="1" customWidth="1"/>
    <col min="23" max="23" width="6.5" style="2" customWidth="1"/>
    <col min="24" max="24" width="0" style="66" hidden="1" customWidth="1"/>
    <col min="25" max="25" width="9.125" style="66" bestFit="1" customWidth="1"/>
    <col min="26" max="26" width="9" style="66"/>
    <col min="27" max="27" width="10.375" style="66" bestFit="1" customWidth="1"/>
    <col min="28" max="28" width="9.125" style="66" bestFit="1" customWidth="1"/>
    <col min="29" max="39" width="9" style="66"/>
    <col min="40" max="16384" width="9" style="1"/>
  </cols>
  <sheetData>
    <row r="1" spans="2:39" ht="27.75" customHeight="1" x14ac:dyDescent="0.3">
      <c r="B1" s="109" t="s">
        <v>0</v>
      </c>
      <c r="C1" s="109"/>
      <c r="D1" s="109"/>
      <c r="E1" s="109"/>
      <c r="F1" s="109"/>
      <c r="G1" s="109"/>
      <c r="H1" s="110" t="s">
        <v>685</v>
      </c>
      <c r="I1" s="110"/>
      <c r="J1" s="110"/>
      <c r="K1" s="110"/>
      <c r="L1" s="110"/>
      <c r="M1" s="110"/>
      <c r="N1" s="110"/>
      <c r="O1" s="110"/>
      <c r="P1" s="110"/>
      <c r="Q1" s="110"/>
      <c r="R1" s="110"/>
      <c r="S1" s="110"/>
      <c r="T1" s="110"/>
      <c r="U1" s="110"/>
      <c r="V1" s="3"/>
    </row>
    <row r="2" spans="2:39" ht="25.5" customHeight="1" x14ac:dyDescent="0.25">
      <c r="B2" s="111" t="s">
        <v>1</v>
      </c>
      <c r="C2" s="111"/>
      <c r="D2" s="111"/>
      <c r="E2" s="111"/>
      <c r="F2" s="111"/>
      <c r="G2" s="111"/>
      <c r="H2" s="112" t="s">
        <v>689</v>
      </c>
      <c r="I2" s="112"/>
      <c r="J2" s="112"/>
      <c r="K2" s="112"/>
      <c r="L2" s="112"/>
      <c r="M2" s="112"/>
      <c r="N2" s="112"/>
      <c r="O2" s="112"/>
      <c r="P2" s="112"/>
      <c r="Q2" s="112"/>
      <c r="R2" s="112"/>
      <c r="S2" s="112"/>
      <c r="T2" s="112"/>
      <c r="U2" s="112"/>
      <c r="V2" s="4"/>
      <c r="W2" s="5"/>
      <c r="AE2" s="67"/>
      <c r="AF2" s="68"/>
      <c r="AG2" s="67"/>
      <c r="AH2" s="67"/>
      <c r="AI2" s="67"/>
      <c r="AJ2" s="68"/>
      <c r="AK2" s="67"/>
    </row>
    <row r="3" spans="2:39" ht="4.5" customHeight="1" x14ac:dyDescent="0.25">
      <c r="B3" s="6"/>
      <c r="C3" s="6"/>
      <c r="D3" s="6"/>
      <c r="E3" s="6"/>
      <c r="F3" s="6"/>
      <c r="G3" s="7"/>
      <c r="H3" s="7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4"/>
      <c r="W3" s="5"/>
      <c r="AF3" s="69"/>
      <c r="AJ3" s="69"/>
    </row>
    <row r="4" spans="2:39" ht="23.25" customHeight="1" x14ac:dyDescent="0.25">
      <c r="B4" s="113" t="s">
        <v>2</v>
      </c>
      <c r="C4" s="113"/>
      <c r="D4" s="114" t="s">
        <v>667</v>
      </c>
      <c r="E4" s="114"/>
      <c r="F4" s="114"/>
      <c r="G4" s="114"/>
      <c r="H4" s="114"/>
      <c r="I4" s="114"/>
      <c r="J4" s="114"/>
      <c r="K4" s="114"/>
      <c r="L4" s="114"/>
      <c r="M4" s="114"/>
      <c r="N4" s="114"/>
      <c r="O4" s="114"/>
      <c r="P4" s="141" t="s">
        <v>670</v>
      </c>
      <c r="Q4" s="141"/>
      <c r="R4" s="141"/>
      <c r="S4" s="141"/>
      <c r="T4" s="141"/>
      <c r="U4" s="141"/>
      <c r="X4" s="67"/>
      <c r="Y4" s="117" t="s">
        <v>47</v>
      </c>
      <c r="Z4" s="117" t="s">
        <v>8</v>
      </c>
      <c r="AA4" s="117" t="s">
        <v>46</v>
      </c>
      <c r="AB4" s="117" t="s">
        <v>45</v>
      </c>
      <c r="AC4" s="117"/>
      <c r="AD4" s="117"/>
      <c r="AE4" s="117"/>
      <c r="AF4" s="117" t="s">
        <v>44</v>
      </c>
      <c r="AG4" s="117"/>
      <c r="AH4" s="117" t="s">
        <v>42</v>
      </c>
      <c r="AI4" s="117"/>
      <c r="AJ4" s="117" t="s">
        <v>43</v>
      </c>
      <c r="AK4" s="117"/>
      <c r="AL4" s="117" t="s">
        <v>41</v>
      </c>
      <c r="AM4" s="117"/>
    </row>
    <row r="5" spans="2:39" ht="17.25" customHeight="1" x14ac:dyDescent="0.25">
      <c r="B5" s="118" t="s">
        <v>3</v>
      </c>
      <c r="C5" s="118"/>
      <c r="D5" s="9"/>
      <c r="G5" s="119" t="s">
        <v>692</v>
      </c>
      <c r="H5" s="119"/>
      <c r="I5" s="119"/>
      <c r="J5" s="119"/>
      <c r="K5" s="119"/>
      <c r="L5" s="119"/>
      <c r="M5" s="119"/>
      <c r="N5" s="119"/>
      <c r="O5" s="119"/>
      <c r="P5" s="119" t="s">
        <v>693</v>
      </c>
      <c r="Q5" s="119"/>
      <c r="R5" s="119"/>
      <c r="S5" s="119"/>
      <c r="T5" s="119"/>
      <c r="U5" s="119"/>
      <c r="X5" s="67"/>
      <c r="Y5" s="117"/>
      <c r="Z5" s="117"/>
      <c r="AA5" s="117"/>
      <c r="AB5" s="117"/>
      <c r="AC5" s="117"/>
      <c r="AD5" s="117"/>
      <c r="AE5" s="117"/>
      <c r="AF5" s="117"/>
      <c r="AG5" s="117"/>
      <c r="AH5" s="117"/>
      <c r="AI5" s="117"/>
      <c r="AJ5" s="117"/>
      <c r="AK5" s="117"/>
      <c r="AL5" s="117"/>
      <c r="AM5" s="117"/>
    </row>
    <row r="6" spans="2:39" ht="5.25" customHeight="1" x14ac:dyDescent="0.25"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1"/>
      <c r="P6" s="63"/>
      <c r="Q6" s="3"/>
      <c r="R6" s="3"/>
      <c r="S6" s="3"/>
      <c r="T6" s="3"/>
      <c r="U6" s="3"/>
      <c r="X6" s="67"/>
      <c r="Y6" s="117"/>
      <c r="Z6" s="117"/>
      <c r="AA6" s="117"/>
      <c r="AB6" s="117"/>
      <c r="AC6" s="117"/>
      <c r="AD6" s="117"/>
      <c r="AE6" s="117"/>
      <c r="AF6" s="117"/>
      <c r="AG6" s="117"/>
      <c r="AH6" s="117"/>
      <c r="AI6" s="117"/>
      <c r="AJ6" s="117"/>
      <c r="AK6" s="117"/>
      <c r="AL6" s="117"/>
      <c r="AM6" s="117"/>
    </row>
    <row r="7" spans="2:39" ht="31.5" customHeight="1" x14ac:dyDescent="0.25">
      <c r="B7" s="120" t="s">
        <v>4</v>
      </c>
      <c r="C7" s="122" t="s">
        <v>5</v>
      </c>
      <c r="D7" s="124" t="s">
        <v>6</v>
      </c>
      <c r="E7" s="125"/>
      <c r="F7" s="120" t="s">
        <v>7</v>
      </c>
      <c r="G7" s="120" t="s">
        <v>8</v>
      </c>
      <c r="H7" s="128" t="s">
        <v>9</v>
      </c>
      <c r="I7" s="128" t="s">
        <v>10</v>
      </c>
      <c r="J7" s="128" t="s">
        <v>11</v>
      </c>
      <c r="K7" s="128" t="s">
        <v>12</v>
      </c>
      <c r="L7" s="136" t="s">
        <v>13</v>
      </c>
      <c r="M7" s="136" t="s">
        <v>14</v>
      </c>
      <c r="N7" s="136" t="s">
        <v>15</v>
      </c>
      <c r="O7" s="137" t="s">
        <v>16</v>
      </c>
      <c r="P7" s="136" t="s">
        <v>17</v>
      </c>
      <c r="Q7" s="120" t="s">
        <v>18</v>
      </c>
      <c r="R7" s="136" t="s">
        <v>19</v>
      </c>
      <c r="S7" s="120" t="s">
        <v>20</v>
      </c>
      <c r="T7" s="120" t="s">
        <v>21</v>
      </c>
      <c r="U7" s="120" t="s">
        <v>22</v>
      </c>
      <c r="X7" s="67"/>
      <c r="Y7" s="117"/>
      <c r="Z7" s="117"/>
      <c r="AA7" s="117"/>
      <c r="AB7" s="70" t="s">
        <v>23</v>
      </c>
      <c r="AC7" s="70" t="s">
        <v>24</v>
      </c>
      <c r="AD7" s="70" t="s">
        <v>25</v>
      </c>
      <c r="AE7" s="70" t="s">
        <v>26</v>
      </c>
      <c r="AF7" s="70" t="s">
        <v>27</v>
      </c>
      <c r="AG7" s="70" t="s">
        <v>26</v>
      </c>
      <c r="AH7" s="70" t="s">
        <v>27</v>
      </c>
      <c r="AI7" s="70" t="s">
        <v>26</v>
      </c>
      <c r="AJ7" s="70" t="s">
        <v>27</v>
      </c>
      <c r="AK7" s="70" t="s">
        <v>26</v>
      </c>
      <c r="AL7" s="70" t="s">
        <v>27</v>
      </c>
      <c r="AM7" s="71" t="s">
        <v>26</v>
      </c>
    </row>
    <row r="8" spans="2:39" ht="31.5" customHeight="1" x14ac:dyDescent="0.25">
      <c r="B8" s="121"/>
      <c r="C8" s="123"/>
      <c r="D8" s="126"/>
      <c r="E8" s="127"/>
      <c r="F8" s="121"/>
      <c r="G8" s="121"/>
      <c r="H8" s="128"/>
      <c r="I8" s="128"/>
      <c r="J8" s="128"/>
      <c r="K8" s="128"/>
      <c r="L8" s="136"/>
      <c r="M8" s="136"/>
      <c r="N8" s="136"/>
      <c r="O8" s="137"/>
      <c r="P8" s="136"/>
      <c r="Q8" s="131"/>
      <c r="R8" s="136"/>
      <c r="S8" s="121"/>
      <c r="T8" s="131"/>
      <c r="U8" s="131"/>
      <c r="W8" s="12"/>
      <c r="X8" s="67"/>
      <c r="Y8" s="72" t="str">
        <f>+D4</f>
        <v>Tâm lý quản lý</v>
      </c>
      <c r="Z8" s="73" t="str">
        <f>+P4</f>
        <v>Nhóm: BSA1236 - 3</v>
      </c>
      <c r="AA8" s="74">
        <f>+$AJ$8+$AL$8+$AH$8</f>
        <v>15</v>
      </c>
      <c r="AB8" s="68">
        <f>COUNTIF($T$9:$T$84,"Khiển trách")</f>
        <v>0</v>
      </c>
      <c r="AC8" s="68">
        <f>COUNTIF($T$9:$T$84,"Cảnh cáo")</f>
        <v>0</v>
      </c>
      <c r="AD8" s="68">
        <f>COUNTIF($T$9:$T$84,"Đình chỉ thi")</f>
        <v>0</v>
      </c>
      <c r="AE8" s="75">
        <f>+($AB$8+$AC$8+$AD$8)/$AA$8*100%</f>
        <v>0</v>
      </c>
      <c r="AF8" s="68">
        <f>SUM(COUNTIF($T$9:$T$82,"Vắng"),COUNTIF($T$9:$T$82,"Vắng có phép"))</f>
        <v>0</v>
      </c>
      <c r="AG8" s="76">
        <f>+$AF$8/$AA$8</f>
        <v>0</v>
      </c>
      <c r="AH8" s="77">
        <f>COUNTIF($X$9:$X$82,"Thi lại")</f>
        <v>15</v>
      </c>
      <c r="AI8" s="76">
        <f>+$AH$8/$AA$8</f>
        <v>1</v>
      </c>
      <c r="AJ8" s="77">
        <f>COUNTIF($X$9:$X$83,"Học lại")</f>
        <v>0</v>
      </c>
      <c r="AK8" s="76">
        <f>+$AJ$8/$AA$8</f>
        <v>0</v>
      </c>
      <c r="AL8" s="68">
        <f>COUNTIF($X$10:$X$83,"Đạt")</f>
        <v>0</v>
      </c>
      <c r="AM8" s="75">
        <f>+$AL$8/$AA$8</f>
        <v>0</v>
      </c>
    </row>
    <row r="9" spans="2:39" x14ac:dyDescent="0.25">
      <c r="B9" s="132" t="s">
        <v>28</v>
      </c>
      <c r="C9" s="133"/>
      <c r="D9" s="133"/>
      <c r="E9" s="133"/>
      <c r="F9" s="133"/>
      <c r="G9" s="134"/>
      <c r="H9" s="13">
        <v>10</v>
      </c>
      <c r="I9" s="13">
        <v>10</v>
      </c>
      <c r="J9" s="14"/>
      <c r="K9" s="13">
        <v>20</v>
      </c>
      <c r="L9" s="15"/>
      <c r="M9" s="16"/>
      <c r="N9" s="16"/>
      <c r="O9" s="17"/>
      <c r="P9" s="64">
        <f>100-(H9+I9+J9+K9)</f>
        <v>60</v>
      </c>
      <c r="Q9" s="121"/>
      <c r="R9" s="18"/>
      <c r="S9" s="18"/>
      <c r="T9" s="121"/>
      <c r="U9" s="121"/>
      <c r="X9" s="67"/>
      <c r="Y9" s="78"/>
      <c r="Z9" s="78"/>
      <c r="AA9" s="78"/>
      <c r="AB9" s="78"/>
      <c r="AC9" s="78"/>
      <c r="AD9" s="78"/>
      <c r="AE9" s="78"/>
      <c r="AF9" s="78"/>
      <c r="AG9" s="78"/>
      <c r="AH9" s="78"/>
      <c r="AI9" s="78"/>
      <c r="AJ9" s="78"/>
      <c r="AK9" s="78"/>
      <c r="AL9" s="78"/>
      <c r="AM9" s="78"/>
    </row>
    <row r="10" spans="2:39" x14ac:dyDescent="0.25">
      <c r="B10" s="29">
        <v>1</v>
      </c>
      <c r="C10" s="30" t="s">
        <v>504</v>
      </c>
      <c r="D10" s="31" t="s">
        <v>505</v>
      </c>
      <c r="E10" s="32" t="s">
        <v>174</v>
      </c>
      <c r="F10" s="33" t="s">
        <v>261</v>
      </c>
      <c r="G10" s="30" t="s">
        <v>503</v>
      </c>
      <c r="H10" s="34">
        <v>9</v>
      </c>
      <c r="I10" s="34">
        <v>6</v>
      </c>
      <c r="J10" s="34" t="s">
        <v>29</v>
      </c>
      <c r="K10" s="34">
        <v>7</v>
      </c>
      <c r="L10" s="42"/>
      <c r="M10" s="42"/>
      <c r="N10" s="42"/>
      <c r="O10" s="84"/>
      <c r="P10" s="36">
        <v>1</v>
      </c>
      <c r="Q10" s="37">
        <f t="shared" ref="Q10:Q24" si="0">ROUND(SUMPRODUCT(H10:P10,$H$9:$P$9)/100,1)</f>
        <v>3.5</v>
      </c>
      <c r="R10" s="38" t="str">
        <f t="shared" ref="R10:R24" si="1"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F</v>
      </c>
      <c r="S10" s="39" t="str">
        <f t="shared" ref="S10:S24" si="2">IF($Q10&lt;4,"Kém",IF(AND($Q10&gt;=4,$Q10&lt;=5.4),"Trung bình yếu",IF(AND($Q10&gt;=5.5,$Q10&lt;=6.9),"Trung bình",IF(AND($Q10&gt;=7,$Q10&lt;=8.4),"Khá",IF(AND($Q10&gt;=8.5,$Q10&lt;=10),"Giỏi","")))))</f>
        <v>Kém</v>
      </c>
      <c r="T10" s="40" t="str">
        <f t="shared" ref="T10:T24" si="3">+IF(OR($H10=0,$I10=0,$J10=0,$K10=0),"Không đủ ĐKDT","")</f>
        <v/>
      </c>
      <c r="U10" s="41" t="s">
        <v>694</v>
      </c>
      <c r="V10" s="3"/>
      <c r="W10" s="28"/>
      <c r="X10" s="100" t="str">
        <f t="shared" ref="X10:X24" si="4">IF(T10="Không đủ ĐKDT","Học lại",IF(T10="Đình chỉ thi","Học lại",IF(AND(MID(G10,2,2)&lt;"12",T10="Vắng"),"Thi lại",IF(T10="Vắng có phép", "Thi lại",IF(AND((MID(G10,2,2)&lt;"12"),Q10&lt;4.5),"Thi lại",IF(AND((MID(G10,2,2)&lt;"16"),Q10&lt;4),"Học lại",IF(AND((MID(G10,2,2)&gt;"15"),Q10&lt;4),"Thi lại","Đạt")))))))</f>
        <v>Thi lại</v>
      </c>
      <c r="Y10" s="79"/>
      <c r="Z10" s="79"/>
      <c r="AA10" s="106"/>
      <c r="AB10" s="69"/>
      <c r="AC10" s="69"/>
      <c r="AD10" s="69"/>
      <c r="AE10" s="80"/>
      <c r="AF10" s="69"/>
      <c r="AG10" s="81"/>
      <c r="AH10" s="82"/>
      <c r="AI10" s="81"/>
      <c r="AJ10" s="82"/>
      <c r="AK10" s="81"/>
      <c r="AL10" s="69"/>
      <c r="AM10" s="80"/>
    </row>
    <row r="11" spans="2:39" x14ac:dyDescent="0.25">
      <c r="B11" s="29">
        <v>2</v>
      </c>
      <c r="C11" s="30" t="s">
        <v>515</v>
      </c>
      <c r="D11" s="31" t="s">
        <v>516</v>
      </c>
      <c r="E11" s="32" t="s">
        <v>126</v>
      </c>
      <c r="F11" s="33" t="s">
        <v>307</v>
      </c>
      <c r="G11" s="30" t="s">
        <v>503</v>
      </c>
      <c r="H11" s="34">
        <v>7</v>
      </c>
      <c r="I11" s="34">
        <v>6</v>
      </c>
      <c r="J11" s="34" t="s">
        <v>29</v>
      </c>
      <c r="K11" s="34">
        <v>6</v>
      </c>
      <c r="L11" s="42"/>
      <c r="M11" s="42"/>
      <c r="N11" s="42"/>
      <c r="O11" s="84"/>
      <c r="P11" s="36">
        <v>1</v>
      </c>
      <c r="Q11" s="37">
        <f t="shared" si="0"/>
        <v>3.1</v>
      </c>
      <c r="R11" s="38" t="str">
        <f t="shared" si="1"/>
        <v>F</v>
      </c>
      <c r="S11" s="39" t="str">
        <f t="shared" si="2"/>
        <v>Kém</v>
      </c>
      <c r="T11" s="40" t="str">
        <f t="shared" si="3"/>
        <v/>
      </c>
      <c r="U11" s="41" t="s">
        <v>694</v>
      </c>
      <c r="V11" s="3"/>
      <c r="W11" s="28"/>
      <c r="X11" s="100" t="str">
        <f t="shared" si="4"/>
        <v>Thi lại</v>
      </c>
      <c r="Y11" s="67"/>
      <c r="Z11" s="67"/>
      <c r="AA11" s="67"/>
      <c r="AB11" s="67"/>
      <c r="AC11" s="67"/>
      <c r="AD11" s="67"/>
      <c r="AE11" s="67"/>
      <c r="AF11" s="67"/>
      <c r="AG11" s="67"/>
      <c r="AH11" s="67"/>
      <c r="AI11" s="67"/>
      <c r="AJ11" s="67"/>
      <c r="AK11" s="67"/>
      <c r="AL11" s="67"/>
      <c r="AM11" s="67"/>
    </row>
    <row r="12" spans="2:39" x14ac:dyDescent="0.25">
      <c r="B12" s="29">
        <v>3</v>
      </c>
      <c r="C12" s="30" t="s">
        <v>523</v>
      </c>
      <c r="D12" s="31" t="s">
        <v>309</v>
      </c>
      <c r="E12" s="32" t="s">
        <v>235</v>
      </c>
      <c r="F12" s="33" t="s">
        <v>524</v>
      </c>
      <c r="G12" s="30" t="s">
        <v>503</v>
      </c>
      <c r="H12" s="34">
        <v>8</v>
      </c>
      <c r="I12" s="34">
        <v>6</v>
      </c>
      <c r="J12" s="34" t="s">
        <v>29</v>
      </c>
      <c r="K12" s="34">
        <v>6</v>
      </c>
      <c r="L12" s="35"/>
      <c r="M12" s="42"/>
      <c r="N12" s="42"/>
      <c r="O12" s="84"/>
      <c r="P12" s="36">
        <v>1</v>
      </c>
      <c r="Q12" s="37">
        <f t="shared" si="0"/>
        <v>3.2</v>
      </c>
      <c r="R12" s="38" t="str">
        <f t="shared" si="1"/>
        <v>F</v>
      </c>
      <c r="S12" s="39" t="str">
        <f t="shared" si="2"/>
        <v>Kém</v>
      </c>
      <c r="T12" s="40" t="str">
        <f t="shared" si="3"/>
        <v/>
      </c>
      <c r="U12" s="41" t="s">
        <v>694</v>
      </c>
      <c r="V12" s="3"/>
      <c r="W12" s="28"/>
      <c r="X12" s="100" t="str">
        <f t="shared" si="4"/>
        <v>Thi lại</v>
      </c>
      <c r="Y12" s="67"/>
      <c r="Z12" s="67"/>
      <c r="AA12" s="67"/>
      <c r="AB12" s="67"/>
      <c r="AC12" s="67"/>
      <c r="AD12" s="67"/>
      <c r="AE12" s="67"/>
      <c r="AF12" s="67"/>
      <c r="AG12" s="67"/>
      <c r="AH12" s="67"/>
      <c r="AI12" s="67"/>
      <c r="AJ12" s="67"/>
      <c r="AK12" s="67"/>
      <c r="AL12" s="67"/>
      <c r="AM12" s="67"/>
    </row>
    <row r="13" spans="2:39" x14ac:dyDescent="0.25">
      <c r="B13" s="29">
        <v>4</v>
      </c>
      <c r="C13" s="30" t="s">
        <v>525</v>
      </c>
      <c r="D13" s="31" t="s">
        <v>175</v>
      </c>
      <c r="E13" s="32" t="s">
        <v>98</v>
      </c>
      <c r="F13" s="33" t="s">
        <v>526</v>
      </c>
      <c r="G13" s="30" t="s">
        <v>503</v>
      </c>
      <c r="H13" s="34">
        <v>8</v>
      </c>
      <c r="I13" s="34">
        <v>6</v>
      </c>
      <c r="J13" s="34" t="s">
        <v>29</v>
      </c>
      <c r="K13" s="34">
        <v>7</v>
      </c>
      <c r="L13" s="42"/>
      <c r="M13" s="42"/>
      <c r="N13" s="42"/>
      <c r="O13" s="84"/>
      <c r="P13" s="36">
        <v>0</v>
      </c>
      <c r="Q13" s="37">
        <f t="shared" si="0"/>
        <v>2.8</v>
      </c>
      <c r="R13" s="38" t="str">
        <f t="shared" si="1"/>
        <v>F</v>
      </c>
      <c r="S13" s="39" t="str">
        <f t="shared" si="2"/>
        <v>Kém</v>
      </c>
      <c r="T13" s="40" t="str">
        <f t="shared" si="3"/>
        <v/>
      </c>
      <c r="U13" s="41" t="s">
        <v>694</v>
      </c>
      <c r="V13" s="3"/>
      <c r="W13" s="28"/>
      <c r="X13" s="100" t="str">
        <f t="shared" si="4"/>
        <v>Thi lại</v>
      </c>
      <c r="Y13" s="67"/>
      <c r="Z13" s="67"/>
      <c r="AA13" s="67"/>
      <c r="AB13" s="67"/>
      <c r="AC13" s="67"/>
      <c r="AD13" s="67"/>
      <c r="AE13" s="67"/>
      <c r="AF13" s="67"/>
      <c r="AG13" s="67"/>
      <c r="AH13" s="67"/>
      <c r="AI13" s="67"/>
      <c r="AJ13" s="67"/>
      <c r="AK13" s="67"/>
      <c r="AL13" s="67"/>
      <c r="AM13" s="67"/>
    </row>
    <row r="14" spans="2:39" x14ac:dyDescent="0.25">
      <c r="B14" s="29">
        <v>5</v>
      </c>
      <c r="C14" s="30" t="s">
        <v>527</v>
      </c>
      <c r="D14" s="31" t="s">
        <v>528</v>
      </c>
      <c r="E14" s="32" t="s">
        <v>71</v>
      </c>
      <c r="F14" s="33" t="s">
        <v>529</v>
      </c>
      <c r="G14" s="30" t="s">
        <v>503</v>
      </c>
      <c r="H14" s="34">
        <v>9</v>
      </c>
      <c r="I14" s="34">
        <v>7</v>
      </c>
      <c r="J14" s="34" t="s">
        <v>29</v>
      </c>
      <c r="K14" s="34">
        <v>8</v>
      </c>
      <c r="L14" s="35"/>
      <c r="M14" s="42"/>
      <c r="N14" s="42"/>
      <c r="O14" s="84"/>
      <c r="P14" s="36">
        <v>0</v>
      </c>
      <c r="Q14" s="37">
        <f t="shared" si="0"/>
        <v>3.2</v>
      </c>
      <c r="R14" s="38" t="str">
        <f t="shared" si="1"/>
        <v>F</v>
      </c>
      <c r="S14" s="39" t="str">
        <f t="shared" si="2"/>
        <v>Kém</v>
      </c>
      <c r="T14" s="40" t="str">
        <f t="shared" si="3"/>
        <v/>
      </c>
      <c r="U14" s="41" t="s">
        <v>694</v>
      </c>
      <c r="V14" s="3"/>
      <c r="W14" s="28"/>
      <c r="X14" s="100" t="str">
        <f t="shared" si="4"/>
        <v>Thi lại</v>
      </c>
      <c r="Y14" s="67"/>
      <c r="Z14" s="67"/>
      <c r="AA14" s="67"/>
      <c r="AB14" s="67"/>
      <c r="AC14" s="67"/>
      <c r="AD14" s="67"/>
      <c r="AE14" s="67"/>
      <c r="AF14" s="67"/>
      <c r="AG14" s="67"/>
      <c r="AH14" s="67"/>
      <c r="AI14" s="67"/>
      <c r="AJ14" s="67"/>
      <c r="AK14" s="67"/>
      <c r="AL14" s="67"/>
      <c r="AM14" s="67"/>
    </row>
    <row r="15" spans="2:39" x14ac:dyDescent="0.25">
      <c r="B15" s="29">
        <v>6</v>
      </c>
      <c r="C15" s="30" t="s">
        <v>530</v>
      </c>
      <c r="D15" s="31" t="s">
        <v>531</v>
      </c>
      <c r="E15" s="32" t="s">
        <v>72</v>
      </c>
      <c r="F15" s="33" t="s">
        <v>532</v>
      </c>
      <c r="G15" s="30" t="s">
        <v>503</v>
      </c>
      <c r="H15" s="34">
        <v>8</v>
      </c>
      <c r="I15" s="34">
        <v>7</v>
      </c>
      <c r="J15" s="34" t="s">
        <v>29</v>
      </c>
      <c r="K15" s="34">
        <v>7</v>
      </c>
      <c r="L15" s="42"/>
      <c r="M15" s="42"/>
      <c r="N15" s="42"/>
      <c r="O15" s="84"/>
      <c r="P15" s="36">
        <v>1</v>
      </c>
      <c r="Q15" s="37">
        <f t="shared" si="0"/>
        <v>3.5</v>
      </c>
      <c r="R15" s="38" t="str">
        <f t="shared" si="1"/>
        <v>F</v>
      </c>
      <c r="S15" s="39" t="str">
        <f t="shared" si="2"/>
        <v>Kém</v>
      </c>
      <c r="T15" s="40" t="str">
        <f t="shared" si="3"/>
        <v/>
      </c>
      <c r="U15" s="41" t="s">
        <v>694</v>
      </c>
      <c r="V15" s="3"/>
      <c r="W15" s="28"/>
      <c r="X15" s="100" t="str">
        <f t="shared" si="4"/>
        <v>Thi lại</v>
      </c>
      <c r="Y15" s="67"/>
      <c r="Z15" s="67"/>
      <c r="AA15" s="67"/>
      <c r="AB15" s="67"/>
      <c r="AC15" s="67"/>
      <c r="AD15" s="67"/>
      <c r="AE15" s="67"/>
      <c r="AF15" s="67"/>
      <c r="AG15" s="67"/>
      <c r="AH15" s="67"/>
      <c r="AI15" s="67"/>
      <c r="AJ15" s="67"/>
      <c r="AK15" s="67"/>
      <c r="AL15" s="67"/>
      <c r="AM15" s="67"/>
    </row>
    <row r="16" spans="2:39" x14ac:dyDescent="0.25">
      <c r="B16" s="29">
        <v>7</v>
      </c>
      <c r="C16" s="30" t="s">
        <v>533</v>
      </c>
      <c r="D16" s="31" t="s">
        <v>55</v>
      </c>
      <c r="E16" s="32" t="s">
        <v>127</v>
      </c>
      <c r="F16" s="33" t="s">
        <v>534</v>
      </c>
      <c r="G16" s="30" t="s">
        <v>503</v>
      </c>
      <c r="H16" s="34">
        <v>9</v>
      </c>
      <c r="I16" s="34">
        <v>6</v>
      </c>
      <c r="J16" s="34" t="s">
        <v>29</v>
      </c>
      <c r="K16" s="34">
        <v>8</v>
      </c>
      <c r="L16" s="42"/>
      <c r="M16" s="42"/>
      <c r="N16" s="42"/>
      <c r="O16" s="84"/>
      <c r="P16" s="36">
        <v>0</v>
      </c>
      <c r="Q16" s="37">
        <f t="shared" si="0"/>
        <v>3.1</v>
      </c>
      <c r="R16" s="38" t="str">
        <f t="shared" si="1"/>
        <v>F</v>
      </c>
      <c r="S16" s="39" t="str">
        <f t="shared" si="2"/>
        <v>Kém</v>
      </c>
      <c r="T16" s="40" t="str">
        <f t="shared" si="3"/>
        <v/>
      </c>
      <c r="U16" s="41" t="s">
        <v>694</v>
      </c>
      <c r="V16" s="3"/>
      <c r="W16" s="28"/>
      <c r="X16" s="100" t="str">
        <f t="shared" si="4"/>
        <v>Thi lại</v>
      </c>
      <c r="Y16" s="67"/>
      <c r="Z16" s="67"/>
      <c r="AA16" s="67"/>
      <c r="AB16" s="67"/>
      <c r="AC16" s="67"/>
      <c r="AD16" s="67"/>
      <c r="AE16" s="67"/>
      <c r="AF16" s="67"/>
      <c r="AG16" s="67"/>
      <c r="AH16" s="67"/>
      <c r="AI16" s="67"/>
      <c r="AJ16" s="67"/>
      <c r="AK16" s="67"/>
      <c r="AL16" s="67"/>
      <c r="AM16" s="67"/>
    </row>
    <row r="17" spans="1:39" x14ac:dyDescent="0.25">
      <c r="B17" s="29">
        <v>8</v>
      </c>
      <c r="C17" s="30" t="s">
        <v>535</v>
      </c>
      <c r="D17" s="31" t="s">
        <v>61</v>
      </c>
      <c r="E17" s="32" t="s">
        <v>99</v>
      </c>
      <c r="F17" s="33" t="s">
        <v>216</v>
      </c>
      <c r="G17" s="30" t="s">
        <v>503</v>
      </c>
      <c r="H17" s="34">
        <v>8</v>
      </c>
      <c r="I17" s="34">
        <v>7</v>
      </c>
      <c r="J17" s="34" t="s">
        <v>29</v>
      </c>
      <c r="K17" s="34">
        <v>7</v>
      </c>
      <c r="L17" s="35"/>
      <c r="M17" s="42"/>
      <c r="N17" s="42"/>
      <c r="O17" s="84"/>
      <c r="P17" s="36">
        <v>0</v>
      </c>
      <c r="Q17" s="37">
        <f t="shared" si="0"/>
        <v>2.9</v>
      </c>
      <c r="R17" s="38" t="str">
        <f t="shared" si="1"/>
        <v>F</v>
      </c>
      <c r="S17" s="39" t="str">
        <f t="shared" si="2"/>
        <v>Kém</v>
      </c>
      <c r="T17" s="40" t="str">
        <f t="shared" si="3"/>
        <v/>
      </c>
      <c r="U17" s="41" t="s">
        <v>694</v>
      </c>
      <c r="V17" s="3"/>
      <c r="W17" s="28"/>
      <c r="X17" s="100" t="str">
        <f t="shared" si="4"/>
        <v>Thi lại</v>
      </c>
      <c r="Y17" s="67"/>
      <c r="Z17" s="67"/>
      <c r="AA17" s="67"/>
      <c r="AB17" s="67"/>
      <c r="AC17" s="67"/>
      <c r="AD17" s="67"/>
      <c r="AE17" s="67"/>
      <c r="AF17" s="67"/>
      <c r="AG17" s="67"/>
      <c r="AH17" s="67"/>
      <c r="AI17" s="67"/>
      <c r="AJ17" s="67"/>
      <c r="AK17" s="67"/>
      <c r="AL17" s="67"/>
      <c r="AM17" s="67"/>
    </row>
    <row r="18" spans="1:39" x14ac:dyDescent="0.25">
      <c r="B18" s="29">
        <v>9</v>
      </c>
      <c r="C18" s="30" t="s">
        <v>536</v>
      </c>
      <c r="D18" s="31" t="s">
        <v>314</v>
      </c>
      <c r="E18" s="32" t="s">
        <v>170</v>
      </c>
      <c r="F18" s="33" t="s">
        <v>537</v>
      </c>
      <c r="G18" s="30" t="s">
        <v>503</v>
      </c>
      <c r="H18" s="34">
        <v>8</v>
      </c>
      <c r="I18" s="34">
        <v>6</v>
      </c>
      <c r="J18" s="34" t="s">
        <v>29</v>
      </c>
      <c r="K18" s="34">
        <v>7</v>
      </c>
      <c r="L18" s="35"/>
      <c r="M18" s="42"/>
      <c r="N18" s="42"/>
      <c r="O18" s="84"/>
      <c r="P18" s="36">
        <v>1</v>
      </c>
      <c r="Q18" s="37">
        <f t="shared" si="0"/>
        <v>3.4</v>
      </c>
      <c r="R18" s="38" t="str">
        <f t="shared" si="1"/>
        <v>F</v>
      </c>
      <c r="S18" s="39" t="str">
        <f t="shared" si="2"/>
        <v>Kém</v>
      </c>
      <c r="T18" s="40" t="str">
        <f t="shared" si="3"/>
        <v/>
      </c>
      <c r="U18" s="41" t="s">
        <v>694</v>
      </c>
      <c r="V18" s="3"/>
      <c r="W18" s="28"/>
      <c r="X18" s="100" t="str">
        <f t="shared" si="4"/>
        <v>Thi lại</v>
      </c>
      <c r="Y18" s="67"/>
      <c r="Z18" s="67"/>
      <c r="AA18" s="67"/>
      <c r="AB18" s="67"/>
      <c r="AC18" s="67"/>
      <c r="AD18" s="67"/>
      <c r="AE18" s="67"/>
      <c r="AF18" s="67"/>
      <c r="AG18" s="67"/>
      <c r="AH18" s="67"/>
      <c r="AI18" s="67"/>
      <c r="AJ18" s="67"/>
      <c r="AK18" s="67"/>
      <c r="AL18" s="67"/>
      <c r="AM18" s="67"/>
    </row>
    <row r="19" spans="1:39" x14ac:dyDescent="0.25">
      <c r="B19" s="29">
        <v>10</v>
      </c>
      <c r="C19" s="30" t="s">
        <v>538</v>
      </c>
      <c r="D19" s="31" t="s">
        <v>539</v>
      </c>
      <c r="E19" s="32" t="s">
        <v>129</v>
      </c>
      <c r="F19" s="33" t="s">
        <v>289</v>
      </c>
      <c r="G19" s="30" t="s">
        <v>503</v>
      </c>
      <c r="H19" s="34">
        <v>9</v>
      </c>
      <c r="I19" s="34">
        <v>6</v>
      </c>
      <c r="J19" s="34" t="s">
        <v>29</v>
      </c>
      <c r="K19" s="34">
        <v>7</v>
      </c>
      <c r="L19" s="35"/>
      <c r="M19" s="42"/>
      <c r="N19" s="42"/>
      <c r="O19" s="84"/>
      <c r="P19" s="36">
        <v>1</v>
      </c>
      <c r="Q19" s="37">
        <f t="shared" si="0"/>
        <v>3.5</v>
      </c>
      <c r="R19" s="38" t="str">
        <f t="shared" si="1"/>
        <v>F</v>
      </c>
      <c r="S19" s="39" t="str">
        <f t="shared" si="2"/>
        <v>Kém</v>
      </c>
      <c r="T19" s="40" t="str">
        <f t="shared" si="3"/>
        <v/>
      </c>
      <c r="U19" s="41" t="s">
        <v>694</v>
      </c>
      <c r="V19" s="3"/>
      <c r="W19" s="28"/>
      <c r="X19" s="100" t="str">
        <f t="shared" si="4"/>
        <v>Thi lại</v>
      </c>
      <c r="Y19" s="67"/>
      <c r="Z19" s="67"/>
      <c r="AA19" s="67"/>
      <c r="AB19" s="67"/>
      <c r="AC19" s="67"/>
      <c r="AD19" s="67"/>
      <c r="AE19" s="67"/>
      <c r="AF19" s="67"/>
      <c r="AG19" s="67"/>
      <c r="AH19" s="67"/>
      <c r="AI19" s="67"/>
      <c r="AJ19" s="67"/>
      <c r="AK19" s="67"/>
      <c r="AL19" s="67"/>
      <c r="AM19" s="67"/>
    </row>
    <row r="20" spans="1:39" x14ac:dyDescent="0.25">
      <c r="B20" s="29">
        <v>11</v>
      </c>
      <c r="C20" s="30" t="s">
        <v>548</v>
      </c>
      <c r="D20" s="31" t="s">
        <v>549</v>
      </c>
      <c r="E20" s="32" t="s">
        <v>79</v>
      </c>
      <c r="F20" s="33" t="s">
        <v>550</v>
      </c>
      <c r="G20" s="30" t="s">
        <v>503</v>
      </c>
      <c r="H20" s="34">
        <v>8</v>
      </c>
      <c r="I20" s="34">
        <v>6</v>
      </c>
      <c r="J20" s="34" t="s">
        <v>29</v>
      </c>
      <c r="K20" s="34">
        <v>6</v>
      </c>
      <c r="L20" s="35"/>
      <c r="M20" s="42"/>
      <c r="N20" s="42"/>
      <c r="O20" s="84"/>
      <c r="P20" s="36">
        <v>0</v>
      </c>
      <c r="Q20" s="37">
        <f t="shared" si="0"/>
        <v>2.6</v>
      </c>
      <c r="R20" s="38" t="str">
        <f t="shared" si="1"/>
        <v>F</v>
      </c>
      <c r="S20" s="39" t="str">
        <f t="shared" si="2"/>
        <v>Kém</v>
      </c>
      <c r="T20" s="40" t="str">
        <f t="shared" si="3"/>
        <v/>
      </c>
      <c r="U20" s="41" t="s">
        <v>694</v>
      </c>
      <c r="V20" s="3"/>
      <c r="W20" s="28"/>
      <c r="X20" s="100" t="str">
        <f t="shared" si="4"/>
        <v>Thi lại</v>
      </c>
      <c r="Y20" s="67"/>
      <c r="Z20" s="67"/>
      <c r="AA20" s="67"/>
      <c r="AB20" s="67"/>
      <c r="AC20" s="67"/>
      <c r="AD20" s="67"/>
      <c r="AE20" s="67"/>
      <c r="AF20" s="67"/>
      <c r="AG20" s="67"/>
      <c r="AH20" s="67"/>
      <c r="AI20" s="67"/>
      <c r="AJ20" s="67"/>
      <c r="AK20" s="67"/>
      <c r="AL20" s="67"/>
      <c r="AM20" s="67"/>
    </row>
    <row r="21" spans="1:39" x14ac:dyDescent="0.25">
      <c r="B21" s="29">
        <v>12</v>
      </c>
      <c r="C21" s="30" t="s">
        <v>544</v>
      </c>
      <c r="D21" s="31" t="s">
        <v>67</v>
      </c>
      <c r="E21" s="32" t="s">
        <v>109</v>
      </c>
      <c r="F21" s="33" t="s">
        <v>545</v>
      </c>
      <c r="G21" s="30" t="s">
        <v>503</v>
      </c>
      <c r="H21" s="34">
        <v>9</v>
      </c>
      <c r="I21" s="34">
        <v>6</v>
      </c>
      <c r="J21" s="34" t="s">
        <v>29</v>
      </c>
      <c r="K21" s="34">
        <v>8</v>
      </c>
      <c r="L21" s="35"/>
      <c r="M21" s="42"/>
      <c r="N21" s="42"/>
      <c r="O21" s="84"/>
      <c r="P21" s="36">
        <v>0</v>
      </c>
      <c r="Q21" s="37">
        <f t="shared" si="0"/>
        <v>3.1</v>
      </c>
      <c r="R21" s="38" t="str">
        <f t="shared" si="1"/>
        <v>F</v>
      </c>
      <c r="S21" s="39" t="str">
        <f t="shared" si="2"/>
        <v>Kém</v>
      </c>
      <c r="T21" s="40" t="str">
        <f t="shared" si="3"/>
        <v/>
      </c>
      <c r="U21" s="41" t="s">
        <v>694</v>
      </c>
      <c r="V21" s="3"/>
      <c r="W21" s="28"/>
      <c r="X21" s="100" t="str">
        <f t="shared" si="4"/>
        <v>Thi lại</v>
      </c>
      <c r="Y21" s="67"/>
      <c r="Z21" s="67"/>
      <c r="AA21" s="67"/>
      <c r="AB21" s="67"/>
      <c r="AC21" s="67"/>
      <c r="AD21" s="67"/>
      <c r="AE21" s="67"/>
      <c r="AF21" s="67"/>
      <c r="AG21" s="67"/>
      <c r="AH21" s="67"/>
      <c r="AI21" s="67"/>
      <c r="AJ21" s="67"/>
      <c r="AK21" s="67"/>
      <c r="AL21" s="67"/>
      <c r="AM21" s="67"/>
    </row>
    <row r="22" spans="1:39" x14ac:dyDescent="0.25">
      <c r="B22" s="29">
        <v>13</v>
      </c>
      <c r="C22" s="30" t="s">
        <v>541</v>
      </c>
      <c r="D22" s="31" t="s">
        <v>542</v>
      </c>
      <c r="E22" s="32" t="s">
        <v>109</v>
      </c>
      <c r="F22" s="33" t="s">
        <v>543</v>
      </c>
      <c r="G22" s="30" t="s">
        <v>503</v>
      </c>
      <c r="H22" s="34">
        <v>9</v>
      </c>
      <c r="I22" s="34">
        <v>7</v>
      </c>
      <c r="J22" s="34" t="s">
        <v>29</v>
      </c>
      <c r="K22" s="34">
        <v>8</v>
      </c>
      <c r="L22" s="35"/>
      <c r="M22" s="42"/>
      <c r="N22" s="42"/>
      <c r="O22" s="84"/>
      <c r="P22" s="36">
        <v>0</v>
      </c>
      <c r="Q22" s="37">
        <f t="shared" si="0"/>
        <v>3.2</v>
      </c>
      <c r="R22" s="38" t="str">
        <f t="shared" si="1"/>
        <v>F</v>
      </c>
      <c r="S22" s="39" t="str">
        <f t="shared" si="2"/>
        <v>Kém</v>
      </c>
      <c r="T22" s="40" t="str">
        <f t="shared" si="3"/>
        <v/>
      </c>
      <c r="U22" s="41" t="s">
        <v>694</v>
      </c>
      <c r="V22" s="3"/>
      <c r="W22" s="28"/>
      <c r="X22" s="100" t="str">
        <f t="shared" si="4"/>
        <v>Thi lại</v>
      </c>
      <c r="Y22" s="67"/>
      <c r="Z22" s="67"/>
      <c r="AA22" s="67"/>
      <c r="AB22" s="67"/>
      <c r="AC22" s="67"/>
      <c r="AD22" s="67"/>
      <c r="AE22" s="67"/>
      <c r="AF22" s="67"/>
      <c r="AG22" s="67"/>
      <c r="AH22" s="67"/>
      <c r="AI22" s="67"/>
      <c r="AJ22" s="67"/>
      <c r="AK22" s="67"/>
      <c r="AL22" s="67"/>
      <c r="AM22" s="67"/>
    </row>
    <row r="23" spans="1:39" x14ac:dyDescent="0.25">
      <c r="B23" s="29">
        <v>14</v>
      </c>
      <c r="C23" s="30" t="s">
        <v>546</v>
      </c>
      <c r="D23" s="31" t="s">
        <v>547</v>
      </c>
      <c r="E23" s="32" t="s">
        <v>182</v>
      </c>
      <c r="F23" s="33" t="s">
        <v>322</v>
      </c>
      <c r="G23" s="30" t="s">
        <v>503</v>
      </c>
      <c r="H23" s="34">
        <v>9</v>
      </c>
      <c r="I23" s="34">
        <v>6</v>
      </c>
      <c r="J23" s="34" t="s">
        <v>29</v>
      </c>
      <c r="K23" s="34">
        <v>7</v>
      </c>
      <c r="L23" s="42"/>
      <c r="M23" s="42"/>
      <c r="N23" s="42"/>
      <c r="O23" s="84"/>
      <c r="P23" s="36">
        <v>0</v>
      </c>
      <c r="Q23" s="37">
        <f t="shared" si="0"/>
        <v>2.9</v>
      </c>
      <c r="R23" s="38" t="str">
        <f t="shared" si="1"/>
        <v>F</v>
      </c>
      <c r="S23" s="39" t="str">
        <f t="shared" si="2"/>
        <v>Kém</v>
      </c>
      <c r="T23" s="40" t="str">
        <f t="shared" si="3"/>
        <v/>
      </c>
      <c r="U23" s="41" t="s">
        <v>694</v>
      </c>
      <c r="V23" s="3"/>
      <c r="W23" s="28"/>
      <c r="X23" s="100" t="str">
        <f t="shared" si="4"/>
        <v>Thi lại</v>
      </c>
      <c r="Y23" s="67"/>
      <c r="Z23" s="67"/>
      <c r="AA23" s="67"/>
      <c r="AB23" s="67"/>
      <c r="AC23" s="67"/>
      <c r="AD23" s="67"/>
      <c r="AE23" s="67"/>
      <c r="AF23" s="67"/>
      <c r="AG23" s="67"/>
      <c r="AH23" s="67"/>
      <c r="AI23" s="67"/>
      <c r="AJ23" s="67"/>
      <c r="AK23" s="67"/>
      <c r="AL23" s="67"/>
      <c r="AM23" s="67"/>
    </row>
    <row r="24" spans="1:39" x14ac:dyDescent="0.25">
      <c r="B24" s="29">
        <v>15</v>
      </c>
      <c r="C24" s="30" t="s">
        <v>553</v>
      </c>
      <c r="D24" s="31" t="s">
        <v>554</v>
      </c>
      <c r="E24" s="32" t="s">
        <v>555</v>
      </c>
      <c r="F24" s="33" t="s">
        <v>556</v>
      </c>
      <c r="G24" s="30" t="s">
        <v>503</v>
      </c>
      <c r="H24" s="34">
        <v>9</v>
      </c>
      <c r="I24" s="34">
        <v>7</v>
      </c>
      <c r="J24" s="34" t="s">
        <v>29</v>
      </c>
      <c r="K24" s="34">
        <v>7</v>
      </c>
      <c r="L24" s="42"/>
      <c r="M24" s="42"/>
      <c r="N24" s="42"/>
      <c r="O24" s="84"/>
      <c r="P24" s="36">
        <v>0</v>
      </c>
      <c r="Q24" s="37">
        <f t="shared" si="0"/>
        <v>3</v>
      </c>
      <c r="R24" s="38" t="str">
        <f t="shared" si="1"/>
        <v>F</v>
      </c>
      <c r="S24" s="39" t="str">
        <f t="shared" si="2"/>
        <v>Kém</v>
      </c>
      <c r="T24" s="40" t="str">
        <f t="shared" si="3"/>
        <v/>
      </c>
      <c r="U24" s="41" t="s">
        <v>694</v>
      </c>
      <c r="V24" s="3"/>
      <c r="W24" s="28"/>
      <c r="X24" s="100" t="str">
        <f t="shared" si="4"/>
        <v>Thi lại</v>
      </c>
      <c r="Y24" s="67"/>
      <c r="Z24" s="67"/>
      <c r="AA24" s="67"/>
      <c r="AB24" s="67"/>
      <c r="AC24" s="67"/>
      <c r="AD24" s="67"/>
      <c r="AE24" s="67"/>
      <c r="AF24" s="67"/>
      <c r="AG24" s="67"/>
      <c r="AH24" s="67"/>
      <c r="AI24" s="67"/>
      <c r="AJ24" s="67"/>
      <c r="AK24" s="67"/>
      <c r="AL24" s="67"/>
      <c r="AM24" s="67"/>
    </row>
    <row r="25" spans="1:39" ht="16.5" x14ac:dyDescent="0.25">
      <c r="A25" s="2"/>
      <c r="B25" s="43"/>
      <c r="C25" s="44"/>
      <c r="D25" s="44"/>
      <c r="E25" s="45"/>
      <c r="F25" s="45"/>
      <c r="G25" s="45"/>
      <c r="H25" s="46"/>
      <c r="I25" s="47"/>
      <c r="J25" s="47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3"/>
    </row>
    <row r="26" spans="1:39" ht="16.5" hidden="1" x14ac:dyDescent="0.25">
      <c r="A26" s="2"/>
      <c r="B26" s="135" t="s">
        <v>30</v>
      </c>
      <c r="C26" s="135"/>
      <c r="D26" s="44"/>
      <c r="E26" s="45"/>
      <c r="F26" s="45"/>
      <c r="G26" s="45"/>
      <c r="H26" s="46"/>
      <c r="I26" s="47"/>
      <c r="J26" s="47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3"/>
    </row>
    <row r="27" spans="1:39" hidden="1" x14ac:dyDescent="0.25">
      <c r="A27" s="2"/>
      <c r="B27" s="49" t="s">
        <v>31</v>
      </c>
      <c r="C27" s="49"/>
      <c r="D27" s="50">
        <f>+$AA$8</f>
        <v>15</v>
      </c>
      <c r="E27" s="51" t="s">
        <v>32</v>
      </c>
      <c r="F27" s="142" t="s">
        <v>33</v>
      </c>
      <c r="G27" s="142"/>
      <c r="H27" s="142"/>
      <c r="I27" s="142"/>
      <c r="J27" s="142"/>
      <c r="K27" s="142"/>
      <c r="L27" s="142"/>
      <c r="M27" s="142"/>
      <c r="N27" s="142"/>
      <c r="O27" s="142"/>
      <c r="P27" s="52">
        <f>$AA$8 -COUNTIF($T$9:$T$214,"Vắng") -COUNTIF($T$9:$T$214,"Vắng có phép") - COUNTIF($T$9:$T$214,"Đình chỉ thi") - COUNTIF($T$9:$T$214,"Không đủ ĐKDT")</f>
        <v>15</v>
      </c>
      <c r="Q27" s="52"/>
      <c r="R27" s="52"/>
      <c r="S27" s="53"/>
      <c r="T27" s="54" t="s">
        <v>32</v>
      </c>
      <c r="U27" s="53"/>
      <c r="V27" s="3"/>
    </row>
    <row r="28" spans="1:39" hidden="1" x14ac:dyDescent="0.25">
      <c r="A28" s="2"/>
      <c r="B28" s="49" t="s">
        <v>34</v>
      </c>
      <c r="C28" s="49"/>
      <c r="D28" s="50">
        <f>+$AL$8</f>
        <v>0</v>
      </c>
      <c r="E28" s="51" t="s">
        <v>32</v>
      </c>
      <c r="F28" s="142" t="s">
        <v>35</v>
      </c>
      <c r="G28" s="142"/>
      <c r="H28" s="142"/>
      <c r="I28" s="142"/>
      <c r="J28" s="142"/>
      <c r="K28" s="142"/>
      <c r="L28" s="142"/>
      <c r="M28" s="142"/>
      <c r="N28" s="142"/>
      <c r="O28" s="142"/>
      <c r="P28" s="55">
        <f>COUNTIF($T$9:$T$90,"Vắng")</f>
        <v>0</v>
      </c>
      <c r="Q28" s="55"/>
      <c r="R28" s="55"/>
      <c r="S28" s="56"/>
      <c r="T28" s="54" t="s">
        <v>32</v>
      </c>
      <c r="U28" s="56"/>
      <c r="V28" s="3"/>
    </row>
    <row r="29" spans="1:39" hidden="1" x14ac:dyDescent="0.25">
      <c r="A29" s="2"/>
      <c r="B29" s="49" t="s">
        <v>48</v>
      </c>
      <c r="C29" s="49"/>
      <c r="D29" s="65">
        <f>COUNTIF(X10:X24,"Học lại")</f>
        <v>0</v>
      </c>
      <c r="E29" s="51" t="s">
        <v>32</v>
      </c>
      <c r="F29" s="142" t="s">
        <v>49</v>
      </c>
      <c r="G29" s="142"/>
      <c r="H29" s="142"/>
      <c r="I29" s="142"/>
      <c r="J29" s="142"/>
      <c r="K29" s="142"/>
      <c r="L29" s="142"/>
      <c r="M29" s="142"/>
      <c r="N29" s="142"/>
      <c r="O29" s="142"/>
      <c r="P29" s="52">
        <f>COUNTIF($T$9:$T$90,"Vắng có phép")</f>
        <v>0</v>
      </c>
      <c r="Q29" s="52"/>
      <c r="R29" s="52"/>
      <c r="S29" s="53"/>
      <c r="T29" s="54" t="s">
        <v>32</v>
      </c>
      <c r="U29" s="53"/>
      <c r="V29" s="3"/>
    </row>
    <row r="30" spans="1:39" ht="16.5" hidden="1" x14ac:dyDescent="0.25">
      <c r="A30" s="2"/>
      <c r="B30" s="43"/>
      <c r="C30" s="44"/>
      <c r="D30" s="44"/>
      <c r="E30" s="45"/>
      <c r="F30" s="45"/>
      <c r="G30" s="45"/>
      <c r="H30" s="46"/>
      <c r="I30" s="47"/>
      <c r="J30" s="47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3"/>
    </row>
    <row r="31" spans="1:39" hidden="1" x14ac:dyDescent="0.25">
      <c r="B31" s="85" t="s">
        <v>50</v>
      </c>
      <c r="C31" s="85"/>
      <c r="D31" s="86">
        <f>COUNTIF(X10:X24,"Thi lại")</f>
        <v>15</v>
      </c>
      <c r="E31" s="87" t="s">
        <v>32</v>
      </c>
      <c r="F31" s="3"/>
      <c r="G31" s="3"/>
      <c r="H31" s="3"/>
      <c r="I31" s="3"/>
      <c r="J31" s="143"/>
      <c r="K31" s="143"/>
      <c r="L31" s="143"/>
      <c r="M31" s="143"/>
      <c r="N31" s="143"/>
      <c r="O31" s="143"/>
      <c r="P31" s="143"/>
      <c r="Q31" s="143"/>
      <c r="R31" s="143"/>
      <c r="S31" s="143"/>
      <c r="T31" s="143"/>
      <c r="U31" s="143"/>
      <c r="V31" s="3"/>
    </row>
    <row r="32" spans="1:39" hidden="1" x14ac:dyDescent="0.25">
      <c r="B32" s="85"/>
      <c r="C32" s="85"/>
      <c r="D32" s="86"/>
      <c r="E32" s="87"/>
      <c r="F32" s="3"/>
      <c r="G32" s="3"/>
      <c r="H32" s="3"/>
      <c r="I32" s="3"/>
      <c r="J32" s="143" t="s">
        <v>673</v>
      </c>
      <c r="K32" s="143"/>
      <c r="L32" s="143"/>
      <c r="M32" s="143"/>
      <c r="N32" s="143"/>
      <c r="O32" s="143"/>
      <c r="P32" s="143"/>
      <c r="Q32" s="143"/>
      <c r="R32" s="143"/>
      <c r="S32" s="143"/>
      <c r="T32" s="143"/>
      <c r="U32" s="143"/>
      <c r="V32" s="3"/>
    </row>
    <row r="33" spans="1:39" hidden="1" x14ac:dyDescent="0.25">
      <c r="A33" s="57"/>
      <c r="B33" s="129" t="s">
        <v>36</v>
      </c>
      <c r="C33" s="129"/>
      <c r="D33" s="129"/>
      <c r="E33" s="129"/>
      <c r="F33" s="129"/>
      <c r="G33" s="129"/>
      <c r="H33" s="129"/>
      <c r="I33" s="58"/>
      <c r="J33" s="144" t="s">
        <v>37</v>
      </c>
      <c r="K33" s="144"/>
      <c r="L33" s="144"/>
      <c r="M33" s="144"/>
      <c r="N33" s="144"/>
      <c r="O33" s="144"/>
      <c r="P33" s="144"/>
      <c r="Q33" s="144"/>
      <c r="R33" s="144"/>
      <c r="S33" s="144"/>
      <c r="T33" s="144"/>
      <c r="U33" s="144"/>
      <c r="V33" s="3"/>
    </row>
    <row r="34" spans="1:39" hidden="1" x14ac:dyDescent="0.25">
      <c r="A34" s="2"/>
      <c r="B34" s="43"/>
      <c r="C34" s="59"/>
      <c r="D34" s="59"/>
      <c r="E34" s="60"/>
      <c r="F34" s="60"/>
      <c r="G34" s="60"/>
      <c r="H34" s="61"/>
      <c r="I34" s="62"/>
      <c r="J34" s="62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</row>
    <row r="35" spans="1:39" s="2" customFormat="1" hidden="1" x14ac:dyDescent="0.25">
      <c r="B35" s="129" t="s">
        <v>38</v>
      </c>
      <c r="C35" s="129"/>
      <c r="D35" s="130" t="s">
        <v>676</v>
      </c>
      <c r="E35" s="130"/>
      <c r="F35" s="130"/>
      <c r="G35" s="130"/>
      <c r="H35" s="130"/>
      <c r="I35" s="62"/>
      <c r="J35" s="62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3"/>
      <c r="X35" s="66"/>
      <c r="Y35" s="66"/>
      <c r="Z35" s="66"/>
      <c r="AA35" s="66"/>
      <c r="AB35" s="66"/>
      <c r="AC35" s="66"/>
      <c r="AD35" s="66"/>
      <c r="AE35" s="66"/>
      <c r="AF35" s="66"/>
      <c r="AG35" s="66"/>
      <c r="AH35" s="66"/>
      <c r="AI35" s="66"/>
      <c r="AJ35" s="66"/>
      <c r="AK35" s="66"/>
      <c r="AL35" s="66"/>
      <c r="AM35" s="66"/>
    </row>
    <row r="36" spans="1:39" s="2" customFormat="1" hidden="1" x14ac:dyDescent="0.25">
      <c r="A36" s="1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X36" s="66"/>
      <c r="Y36" s="66"/>
      <c r="Z36" s="66"/>
      <c r="AA36" s="66"/>
      <c r="AB36" s="66"/>
      <c r="AC36" s="66"/>
      <c r="AD36" s="66"/>
      <c r="AE36" s="66"/>
      <c r="AF36" s="66"/>
      <c r="AG36" s="66"/>
      <c r="AH36" s="66"/>
      <c r="AI36" s="66"/>
      <c r="AJ36" s="66"/>
      <c r="AK36" s="66"/>
      <c r="AL36" s="66"/>
      <c r="AM36" s="66"/>
    </row>
    <row r="37" spans="1:39" s="2" customFormat="1" hidden="1" x14ac:dyDescent="0.25">
      <c r="A37" s="1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X37" s="66"/>
      <c r="Y37" s="66"/>
      <c r="Z37" s="66"/>
      <c r="AA37" s="66"/>
      <c r="AB37" s="66"/>
      <c r="AC37" s="66"/>
      <c r="AD37" s="66"/>
      <c r="AE37" s="66"/>
      <c r="AF37" s="66"/>
      <c r="AG37" s="66"/>
      <c r="AH37" s="66"/>
      <c r="AI37" s="66"/>
      <c r="AJ37" s="66"/>
      <c r="AK37" s="66"/>
      <c r="AL37" s="66"/>
      <c r="AM37" s="66"/>
    </row>
    <row r="38" spans="1:39" s="2" customFormat="1" hidden="1" x14ac:dyDescent="0.25">
      <c r="A38" s="1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X38" s="66"/>
      <c r="Y38" s="66"/>
      <c r="Z38" s="66"/>
      <c r="AA38" s="66"/>
      <c r="AB38" s="66"/>
      <c r="AC38" s="66"/>
      <c r="AD38" s="66"/>
      <c r="AE38" s="66"/>
      <c r="AF38" s="66"/>
      <c r="AG38" s="66"/>
      <c r="AH38" s="66"/>
      <c r="AI38" s="66"/>
      <c r="AJ38" s="66"/>
      <c r="AK38" s="66"/>
      <c r="AL38" s="66"/>
      <c r="AM38" s="66"/>
    </row>
    <row r="39" spans="1:39" s="2" customFormat="1" hidden="1" x14ac:dyDescent="0.25">
      <c r="A39" s="1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X39" s="66"/>
      <c r="Y39" s="66"/>
      <c r="Z39" s="66"/>
      <c r="AA39" s="66"/>
      <c r="AB39" s="66"/>
      <c r="AC39" s="66"/>
      <c r="AD39" s="66"/>
      <c r="AE39" s="66"/>
      <c r="AF39" s="66"/>
      <c r="AG39" s="66"/>
      <c r="AH39" s="66"/>
      <c r="AI39" s="66"/>
      <c r="AJ39" s="66"/>
      <c r="AK39" s="66"/>
      <c r="AL39" s="66"/>
      <c r="AM39" s="66"/>
    </row>
    <row r="40" spans="1:39" s="2" customFormat="1" hidden="1" x14ac:dyDescent="0.25">
      <c r="A40" s="1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X40" s="66"/>
      <c r="Y40" s="66"/>
      <c r="Z40" s="66"/>
      <c r="AA40" s="66"/>
      <c r="AB40" s="66"/>
      <c r="AC40" s="66"/>
      <c r="AD40" s="66"/>
      <c r="AE40" s="66"/>
      <c r="AF40" s="66"/>
      <c r="AG40" s="66"/>
      <c r="AH40" s="66"/>
      <c r="AI40" s="66"/>
      <c r="AJ40" s="66"/>
      <c r="AK40" s="66"/>
      <c r="AL40" s="66"/>
      <c r="AM40" s="66"/>
    </row>
    <row r="41" spans="1:39" s="2" customFormat="1" hidden="1" x14ac:dyDescent="0.25">
      <c r="A41" s="1"/>
      <c r="B41" s="140" t="s">
        <v>672</v>
      </c>
      <c r="C41" s="140"/>
      <c r="D41" s="140" t="s">
        <v>675</v>
      </c>
      <c r="E41" s="140"/>
      <c r="F41" s="140"/>
      <c r="G41" s="140"/>
      <c r="H41" s="140"/>
      <c r="I41" s="140"/>
      <c r="J41" s="140" t="s">
        <v>39</v>
      </c>
      <c r="K41" s="140"/>
      <c r="L41" s="140"/>
      <c r="M41" s="140"/>
      <c r="N41" s="140"/>
      <c r="O41" s="140"/>
      <c r="P41" s="140"/>
      <c r="Q41" s="140"/>
      <c r="R41" s="140"/>
      <c r="S41" s="140"/>
      <c r="T41" s="140"/>
      <c r="U41" s="140"/>
      <c r="V41" s="3"/>
      <c r="X41" s="66"/>
      <c r="Y41" s="66"/>
      <c r="Z41" s="66"/>
      <c r="AA41" s="66"/>
      <c r="AB41" s="66"/>
      <c r="AC41" s="66"/>
      <c r="AD41" s="66"/>
      <c r="AE41" s="66"/>
      <c r="AF41" s="66"/>
      <c r="AG41" s="66"/>
      <c r="AH41" s="66"/>
      <c r="AI41" s="66"/>
      <c r="AJ41" s="66"/>
      <c r="AK41" s="66"/>
      <c r="AL41" s="66"/>
      <c r="AM41" s="66"/>
    </row>
    <row r="42" spans="1:39" s="2" customFormat="1" hidden="1" x14ac:dyDescent="0.25">
      <c r="A42" s="1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X42" s="66"/>
      <c r="Y42" s="66"/>
      <c r="Z42" s="66"/>
      <c r="AA42" s="66"/>
      <c r="AB42" s="66"/>
      <c r="AC42" s="66"/>
      <c r="AD42" s="66"/>
      <c r="AE42" s="66"/>
      <c r="AF42" s="66"/>
      <c r="AG42" s="66"/>
      <c r="AH42" s="66"/>
      <c r="AI42" s="66"/>
      <c r="AJ42" s="66"/>
      <c r="AK42" s="66"/>
      <c r="AL42" s="66"/>
      <c r="AM42" s="66"/>
    </row>
    <row r="43" spans="1:39" s="2" customFormat="1" x14ac:dyDescent="0.25">
      <c r="A43" s="1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X43" s="66"/>
      <c r="Y43" s="66"/>
      <c r="Z43" s="66"/>
      <c r="AA43" s="66"/>
      <c r="AB43" s="66"/>
      <c r="AC43" s="66"/>
      <c r="AD43" s="66"/>
      <c r="AE43" s="66"/>
      <c r="AF43" s="66"/>
      <c r="AG43" s="66"/>
      <c r="AH43" s="66"/>
      <c r="AI43" s="66"/>
      <c r="AJ43" s="66"/>
      <c r="AK43" s="66"/>
      <c r="AL43" s="66"/>
      <c r="AM43" s="66"/>
    </row>
    <row r="44" spans="1:39" s="2" customFormat="1" ht="33.75" customHeight="1" x14ac:dyDescent="0.25">
      <c r="A44" s="1"/>
      <c r="B44" s="129" t="s">
        <v>40</v>
      </c>
      <c r="C44" s="129"/>
      <c r="D44" s="129"/>
      <c r="E44" s="129"/>
      <c r="F44" s="129"/>
      <c r="G44" s="129"/>
      <c r="H44" s="129"/>
      <c r="I44" s="58"/>
      <c r="J44" s="138" t="s">
        <v>82</v>
      </c>
      <c r="K44" s="138"/>
      <c r="L44" s="138"/>
      <c r="M44" s="138"/>
      <c r="N44" s="138"/>
      <c r="O44" s="138"/>
      <c r="P44" s="138"/>
      <c r="Q44" s="138"/>
      <c r="R44" s="138"/>
      <c r="S44" s="138"/>
      <c r="T44" s="138"/>
      <c r="U44" s="138"/>
      <c r="V44" s="3"/>
      <c r="X44" s="66"/>
      <c r="Y44" s="66"/>
      <c r="Z44" s="66"/>
      <c r="AA44" s="66"/>
      <c r="AB44" s="66"/>
      <c r="AC44" s="66"/>
      <c r="AD44" s="66"/>
      <c r="AE44" s="66"/>
      <c r="AF44" s="66"/>
      <c r="AG44" s="66"/>
      <c r="AH44" s="66"/>
      <c r="AI44" s="66"/>
      <c r="AJ44" s="66"/>
      <c r="AK44" s="66"/>
      <c r="AL44" s="66"/>
      <c r="AM44" s="66"/>
    </row>
    <row r="45" spans="1:39" s="2" customFormat="1" x14ac:dyDescent="0.25">
      <c r="A45" s="1"/>
      <c r="B45" s="43"/>
      <c r="C45" s="59"/>
      <c r="D45" s="59"/>
      <c r="E45" s="60"/>
      <c r="F45" s="60"/>
      <c r="G45" s="60"/>
      <c r="H45" s="61"/>
      <c r="I45" s="62"/>
      <c r="J45" s="62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1"/>
      <c r="X45" s="66"/>
      <c r="Y45" s="66"/>
      <c r="Z45" s="66"/>
      <c r="AA45" s="66"/>
      <c r="AB45" s="66"/>
      <c r="AC45" s="66"/>
      <c r="AD45" s="66"/>
      <c r="AE45" s="66"/>
      <c r="AF45" s="66"/>
      <c r="AG45" s="66"/>
      <c r="AH45" s="66"/>
      <c r="AI45" s="66"/>
      <c r="AJ45" s="66"/>
      <c r="AK45" s="66"/>
      <c r="AL45" s="66"/>
      <c r="AM45" s="66"/>
    </row>
    <row r="46" spans="1:39" s="2" customFormat="1" x14ac:dyDescent="0.25">
      <c r="A46" s="1"/>
      <c r="B46" s="129" t="s">
        <v>38</v>
      </c>
      <c r="C46" s="129"/>
      <c r="D46" s="130" t="s">
        <v>187</v>
      </c>
      <c r="E46" s="130"/>
      <c r="F46" s="130"/>
      <c r="G46" s="130"/>
      <c r="H46" s="130"/>
      <c r="I46" s="62"/>
      <c r="J46" s="62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1"/>
      <c r="X46" s="66"/>
      <c r="Y46" s="66"/>
      <c r="Z46" s="66"/>
      <c r="AA46" s="66"/>
      <c r="AB46" s="66"/>
      <c r="AC46" s="66"/>
      <c r="AD46" s="66"/>
      <c r="AE46" s="66"/>
      <c r="AF46" s="66"/>
      <c r="AG46" s="66"/>
      <c r="AH46" s="66"/>
      <c r="AI46" s="66"/>
      <c r="AJ46" s="66"/>
      <c r="AK46" s="66"/>
      <c r="AL46" s="66"/>
      <c r="AM46" s="66"/>
    </row>
    <row r="47" spans="1:39" s="2" customFormat="1" x14ac:dyDescent="0.25">
      <c r="A47" s="1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1"/>
      <c r="X47" s="66"/>
      <c r="Y47" s="66"/>
      <c r="Z47" s="66"/>
      <c r="AA47" s="66"/>
      <c r="AB47" s="66"/>
      <c r="AC47" s="66"/>
      <c r="AD47" s="66"/>
      <c r="AE47" s="66"/>
      <c r="AF47" s="66"/>
      <c r="AG47" s="66"/>
      <c r="AH47" s="66"/>
      <c r="AI47" s="66"/>
      <c r="AJ47" s="66"/>
      <c r="AK47" s="66"/>
      <c r="AL47" s="66"/>
      <c r="AM47" s="66"/>
    </row>
    <row r="51" spans="2:21" x14ac:dyDescent="0.25">
      <c r="B51" s="139"/>
      <c r="C51" s="139"/>
      <c r="D51" s="139"/>
      <c r="E51" s="139"/>
      <c r="F51" s="139"/>
      <c r="G51" s="139"/>
      <c r="H51" s="139"/>
      <c r="I51" s="139"/>
      <c r="J51" s="139" t="s">
        <v>83</v>
      </c>
      <c r="K51" s="139"/>
      <c r="L51" s="139"/>
      <c r="M51" s="139"/>
      <c r="N51" s="139"/>
      <c r="O51" s="139"/>
      <c r="P51" s="139"/>
      <c r="Q51" s="139"/>
      <c r="R51" s="139"/>
      <c r="S51" s="139"/>
      <c r="T51" s="139"/>
      <c r="U51" s="139"/>
    </row>
  </sheetData>
  <sheetProtection formatCells="0" formatColumns="0" formatRows="0" insertColumns="0" insertRows="0" insertHyperlinks="0" deleteColumns="0" deleteRows="0" sort="0" autoFilter="0" pivotTables="0"/>
  <autoFilter ref="A8:AM24">
    <filterColumn colId="3" showButton="0"/>
  </autoFilter>
  <sortState ref="B10:T24">
    <sortCondition ref="E10:E24"/>
  </sortState>
  <mergeCells count="58">
    <mergeCell ref="J31:U31"/>
    <mergeCell ref="J32:U32"/>
    <mergeCell ref="B33:H33"/>
    <mergeCell ref="J33:U33"/>
    <mergeCell ref="B51:C51"/>
    <mergeCell ref="D51:I51"/>
    <mergeCell ref="J51:U51"/>
    <mergeCell ref="B41:C41"/>
    <mergeCell ref="D41:I41"/>
    <mergeCell ref="J41:U41"/>
    <mergeCell ref="B44:H44"/>
    <mergeCell ref="J44:U44"/>
    <mergeCell ref="B46:C46"/>
    <mergeCell ref="D46:H46"/>
    <mergeCell ref="F29:O29"/>
    <mergeCell ref="I7:I8"/>
    <mergeCell ref="K7:K8"/>
    <mergeCell ref="L7:L8"/>
    <mergeCell ref="M7:M8"/>
    <mergeCell ref="AJ4:AK6"/>
    <mergeCell ref="B35:C35"/>
    <mergeCell ref="D35:H35"/>
    <mergeCell ref="T7:T9"/>
    <mergeCell ref="U7:U9"/>
    <mergeCell ref="B9:G9"/>
    <mergeCell ref="B26:C26"/>
    <mergeCell ref="F27:O27"/>
    <mergeCell ref="F28:O28"/>
    <mergeCell ref="N7:N8"/>
    <mergeCell ref="O7:O8"/>
    <mergeCell ref="P7:P8"/>
    <mergeCell ref="Q7:Q9"/>
    <mergeCell ref="R7:R8"/>
    <mergeCell ref="S7:S8"/>
    <mergeCell ref="H7:H8"/>
    <mergeCell ref="AL4:AM6"/>
    <mergeCell ref="B5:C5"/>
    <mergeCell ref="G5:O5"/>
    <mergeCell ref="P5:U5"/>
    <mergeCell ref="B7:B8"/>
    <mergeCell ref="C7:C8"/>
    <mergeCell ref="D7:E8"/>
    <mergeCell ref="F7:F8"/>
    <mergeCell ref="G7:G8"/>
    <mergeCell ref="Y4:Y7"/>
    <mergeCell ref="Z4:Z7"/>
    <mergeCell ref="AA4:AA7"/>
    <mergeCell ref="AB4:AE6"/>
    <mergeCell ref="AF4:AG6"/>
    <mergeCell ref="AH4:AI6"/>
    <mergeCell ref="J7:J8"/>
    <mergeCell ref="B1:G1"/>
    <mergeCell ref="H1:U1"/>
    <mergeCell ref="B2:G2"/>
    <mergeCell ref="H2:U2"/>
    <mergeCell ref="B4:C4"/>
    <mergeCell ref="D4:O4"/>
    <mergeCell ref="P4:U4"/>
  </mergeCells>
  <conditionalFormatting sqref="P10:P24 H10:N24">
    <cfRule type="cellIs" dxfId="100" priority="17" operator="greaterThan">
      <formula>10</formula>
    </cfRule>
  </conditionalFormatting>
  <conditionalFormatting sqref="O52:O1048576 O1 O6:O43 O3:O4">
    <cfRule type="duplicateValues" dxfId="99" priority="16"/>
  </conditionalFormatting>
  <conditionalFormatting sqref="C52:C1048576 C1:C40 C42:C43">
    <cfRule type="duplicateValues" dxfId="98" priority="15"/>
  </conditionalFormatting>
  <conditionalFormatting sqref="O44:O51">
    <cfRule type="duplicateValues" dxfId="97" priority="14"/>
  </conditionalFormatting>
  <conditionalFormatting sqref="C44:C51">
    <cfRule type="duplicateValues" dxfId="96" priority="13"/>
  </conditionalFormatting>
  <conditionalFormatting sqref="C41">
    <cfRule type="duplicateValues" dxfId="95" priority="3"/>
  </conditionalFormatting>
  <conditionalFormatting sqref="O5">
    <cfRule type="duplicateValues" dxfId="94" priority="2"/>
  </conditionalFormatting>
  <conditionalFormatting sqref="O2">
    <cfRule type="duplicateValues" dxfId="93" priority="1"/>
  </conditionalFormatting>
  <dataValidations count="1">
    <dataValidation allowBlank="1" showInputMessage="1" showErrorMessage="1" errorTitle="Không xóa dữ liệu" error="Không xóa dữ liệu" prompt="Không xóa dữ liệu" sqref="D29 Y2:AM8 X10:X24"/>
  </dataValidations>
  <pageMargins left="3.937007874015748E-2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-0.249977111117893"/>
  </sheetPr>
  <dimension ref="A1:AM47"/>
  <sheetViews>
    <sheetView workbookViewId="0">
      <pane ySplit="3" topLeftCell="A10" activePane="bottomLeft" state="frozen"/>
      <selection activeCell="P5" sqref="P5:U5"/>
      <selection pane="bottomLeft" activeCell="Z17" sqref="Z17"/>
    </sheetView>
  </sheetViews>
  <sheetFormatPr defaultColWidth="9" defaultRowHeight="15.75" x14ac:dyDescent="0.25"/>
  <cols>
    <col min="1" max="1" width="0.625" style="1" customWidth="1"/>
    <col min="2" max="2" width="4" style="1" customWidth="1"/>
    <col min="3" max="3" width="10.375" style="1" customWidth="1"/>
    <col min="4" max="4" width="14" style="1" customWidth="1"/>
    <col min="5" max="5" width="6.375" style="1" customWidth="1"/>
    <col min="6" max="6" width="8.125" style="1" customWidth="1"/>
    <col min="7" max="7" width="10.875" style="1" customWidth="1"/>
    <col min="8" max="9" width="4.375" style="1" customWidth="1"/>
    <col min="10" max="10" width="4.375" style="1" hidden="1" customWidth="1"/>
    <col min="11" max="11" width="4.375" style="1" customWidth="1"/>
    <col min="12" max="12" width="3.25" style="1" customWidth="1"/>
    <col min="13" max="13" width="3.5" style="1" customWidth="1"/>
    <col min="14" max="14" width="9" style="1" customWidth="1"/>
    <col min="15" max="15" width="9.125" style="1" hidden="1" customWidth="1"/>
    <col min="16" max="16" width="5" style="1" hidden="1" customWidth="1"/>
    <col min="17" max="18" width="6.5" style="1" hidden="1" customWidth="1"/>
    <col min="19" max="19" width="11.875" style="1" hidden="1" customWidth="1"/>
    <col min="20" max="20" width="10" style="1" customWidth="1"/>
    <col min="21" max="21" width="6.5" style="1" customWidth="1"/>
    <col min="22" max="22" width="2.75" style="1" customWidth="1"/>
    <col min="23" max="23" width="2.75" style="2" customWidth="1"/>
    <col min="24" max="24" width="0" style="66" hidden="1" customWidth="1"/>
    <col min="25" max="25" width="9.125" style="66" bestFit="1" customWidth="1"/>
    <col min="26" max="26" width="9" style="66"/>
    <col min="27" max="27" width="10.375" style="66" bestFit="1" customWidth="1"/>
    <col min="28" max="28" width="9.125" style="66" bestFit="1" customWidth="1"/>
    <col min="29" max="39" width="9" style="66"/>
    <col min="40" max="16384" width="9" style="1"/>
  </cols>
  <sheetData>
    <row r="1" spans="2:39" ht="27.75" customHeight="1" x14ac:dyDescent="0.3">
      <c r="B1" s="109" t="s">
        <v>0</v>
      </c>
      <c r="C1" s="109"/>
      <c r="D1" s="109"/>
      <c r="E1" s="109"/>
      <c r="F1" s="109"/>
      <c r="G1" s="109"/>
      <c r="H1" s="110" t="s">
        <v>685</v>
      </c>
      <c r="I1" s="110"/>
      <c r="J1" s="110"/>
      <c r="K1" s="110"/>
      <c r="L1" s="110"/>
      <c r="M1" s="110"/>
      <c r="N1" s="110"/>
      <c r="O1" s="110"/>
      <c r="P1" s="110"/>
      <c r="Q1" s="110"/>
      <c r="R1" s="110"/>
      <c r="S1" s="110"/>
      <c r="T1" s="110"/>
      <c r="U1" s="110"/>
      <c r="V1" s="3"/>
    </row>
    <row r="2" spans="2:39" ht="25.5" customHeight="1" x14ac:dyDescent="0.25">
      <c r="B2" s="111" t="s">
        <v>1</v>
      </c>
      <c r="C2" s="111"/>
      <c r="D2" s="111"/>
      <c r="E2" s="111"/>
      <c r="F2" s="111"/>
      <c r="G2" s="111"/>
      <c r="H2" s="112" t="s">
        <v>689</v>
      </c>
      <c r="I2" s="112"/>
      <c r="J2" s="112"/>
      <c r="K2" s="112"/>
      <c r="L2" s="112"/>
      <c r="M2" s="112"/>
      <c r="N2" s="112"/>
      <c r="O2" s="112"/>
      <c r="P2" s="112"/>
      <c r="Q2" s="112"/>
      <c r="R2" s="112"/>
      <c r="S2" s="112"/>
      <c r="T2" s="112"/>
      <c r="U2" s="112"/>
      <c r="V2" s="4"/>
      <c r="W2" s="5"/>
      <c r="AE2" s="67"/>
      <c r="AF2" s="68"/>
      <c r="AG2" s="67"/>
      <c r="AH2" s="67"/>
      <c r="AI2" s="67"/>
      <c r="AJ2" s="68"/>
      <c r="AK2" s="67"/>
    </row>
    <row r="3" spans="2:39" ht="4.5" customHeight="1" x14ac:dyDescent="0.25">
      <c r="B3" s="6"/>
      <c r="C3" s="6"/>
      <c r="D3" s="6"/>
      <c r="E3" s="6"/>
      <c r="F3" s="6"/>
      <c r="G3" s="7"/>
      <c r="H3" s="7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4"/>
      <c r="W3" s="5"/>
      <c r="AF3" s="69"/>
      <c r="AJ3" s="69"/>
    </row>
    <row r="4" spans="2:39" ht="23.25" customHeight="1" x14ac:dyDescent="0.25">
      <c r="B4" s="113" t="s">
        <v>2</v>
      </c>
      <c r="C4" s="113"/>
      <c r="D4" s="114" t="s">
        <v>667</v>
      </c>
      <c r="E4" s="114"/>
      <c r="F4" s="114"/>
      <c r="G4" s="114"/>
      <c r="H4" s="114"/>
      <c r="I4" s="114"/>
      <c r="J4" s="114"/>
      <c r="K4" s="114"/>
      <c r="L4" s="114"/>
      <c r="M4" s="114"/>
      <c r="N4" s="114"/>
      <c r="O4" s="114"/>
      <c r="P4" s="145" t="s">
        <v>669</v>
      </c>
      <c r="Q4" s="145"/>
      <c r="R4" s="145"/>
      <c r="S4" s="145"/>
      <c r="T4" s="145"/>
      <c r="U4" s="145"/>
      <c r="X4" s="67"/>
      <c r="Y4" s="117" t="s">
        <v>47</v>
      </c>
      <c r="Z4" s="117" t="s">
        <v>8</v>
      </c>
      <c r="AA4" s="117" t="s">
        <v>46</v>
      </c>
      <c r="AB4" s="117" t="s">
        <v>45</v>
      </c>
      <c r="AC4" s="117"/>
      <c r="AD4" s="117"/>
      <c r="AE4" s="117"/>
      <c r="AF4" s="117" t="s">
        <v>44</v>
      </c>
      <c r="AG4" s="117"/>
      <c r="AH4" s="117" t="s">
        <v>42</v>
      </c>
      <c r="AI4" s="117"/>
      <c r="AJ4" s="117" t="s">
        <v>43</v>
      </c>
      <c r="AK4" s="117"/>
      <c r="AL4" s="117" t="s">
        <v>41</v>
      </c>
      <c r="AM4" s="117"/>
    </row>
    <row r="5" spans="2:39" ht="17.25" customHeight="1" x14ac:dyDescent="0.25">
      <c r="B5" s="118" t="s">
        <v>3</v>
      </c>
      <c r="C5" s="118"/>
      <c r="D5" s="9"/>
      <c r="G5" s="119" t="s">
        <v>692</v>
      </c>
      <c r="H5" s="119"/>
      <c r="I5" s="119"/>
      <c r="J5" s="119"/>
      <c r="K5" s="119"/>
      <c r="L5" s="119"/>
      <c r="M5" s="119"/>
      <c r="N5" s="119"/>
      <c r="O5" s="119"/>
      <c r="P5" s="119" t="s">
        <v>693</v>
      </c>
      <c r="Q5" s="119"/>
      <c r="R5" s="119"/>
      <c r="S5" s="119"/>
      <c r="T5" s="119"/>
      <c r="U5" s="119"/>
      <c r="X5" s="67"/>
      <c r="Y5" s="117"/>
      <c r="Z5" s="117"/>
      <c r="AA5" s="117"/>
      <c r="AB5" s="117"/>
      <c r="AC5" s="117"/>
      <c r="AD5" s="117"/>
      <c r="AE5" s="117"/>
      <c r="AF5" s="117"/>
      <c r="AG5" s="117"/>
      <c r="AH5" s="117"/>
      <c r="AI5" s="117"/>
      <c r="AJ5" s="117"/>
      <c r="AK5" s="117"/>
      <c r="AL5" s="117"/>
      <c r="AM5" s="117"/>
    </row>
    <row r="6" spans="2:39" ht="5.25" customHeight="1" x14ac:dyDescent="0.25"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1"/>
      <c r="P6" s="63"/>
      <c r="Q6" s="3"/>
      <c r="R6" s="3"/>
      <c r="S6" s="3"/>
      <c r="T6" s="3"/>
      <c r="U6" s="3"/>
      <c r="X6" s="67"/>
      <c r="Y6" s="117"/>
      <c r="Z6" s="117"/>
      <c r="AA6" s="117"/>
      <c r="AB6" s="117"/>
      <c r="AC6" s="117"/>
      <c r="AD6" s="117"/>
      <c r="AE6" s="117"/>
      <c r="AF6" s="117"/>
      <c r="AG6" s="117"/>
      <c r="AH6" s="117"/>
      <c r="AI6" s="117"/>
      <c r="AJ6" s="117"/>
      <c r="AK6" s="117"/>
      <c r="AL6" s="117"/>
      <c r="AM6" s="117"/>
    </row>
    <row r="7" spans="2:39" ht="32.25" customHeight="1" x14ac:dyDescent="0.25">
      <c r="B7" s="120" t="s">
        <v>4</v>
      </c>
      <c r="C7" s="122" t="s">
        <v>5</v>
      </c>
      <c r="D7" s="124" t="s">
        <v>6</v>
      </c>
      <c r="E7" s="125"/>
      <c r="F7" s="120" t="s">
        <v>7</v>
      </c>
      <c r="G7" s="120" t="s">
        <v>8</v>
      </c>
      <c r="H7" s="128" t="s">
        <v>9</v>
      </c>
      <c r="I7" s="128" t="s">
        <v>10</v>
      </c>
      <c r="J7" s="128" t="s">
        <v>11</v>
      </c>
      <c r="K7" s="128" t="s">
        <v>12</v>
      </c>
      <c r="L7" s="136" t="s">
        <v>13</v>
      </c>
      <c r="M7" s="136" t="s">
        <v>14</v>
      </c>
      <c r="N7" s="136" t="s">
        <v>15</v>
      </c>
      <c r="O7" s="137" t="s">
        <v>16</v>
      </c>
      <c r="P7" s="136" t="s">
        <v>17</v>
      </c>
      <c r="Q7" s="120" t="s">
        <v>18</v>
      </c>
      <c r="R7" s="136" t="s">
        <v>19</v>
      </c>
      <c r="S7" s="120" t="s">
        <v>20</v>
      </c>
      <c r="T7" s="120" t="s">
        <v>21</v>
      </c>
      <c r="U7" s="120" t="s">
        <v>22</v>
      </c>
      <c r="X7" s="67"/>
      <c r="Y7" s="117"/>
      <c r="Z7" s="117"/>
      <c r="AA7" s="117"/>
      <c r="AB7" s="70" t="s">
        <v>23</v>
      </c>
      <c r="AC7" s="70" t="s">
        <v>24</v>
      </c>
      <c r="AD7" s="70" t="s">
        <v>25</v>
      </c>
      <c r="AE7" s="70" t="s">
        <v>26</v>
      </c>
      <c r="AF7" s="70" t="s">
        <v>27</v>
      </c>
      <c r="AG7" s="70" t="s">
        <v>26</v>
      </c>
      <c r="AH7" s="70" t="s">
        <v>27</v>
      </c>
      <c r="AI7" s="70" t="s">
        <v>26</v>
      </c>
      <c r="AJ7" s="70" t="s">
        <v>27</v>
      </c>
      <c r="AK7" s="70" t="s">
        <v>26</v>
      </c>
      <c r="AL7" s="70" t="s">
        <v>27</v>
      </c>
      <c r="AM7" s="71" t="s">
        <v>26</v>
      </c>
    </row>
    <row r="8" spans="2:39" ht="32.25" customHeight="1" x14ac:dyDescent="0.25">
      <c r="B8" s="121"/>
      <c r="C8" s="123"/>
      <c r="D8" s="126"/>
      <c r="E8" s="127"/>
      <c r="F8" s="121"/>
      <c r="G8" s="121"/>
      <c r="H8" s="128"/>
      <c r="I8" s="128"/>
      <c r="J8" s="128"/>
      <c r="K8" s="128"/>
      <c r="L8" s="136"/>
      <c r="M8" s="136"/>
      <c r="N8" s="136"/>
      <c r="O8" s="137"/>
      <c r="P8" s="136"/>
      <c r="Q8" s="131"/>
      <c r="R8" s="136"/>
      <c r="S8" s="121"/>
      <c r="T8" s="131"/>
      <c r="U8" s="131"/>
      <c r="W8" s="12"/>
      <c r="X8" s="67"/>
      <c r="Y8" s="72" t="str">
        <f>+D4</f>
        <v>Tâm lý quản lý</v>
      </c>
      <c r="Z8" s="73" t="str">
        <f>+P4</f>
        <v>Nhóm: BSA1236 - 2</v>
      </c>
      <c r="AA8" s="74">
        <f>+$AJ$8+$AL$8+$AH$8</f>
        <v>12</v>
      </c>
      <c r="AB8" s="68">
        <f>COUNTIF($T$9:$T$80,"Khiển trách")</f>
        <v>0</v>
      </c>
      <c r="AC8" s="68">
        <f>COUNTIF($T$9:$T$80,"Cảnh cáo")</f>
        <v>0</v>
      </c>
      <c r="AD8" s="68">
        <f>COUNTIF($T$9:$T$80,"Đình chỉ thi")</f>
        <v>0</v>
      </c>
      <c r="AE8" s="75">
        <f>+($AB$8+$AC$8+$AD$8)/$AA$8*100%</f>
        <v>0</v>
      </c>
      <c r="AF8" s="68">
        <f>SUM(COUNTIF($T$9:$T$78,"Vắng"),COUNTIF($T$9:$T$78,"Vắng có phép"))</f>
        <v>0</v>
      </c>
      <c r="AG8" s="76">
        <f>+$AF$8/$AA$8</f>
        <v>0</v>
      </c>
      <c r="AH8" s="77">
        <f>COUNTIF($X$9:$X$78,"Thi lại")</f>
        <v>12</v>
      </c>
      <c r="AI8" s="76">
        <f>+$AH$8/$AA$8</f>
        <v>1</v>
      </c>
      <c r="AJ8" s="77">
        <f>COUNTIF($X$9:$X$79,"Học lại")</f>
        <v>0</v>
      </c>
      <c r="AK8" s="76">
        <f>+$AJ$8/$AA$8</f>
        <v>0</v>
      </c>
      <c r="AL8" s="68">
        <f>COUNTIF($X$10:$X$79,"Đạt")</f>
        <v>0</v>
      </c>
      <c r="AM8" s="75">
        <f>+$AL$8/$AA$8</f>
        <v>0</v>
      </c>
    </row>
    <row r="9" spans="2:39" ht="14.25" customHeight="1" x14ac:dyDescent="0.25">
      <c r="B9" s="132" t="s">
        <v>28</v>
      </c>
      <c r="C9" s="133"/>
      <c r="D9" s="133"/>
      <c r="E9" s="133"/>
      <c r="F9" s="133"/>
      <c r="G9" s="134"/>
      <c r="H9" s="13">
        <v>10</v>
      </c>
      <c r="I9" s="13">
        <v>10</v>
      </c>
      <c r="J9" s="14"/>
      <c r="K9" s="13">
        <v>20</v>
      </c>
      <c r="L9" s="15"/>
      <c r="M9" s="16"/>
      <c r="N9" s="16"/>
      <c r="O9" s="17"/>
      <c r="P9" s="64">
        <f>100-(H9+I9+J9+K9)</f>
        <v>60</v>
      </c>
      <c r="Q9" s="121"/>
      <c r="R9" s="18"/>
      <c r="S9" s="18"/>
      <c r="T9" s="121"/>
      <c r="U9" s="121"/>
      <c r="X9" s="67"/>
      <c r="Y9" s="78"/>
      <c r="Z9" s="78"/>
      <c r="AA9" s="78"/>
      <c r="AB9" s="78"/>
      <c r="AC9" s="78"/>
      <c r="AD9" s="78"/>
      <c r="AE9" s="78"/>
      <c r="AF9" s="78"/>
      <c r="AG9" s="78"/>
      <c r="AH9" s="78"/>
      <c r="AI9" s="78"/>
      <c r="AJ9" s="78"/>
      <c r="AK9" s="78"/>
      <c r="AL9" s="78"/>
      <c r="AM9" s="78"/>
    </row>
    <row r="10" spans="2:39" ht="21" customHeight="1" x14ac:dyDescent="0.25">
      <c r="B10" s="29">
        <v>1</v>
      </c>
      <c r="C10" s="30" t="s">
        <v>423</v>
      </c>
      <c r="D10" s="31" t="s">
        <v>61</v>
      </c>
      <c r="E10" s="32" t="s">
        <v>53</v>
      </c>
      <c r="F10" s="33" t="s">
        <v>424</v>
      </c>
      <c r="G10" s="30" t="s">
        <v>422</v>
      </c>
      <c r="H10" s="34">
        <v>9</v>
      </c>
      <c r="I10" s="34">
        <v>7</v>
      </c>
      <c r="J10" s="34" t="s">
        <v>29</v>
      </c>
      <c r="K10" s="34">
        <v>7</v>
      </c>
      <c r="L10" s="35"/>
      <c r="M10" s="42"/>
      <c r="N10" s="42"/>
      <c r="O10" s="84"/>
      <c r="P10" s="36">
        <v>0</v>
      </c>
      <c r="Q10" s="37">
        <f t="shared" ref="Q10:Q21" si="0">ROUND(SUMPRODUCT(H10:P10,$H$9:$P$9)/100,1)</f>
        <v>3</v>
      </c>
      <c r="R10" s="38" t="str">
        <f t="shared" ref="R10:R21" si="1"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F</v>
      </c>
      <c r="S10" s="39" t="str">
        <f t="shared" ref="S10:S21" si="2">IF($Q10&lt;4,"Kém",IF(AND($Q10&gt;=4,$Q10&lt;=5.4),"Trung bình yếu",IF(AND($Q10&gt;=5.5,$Q10&lt;=6.9),"Trung bình",IF(AND($Q10&gt;=7,$Q10&lt;=8.4),"Khá",IF(AND($Q10&gt;=8.5,$Q10&lt;=10),"Giỏi","")))))</f>
        <v>Kém</v>
      </c>
      <c r="T10" s="40" t="str">
        <f t="shared" ref="T10:T21" si="3">+IF(OR($H10=0,$I10=0,$J10=0,$K10=0),"Không đủ ĐKDT","")</f>
        <v/>
      </c>
      <c r="U10" s="41" t="s">
        <v>694</v>
      </c>
      <c r="V10" s="3"/>
      <c r="W10" s="28"/>
      <c r="X10" s="100" t="str">
        <f t="shared" ref="X10:X21" si="4">IF(T10="Không đủ ĐKDT","Học lại",IF(T10="Đình chỉ thi","Học lại",IF(AND(MID(G10,2,2)&lt;"12",T10="Vắng"),"Thi lại",IF(T10="Vắng có phép", "Thi lại",IF(AND((MID(G10,2,2)&lt;"12"),Q10&lt;4.5),"Thi lại",IF(AND((MID(G10,2,2)&lt;"16"),Q10&lt;4),"Học lại",IF(AND((MID(G10,2,2)&gt;"15"),Q10&lt;4),"Thi lại","Đạt")))))))</f>
        <v>Thi lại</v>
      </c>
      <c r="Y10" s="67"/>
      <c r="Z10" s="67"/>
      <c r="AA10" s="67"/>
      <c r="AB10" s="67"/>
      <c r="AC10" s="67"/>
      <c r="AD10" s="67"/>
      <c r="AE10" s="67"/>
      <c r="AF10" s="67"/>
      <c r="AG10" s="67"/>
      <c r="AH10" s="67"/>
      <c r="AI10" s="67"/>
      <c r="AJ10" s="67"/>
      <c r="AK10" s="67"/>
      <c r="AL10" s="67"/>
      <c r="AM10" s="67"/>
    </row>
    <row r="11" spans="2:39" ht="21" customHeight="1" x14ac:dyDescent="0.25">
      <c r="B11" s="29">
        <v>2</v>
      </c>
      <c r="C11" s="30" t="s">
        <v>331</v>
      </c>
      <c r="D11" s="31" t="s">
        <v>102</v>
      </c>
      <c r="E11" s="32" t="s">
        <v>53</v>
      </c>
      <c r="F11" s="33" t="s">
        <v>332</v>
      </c>
      <c r="G11" s="30" t="s">
        <v>330</v>
      </c>
      <c r="H11" s="34">
        <v>9</v>
      </c>
      <c r="I11" s="34">
        <v>7</v>
      </c>
      <c r="J11" s="34" t="s">
        <v>29</v>
      </c>
      <c r="K11" s="34">
        <v>8</v>
      </c>
      <c r="L11" s="35"/>
      <c r="M11" s="35"/>
      <c r="N11" s="35"/>
      <c r="O11" s="84"/>
      <c r="P11" s="36">
        <v>0</v>
      </c>
      <c r="Q11" s="37">
        <f t="shared" si="0"/>
        <v>3.2</v>
      </c>
      <c r="R11" s="38" t="str">
        <f t="shared" si="1"/>
        <v>F</v>
      </c>
      <c r="S11" s="39" t="str">
        <f t="shared" si="2"/>
        <v>Kém</v>
      </c>
      <c r="T11" s="40" t="str">
        <f t="shared" si="3"/>
        <v/>
      </c>
      <c r="U11" s="41" t="s">
        <v>694</v>
      </c>
      <c r="V11" s="3"/>
      <c r="W11" s="28"/>
      <c r="X11" s="100" t="str">
        <f t="shared" si="4"/>
        <v>Thi lại</v>
      </c>
      <c r="Y11" s="67"/>
      <c r="Z11" s="67"/>
      <c r="AA11" s="67"/>
      <c r="AB11" s="67"/>
      <c r="AC11" s="67"/>
      <c r="AD11" s="67"/>
      <c r="AE11" s="67"/>
      <c r="AF11" s="67"/>
      <c r="AG11" s="67"/>
      <c r="AH11" s="67"/>
      <c r="AI11" s="67"/>
      <c r="AJ11" s="67"/>
      <c r="AK11" s="67"/>
      <c r="AL11" s="67"/>
      <c r="AM11" s="67"/>
    </row>
    <row r="12" spans="2:39" ht="21" customHeight="1" x14ac:dyDescent="0.25">
      <c r="B12" s="29">
        <v>3</v>
      </c>
      <c r="C12" s="30" t="s">
        <v>431</v>
      </c>
      <c r="D12" s="31" t="s">
        <v>73</v>
      </c>
      <c r="E12" s="32" t="s">
        <v>117</v>
      </c>
      <c r="F12" s="33" t="s">
        <v>306</v>
      </c>
      <c r="G12" s="30" t="s">
        <v>422</v>
      </c>
      <c r="H12" s="34">
        <v>9</v>
      </c>
      <c r="I12" s="34">
        <v>6</v>
      </c>
      <c r="J12" s="34" t="s">
        <v>29</v>
      </c>
      <c r="K12" s="34">
        <v>6</v>
      </c>
      <c r="L12" s="42"/>
      <c r="M12" s="42"/>
      <c r="N12" s="42"/>
      <c r="O12" s="84"/>
      <c r="P12" s="36">
        <v>0</v>
      </c>
      <c r="Q12" s="37">
        <f t="shared" si="0"/>
        <v>2.7</v>
      </c>
      <c r="R12" s="38" t="str">
        <f t="shared" si="1"/>
        <v>F</v>
      </c>
      <c r="S12" s="39" t="str">
        <f t="shared" si="2"/>
        <v>Kém</v>
      </c>
      <c r="T12" s="40" t="str">
        <f t="shared" si="3"/>
        <v/>
      </c>
      <c r="U12" s="41" t="s">
        <v>694</v>
      </c>
      <c r="V12" s="3"/>
      <c r="W12" s="28"/>
      <c r="X12" s="100" t="str">
        <f t="shared" si="4"/>
        <v>Thi lại</v>
      </c>
      <c r="Y12" s="67"/>
      <c r="Z12" s="67"/>
      <c r="AA12" s="67"/>
      <c r="AB12" s="67"/>
      <c r="AC12" s="67"/>
      <c r="AD12" s="67"/>
      <c r="AE12" s="67"/>
      <c r="AF12" s="67"/>
      <c r="AG12" s="67"/>
      <c r="AH12" s="67"/>
      <c r="AI12" s="67"/>
      <c r="AJ12" s="67"/>
      <c r="AK12" s="67"/>
      <c r="AL12" s="67"/>
      <c r="AM12" s="67"/>
    </row>
    <row r="13" spans="2:39" ht="21" customHeight="1" x14ac:dyDescent="0.25">
      <c r="B13" s="29">
        <v>4</v>
      </c>
      <c r="C13" s="30" t="s">
        <v>438</v>
      </c>
      <c r="D13" s="31" t="s">
        <v>439</v>
      </c>
      <c r="E13" s="32" t="s">
        <v>57</v>
      </c>
      <c r="F13" s="33" t="s">
        <v>440</v>
      </c>
      <c r="G13" s="30" t="s">
        <v>422</v>
      </c>
      <c r="H13" s="34">
        <v>9</v>
      </c>
      <c r="I13" s="34">
        <v>6</v>
      </c>
      <c r="J13" s="34" t="s">
        <v>29</v>
      </c>
      <c r="K13" s="34">
        <v>6</v>
      </c>
      <c r="L13" s="42"/>
      <c r="M13" s="42"/>
      <c r="N13" s="42"/>
      <c r="O13" s="84"/>
      <c r="P13" s="36">
        <v>0</v>
      </c>
      <c r="Q13" s="37">
        <f t="shared" si="0"/>
        <v>2.7</v>
      </c>
      <c r="R13" s="38" t="str">
        <f t="shared" si="1"/>
        <v>F</v>
      </c>
      <c r="S13" s="39" t="str">
        <f t="shared" si="2"/>
        <v>Kém</v>
      </c>
      <c r="T13" s="40" t="str">
        <f t="shared" si="3"/>
        <v/>
      </c>
      <c r="U13" s="41" t="s">
        <v>694</v>
      </c>
      <c r="V13" s="3"/>
      <c r="W13" s="28"/>
      <c r="X13" s="100" t="str">
        <f t="shared" si="4"/>
        <v>Thi lại</v>
      </c>
      <c r="Y13" s="67"/>
      <c r="Z13" s="67"/>
      <c r="AA13" s="67"/>
      <c r="AB13" s="67"/>
      <c r="AC13" s="67"/>
      <c r="AD13" s="67"/>
      <c r="AE13" s="67"/>
      <c r="AF13" s="67"/>
      <c r="AG13" s="67"/>
      <c r="AH13" s="67"/>
      <c r="AI13" s="67"/>
      <c r="AJ13" s="67"/>
      <c r="AK13" s="67"/>
      <c r="AL13" s="67"/>
      <c r="AM13" s="67"/>
    </row>
    <row r="14" spans="2:39" ht="21" customHeight="1" x14ac:dyDescent="0.25">
      <c r="B14" s="29">
        <v>5</v>
      </c>
      <c r="C14" s="30" t="s">
        <v>349</v>
      </c>
      <c r="D14" s="31" t="s">
        <v>350</v>
      </c>
      <c r="E14" s="32" t="s">
        <v>57</v>
      </c>
      <c r="F14" s="33" t="s">
        <v>295</v>
      </c>
      <c r="G14" s="30" t="s">
        <v>330</v>
      </c>
      <c r="H14" s="34">
        <v>9</v>
      </c>
      <c r="I14" s="34">
        <v>7</v>
      </c>
      <c r="J14" s="34" t="s">
        <v>29</v>
      </c>
      <c r="K14" s="34">
        <v>7</v>
      </c>
      <c r="L14" s="42"/>
      <c r="M14" s="42"/>
      <c r="N14" s="42"/>
      <c r="O14" s="84"/>
      <c r="P14" s="36">
        <v>0</v>
      </c>
      <c r="Q14" s="37">
        <f t="shared" si="0"/>
        <v>3</v>
      </c>
      <c r="R14" s="38" t="str">
        <f t="shared" si="1"/>
        <v>F</v>
      </c>
      <c r="S14" s="39" t="str">
        <f t="shared" si="2"/>
        <v>Kém</v>
      </c>
      <c r="T14" s="40" t="str">
        <f t="shared" si="3"/>
        <v/>
      </c>
      <c r="U14" s="41" t="s">
        <v>694</v>
      </c>
      <c r="V14" s="3"/>
      <c r="W14" s="28"/>
      <c r="X14" s="100" t="str">
        <f t="shared" si="4"/>
        <v>Thi lại</v>
      </c>
      <c r="Y14" s="67"/>
      <c r="Z14" s="67"/>
      <c r="AA14" s="67"/>
      <c r="AB14" s="67"/>
      <c r="AC14" s="67"/>
      <c r="AD14" s="67"/>
      <c r="AE14" s="67"/>
      <c r="AF14" s="67"/>
      <c r="AG14" s="67"/>
      <c r="AH14" s="67"/>
      <c r="AI14" s="67"/>
      <c r="AJ14" s="67"/>
      <c r="AK14" s="67"/>
      <c r="AL14" s="67"/>
      <c r="AM14" s="67"/>
    </row>
    <row r="15" spans="2:39" ht="21" customHeight="1" x14ac:dyDescent="0.25">
      <c r="B15" s="29">
        <v>6</v>
      </c>
      <c r="C15" s="30" t="s">
        <v>355</v>
      </c>
      <c r="D15" s="31" t="s">
        <v>94</v>
      </c>
      <c r="E15" s="32" t="s">
        <v>140</v>
      </c>
      <c r="F15" s="33" t="s">
        <v>356</v>
      </c>
      <c r="G15" s="30" t="s">
        <v>330</v>
      </c>
      <c r="H15" s="34">
        <v>9</v>
      </c>
      <c r="I15" s="34">
        <v>7</v>
      </c>
      <c r="J15" s="34" t="s">
        <v>29</v>
      </c>
      <c r="K15" s="34">
        <v>7</v>
      </c>
      <c r="L15" s="35"/>
      <c r="M15" s="42"/>
      <c r="N15" s="42"/>
      <c r="O15" s="84"/>
      <c r="P15" s="36">
        <v>1</v>
      </c>
      <c r="Q15" s="37">
        <f t="shared" si="0"/>
        <v>3.6</v>
      </c>
      <c r="R15" s="38" t="str">
        <f t="shared" si="1"/>
        <v>F</v>
      </c>
      <c r="S15" s="39" t="str">
        <f t="shared" si="2"/>
        <v>Kém</v>
      </c>
      <c r="T15" s="40" t="str">
        <f t="shared" si="3"/>
        <v/>
      </c>
      <c r="U15" s="41" t="s">
        <v>694</v>
      </c>
      <c r="V15" s="3"/>
      <c r="W15" s="28"/>
      <c r="X15" s="100" t="str">
        <f t="shared" si="4"/>
        <v>Thi lại</v>
      </c>
      <c r="Y15" s="67"/>
      <c r="Z15" s="67"/>
      <c r="AA15" s="67"/>
      <c r="AB15" s="67"/>
      <c r="AC15" s="67"/>
      <c r="AD15" s="67"/>
      <c r="AE15" s="67"/>
      <c r="AF15" s="67"/>
      <c r="AG15" s="67"/>
      <c r="AH15" s="67"/>
      <c r="AI15" s="67"/>
      <c r="AJ15" s="67"/>
      <c r="AK15" s="67"/>
      <c r="AL15" s="67"/>
      <c r="AM15" s="67"/>
    </row>
    <row r="16" spans="2:39" ht="21" customHeight="1" x14ac:dyDescent="0.25">
      <c r="B16" s="29">
        <v>7</v>
      </c>
      <c r="C16" s="30" t="s">
        <v>362</v>
      </c>
      <c r="D16" s="31" t="s">
        <v>363</v>
      </c>
      <c r="E16" s="32" t="s">
        <v>89</v>
      </c>
      <c r="F16" s="33" t="s">
        <v>364</v>
      </c>
      <c r="G16" s="30" t="s">
        <v>330</v>
      </c>
      <c r="H16" s="34">
        <v>9</v>
      </c>
      <c r="I16" s="34">
        <v>6</v>
      </c>
      <c r="J16" s="34" t="s">
        <v>29</v>
      </c>
      <c r="K16" s="34">
        <v>7</v>
      </c>
      <c r="L16" s="42"/>
      <c r="M16" s="42"/>
      <c r="N16" s="42"/>
      <c r="O16" s="84"/>
      <c r="P16" s="36">
        <v>1</v>
      </c>
      <c r="Q16" s="37">
        <f t="shared" si="0"/>
        <v>3.5</v>
      </c>
      <c r="R16" s="38" t="str">
        <f t="shared" si="1"/>
        <v>F</v>
      </c>
      <c r="S16" s="39" t="str">
        <f t="shared" si="2"/>
        <v>Kém</v>
      </c>
      <c r="T16" s="40" t="str">
        <f t="shared" si="3"/>
        <v/>
      </c>
      <c r="U16" s="41" t="s">
        <v>694</v>
      </c>
      <c r="V16" s="3"/>
      <c r="W16" s="28"/>
      <c r="X16" s="100" t="str">
        <f t="shared" si="4"/>
        <v>Thi lại</v>
      </c>
      <c r="Y16" s="67"/>
      <c r="Z16" s="67"/>
      <c r="AA16" s="67"/>
      <c r="AB16" s="67"/>
      <c r="AC16" s="67"/>
      <c r="AD16" s="67"/>
      <c r="AE16" s="67"/>
      <c r="AF16" s="67"/>
      <c r="AG16" s="67"/>
      <c r="AH16" s="67"/>
      <c r="AI16" s="67"/>
      <c r="AJ16" s="67"/>
      <c r="AK16" s="67"/>
      <c r="AL16" s="67"/>
      <c r="AM16" s="67"/>
    </row>
    <row r="17" spans="1:39" ht="21" customHeight="1" x14ac:dyDescent="0.25">
      <c r="B17" s="29">
        <v>8</v>
      </c>
      <c r="C17" s="30" t="s">
        <v>379</v>
      </c>
      <c r="D17" s="31" t="s">
        <v>380</v>
      </c>
      <c r="E17" s="32" t="s">
        <v>96</v>
      </c>
      <c r="F17" s="33" t="s">
        <v>381</v>
      </c>
      <c r="G17" s="30" t="s">
        <v>330</v>
      </c>
      <c r="H17" s="34">
        <v>9</v>
      </c>
      <c r="I17" s="34">
        <v>7</v>
      </c>
      <c r="J17" s="34" t="s">
        <v>29</v>
      </c>
      <c r="K17" s="34">
        <v>7</v>
      </c>
      <c r="L17" s="35"/>
      <c r="M17" s="42"/>
      <c r="N17" s="42"/>
      <c r="O17" s="84"/>
      <c r="P17" s="36">
        <v>1</v>
      </c>
      <c r="Q17" s="37">
        <f t="shared" si="0"/>
        <v>3.6</v>
      </c>
      <c r="R17" s="38" t="str">
        <f t="shared" si="1"/>
        <v>F</v>
      </c>
      <c r="S17" s="39" t="str">
        <f t="shared" si="2"/>
        <v>Kém</v>
      </c>
      <c r="T17" s="40" t="str">
        <f t="shared" si="3"/>
        <v/>
      </c>
      <c r="U17" s="41" t="s">
        <v>694</v>
      </c>
      <c r="V17" s="3"/>
      <c r="W17" s="28"/>
      <c r="X17" s="100" t="str">
        <f t="shared" si="4"/>
        <v>Thi lại</v>
      </c>
      <c r="Y17" s="67"/>
      <c r="Z17" s="67"/>
      <c r="AA17" s="67"/>
      <c r="AB17" s="67"/>
      <c r="AC17" s="67"/>
      <c r="AD17" s="67"/>
      <c r="AE17" s="67"/>
      <c r="AF17" s="67"/>
      <c r="AG17" s="67"/>
      <c r="AH17" s="67"/>
      <c r="AI17" s="67"/>
      <c r="AJ17" s="67"/>
      <c r="AK17" s="67"/>
      <c r="AL17" s="67"/>
      <c r="AM17" s="67"/>
    </row>
    <row r="18" spans="1:39" ht="21" customHeight="1" x14ac:dyDescent="0.25">
      <c r="B18" s="29">
        <v>9</v>
      </c>
      <c r="C18" s="30" t="s">
        <v>468</v>
      </c>
      <c r="D18" s="31" t="s">
        <v>61</v>
      </c>
      <c r="E18" s="32" t="s">
        <v>74</v>
      </c>
      <c r="F18" s="33" t="s">
        <v>282</v>
      </c>
      <c r="G18" s="95" t="s">
        <v>422</v>
      </c>
      <c r="H18" s="34">
        <v>9</v>
      </c>
      <c r="I18" s="34">
        <v>7</v>
      </c>
      <c r="J18" s="34" t="s">
        <v>29</v>
      </c>
      <c r="K18" s="34">
        <v>7</v>
      </c>
      <c r="L18" s="42"/>
      <c r="M18" s="42"/>
      <c r="N18" s="42"/>
      <c r="O18" s="84"/>
      <c r="P18" s="36">
        <v>1</v>
      </c>
      <c r="Q18" s="37">
        <f t="shared" si="0"/>
        <v>3.6</v>
      </c>
      <c r="R18" s="38" t="str">
        <f t="shared" si="1"/>
        <v>F</v>
      </c>
      <c r="S18" s="39" t="str">
        <f t="shared" si="2"/>
        <v>Kém</v>
      </c>
      <c r="T18" s="40" t="str">
        <f t="shared" si="3"/>
        <v/>
      </c>
      <c r="U18" s="41" t="s">
        <v>694</v>
      </c>
      <c r="V18" s="3"/>
      <c r="W18" s="28"/>
      <c r="X18" s="100" t="str">
        <f t="shared" si="4"/>
        <v>Thi lại</v>
      </c>
      <c r="Y18" s="67"/>
      <c r="Z18" s="67"/>
      <c r="AA18" s="67"/>
      <c r="AB18" s="67"/>
      <c r="AC18" s="67"/>
      <c r="AD18" s="67"/>
      <c r="AE18" s="67"/>
      <c r="AF18" s="67"/>
      <c r="AG18" s="67"/>
      <c r="AH18" s="67"/>
      <c r="AI18" s="67"/>
      <c r="AJ18" s="67"/>
      <c r="AK18" s="67"/>
      <c r="AL18" s="67"/>
      <c r="AM18" s="67"/>
    </row>
    <row r="19" spans="1:39" ht="21" customHeight="1" x14ac:dyDescent="0.25">
      <c r="B19" s="29">
        <v>10</v>
      </c>
      <c r="C19" s="30" t="s">
        <v>469</v>
      </c>
      <c r="D19" s="31" t="s">
        <v>470</v>
      </c>
      <c r="E19" s="32" t="s">
        <v>99</v>
      </c>
      <c r="F19" s="33" t="s">
        <v>471</v>
      </c>
      <c r="G19" s="95" t="s">
        <v>422</v>
      </c>
      <c r="H19" s="34">
        <v>9</v>
      </c>
      <c r="I19" s="34">
        <v>6</v>
      </c>
      <c r="J19" s="34" t="s">
        <v>29</v>
      </c>
      <c r="K19" s="34">
        <v>7</v>
      </c>
      <c r="L19" s="35"/>
      <c r="M19" s="42"/>
      <c r="N19" s="42"/>
      <c r="O19" s="84"/>
      <c r="P19" s="36">
        <v>0</v>
      </c>
      <c r="Q19" s="37">
        <f t="shared" si="0"/>
        <v>2.9</v>
      </c>
      <c r="R19" s="38" t="str">
        <f t="shared" si="1"/>
        <v>F</v>
      </c>
      <c r="S19" s="39" t="str">
        <f t="shared" si="2"/>
        <v>Kém</v>
      </c>
      <c r="T19" s="40" t="str">
        <f t="shared" si="3"/>
        <v/>
      </c>
      <c r="U19" s="41" t="s">
        <v>694</v>
      </c>
      <c r="V19" s="3"/>
      <c r="W19" s="28"/>
      <c r="X19" s="100" t="str">
        <f t="shared" si="4"/>
        <v>Thi lại</v>
      </c>
      <c r="Y19" s="67"/>
      <c r="Z19" s="67"/>
      <c r="AA19" s="67"/>
      <c r="AB19" s="67"/>
      <c r="AC19" s="67"/>
      <c r="AD19" s="67"/>
      <c r="AE19" s="67"/>
      <c r="AF19" s="67"/>
      <c r="AG19" s="67"/>
      <c r="AH19" s="67"/>
      <c r="AI19" s="67"/>
      <c r="AJ19" s="67"/>
      <c r="AK19" s="67"/>
      <c r="AL19" s="67"/>
      <c r="AM19" s="67"/>
    </row>
    <row r="20" spans="1:39" ht="21" customHeight="1" x14ac:dyDescent="0.25">
      <c r="B20" s="29">
        <v>11</v>
      </c>
      <c r="C20" s="30" t="s">
        <v>474</v>
      </c>
      <c r="D20" s="31" t="s">
        <v>124</v>
      </c>
      <c r="E20" s="32" t="s">
        <v>81</v>
      </c>
      <c r="F20" s="33" t="s">
        <v>475</v>
      </c>
      <c r="G20" s="30" t="s">
        <v>422</v>
      </c>
      <c r="H20" s="34">
        <v>9</v>
      </c>
      <c r="I20" s="34">
        <v>6</v>
      </c>
      <c r="J20" s="34" t="s">
        <v>29</v>
      </c>
      <c r="K20" s="34">
        <v>7</v>
      </c>
      <c r="L20" s="35"/>
      <c r="M20" s="42"/>
      <c r="N20" s="42"/>
      <c r="O20" s="84"/>
      <c r="P20" s="36">
        <v>0</v>
      </c>
      <c r="Q20" s="37">
        <f t="shared" si="0"/>
        <v>2.9</v>
      </c>
      <c r="R20" s="38" t="str">
        <f t="shared" si="1"/>
        <v>F</v>
      </c>
      <c r="S20" s="39" t="str">
        <f t="shared" si="2"/>
        <v>Kém</v>
      </c>
      <c r="T20" s="40" t="str">
        <f t="shared" si="3"/>
        <v/>
      </c>
      <c r="U20" s="41" t="s">
        <v>694</v>
      </c>
      <c r="V20" s="3"/>
      <c r="W20" s="28"/>
      <c r="X20" s="100" t="str">
        <f t="shared" si="4"/>
        <v>Thi lại</v>
      </c>
      <c r="Y20" s="67"/>
      <c r="Z20" s="67"/>
      <c r="AA20" s="67"/>
      <c r="AB20" s="67"/>
      <c r="AC20" s="67"/>
      <c r="AD20" s="67"/>
      <c r="AE20" s="67"/>
      <c r="AF20" s="67"/>
      <c r="AG20" s="67"/>
      <c r="AH20" s="67"/>
      <c r="AI20" s="67"/>
      <c r="AJ20" s="67"/>
      <c r="AK20" s="67"/>
      <c r="AL20" s="67"/>
      <c r="AM20" s="67"/>
    </row>
    <row r="21" spans="1:39" ht="21" customHeight="1" x14ac:dyDescent="0.25">
      <c r="B21" s="29">
        <v>12</v>
      </c>
      <c r="C21" s="30" t="s">
        <v>405</v>
      </c>
      <c r="D21" s="31" t="s">
        <v>406</v>
      </c>
      <c r="E21" s="32" t="s">
        <v>148</v>
      </c>
      <c r="F21" s="33" t="s">
        <v>407</v>
      </c>
      <c r="G21" s="30" t="s">
        <v>330</v>
      </c>
      <c r="H21" s="34">
        <v>8</v>
      </c>
      <c r="I21" s="34">
        <v>7</v>
      </c>
      <c r="J21" s="34" t="s">
        <v>29</v>
      </c>
      <c r="K21" s="34">
        <v>6</v>
      </c>
      <c r="L21" s="42"/>
      <c r="M21" s="42"/>
      <c r="N21" s="42"/>
      <c r="O21" s="84"/>
      <c r="P21" s="36">
        <v>0</v>
      </c>
      <c r="Q21" s="37">
        <f t="shared" si="0"/>
        <v>2.7</v>
      </c>
      <c r="R21" s="38" t="str">
        <f t="shared" si="1"/>
        <v>F</v>
      </c>
      <c r="S21" s="39" t="str">
        <f t="shared" si="2"/>
        <v>Kém</v>
      </c>
      <c r="T21" s="40" t="str">
        <f t="shared" si="3"/>
        <v/>
      </c>
      <c r="U21" s="41" t="s">
        <v>694</v>
      </c>
      <c r="V21" s="3"/>
      <c r="W21" s="28"/>
      <c r="X21" s="100" t="str">
        <f t="shared" si="4"/>
        <v>Thi lại</v>
      </c>
      <c r="Y21" s="67"/>
      <c r="Z21" s="67"/>
      <c r="AA21" s="67"/>
      <c r="AB21" s="67"/>
      <c r="AC21" s="67"/>
      <c r="AD21" s="67"/>
      <c r="AE21" s="67"/>
      <c r="AF21" s="67"/>
      <c r="AG21" s="67"/>
      <c r="AH21" s="67"/>
      <c r="AI21" s="67"/>
      <c r="AJ21" s="67"/>
      <c r="AK21" s="67"/>
      <c r="AL21" s="67"/>
      <c r="AM21" s="67"/>
    </row>
    <row r="22" spans="1:39" ht="16.5" x14ac:dyDescent="0.25">
      <c r="A22" s="2"/>
      <c r="B22" s="43"/>
      <c r="C22" s="44"/>
      <c r="D22" s="44"/>
      <c r="E22" s="45"/>
      <c r="F22" s="45"/>
      <c r="G22" s="45"/>
      <c r="H22" s="46"/>
      <c r="I22" s="47"/>
      <c r="J22" s="47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3"/>
    </row>
    <row r="23" spans="1:39" ht="16.5" hidden="1" x14ac:dyDescent="0.25">
      <c r="A23" s="2"/>
      <c r="B23" s="135" t="s">
        <v>30</v>
      </c>
      <c r="C23" s="135"/>
      <c r="D23" s="44"/>
      <c r="E23" s="45"/>
      <c r="F23" s="45"/>
      <c r="G23" s="45"/>
      <c r="H23" s="46"/>
      <c r="I23" s="47"/>
      <c r="J23" s="47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3"/>
    </row>
    <row r="24" spans="1:39" hidden="1" x14ac:dyDescent="0.25">
      <c r="A24" s="2"/>
      <c r="B24" s="49" t="s">
        <v>31</v>
      </c>
      <c r="C24" s="49"/>
      <c r="D24" s="50">
        <f>+$AA$8</f>
        <v>12</v>
      </c>
      <c r="E24" s="51" t="s">
        <v>32</v>
      </c>
      <c r="F24" s="142" t="s">
        <v>33</v>
      </c>
      <c r="G24" s="142"/>
      <c r="H24" s="142"/>
      <c r="I24" s="142"/>
      <c r="J24" s="142"/>
      <c r="K24" s="142"/>
      <c r="L24" s="142"/>
      <c r="M24" s="142"/>
      <c r="N24" s="142"/>
      <c r="O24" s="142"/>
      <c r="P24" s="52">
        <f>$AA$8 -COUNTIF($T$9:$T$210,"Vắng") -COUNTIF($T$9:$T$210,"Vắng có phép") - COUNTIF($T$9:$T$210,"Đình chỉ thi") - COUNTIF($T$9:$T$210,"Không đủ ĐKDT")</f>
        <v>12</v>
      </c>
      <c r="Q24" s="52"/>
      <c r="R24" s="52"/>
      <c r="S24" s="53"/>
      <c r="T24" s="54" t="s">
        <v>32</v>
      </c>
      <c r="U24" s="53"/>
      <c r="V24" s="3"/>
    </row>
    <row r="25" spans="1:39" hidden="1" x14ac:dyDescent="0.25">
      <c r="A25" s="2"/>
      <c r="B25" s="49" t="s">
        <v>34</v>
      </c>
      <c r="C25" s="49"/>
      <c r="D25" s="50">
        <f>+$AL$8</f>
        <v>0</v>
      </c>
      <c r="E25" s="51" t="s">
        <v>32</v>
      </c>
      <c r="F25" s="142" t="s">
        <v>35</v>
      </c>
      <c r="G25" s="142"/>
      <c r="H25" s="142"/>
      <c r="I25" s="142"/>
      <c r="J25" s="142"/>
      <c r="K25" s="142"/>
      <c r="L25" s="142"/>
      <c r="M25" s="142"/>
      <c r="N25" s="142"/>
      <c r="O25" s="142"/>
      <c r="P25" s="55">
        <f>COUNTIF($T$9:$T$86,"Vắng")</f>
        <v>0</v>
      </c>
      <c r="Q25" s="55"/>
      <c r="R25" s="55"/>
      <c r="S25" s="56"/>
      <c r="T25" s="54" t="s">
        <v>32</v>
      </c>
      <c r="U25" s="56"/>
      <c r="V25" s="3"/>
    </row>
    <row r="26" spans="1:39" hidden="1" x14ac:dyDescent="0.25">
      <c r="A26" s="2"/>
      <c r="B26" s="49" t="s">
        <v>48</v>
      </c>
      <c r="C26" s="49"/>
      <c r="D26" s="65">
        <f>COUNTIF(X10:X21,"Học lại")</f>
        <v>0</v>
      </c>
      <c r="E26" s="51" t="s">
        <v>32</v>
      </c>
      <c r="F26" s="142" t="s">
        <v>49</v>
      </c>
      <c r="G26" s="142"/>
      <c r="H26" s="142"/>
      <c r="I26" s="142"/>
      <c r="J26" s="142"/>
      <c r="K26" s="142"/>
      <c r="L26" s="142"/>
      <c r="M26" s="142"/>
      <c r="N26" s="142"/>
      <c r="O26" s="142"/>
      <c r="P26" s="52">
        <f>COUNTIF($T$9:$T$86,"Vắng có phép")</f>
        <v>0</v>
      </c>
      <c r="Q26" s="52"/>
      <c r="R26" s="52"/>
      <c r="S26" s="53"/>
      <c r="T26" s="54" t="s">
        <v>32</v>
      </c>
      <c r="U26" s="53"/>
      <c r="V26" s="3"/>
    </row>
    <row r="27" spans="1:39" ht="6" hidden="1" customHeight="1" x14ac:dyDescent="0.25">
      <c r="A27" s="2"/>
      <c r="B27" s="43"/>
      <c r="C27" s="44"/>
      <c r="D27" s="44"/>
      <c r="E27" s="45"/>
      <c r="F27" s="45"/>
      <c r="G27" s="45"/>
      <c r="H27" s="46"/>
      <c r="I27" s="47"/>
      <c r="J27" s="47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3"/>
    </row>
    <row r="28" spans="1:39" hidden="1" x14ac:dyDescent="0.25">
      <c r="B28" s="85" t="s">
        <v>50</v>
      </c>
      <c r="C28" s="85"/>
      <c r="D28" s="86">
        <f>COUNTIF(X10:X21,"Thi lại")</f>
        <v>12</v>
      </c>
      <c r="E28" s="87" t="s">
        <v>32</v>
      </c>
      <c r="F28" s="3"/>
      <c r="G28" s="3"/>
      <c r="H28" s="3"/>
      <c r="I28" s="3"/>
      <c r="J28" s="143"/>
      <c r="K28" s="143"/>
      <c r="L28" s="143"/>
      <c r="M28" s="143"/>
      <c r="N28" s="143"/>
      <c r="O28" s="143"/>
      <c r="P28" s="143"/>
      <c r="Q28" s="143"/>
      <c r="R28" s="143"/>
      <c r="S28" s="143"/>
      <c r="T28" s="143"/>
      <c r="U28" s="143"/>
      <c r="V28" s="3"/>
    </row>
    <row r="29" spans="1:39" hidden="1" x14ac:dyDescent="0.25">
      <c r="B29" s="85"/>
      <c r="C29" s="85"/>
      <c r="D29" s="86"/>
      <c r="E29" s="87"/>
      <c r="F29" s="3"/>
      <c r="G29" s="3"/>
      <c r="H29" s="3"/>
      <c r="I29" s="3"/>
      <c r="J29" s="143" t="s">
        <v>673</v>
      </c>
      <c r="K29" s="143"/>
      <c r="L29" s="143"/>
      <c r="M29" s="143"/>
      <c r="N29" s="143"/>
      <c r="O29" s="143"/>
      <c r="P29" s="143"/>
      <c r="Q29" s="143"/>
      <c r="R29" s="143"/>
      <c r="S29" s="143"/>
      <c r="T29" s="143"/>
      <c r="U29" s="143"/>
      <c r="V29" s="3"/>
    </row>
    <row r="30" spans="1:39" hidden="1" x14ac:dyDescent="0.25">
      <c r="A30" s="57"/>
      <c r="B30" s="129" t="s">
        <v>36</v>
      </c>
      <c r="C30" s="129"/>
      <c r="D30" s="129"/>
      <c r="E30" s="129"/>
      <c r="F30" s="129"/>
      <c r="G30" s="129"/>
      <c r="H30" s="129"/>
      <c r="I30" s="58"/>
      <c r="J30" s="144" t="s">
        <v>37</v>
      </c>
      <c r="K30" s="144"/>
      <c r="L30" s="144"/>
      <c r="M30" s="144"/>
      <c r="N30" s="144"/>
      <c r="O30" s="144"/>
      <c r="P30" s="144"/>
      <c r="Q30" s="144"/>
      <c r="R30" s="144"/>
      <c r="S30" s="144"/>
      <c r="T30" s="144"/>
      <c r="U30" s="144"/>
      <c r="V30" s="3"/>
    </row>
    <row r="31" spans="1:39" hidden="1" x14ac:dyDescent="0.25">
      <c r="A31" s="2"/>
      <c r="B31" s="43"/>
      <c r="C31" s="59"/>
      <c r="D31" s="59"/>
      <c r="E31" s="60"/>
      <c r="F31" s="60"/>
      <c r="G31" s="60"/>
      <c r="H31" s="61"/>
      <c r="I31" s="62"/>
      <c r="J31" s="62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</row>
    <row r="32" spans="1:39" s="2" customFormat="1" hidden="1" x14ac:dyDescent="0.25">
      <c r="B32" s="129" t="s">
        <v>38</v>
      </c>
      <c r="C32" s="129"/>
      <c r="D32" s="130" t="s">
        <v>678</v>
      </c>
      <c r="E32" s="130"/>
      <c r="F32" s="130"/>
      <c r="G32" s="130"/>
      <c r="H32" s="130"/>
      <c r="I32" s="62"/>
      <c r="J32" s="62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3"/>
      <c r="X32" s="66"/>
      <c r="Y32" s="66"/>
      <c r="Z32" s="66"/>
      <c r="AA32" s="66"/>
      <c r="AB32" s="66"/>
      <c r="AC32" s="66"/>
      <c r="AD32" s="66"/>
      <c r="AE32" s="66"/>
      <c r="AF32" s="66"/>
      <c r="AG32" s="66"/>
      <c r="AH32" s="66"/>
      <c r="AI32" s="66"/>
      <c r="AJ32" s="66"/>
      <c r="AK32" s="66"/>
      <c r="AL32" s="66"/>
      <c r="AM32" s="66"/>
    </row>
    <row r="33" spans="1:39" s="2" customFormat="1" hidden="1" x14ac:dyDescent="0.25">
      <c r="A33" s="1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X33" s="66"/>
      <c r="Y33" s="66"/>
      <c r="Z33" s="66"/>
      <c r="AA33" s="66"/>
      <c r="AB33" s="66"/>
      <c r="AC33" s="66"/>
      <c r="AD33" s="66"/>
      <c r="AE33" s="66"/>
      <c r="AF33" s="66"/>
      <c r="AG33" s="66"/>
      <c r="AH33" s="66"/>
      <c r="AI33" s="66"/>
      <c r="AJ33" s="66"/>
      <c r="AK33" s="66"/>
      <c r="AL33" s="66"/>
      <c r="AM33" s="66"/>
    </row>
    <row r="34" spans="1:39" s="2" customFormat="1" hidden="1" x14ac:dyDescent="0.25">
      <c r="A34" s="1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X34" s="66"/>
      <c r="Y34" s="66"/>
      <c r="Z34" s="66"/>
      <c r="AA34" s="66"/>
      <c r="AB34" s="66"/>
      <c r="AC34" s="66"/>
      <c r="AD34" s="66"/>
      <c r="AE34" s="66"/>
      <c r="AF34" s="66"/>
      <c r="AG34" s="66"/>
      <c r="AH34" s="66"/>
      <c r="AI34" s="66"/>
      <c r="AJ34" s="66"/>
      <c r="AK34" s="66"/>
      <c r="AL34" s="66"/>
      <c r="AM34" s="66"/>
    </row>
    <row r="35" spans="1:39" s="2" customFormat="1" hidden="1" x14ac:dyDescent="0.25">
      <c r="A35" s="1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X35" s="66"/>
      <c r="Y35" s="66"/>
      <c r="Z35" s="66"/>
      <c r="AA35" s="66"/>
      <c r="AB35" s="66"/>
      <c r="AC35" s="66"/>
      <c r="AD35" s="66"/>
      <c r="AE35" s="66"/>
      <c r="AF35" s="66"/>
      <c r="AG35" s="66"/>
      <c r="AH35" s="66"/>
      <c r="AI35" s="66"/>
      <c r="AJ35" s="66"/>
      <c r="AK35" s="66"/>
      <c r="AL35" s="66"/>
      <c r="AM35" s="66"/>
    </row>
    <row r="36" spans="1:39" s="2" customFormat="1" hidden="1" x14ac:dyDescent="0.25">
      <c r="A36" s="1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X36" s="66"/>
      <c r="Y36" s="66"/>
      <c r="Z36" s="66"/>
      <c r="AA36" s="66"/>
      <c r="AB36" s="66"/>
      <c r="AC36" s="66"/>
      <c r="AD36" s="66"/>
      <c r="AE36" s="66"/>
      <c r="AF36" s="66"/>
      <c r="AG36" s="66"/>
      <c r="AH36" s="66"/>
      <c r="AI36" s="66"/>
      <c r="AJ36" s="66"/>
      <c r="AK36" s="66"/>
      <c r="AL36" s="66"/>
      <c r="AM36" s="66"/>
    </row>
    <row r="37" spans="1:39" s="2" customFormat="1" hidden="1" x14ac:dyDescent="0.25">
      <c r="A37" s="1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X37" s="66"/>
      <c r="Y37" s="66"/>
      <c r="Z37" s="66"/>
      <c r="AA37" s="66"/>
      <c r="AB37" s="66"/>
      <c r="AC37" s="66"/>
      <c r="AD37" s="66"/>
      <c r="AE37" s="66"/>
      <c r="AF37" s="66"/>
      <c r="AG37" s="66"/>
      <c r="AH37" s="66"/>
      <c r="AI37" s="66"/>
      <c r="AJ37" s="66"/>
      <c r="AK37" s="66"/>
      <c r="AL37" s="66"/>
      <c r="AM37" s="66"/>
    </row>
    <row r="38" spans="1:39" s="2" customFormat="1" hidden="1" x14ac:dyDescent="0.25">
      <c r="A38" s="1"/>
      <c r="B38" s="140" t="s">
        <v>672</v>
      </c>
      <c r="C38" s="140"/>
      <c r="D38" s="140" t="s">
        <v>675</v>
      </c>
      <c r="E38" s="140"/>
      <c r="F38" s="140"/>
      <c r="G38" s="140"/>
      <c r="H38" s="140"/>
      <c r="I38" s="140"/>
      <c r="J38" s="140" t="s">
        <v>39</v>
      </c>
      <c r="K38" s="140"/>
      <c r="L38" s="140"/>
      <c r="M38" s="140"/>
      <c r="N38" s="140"/>
      <c r="O38" s="140"/>
      <c r="P38" s="140"/>
      <c r="Q38" s="140"/>
      <c r="R38" s="140"/>
      <c r="S38" s="140"/>
      <c r="T38" s="140"/>
      <c r="U38" s="140"/>
      <c r="V38" s="3"/>
      <c r="X38" s="66"/>
      <c r="Y38" s="66"/>
      <c r="Z38" s="66"/>
      <c r="AA38" s="66"/>
      <c r="AB38" s="66"/>
      <c r="AC38" s="66"/>
      <c r="AD38" s="66"/>
      <c r="AE38" s="66"/>
      <c r="AF38" s="66"/>
      <c r="AG38" s="66"/>
      <c r="AH38" s="66"/>
      <c r="AI38" s="66"/>
      <c r="AJ38" s="66"/>
      <c r="AK38" s="66"/>
      <c r="AL38" s="66"/>
      <c r="AM38" s="66"/>
    </row>
    <row r="39" spans="1:39" s="2" customFormat="1" x14ac:dyDescent="0.25">
      <c r="A39" s="1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X39" s="66"/>
      <c r="Y39" s="66"/>
      <c r="Z39" s="66"/>
      <c r="AA39" s="66"/>
      <c r="AB39" s="66"/>
      <c r="AC39" s="66"/>
      <c r="AD39" s="66"/>
      <c r="AE39" s="66"/>
      <c r="AF39" s="66"/>
      <c r="AG39" s="66"/>
      <c r="AH39" s="66"/>
      <c r="AI39" s="66"/>
      <c r="AJ39" s="66"/>
      <c r="AK39" s="66"/>
      <c r="AL39" s="66"/>
      <c r="AM39" s="66"/>
    </row>
    <row r="40" spans="1:39" s="2" customFormat="1" ht="33.75" customHeight="1" x14ac:dyDescent="0.25">
      <c r="A40" s="1"/>
      <c r="B40" s="129" t="s">
        <v>40</v>
      </c>
      <c r="C40" s="129"/>
      <c r="D40" s="129"/>
      <c r="E40" s="129"/>
      <c r="F40" s="129"/>
      <c r="G40" s="129"/>
      <c r="H40" s="129"/>
      <c r="I40" s="58"/>
      <c r="J40" s="138" t="s">
        <v>82</v>
      </c>
      <c r="K40" s="138"/>
      <c r="L40" s="138"/>
      <c r="M40" s="138"/>
      <c r="N40" s="138"/>
      <c r="O40" s="138"/>
      <c r="P40" s="138"/>
      <c r="Q40" s="138"/>
      <c r="R40" s="138"/>
      <c r="S40" s="138"/>
      <c r="T40" s="138"/>
      <c r="U40" s="138"/>
      <c r="V40" s="3"/>
      <c r="X40" s="66"/>
      <c r="Y40" s="66"/>
      <c r="Z40" s="66"/>
      <c r="AA40" s="66"/>
      <c r="AB40" s="66"/>
      <c r="AC40" s="66"/>
      <c r="AD40" s="66"/>
      <c r="AE40" s="66"/>
      <c r="AF40" s="66"/>
      <c r="AG40" s="66"/>
      <c r="AH40" s="66"/>
      <c r="AI40" s="66"/>
      <c r="AJ40" s="66"/>
      <c r="AK40" s="66"/>
      <c r="AL40" s="66"/>
      <c r="AM40" s="66"/>
    </row>
    <row r="41" spans="1:39" s="2" customFormat="1" x14ac:dyDescent="0.25">
      <c r="A41" s="1"/>
      <c r="B41" s="43"/>
      <c r="C41" s="59"/>
      <c r="D41" s="59"/>
      <c r="E41" s="60"/>
      <c r="F41" s="60"/>
      <c r="G41" s="60"/>
      <c r="H41" s="61"/>
      <c r="I41" s="62"/>
      <c r="J41" s="62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1"/>
      <c r="X41" s="66"/>
      <c r="Y41" s="66"/>
      <c r="Z41" s="66"/>
      <c r="AA41" s="66"/>
      <c r="AB41" s="66"/>
      <c r="AC41" s="66"/>
      <c r="AD41" s="66"/>
      <c r="AE41" s="66"/>
      <c r="AF41" s="66"/>
      <c r="AG41" s="66"/>
      <c r="AH41" s="66"/>
      <c r="AI41" s="66"/>
      <c r="AJ41" s="66"/>
      <c r="AK41" s="66"/>
      <c r="AL41" s="66"/>
      <c r="AM41" s="66"/>
    </row>
    <row r="42" spans="1:39" s="2" customFormat="1" x14ac:dyDescent="0.25">
      <c r="A42" s="1"/>
      <c r="B42" s="129" t="s">
        <v>38</v>
      </c>
      <c r="C42" s="129"/>
      <c r="D42" s="130" t="s">
        <v>187</v>
      </c>
      <c r="E42" s="130"/>
      <c r="F42" s="130"/>
      <c r="G42" s="130"/>
      <c r="H42" s="130"/>
      <c r="I42" s="62"/>
      <c r="J42" s="62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1"/>
      <c r="X42" s="66"/>
      <c r="Y42" s="66"/>
      <c r="Z42" s="66"/>
      <c r="AA42" s="66"/>
      <c r="AB42" s="66"/>
      <c r="AC42" s="66"/>
      <c r="AD42" s="66"/>
      <c r="AE42" s="66"/>
      <c r="AF42" s="66"/>
      <c r="AG42" s="66"/>
      <c r="AH42" s="66"/>
      <c r="AI42" s="66"/>
      <c r="AJ42" s="66"/>
      <c r="AK42" s="66"/>
      <c r="AL42" s="66"/>
      <c r="AM42" s="66"/>
    </row>
    <row r="43" spans="1:39" s="2" customFormat="1" x14ac:dyDescent="0.25">
      <c r="A43" s="1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1"/>
      <c r="X43" s="66"/>
      <c r="Y43" s="66"/>
      <c r="Z43" s="66"/>
      <c r="AA43" s="66"/>
      <c r="AB43" s="66"/>
      <c r="AC43" s="66"/>
      <c r="AD43" s="66"/>
      <c r="AE43" s="66"/>
      <c r="AF43" s="66"/>
      <c r="AG43" s="66"/>
      <c r="AH43" s="66"/>
      <c r="AI43" s="66"/>
      <c r="AJ43" s="66"/>
      <c r="AK43" s="66"/>
      <c r="AL43" s="66"/>
      <c r="AM43" s="66"/>
    </row>
    <row r="47" spans="1:39" x14ac:dyDescent="0.25">
      <c r="B47" s="139"/>
      <c r="C47" s="139"/>
      <c r="D47" s="139"/>
      <c r="E47" s="139"/>
      <c r="F47" s="139"/>
      <c r="G47" s="139"/>
      <c r="H47" s="139"/>
      <c r="I47" s="139"/>
      <c r="J47" s="139" t="s">
        <v>83</v>
      </c>
      <c r="K47" s="139"/>
      <c r="L47" s="139"/>
      <c r="M47" s="139"/>
      <c r="N47" s="139"/>
      <c r="O47" s="139"/>
      <c r="P47" s="139"/>
      <c r="Q47" s="139"/>
      <c r="R47" s="139"/>
      <c r="S47" s="139"/>
      <c r="T47" s="139"/>
      <c r="U47" s="139"/>
    </row>
  </sheetData>
  <sheetProtection formatCells="0" formatColumns="0" formatRows="0" insertColumns="0" insertRows="0" insertHyperlinks="0" deleteColumns="0" deleteRows="0" sort="0" autoFilter="0" pivotTables="0"/>
  <autoFilter ref="A8:AM21">
    <filterColumn colId="3" showButton="0"/>
  </autoFilter>
  <sortState ref="B10:U21">
    <sortCondition ref="E10:E21"/>
  </sortState>
  <mergeCells count="58">
    <mergeCell ref="B40:H40"/>
    <mergeCell ref="J40:U40"/>
    <mergeCell ref="B42:C42"/>
    <mergeCell ref="D42:H42"/>
    <mergeCell ref="B47:C47"/>
    <mergeCell ref="D47:I47"/>
    <mergeCell ref="J47:U47"/>
    <mergeCell ref="J28:U28"/>
    <mergeCell ref="J29:U29"/>
    <mergeCell ref="B30:H30"/>
    <mergeCell ref="J30:U30"/>
    <mergeCell ref="B38:C38"/>
    <mergeCell ref="D38:I38"/>
    <mergeCell ref="J38:U38"/>
    <mergeCell ref="I7:I8"/>
    <mergeCell ref="F26:O26"/>
    <mergeCell ref="K7:K8"/>
    <mergeCell ref="L7:L8"/>
    <mergeCell ref="M7:M8"/>
    <mergeCell ref="AJ4:AK6"/>
    <mergeCell ref="B32:C32"/>
    <mergeCell ref="D32:H32"/>
    <mergeCell ref="T7:T9"/>
    <mergeCell ref="U7:U9"/>
    <mergeCell ref="B9:G9"/>
    <mergeCell ref="B23:C23"/>
    <mergeCell ref="F24:O24"/>
    <mergeCell ref="F25:O25"/>
    <mergeCell ref="N7:N8"/>
    <mergeCell ref="O7:O8"/>
    <mergeCell ref="P7:P8"/>
    <mergeCell ref="Q7:Q9"/>
    <mergeCell ref="R7:R8"/>
    <mergeCell ref="S7:S8"/>
    <mergeCell ref="H7:H8"/>
    <mergeCell ref="AL4:AM6"/>
    <mergeCell ref="B5:C5"/>
    <mergeCell ref="G5:O5"/>
    <mergeCell ref="P5:U5"/>
    <mergeCell ref="B7:B8"/>
    <mergeCell ref="C7:C8"/>
    <mergeCell ref="D7:E8"/>
    <mergeCell ref="F7:F8"/>
    <mergeCell ref="G7:G8"/>
    <mergeCell ref="Y4:Y7"/>
    <mergeCell ref="Z4:Z7"/>
    <mergeCell ref="AA4:AA7"/>
    <mergeCell ref="AB4:AE6"/>
    <mergeCell ref="AF4:AG6"/>
    <mergeCell ref="AH4:AI6"/>
    <mergeCell ref="J7:J8"/>
    <mergeCell ref="B1:G1"/>
    <mergeCell ref="H1:U1"/>
    <mergeCell ref="B2:G2"/>
    <mergeCell ref="H2:U2"/>
    <mergeCell ref="B4:C4"/>
    <mergeCell ref="D4:O4"/>
    <mergeCell ref="P4:U4"/>
  </mergeCells>
  <conditionalFormatting sqref="P10:P21 H10:N21">
    <cfRule type="cellIs" dxfId="92" priority="19" operator="greaterThan">
      <formula>10</formula>
    </cfRule>
  </conditionalFormatting>
  <conditionalFormatting sqref="O1 O48:O1048576 O6:O39 O3:O4">
    <cfRule type="duplicateValues" dxfId="91" priority="18"/>
  </conditionalFormatting>
  <conditionalFormatting sqref="C1:C37 C39 C48:C1048576">
    <cfRule type="duplicateValues" dxfId="90" priority="17"/>
  </conditionalFormatting>
  <conditionalFormatting sqref="C38">
    <cfRule type="duplicateValues" dxfId="89" priority="5"/>
  </conditionalFormatting>
  <conditionalFormatting sqref="O40:O47">
    <cfRule type="duplicateValues" dxfId="88" priority="4"/>
  </conditionalFormatting>
  <conditionalFormatting sqref="C40:C47">
    <cfRule type="duplicateValues" dxfId="87" priority="3"/>
  </conditionalFormatting>
  <conditionalFormatting sqref="O5">
    <cfRule type="duplicateValues" dxfId="86" priority="2"/>
  </conditionalFormatting>
  <conditionalFormatting sqref="O2">
    <cfRule type="duplicateValues" dxfId="85" priority="1"/>
  </conditionalFormatting>
  <dataValidations count="1">
    <dataValidation allowBlank="1" showInputMessage="1" showErrorMessage="1" errorTitle="Không xóa dữ liệu" error="Không xóa dữ liệu" prompt="Không xóa dữ liệu" sqref="D26 Y2:AM8 X10:X21"/>
  </dataValidations>
  <pageMargins left="3.937007874015748E-2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-0.249977111117893"/>
  </sheetPr>
  <dimension ref="A1:AM40"/>
  <sheetViews>
    <sheetView workbookViewId="0">
      <pane ySplit="3" topLeftCell="A4" activePane="bottomLeft" state="frozen"/>
      <selection activeCell="P5" sqref="P5:U5"/>
      <selection pane="bottomLeft" activeCell="M10" sqref="M10"/>
    </sheetView>
  </sheetViews>
  <sheetFormatPr defaultColWidth="9" defaultRowHeight="15.75" x14ac:dyDescent="0.25"/>
  <cols>
    <col min="1" max="1" width="0.625" style="1" customWidth="1"/>
    <col min="2" max="2" width="3.625" style="1" customWidth="1"/>
    <col min="3" max="3" width="10.875" style="1" customWidth="1"/>
    <col min="4" max="4" width="11.625" style="1" customWidth="1"/>
    <col min="5" max="5" width="6.375" style="1" customWidth="1"/>
    <col min="6" max="6" width="8.125" style="1" customWidth="1"/>
    <col min="7" max="7" width="12.125" style="1" customWidth="1"/>
    <col min="8" max="9" width="4.375" style="1" customWidth="1"/>
    <col min="10" max="10" width="4.375" style="1" hidden="1" customWidth="1"/>
    <col min="11" max="11" width="4.375" style="1" customWidth="1"/>
    <col min="12" max="12" width="3.25" style="1" customWidth="1"/>
    <col min="13" max="13" width="3.5" style="1" customWidth="1"/>
    <col min="14" max="14" width="9" style="1" customWidth="1"/>
    <col min="15" max="15" width="9.125" style="1" hidden="1" customWidth="1"/>
    <col min="16" max="16" width="4.25" style="1" hidden="1" customWidth="1"/>
    <col min="17" max="18" width="6.5" style="1" hidden="1" customWidth="1"/>
    <col min="19" max="19" width="11.875" style="1" hidden="1" customWidth="1"/>
    <col min="20" max="20" width="10.875" style="1" customWidth="1"/>
    <col min="21" max="22" width="6.5" style="1" customWidth="1"/>
    <col min="23" max="23" width="6.5" style="2" customWidth="1"/>
    <col min="24" max="24" width="0" style="66" hidden="1" customWidth="1"/>
    <col min="25" max="25" width="9.125" style="66" bestFit="1" customWidth="1"/>
    <col min="26" max="26" width="9" style="66"/>
    <col min="27" max="27" width="10.375" style="66" bestFit="1" customWidth="1"/>
    <col min="28" max="28" width="9.125" style="66" bestFit="1" customWidth="1"/>
    <col min="29" max="39" width="9" style="66"/>
    <col min="40" max="16384" width="9" style="1"/>
  </cols>
  <sheetData>
    <row r="1" spans="1:39" ht="27.75" customHeight="1" x14ac:dyDescent="0.3">
      <c r="B1" s="109" t="s">
        <v>0</v>
      </c>
      <c r="C1" s="109"/>
      <c r="D1" s="109"/>
      <c r="E1" s="109"/>
      <c r="F1" s="109"/>
      <c r="G1" s="109"/>
      <c r="H1" s="110" t="s">
        <v>685</v>
      </c>
      <c r="I1" s="110"/>
      <c r="J1" s="110"/>
      <c r="K1" s="110"/>
      <c r="L1" s="110"/>
      <c r="M1" s="110"/>
      <c r="N1" s="110"/>
      <c r="O1" s="110"/>
      <c r="P1" s="110"/>
      <c r="Q1" s="110"/>
      <c r="R1" s="110"/>
      <c r="S1" s="110"/>
      <c r="T1" s="110"/>
      <c r="U1" s="110"/>
      <c r="V1" s="3"/>
    </row>
    <row r="2" spans="1:39" ht="25.5" customHeight="1" x14ac:dyDescent="0.25">
      <c r="B2" s="111" t="s">
        <v>1</v>
      </c>
      <c r="C2" s="111"/>
      <c r="D2" s="111"/>
      <c r="E2" s="111"/>
      <c r="F2" s="111"/>
      <c r="G2" s="111"/>
      <c r="H2" s="112" t="s">
        <v>689</v>
      </c>
      <c r="I2" s="112"/>
      <c r="J2" s="112"/>
      <c r="K2" s="112"/>
      <c r="L2" s="112"/>
      <c r="M2" s="112"/>
      <c r="N2" s="112"/>
      <c r="O2" s="112"/>
      <c r="P2" s="112"/>
      <c r="Q2" s="112"/>
      <c r="R2" s="112"/>
      <c r="S2" s="112"/>
      <c r="T2" s="112"/>
      <c r="U2" s="112"/>
      <c r="V2" s="4"/>
      <c r="W2" s="5"/>
      <c r="AE2" s="67"/>
      <c r="AF2" s="68"/>
      <c r="AG2" s="67"/>
      <c r="AH2" s="67"/>
      <c r="AI2" s="67"/>
      <c r="AJ2" s="68"/>
      <c r="AK2" s="67"/>
    </row>
    <row r="3" spans="1:39" ht="4.5" customHeight="1" x14ac:dyDescent="0.25">
      <c r="B3" s="6"/>
      <c r="C3" s="6"/>
      <c r="D3" s="6"/>
      <c r="E3" s="6"/>
      <c r="F3" s="6"/>
      <c r="G3" s="7"/>
      <c r="H3" s="7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4"/>
      <c r="W3" s="5"/>
      <c r="AF3" s="69"/>
      <c r="AJ3" s="69"/>
    </row>
    <row r="4" spans="1:39" ht="23.25" customHeight="1" x14ac:dyDescent="0.25">
      <c r="B4" s="113" t="s">
        <v>2</v>
      </c>
      <c r="C4" s="113"/>
      <c r="D4" s="114" t="s">
        <v>667</v>
      </c>
      <c r="E4" s="114"/>
      <c r="F4" s="114"/>
      <c r="G4" s="114"/>
      <c r="H4" s="114"/>
      <c r="I4" s="114"/>
      <c r="J4" s="114"/>
      <c r="K4" s="114"/>
      <c r="L4" s="114"/>
      <c r="M4" s="114"/>
      <c r="N4" s="114"/>
      <c r="O4" s="114"/>
      <c r="P4" s="115" t="s">
        <v>668</v>
      </c>
      <c r="Q4" s="116"/>
      <c r="R4" s="116"/>
      <c r="S4" s="116"/>
      <c r="T4" s="114"/>
      <c r="U4" s="114"/>
      <c r="X4" s="67"/>
      <c r="Y4" s="117" t="s">
        <v>47</v>
      </c>
      <c r="Z4" s="117" t="s">
        <v>8</v>
      </c>
      <c r="AA4" s="117" t="s">
        <v>46</v>
      </c>
      <c r="AB4" s="117" t="s">
        <v>45</v>
      </c>
      <c r="AC4" s="117"/>
      <c r="AD4" s="117"/>
      <c r="AE4" s="117"/>
      <c r="AF4" s="117" t="s">
        <v>44</v>
      </c>
      <c r="AG4" s="117"/>
      <c r="AH4" s="117" t="s">
        <v>42</v>
      </c>
      <c r="AI4" s="117"/>
      <c r="AJ4" s="117" t="s">
        <v>43</v>
      </c>
      <c r="AK4" s="117"/>
      <c r="AL4" s="117" t="s">
        <v>41</v>
      </c>
      <c r="AM4" s="117"/>
    </row>
    <row r="5" spans="1:39" ht="17.25" customHeight="1" x14ac:dyDescent="0.25">
      <c r="B5" s="118" t="s">
        <v>3</v>
      </c>
      <c r="C5" s="118"/>
      <c r="D5" s="9"/>
      <c r="G5" s="119" t="s">
        <v>692</v>
      </c>
      <c r="H5" s="119"/>
      <c r="I5" s="119"/>
      <c r="J5" s="119"/>
      <c r="K5" s="119"/>
      <c r="L5" s="119"/>
      <c r="M5" s="119"/>
      <c r="N5" s="119"/>
      <c r="O5" s="119"/>
      <c r="P5" s="119" t="s">
        <v>693</v>
      </c>
      <c r="Q5" s="119"/>
      <c r="R5" s="119"/>
      <c r="S5" s="119"/>
      <c r="T5" s="119"/>
      <c r="U5" s="119"/>
      <c r="X5" s="67"/>
      <c r="Y5" s="117"/>
      <c r="Z5" s="117"/>
      <c r="AA5" s="117"/>
      <c r="AB5" s="117"/>
      <c r="AC5" s="117"/>
      <c r="AD5" s="117"/>
      <c r="AE5" s="117"/>
      <c r="AF5" s="117"/>
      <c r="AG5" s="117"/>
      <c r="AH5" s="117"/>
      <c r="AI5" s="117"/>
      <c r="AJ5" s="117"/>
      <c r="AK5" s="117"/>
      <c r="AL5" s="117"/>
      <c r="AM5" s="117"/>
    </row>
    <row r="6" spans="1:39" ht="5.25" customHeight="1" x14ac:dyDescent="0.25"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1"/>
      <c r="P6" s="63"/>
      <c r="Q6" s="3"/>
      <c r="R6" s="3"/>
      <c r="S6" s="3"/>
      <c r="T6" s="3"/>
      <c r="U6" s="3"/>
      <c r="X6" s="67"/>
      <c r="Y6" s="117"/>
      <c r="Z6" s="117"/>
      <c r="AA6" s="117"/>
      <c r="AB6" s="117"/>
      <c r="AC6" s="117"/>
      <c r="AD6" s="117"/>
      <c r="AE6" s="117"/>
      <c r="AF6" s="117"/>
      <c r="AG6" s="117"/>
      <c r="AH6" s="117"/>
      <c r="AI6" s="117"/>
      <c r="AJ6" s="117"/>
      <c r="AK6" s="117"/>
      <c r="AL6" s="117"/>
      <c r="AM6" s="117"/>
    </row>
    <row r="7" spans="1:39" ht="31.5" customHeight="1" x14ac:dyDescent="0.25">
      <c r="B7" s="120" t="s">
        <v>4</v>
      </c>
      <c r="C7" s="122" t="s">
        <v>5</v>
      </c>
      <c r="D7" s="124" t="s">
        <v>6</v>
      </c>
      <c r="E7" s="125"/>
      <c r="F7" s="120" t="s">
        <v>7</v>
      </c>
      <c r="G7" s="120" t="s">
        <v>8</v>
      </c>
      <c r="H7" s="128" t="s">
        <v>9</v>
      </c>
      <c r="I7" s="128" t="s">
        <v>10</v>
      </c>
      <c r="J7" s="128" t="s">
        <v>11</v>
      </c>
      <c r="K7" s="128" t="s">
        <v>12</v>
      </c>
      <c r="L7" s="136" t="s">
        <v>13</v>
      </c>
      <c r="M7" s="136" t="s">
        <v>14</v>
      </c>
      <c r="N7" s="136" t="s">
        <v>15</v>
      </c>
      <c r="O7" s="137" t="s">
        <v>16</v>
      </c>
      <c r="P7" s="136" t="s">
        <v>17</v>
      </c>
      <c r="Q7" s="120" t="s">
        <v>18</v>
      </c>
      <c r="R7" s="136" t="s">
        <v>19</v>
      </c>
      <c r="S7" s="120" t="s">
        <v>20</v>
      </c>
      <c r="T7" s="120" t="s">
        <v>21</v>
      </c>
      <c r="U7" s="120" t="s">
        <v>22</v>
      </c>
      <c r="X7" s="67"/>
      <c r="Y7" s="117"/>
      <c r="Z7" s="117"/>
      <c r="AA7" s="117"/>
      <c r="AB7" s="70" t="s">
        <v>23</v>
      </c>
      <c r="AC7" s="70" t="s">
        <v>24</v>
      </c>
      <c r="AD7" s="70" t="s">
        <v>25</v>
      </c>
      <c r="AE7" s="70" t="s">
        <v>26</v>
      </c>
      <c r="AF7" s="70" t="s">
        <v>27</v>
      </c>
      <c r="AG7" s="70" t="s">
        <v>26</v>
      </c>
      <c r="AH7" s="70" t="s">
        <v>27</v>
      </c>
      <c r="AI7" s="70" t="s">
        <v>26</v>
      </c>
      <c r="AJ7" s="70" t="s">
        <v>27</v>
      </c>
      <c r="AK7" s="70" t="s">
        <v>26</v>
      </c>
      <c r="AL7" s="70" t="s">
        <v>27</v>
      </c>
      <c r="AM7" s="71" t="s">
        <v>26</v>
      </c>
    </row>
    <row r="8" spans="1:39" ht="31.5" customHeight="1" x14ac:dyDescent="0.25">
      <c r="B8" s="121"/>
      <c r="C8" s="123"/>
      <c r="D8" s="126"/>
      <c r="E8" s="127"/>
      <c r="F8" s="121"/>
      <c r="G8" s="121"/>
      <c r="H8" s="128"/>
      <c r="I8" s="128"/>
      <c r="J8" s="128"/>
      <c r="K8" s="128"/>
      <c r="L8" s="136"/>
      <c r="M8" s="136"/>
      <c r="N8" s="136"/>
      <c r="O8" s="137"/>
      <c r="P8" s="136"/>
      <c r="Q8" s="131"/>
      <c r="R8" s="136"/>
      <c r="S8" s="121"/>
      <c r="T8" s="131"/>
      <c r="U8" s="131"/>
      <c r="W8" s="12"/>
      <c r="X8" s="67"/>
      <c r="Y8" s="72" t="str">
        <f>+D4</f>
        <v>Tâm lý quản lý</v>
      </c>
      <c r="Z8" s="73" t="str">
        <f>+P4</f>
        <v>Nhóm: BSA1236 - 1</v>
      </c>
      <c r="AA8" s="74">
        <f>+$AJ$8+$AL$8+$AH$8</f>
        <v>4</v>
      </c>
      <c r="AB8" s="68">
        <f>COUNTIF($T$9:$T$73,"Khiển trách")</f>
        <v>0</v>
      </c>
      <c r="AC8" s="68">
        <f>COUNTIF($T$9:$T$73,"Cảnh cáo")</f>
        <v>0</v>
      </c>
      <c r="AD8" s="68">
        <f>COUNTIF($T$9:$T$73,"Đình chỉ thi")</f>
        <v>0</v>
      </c>
      <c r="AE8" s="75">
        <f>+($AB$8+$AC$8+$AD$8)/$AA$8*100%</f>
        <v>0</v>
      </c>
      <c r="AF8" s="68">
        <f>SUM(COUNTIF($T$9:$T$71,"Vắng"),COUNTIF($T$9:$T$71,"Vắng có phép"))</f>
        <v>0</v>
      </c>
      <c r="AG8" s="76">
        <f>+$AF$8/$AA$8</f>
        <v>0</v>
      </c>
      <c r="AH8" s="77">
        <f>COUNTIF($X$9:$X$71,"Thi lại")</f>
        <v>4</v>
      </c>
      <c r="AI8" s="76">
        <f>+$AH$8/$AA$8</f>
        <v>1</v>
      </c>
      <c r="AJ8" s="77">
        <f>COUNTIF($X$9:$X$72,"Học lại")</f>
        <v>0</v>
      </c>
      <c r="AK8" s="76">
        <f>+$AJ$8/$AA$8</f>
        <v>0</v>
      </c>
      <c r="AL8" s="68">
        <f>COUNTIF($X$10:$X$72,"Đạt")</f>
        <v>0</v>
      </c>
      <c r="AM8" s="75">
        <f>+$AL$8/$AA$8</f>
        <v>0</v>
      </c>
    </row>
    <row r="9" spans="1:39" x14ac:dyDescent="0.25">
      <c r="B9" s="132" t="s">
        <v>28</v>
      </c>
      <c r="C9" s="133"/>
      <c r="D9" s="133"/>
      <c r="E9" s="133"/>
      <c r="F9" s="133"/>
      <c r="G9" s="134"/>
      <c r="H9" s="13">
        <v>10</v>
      </c>
      <c r="I9" s="13">
        <v>10</v>
      </c>
      <c r="J9" s="14"/>
      <c r="K9" s="13">
        <v>20</v>
      </c>
      <c r="L9" s="15"/>
      <c r="M9" s="16"/>
      <c r="N9" s="16"/>
      <c r="O9" s="17"/>
      <c r="P9" s="64">
        <f>100-(H9+I9+J9+K9)</f>
        <v>60</v>
      </c>
      <c r="Q9" s="121"/>
      <c r="R9" s="18"/>
      <c r="S9" s="18"/>
      <c r="T9" s="121"/>
      <c r="U9" s="121"/>
      <c r="X9" s="67"/>
      <c r="Y9" s="78"/>
      <c r="Z9" s="78"/>
      <c r="AA9" s="78"/>
      <c r="AB9" s="78"/>
      <c r="AC9" s="78"/>
      <c r="AD9" s="78"/>
      <c r="AE9" s="78"/>
      <c r="AF9" s="78"/>
      <c r="AG9" s="78"/>
      <c r="AH9" s="78"/>
      <c r="AI9" s="78"/>
      <c r="AJ9" s="78"/>
      <c r="AK9" s="78"/>
      <c r="AL9" s="78"/>
      <c r="AM9" s="78"/>
    </row>
    <row r="10" spans="1:39" ht="22.5" customHeight="1" x14ac:dyDescent="0.25">
      <c r="B10" s="29">
        <v>1</v>
      </c>
      <c r="C10" s="30" t="s">
        <v>272</v>
      </c>
      <c r="D10" s="31" t="s">
        <v>273</v>
      </c>
      <c r="E10" s="32" t="s">
        <v>91</v>
      </c>
      <c r="F10" s="33" t="s">
        <v>274</v>
      </c>
      <c r="G10" s="30" t="s">
        <v>263</v>
      </c>
      <c r="H10" s="34">
        <v>9</v>
      </c>
      <c r="I10" s="34">
        <v>6</v>
      </c>
      <c r="J10" s="34" t="s">
        <v>29</v>
      </c>
      <c r="K10" s="34">
        <v>5</v>
      </c>
      <c r="L10" s="42"/>
      <c r="M10" s="42"/>
      <c r="N10" s="42"/>
      <c r="O10" s="84"/>
      <c r="P10" s="36">
        <v>0</v>
      </c>
      <c r="Q10" s="37">
        <f>ROUND(SUMPRODUCT(H10:P10,$H$9:$P$9)/100,1)</f>
        <v>2.5</v>
      </c>
      <c r="R10" s="38" t="str">
        <f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F</v>
      </c>
      <c r="S10" s="39" t="str">
        <f>IF($Q10&lt;4,"Kém",IF(AND($Q10&gt;=4,$Q10&lt;=5.4),"Trung bình yếu",IF(AND($Q10&gt;=5.5,$Q10&lt;=6.9),"Trung bình",IF(AND($Q10&gt;=7,$Q10&lt;=8.4),"Khá",IF(AND($Q10&gt;=8.5,$Q10&lt;=10),"Giỏi","")))))</f>
        <v>Kém</v>
      </c>
      <c r="T10" s="40" t="str">
        <f>+IF(OR($H10=0,$I10=0,$J10=0,$K10=0),"Không đủ ĐKDT","")</f>
        <v/>
      </c>
      <c r="U10" s="41" t="s">
        <v>688</v>
      </c>
      <c r="V10" s="3"/>
      <c r="W10" s="28"/>
      <c r="X10" s="100" t="str">
        <f t="shared" ref="X10:X13" si="0">IF(T10="Không đủ ĐKDT","Học lại",IF(T10="Đình chỉ thi","Học lại",IF(AND(MID(G10,2,2)&lt;"12",T10="Vắng"),"Thi lại",IF(T10="Vắng có phép", "Thi lại",IF(AND((MID(G10,2,2)&lt;"12"),Q10&lt;4.5),"Thi lại",IF(AND((MID(G10,2,2)&lt;"16"),Q10&lt;4),"Học lại",IF(AND((MID(G10,2,2)&gt;"15"),Q10&lt;4),"Thi lại","Đạt")))))))</f>
        <v>Thi lại</v>
      </c>
      <c r="Y10" s="67"/>
      <c r="Z10" s="67"/>
      <c r="AA10" s="67"/>
      <c r="AB10" s="67"/>
      <c r="AC10" s="67"/>
      <c r="AD10" s="67"/>
      <c r="AE10" s="67"/>
      <c r="AF10" s="67"/>
      <c r="AG10" s="67"/>
      <c r="AH10" s="67"/>
      <c r="AI10" s="67"/>
      <c r="AJ10" s="67"/>
      <c r="AK10" s="67"/>
      <c r="AL10" s="67"/>
      <c r="AM10" s="67"/>
    </row>
    <row r="11" spans="1:39" ht="22.5" customHeight="1" x14ac:dyDescent="0.25">
      <c r="B11" s="29">
        <v>2</v>
      </c>
      <c r="C11" s="30" t="s">
        <v>310</v>
      </c>
      <c r="D11" s="31" t="s">
        <v>77</v>
      </c>
      <c r="E11" s="32" t="s">
        <v>98</v>
      </c>
      <c r="F11" s="33" t="s">
        <v>311</v>
      </c>
      <c r="G11" s="95" t="s">
        <v>294</v>
      </c>
      <c r="H11" s="34">
        <v>7</v>
      </c>
      <c r="I11" s="34">
        <v>6</v>
      </c>
      <c r="J11" s="34" t="s">
        <v>29</v>
      </c>
      <c r="K11" s="34">
        <v>6</v>
      </c>
      <c r="L11" s="42"/>
      <c r="M11" s="42"/>
      <c r="N11" s="42"/>
      <c r="O11" s="84"/>
      <c r="P11" s="36">
        <v>0</v>
      </c>
      <c r="Q11" s="37">
        <f>ROUND(SUMPRODUCT(H11:P11,$H$9:$P$9)/100,1)</f>
        <v>2.5</v>
      </c>
      <c r="R11" s="38" t="str">
        <f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F</v>
      </c>
      <c r="S11" s="39" t="str">
        <f>IF($Q11&lt;4,"Kém",IF(AND($Q11&gt;=4,$Q11&lt;=5.4),"Trung bình yếu",IF(AND($Q11&gt;=5.5,$Q11&lt;=6.9),"Trung bình",IF(AND($Q11&gt;=7,$Q11&lt;=8.4),"Khá",IF(AND($Q11&gt;=8.5,$Q11&lt;=10),"Giỏi","")))))</f>
        <v>Kém</v>
      </c>
      <c r="T11" s="40"/>
      <c r="U11" s="41" t="s">
        <v>688</v>
      </c>
      <c r="V11" s="3"/>
      <c r="W11" s="28"/>
      <c r="X11" s="100" t="str">
        <f t="shared" si="0"/>
        <v>Thi lại</v>
      </c>
      <c r="Y11" s="67"/>
      <c r="Z11" s="67"/>
      <c r="AA11" s="67"/>
      <c r="AB11" s="67"/>
      <c r="AC11" s="67"/>
      <c r="AD11" s="67"/>
      <c r="AE11" s="67"/>
      <c r="AF11" s="67"/>
      <c r="AG11" s="67"/>
      <c r="AH11" s="67"/>
      <c r="AI11" s="67"/>
      <c r="AJ11" s="67"/>
      <c r="AK11" s="67"/>
      <c r="AL11" s="67"/>
      <c r="AM11" s="67"/>
    </row>
    <row r="12" spans="1:39" ht="22.5" customHeight="1" x14ac:dyDescent="0.25">
      <c r="B12" s="29">
        <v>3</v>
      </c>
      <c r="C12" s="30" t="s">
        <v>279</v>
      </c>
      <c r="D12" s="31" t="s">
        <v>61</v>
      </c>
      <c r="E12" s="32" t="s">
        <v>75</v>
      </c>
      <c r="F12" s="33" t="s">
        <v>280</v>
      </c>
      <c r="G12" s="30" t="s">
        <v>263</v>
      </c>
      <c r="H12" s="34">
        <v>9</v>
      </c>
      <c r="I12" s="34">
        <v>7</v>
      </c>
      <c r="J12" s="34" t="s">
        <v>29</v>
      </c>
      <c r="K12" s="34">
        <v>7</v>
      </c>
      <c r="L12" s="42"/>
      <c r="M12" s="42"/>
      <c r="N12" s="42"/>
      <c r="O12" s="84"/>
      <c r="P12" s="36">
        <v>1</v>
      </c>
      <c r="Q12" s="37">
        <f>ROUND(SUMPRODUCT(H12:P12,$H$9:$P$9)/100,1)</f>
        <v>3.6</v>
      </c>
      <c r="R12" s="38" t="str">
        <f>IF(AND($Q12&gt;=9,$Q12&lt;=10),"A+","")&amp;IF(AND($Q12&gt;=8.5,$Q12&lt;=8.9),"A","")&amp;IF(AND($Q12&gt;=8,$Q12&lt;=8.4),"B+","")&amp;IF(AND($Q12&gt;=7,$Q12&lt;=7.9),"B","")&amp;IF(AND($Q12&gt;=6.5,$Q12&lt;=6.9),"C+","")&amp;IF(AND($Q12&gt;=5.5,$Q12&lt;=6.4),"C","")&amp;IF(AND($Q12&gt;=5,$Q12&lt;=5.4),"D+","")&amp;IF(AND($Q12&gt;=4,$Q12&lt;=4.9),"D","")&amp;IF(AND($Q12&lt;4),"F","")</f>
        <v>F</v>
      </c>
      <c r="S12" s="39" t="str">
        <f>IF($Q12&lt;4,"Kém",IF(AND($Q12&gt;=4,$Q12&lt;=5.4),"Trung bình yếu",IF(AND($Q12&gt;=5.5,$Q12&lt;=6.9),"Trung bình",IF(AND($Q12&gt;=7,$Q12&lt;=8.4),"Khá",IF(AND($Q12&gt;=8.5,$Q12&lt;=10),"Giỏi","")))))</f>
        <v>Kém</v>
      </c>
      <c r="T12" s="40" t="str">
        <f>+IF(OR($H12=0,$I12=0,$J12=0,$K12=0),"Không đủ ĐKDT","")</f>
        <v/>
      </c>
      <c r="U12" s="41" t="s">
        <v>688</v>
      </c>
      <c r="V12" s="3"/>
      <c r="W12" s="28"/>
      <c r="X12" s="100" t="str">
        <f t="shared" si="0"/>
        <v>Thi lại</v>
      </c>
      <c r="Y12" s="67"/>
      <c r="Z12" s="67"/>
      <c r="AA12" s="67"/>
      <c r="AB12" s="67"/>
      <c r="AC12" s="67"/>
      <c r="AD12" s="67"/>
      <c r="AE12" s="67"/>
      <c r="AF12" s="67"/>
      <c r="AG12" s="67"/>
      <c r="AH12" s="67"/>
      <c r="AI12" s="67"/>
      <c r="AJ12" s="67"/>
      <c r="AK12" s="67"/>
      <c r="AL12" s="67"/>
      <c r="AM12" s="67"/>
    </row>
    <row r="13" spans="1:39" ht="22.5" customHeight="1" x14ac:dyDescent="0.25">
      <c r="B13" s="29">
        <v>4</v>
      </c>
      <c r="C13" s="30" t="s">
        <v>287</v>
      </c>
      <c r="D13" s="31" t="s">
        <v>288</v>
      </c>
      <c r="E13" s="32" t="s">
        <v>135</v>
      </c>
      <c r="F13" s="33" t="s">
        <v>289</v>
      </c>
      <c r="G13" s="30" t="s">
        <v>263</v>
      </c>
      <c r="H13" s="34">
        <v>9</v>
      </c>
      <c r="I13" s="34">
        <v>7</v>
      </c>
      <c r="J13" s="34" t="s">
        <v>29</v>
      </c>
      <c r="K13" s="34">
        <v>8</v>
      </c>
      <c r="L13" s="35"/>
      <c r="M13" s="42"/>
      <c r="N13" s="42"/>
      <c r="O13" s="84"/>
      <c r="P13" s="36">
        <v>0</v>
      </c>
      <c r="Q13" s="37">
        <f>ROUND(SUMPRODUCT(H13:P13,$H$9:$P$9)/100,1)</f>
        <v>3.2</v>
      </c>
      <c r="R13" s="38" t="str">
        <f>IF(AND($Q13&gt;=9,$Q13&lt;=10),"A+","")&amp;IF(AND($Q13&gt;=8.5,$Q13&lt;=8.9),"A","")&amp;IF(AND($Q13&gt;=8,$Q13&lt;=8.4),"B+","")&amp;IF(AND($Q13&gt;=7,$Q13&lt;=7.9),"B","")&amp;IF(AND($Q13&gt;=6.5,$Q13&lt;=6.9),"C+","")&amp;IF(AND($Q13&gt;=5.5,$Q13&lt;=6.4),"C","")&amp;IF(AND($Q13&gt;=5,$Q13&lt;=5.4),"D+","")&amp;IF(AND($Q13&gt;=4,$Q13&lt;=4.9),"D","")&amp;IF(AND($Q13&lt;4),"F","")</f>
        <v>F</v>
      </c>
      <c r="S13" s="39" t="str">
        <f>IF($Q13&lt;4,"Kém",IF(AND($Q13&gt;=4,$Q13&lt;=5.4),"Trung bình yếu",IF(AND($Q13&gt;=5.5,$Q13&lt;=6.9),"Trung bình",IF(AND($Q13&gt;=7,$Q13&lt;=8.4),"Khá",IF(AND($Q13&gt;=8.5,$Q13&lt;=10),"Giỏi","")))))</f>
        <v>Kém</v>
      </c>
      <c r="T13" s="40" t="str">
        <f>+IF(OR($H13=0,$I13=0,$J13=0,$K13=0),"Không đủ ĐKDT","")</f>
        <v/>
      </c>
      <c r="U13" s="41" t="s">
        <v>688</v>
      </c>
      <c r="V13" s="3"/>
      <c r="W13" s="28"/>
      <c r="X13" s="100" t="str">
        <f t="shared" si="0"/>
        <v>Thi lại</v>
      </c>
      <c r="Y13" s="67"/>
      <c r="Z13" s="67"/>
      <c r="AA13" s="67"/>
      <c r="AB13" s="67"/>
      <c r="AC13" s="67"/>
      <c r="AD13" s="67"/>
      <c r="AE13" s="67"/>
      <c r="AF13" s="67"/>
      <c r="AG13" s="67"/>
      <c r="AH13" s="67"/>
      <c r="AI13" s="67"/>
      <c r="AJ13" s="67"/>
      <c r="AK13" s="67"/>
      <c r="AL13" s="67"/>
      <c r="AM13" s="67"/>
    </row>
    <row r="14" spans="1:39" ht="16.5" x14ac:dyDescent="0.25">
      <c r="A14" s="2"/>
      <c r="B14" s="43"/>
      <c r="C14" s="44"/>
      <c r="D14" s="44"/>
      <c r="E14" s="45"/>
      <c r="F14" s="45"/>
      <c r="G14" s="45"/>
      <c r="H14" s="46"/>
      <c r="I14" s="47"/>
      <c r="J14" s="47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3"/>
    </row>
    <row r="15" spans="1:39" ht="16.5" hidden="1" x14ac:dyDescent="0.25">
      <c r="A15" s="2"/>
      <c r="B15" s="135" t="s">
        <v>30</v>
      </c>
      <c r="C15" s="135"/>
      <c r="D15" s="44"/>
      <c r="E15" s="45"/>
      <c r="F15" s="45"/>
      <c r="G15" s="45"/>
      <c r="H15" s="46"/>
      <c r="I15" s="47"/>
      <c r="J15" s="47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3"/>
    </row>
    <row r="16" spans="1:39" hidden="1" x14ac:dyDescent="0.25">
      <c r="A16" s="2"/>
      <c r="B16" s="49" t="s">
        <v>31</v>
      </c>
      <c r="C16" s="49"/>
      <c r="D16" s="50">
        <f>+$AA$8</f>
        <v>4</v>
      </c>
      <c r="E16" s="51" t="s">
        <v>32</v>
      </c>
      <c r="F16" s="142" t="s">
        <v>33</v>
      </c>
      <c r="G16" s="142"/>
      <c r="H16" s="142"/>
      <c r="I16" s="142"/>
      <c r="J16" s="142"/>
      <c r="K16" s="142"/>
      <c r="L16" s="142"/>
      <c r="M16" s="142"/>
      <c r="N16" s="142"/>
      <c r="O16" s="142"/>
      <c r="P16" s="52">
        <f>$AA$8 -COUNTIF($T$9:$T$203,"Vắng") -COUNTIF($T$9:$T$203,"Vắng có phép") - COUNTIF($T$9:$T$203,"Đình chỉ thi") - COUNTIF($T$9:$T$203,"Không đủ ĐKDT")</f>
        <v>4</v>
      </c>
      <c r="Q16" s="52"/>
      <c r="R16" s="52"/>
      <c r="S16" s="53"/>
      <c r="T16" s="54" t="s">
        <v>32</v>
      </c>
      <c r="U16" s="53"/>
      <c r="V16" s="3"/>
    </row>
    <row r="17" spans="1:39" hidden="1" x14ac:dyDescent="0.25">
      <c r="A17" s="2"/>
      <c r="B17" s="49" t="s">
        <v>34</v>
      </c>
      <c r="C17" s="49"/>
      <c r="D17" s="50">
        <f>+$AL$8</f>
        <v>0</v>
      </c>
      <c r="E17" s="51" t="s">
        <v>32</v>
      </c>
      <c r="F17" s="142" t="s">
        <v>35</v>
      </c>
      <c r="G17" s="142"/>
      <c r="H17" s="142"/>
      <c r="I17" s="142"/>
      <c r="J17" s="142"/>
      <c r="K17" s="142"/>
      <c r="L17" s="142"/>
      <c r="M17" s="142"/>
      <c r="N17" s="142"/>
      <c r="O17" s="142"/>
      <c r="P17" s="55">
        <f>COUNTIF($T$9:$T$79,"Vắng")</f>
        <v>0</v>
      </c>
      <c r="Q17" s="55"/>
      <c r="R17" s="55"/>
      <c r="S17" s="56"/>
      <c r="T17" s="54" t="s">
        <v>32</v>
      </c>
      <c r="U17" s="56"/>
      <c r="V17" s="3"/>
    </row>
    <row r="18" spans="1:39" hidden="1" x14ac:dyDescent="0.25">
      <c r="A18" s="2"/>
      <c r="B18" s="49" t="s">
        <v>48</v>
      </c>
      <c r="C18" s="49"/>
      <c r="D18" s="65">
        <f>COUNTIF(X10:X13,"Học lại")</f>
        <v>0</v>
      </c>
      <c r="E18" s="51" t="s">
        <v>32</v>
      </c>
      <c r="F18" s="142" t="s">
        <v>49</v>
      </c>
      <c r="G18" s="142"/>
      <c r="H18" s="142"/>
      <c r="I18" s="142"/>
      <c r="J18" s="142"/>
      <c r="K18" s="142"/>
      <c r="L18" s="142"/>
      <c r="M18" s="142"/>
      <c r="N18" s="142"/>
      <c r="O18" s="142"/>
      <c r="P18" s="52">
        <f>COUNTIF($T$9:$T$79,"Vắng có phép")</f>
        <v>0</v>
      </c>
      <c r="Q18" s="52"/>
      <c r="R18" s="52"/>
      <c r="S18" s="53"/>
      <c r="T18" s="54" t="s">
        <v>32</v>
      </c>
      <c r="U18" s="53"/>
      <c r="V18" s="3"/>
    </row>
    <row r="19" spans="1:39" ht="16.5" hidden="1" x14ac:dyDescent="0.25">
      <c r="A19" s="2"/>
      <c r="B19" s="43"/>
      <c r="C19" s="44"/>
      <c r="D19" s="44"/>
      <c r="E19" s="45"/>
      <c r="F19" s="45"/>
      <c r="G19" s="45"/>
      <c r="H19" s="46"/>
      <c r="I19" s="47"/>
      <c r="J19" s="47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3"/>
    </row>
    <row r="20" spans="1:39" hidden="1" x14ac:dyDescent="0.25">
      <c r="B20" s="85" t="s">
        <v>50</v>
      </c>
      <c r="C20" s="85"/>
      <c r="D20" s="86">
        <f>COUNTIF(X10:X13,"Thi lại")</f>
        <v>4</v>
      </c>
      <c r="E20" s="87" t="s">
        <v>32</v>
      </c>
      <c r="F20" s="3"/>
      <c r="G20" s="3"/>
      <c r="H20" s="3"/>
      <c r="I20" s="3"/>
      <c r="J20" s="143"/>
      <c r="K20" s="143"/>
      <c r="L20" s="143"/>
      <c r="M20" s="143"/>
      <c r="N20" s="143"/>
      <c r="O20" s="143"/>
      <c r="P20" s="143"/>
      <c r="Q20" s="143"/>
      <c r="R20" s="143"/>
      <c r="S20" s="143"/>
      <c r="T20" s="143"/>
      <c r="U20" s="143"/>
      <c r="V20" s="3"/>
    </row>
    <row r="21" spans="1:39" hidden="1" x14ac:dyDescent="0.25">
      <c r="B21" s="85"/>
      <c r="C21" s="85"/>
      <c r="D21" s="86"/>
      <c r="E21" s="87"/>
      <c r="F21" s="3"/>
      <c r="G21" s="3"/>
      <c r="H21" s="3"/>
      <c r="I21" s="3"/>
      <c r="J21" s="143" t="s">
        <v>673</v>
      </c>
      <c r="K21" s="143"/>
      <c r="L21" s="143"/>
      <c r="M21" s="143"/>
      <c r="N21" s="143"/>
      <c r="O21" s="143"/>
      <c r="P21" s="143"/>
      <c r="Q21" s="143"/>
      <c r="R21" s="143"/>
      <c r="S21" s="143"/>
      <c r="T21" s="143"/>
      <c r="U21" s="143"/>
      <c r="V21" s="3"/>
    </row>
    <row r="22" spans="1:39" hidden="1" x14ac:dyDescent="0.25">
      <c r="A22" s="57"/>
      <c r="B22" s="129" t="s">
        <v>36</v>
      </c>
      <c r="C22" s="129"/>
      <c r="D22" s="129"/>
      <c r="E22" s="129"/>
      <c r="F22" s="129"/>
      <c r="G22" s="129"/>
      <c r="H22" s="129"/>
      <c r="I22" s="58"/>
      <c r="J22" s="144" t="s">
        <v>37</v>
      </c>
      <c r="K22" s="144"/>
      <c r="L22" s="144"/>
      <c r="M22" s="144"/>
      <c r="N22" s="144"/>
      <c r="O22" s="144"/>
      <c r="P22" s="144"/>
      <c r="Q22" s="144"/>
      <c r="R22" s="144"/>
      <c r="S22" s="144"/>
      <c r="T22" s="144"/>
      <c r="U22" s="144"/>
      <c r="V22" s="3"/>
    </row>
    <row r="23" spans="1:39" hidden="1" x14ac:dyDescent="0.25">
      <c r="A23" s="2"/>
      <c r="B23" s="43"/>
      <c r="C23" s="59"/>
      <c r="D23" s="59"/>
      <c r="E23" s="60"/>
      <c r="F23" s="60"/>
      <c r="G23" s="60"/>
      <c r="H23" s="61"/>
      <c r="I23" s="62"/>
      <c r="J23" s="62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</row>
    <row r="24" spans="1:39" s="2" customFormat="1" hidden="1" x14ac:dyDescent="0.25">
      <c r="B24" s="129" t="s">
        <v>38</v>
      </c>
      <c r="C24" s="129"/>
      <c r="D24" s="130" t="s">
        <v>676</v>
      </c>
      <c r="E24" s="130"/>
      <c r="F24" s="130"/>
      <c r="G24" s="130"/>
      <c r="H24" s="130"/>
      <c r="I24" s="62"/>
      <c r="J24" s="62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3"/>
      <c r="X24" s="66"/>
      <c r="Y24" s="66"/>
      <c r="Z24" s="66"/>
      <c r="AA24" s="66"/>
      <c r="AB24" s="66"/>
      <c r="AC24" s="66"/>
      <c r="AD24" s="66"/>
      <c r="AE24" s="66"/>
      <c r="AF24" s="66"/>
      <c r="AG24" s="66"/>
      <c r="AH24" s="66"/>
      <c r="AI24" s="66"/>
      <c r="AJ24" s="66"/>
      <c r="AK24" s="66"/>
      <c r="AL24" s="66"/>
      <c r="AM24" s="66"/>
    </row>
    <row r="25" spans="1:39" s="2" customFormat="1" hidden="1" x14ac:dyDescent="0.25">
      <c r="A25" s="1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X25" s="66"/>
      <c r="Y25" s="66"/>
      <c r="Z25" s="66"/>
      <c r="AA25" s="66"/>
      <c r="AB25" s="66"/>
      <c r="AC25" s="66"/>
      <c r="AD25" s="66"/>
      <c r="AE25" s="66"/>
      <c r="AF25" s="66"/>
      <c r="AG25" s="66"/>
      <c r="AH25" s="66"/>
      <c r="AI25" s="66"/>
      <c r="AJ25" s="66"/>
      <c r="AK25" s="66"/>
      <c r="AL25" s="66"/>
      <c r="AM25" s="66"/>
    </row>
    <row r="26" spans="1:39" s="2" customFormat="1" hidden="1" x14ac:dyDescent="0.25">
      <c r="A26" s="1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X26" s="66"/>
      <c r="Y26" s="66"/>
      <c r="Z26" s="66"/>
      <c r="AA26" s="66"/>
      <c r="AB26" s="66"/>
      <c r="AC26" s="66"/>
      <c r="AD26" s="66"/>
      <c r="AE26" s="66"/>
      <c r="AF26" s="66"/>
      <c r="AG26" s="66"/>
      <c r="AH26" s="66"/>
      <c r="AI26" s="66"/>
      <c r="AJ26" s="66"/>
      <c r="AK26" s="66"/>
      <c r="AL26" s="66"/>
      <c r="AM26" s="66"/>
    </row>
    <row r="27" spans="1:39" s="2" customFormat="1" hidden="1" x14ac:dyDescent="0.25">
      <c r="A27" s="1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X27" s="66"/>
      <c r="Y27" s="66"/>
      <c r="Z27" s="66"/>
      <c r="AA27" s="66"/>
      <c r="AB27" s="66"/>
      <c r="AC27" s="66"/>
      <c r="AD27" s="66"/>
      <c r="AE27" s="66"/>
      <c r="AF27" s="66"/>
      <c r="AG27" s="66"/>
      <c r="AH27" s="66"/>
      <c r="AI27" s="66"/>
      <c r="AJ27" s="66"/>
      <c r="AK27" s="66"/>
      <c r="AL27" s="66"/>
      <c r="AM27" s="66"/>
    </row>
    <row r="28" spans="1:39" s="2" customFormat="1" hidden="1" x14ac:dyDescent="0.25">
      <c r="A28" s="1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X28" s="66"/>
      <c r="Y28" s="66"/>
      <c r="Z28" s="66"/>
      <c r="AA28" s="66"/>
      <c r="AB28" s="66"/>
      <c r="AC28" s="66"/>
      <c r="AD28" s="66"/>
      <c r="AE28" s="66"/>
      <c r="AF28" s="66"/>
      <c r="AG28" s="66"/>
      <c r="AH28" s="66"/>
      <c r="AI28" s="66"/>
      <c r="AJ28" s="66"/>
      <c r="AK28" s="66"/>
      <c r="AL28" s="66"/>
      <c r="AM28" s="66"/>
    </row>
    <row r="29" spans="1:39" s="2" customFormat="1" hidden="1" x14ac:dyDescent="0.25">
      <c r="A29" s="1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X29" s="66"/>
      <c r="Y29" s="66"/>
      <c r="Z29" s="66"/>
      <c r="AA29" s="66"/>
      <c r="AB29" s="66"/>
      <c r="AC29" s="66"/>
      <c r="AD29" s="66"/>
      <c r="AE29" s="66"/>
      <c r="AF29" s="66"/>
      <c r="AG29" s="66"/>
      <c r="AH29" s="66"/>
      <c r="AI29" s="66"/>
      <c r="AJ29" s="66"/>
      <c r="AK29" s="66"/>
      <c r="AL29" s="66"/>
      <c r="AM29" s="66"/>
    </row>
    <row r="30" spans="1:39" s="2" customFormat="1" hidden="1" x14ac:dyDescent="0.25">
      <c r="A30" s="1"/>
      <c r="B30" s="140" t="s">
        <v>672</v>
      </c>
      <c r="C30" s="140"/>
      <c r="D30" s="140" t="s">
        <v>675</v>
      </c>
      <c r="E30" s="140"/>
      <c r="F30" s="140"/>
      <c r="G30" s="140"/>
      <c r="H30" s="140"/>
      <c r="I30" s="140"/>
      <c r="J30" s="140" t="s">
        <v>39</v>
      </c>
      <c r="K30" s="140"/>
      <c r="L30" s="140"/>
      <c r="M30" s="140"/>
      <c r="N30" s="140"/>
      <c r="O30" s="140"/>
      <c r="P30" s="140"/>
      <c r="Q30" s="140"/>
      <c r="R30" s="140"/>
      <c r="S30" s="140"/>
      <c r="T30" s="140"/>
      <c r="U30" s="140"/>
      <c r="V30" s="3"/>
      <c r="X30" s="66"/>
      <c r="Y30" s="66"/>
      <c r="Z30" s="66"/>
      <c r="AA30" s="66"/>
      <c r="AB30" s="66"/>
      <c r="AC30" s="66"/>
      <c r="AD30" s="66"/>
      <c r="AE30" s="66"/>
      <c r="AF30" s="66"/>
      <c r="AG30" s="66"/>
      <c r="AH30" s="66"/>
      <c r="AI30" s="66"/>
      <c r="AJ30" s="66"/>
      <c r="AK30" s="66"/>
      <c r="AL30" s="66"/>
      <c r="AM30" s="66"/>
    </row>
    <row r="31" spans="1:39" s="2" customFormat="1" x14ac:dyDescent="0.25">
      <c r="A31" s="1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X31" s="66"/>
      <c r="Y31" s="66"/>
      <c r="Z31" s="66"/>
      <c r="AA31" s="66"/>
      <c r="AB31" s="66"/>
      <c r="AC31" s="66"/>
      <c r="AD31" s="66"/>
      <c r="AE31" s="66"/>
      <c r="AF31" s="66"/>
      <c r="AG31" s="66"/>
      <c r="AH31" s="66"/>
      <c r="AI31" s="66"/>
      <c r="AJ31" s="66"/>
      <c r="AK31" s="66"/>
      <c r="AL31" s="66"/>
      <c r="AM31" s="66"/>
    </row>
    <row r="32" spans="1:39" s="2" customFormat="1" x14ac:dyDescent="0.25">
      <c r="A32" s="1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X32" s="66"/>
      <c r="Y32" s="66"/>
      <c r="Z32" s="66"/>
      <c r="AA32" s="66"/>
      <c r="AB32" s="66"/>
      <c r="AC32" s="66"/>
      <c r="AD32" s="66"/>
      <c r="AE32" s="66"/>
      <c r="AF32" s="66"/>
      <c r="AG32" s="66"/>
      <c r="AH32" s="66"/>
      <c r="AI32" s="66"/>
      <c r="AJ32" s="66"/>
      <c r="AK32" s="66"/>
      <c r="AL32" s="66"/>
      <c r="AM32" s="66"/>
    </row>
    <row r="33" spans="1:39" s="2" customFormat="1" x14ac:dyDescent="0.25">
      <c r="A33" s="1"/>
      <c r="B33" s="129" t="s">
        <v>40</v>
      </c>
      <c r="C33" s="129"/>
      <c r="D33" s="129"/>
      <c r="E33" s="129"/>
      <c r="F33" s="129"/>
      <c r="G33" s="129"/>
      <c r="H33" s="129"/>
      <c r="I33" s="58"/>
      <c r="J33" s="138" t="s">
        <v>82</v>
      </c>
      <c r="K33" s="144"/>
      <c r="L33" s="144"/>
      <c r="M33" s="144"/>
      <c r="N33" s="144"/>
      <c r="O33" s="144"/>
      <c r="P33" s="144"/>
      <c r="Q33" s="144"/>
      <c r="R33" s="144"/>
      <c r="S33" s="144"/>
      <c r="T33" s="144"/>
      <c r="U33" s="144"/>
      <c r="V33" s="3"/>
      <c r="X33" s="66"/>
      <c r="Y33" s="66"/>
      <c r="Z33" s="66"/>
      <c r="AA33" s="66"/>
      <c r="AB33" s="66"/>
      <c r="AC33" s="66"/>
      <c r="AD33" s="66"/>
      <c r="AE33" s="66"/>
      <c r="AF33" s="66"/>
      <c r="AG33" s="66"/>
      <c r="AH33" s="66"/>
      <c r="AI33" s="66"/>
      <c r="AJ33" s="66"/>
      <c r="AK33" s="66"/>
      <c r="AL33" s="66"/>
      <c r="AM33" s="66"/>
    </row>
    <row r="34" spans="1:39" s="2" customFormat="1" x14ac:dyDescent="0.25">
      <c r="A34" s="1"/>
      <c r="B34" s="43"/>
      <c r="C34" s="59"/>
      <c r="D34" s="59"/>
      <c r="E34" s="60"/>
      <c r="F34" s="60"/>
      <c r="G34" s="60"/>
      <c r="H34" s="61"/>
      <c r="I34" s="62"/>
      <c r="J34" s="62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1"/>
      <c r="X34" s="66"/>
      <c r="Y34" s="66"/>
      <c r="Z34" s="66"/>
      <c r="AA34" s="66"/>
      <c r="AB34" s="66"/>
      <c r="AC34" s="66"/>
      <c r="AD34" s="66"/>
      <c r="AE34" s="66"/>
      <c r="AF34" s="66"/>
      <c r="AG34" s="66"/>
      <c r="AH34" s="66"/>
      <c r="AI34" s="66"/>
      <c r="AJ34" s="66"/>
      <c r="AK34" s="66"/>
      <c r="AL34" s="66"/>
      <c r="AM34" s="66"/>
    </row>
    <row r="35" spans="1:39" s="2" customFormat="1" x14ac:dyDescent="0.25">
      <c r="A35" s="1"/>
      <c r="B35" s="129" t="s">
        <v>38</v>
      </c>
      <c r="C35" s="129"/>
      <c r="D35" s="130" t="s">
        <v>187</v>
      </c>
      <c r="E35" s="130"/>
      <c r="F35" s="130"/>
      <c r="G35" s="130"/>
      <c r="H35" s="130"/>
      <c r="I35" s="62"/>
      <c r="J35" s="62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1"/>
      <c r="X35" s="66"/>
      <c r="Y35" s="66"/>
      <c r="Z35" s="66"/>
      <c r="AA35" s="66"/>
      <c r="AB35" s="66"/>
      <c r="AC35" s="66"/>
      <c r="AD35" s="66"/>
      <c r="AE35" s="66"/>
      <c r="AF35" s="66"/>
      <c r="AG35" s="66"/>
      <c r="AH35" s="66"/>
      <c r="AI35" s="66"/>
      <c r="AJ35" s="66"/>
      <c r="AK35" s="66"/>
      <c r="AL35" s="66"/>
      <c r="AM35" s="66"/>
    </row>
    <row r="36" spans="1:39" s="2" customFormat="1" x14ac:dyDescent="0.25">
      <c r="A36" s="1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1"/>
      <c r="X36" s="66"/>
      <c r="Y36" s="66"/>
      <c r="Z36" s="66"/>
      <c r="AA36" s="66"/>
      <c r="AB36" s="66"/>
      <c r="AC36" s="66"/>
      <c r="AD36" s="66"/>
      <c r="AE36" s="66"/>
      <c r="AF36" s="66"/>
      <c r="AG36" s="66"/>
      <c r="AH36" s="66"/>
      <c r="AI36" s="66"/>
      <c r="AJ36" s="66"/>
      <c r="AK36" s="66"/>
      <c r="AL36" s="66"/>
      <c r="AM36" s="66"/>
    </row>
    <row r="40" spans="1:39" x14ac:dyDescent="0.25">
      <c r="B40" s="139"/>
      <c r="C40" s="139"/>
      <c r="D40" s="139"/>
      <c r="E40" s="139"/>
      <c r="F40" s="139"/>
      <c r="G40" s="139"/>
      <c r="H40" s="139"/>
      <c r="I40" s="139"/>
      <c r="J40" s="139" t="s">
        <v>83</v>
      </c>
      <c r="K40" s="139"/>
      <c r="L40" s="139"/>
      <c r="M40" s="139"/>
      <c r="N40" s="139"/>
      <c r="O40" s="139"/>
      <c r="P40" s="139"/>
      <c r="Q40" s="139"/>
      <c r="R40" s="139"/>
      <c r="S40" s="139"/>
      <c r="T40" s="139"/>
      <c r="U40" s="139"/>
    </row>
  </sheetData>
  <sheetProtection formatCells="0" formatColumns="0" formatRows="0" insertColumns="0" insertRows="0" insertHyperlinks="0" deleteColumns="0" deleteRows="0" sort="0" autoFilter="0" pivotTables="0"/>
  <autoFilter ref="A8:AM13">
    <filterColumn colId="3" showButton="0"/>
  </autoFilter>
  <sortState ref="B10:T13">
    <sortCondition ref="E10:E13"/>
  </sortState>
  <mergeCells count="58">
    <mergeCell ref="J20:U20"/>
    <mergeCell ref="J21:U21"/>
    <mergeCell ref="B22:H22"/>
    <mergeCell ref="J22:U22"/>
    <mergeCell ref="B40:C40"/>
    <mergeCell ref="D40:I40"/>
    <mergeCell ref="J40:U40"/>
    <mergeCell ref="B30:C30"/>
    <mergeCell ref="D30:I30"/>
    <mergeCell ref="J30:U30"/>
    <mergeCell ref="B33:H33"/>
    <mergeCell ref="J33:U33"/>
    <mergeCell ref="B35:C35"/>
    <mergeCell ref="D35:H35"/>
    <mergeCell ref="I7:I8"/>
    <mergeCell ref="F18:O18"/>
    <mergeCell ref="K7:K8"/>
    <mergeCell ref="L7:L8"/>
    <mergeCell ref="M7:M8"/>
    <mergeCell ref="AJ4:AK6"/>
    <mergeCell ref="B24:C24"/>
    <mergeCell ref="D24:H24"/>
    <mergeCell ref="T7:T9"/>
    <mergeCell ref="U7:U9"/>
    <mergeCell ref="B9:G9"/>
    <mergeCell ref="B15:C15"/>
    <mergeCell ref="F16:O16"/>
    <mergeCell ref="F17:O17"/>
    <mergeCell ref="N7:N8"/>
    <mergeCell ref="O7:O8"/>
    <mergeCell ref="P7:P8"/>
    <mergeCell ref="Q7:Q9"/>
    <mergeCell ref="R7:R8"/>
    <mergeCell ref="S7:S8"/>
    <mergeCell ref="H7:H8"/>
    <mergeCell ref="AL4:AM6"/>
    <mergeCell ref="B5:C5"/>
    <mergeCell ref="G5:O5"/>
    <mergeCell ref="P5:U5"/>
    <mergeCell ref="B7:B8"/>
    <mergeCell ref="C7:C8"/>
    <mergeCell ref="D7:E8"/>
    <mergeCell ref="F7:F8"/>
    <mergeCell ref="G7:G8"/>
    <mergeCell ref="Y4:Y7"/>
    <mergeCell ref="Z4:Z7"/>
    <mergeCell ref="AA4:AA7"/>
    <mergeCell ref="AB4:AE6"/>
    <mergeCell ref="AF4:AG6"/>
    <mergeCell ref="AH4:AI6"/>
    <mergeCell ref="J7:J8"/>
    <mergeCell ref="B1:G1"/>
    <mergeCell ref="H1:U1"/>
    <mergeCell ref="B2:G2"/>
    <mergeCell ref="H2:U2"/>
    <mergeCell ref="B4:C4"/>
    <mergeCell ref="D4:O4"/>
    <mergeCell ref="P4:U4"/>
  </mergeCells>
  <conditionalFormatting sqref="P10:P13 H10:N13">
    <cfRule type="cellIs" dxfId="84" priority="17" operator="greaterThan">
      <formula>10</formula>
    </cfRule>
  </conditionalFormatting>
  <conditionalFormatting sqref="O41:O1048576 O1 O6:O32 O3:O4">
    <cfRule type="duplicateValues" dxfId="83" priority="16"/>
  </conditionalFormatting>
  <conditionalFormatting sqref="C41:C1048576 C1:C29 C31:C32">
    <cfRule type="duplicateValues" dxfId="82" priority="15"/>
  </conditionalFormatting>
  <conditionalFormatting sqref="O33:O40">
    <cfRule type="duplicateValues" dxfId="81" priority="14"/>
  </conditionalFormatting>
  <conditionalFormatting sqref="C33:C40">
    <cfRule type="duplicateValues" dxfId="80" priority="13"/>
  </conditionalFormatting>
  <conditionalFormatting sqref="C30">
    <cfRule type="duplicateValues" dxfId="79" priority="3"/>
  </conditionalFormatting>
  <conditionalFormatting sqref="O5">
    <cfRule type="duplicateValues" dxfId="78" priority="2"/>
  </conditionalFormatting>
  <conditionalFormatting sqref="O2">
    <cfRule type="duplicateValues" dxfId="77" priority="1"/>
  </conditionalFormatting>
  <dataValidations count="1">
    <dataValidation allowBlank="1" showInputMessage="1" showErrorMessage="1" errorTitle="Không xóa dữ liệu" error="Không xóa dữ liệu" prompt="Không xóa dữ liệu" sqref="D18 Y2:AM8 X10:X13"/>
  </dataValidations>
  <pageMargins left="3.937007874015748E-2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-0.249977111117893"/>
  </sheetPr>
  <dimension ref="A1:AM58"/>
  <sheetViews>
    <sheetView workbookViewId="0">
      <pane ySplit="3" topLeftCell="A4" activePane="bottomLeft" state="frozen"/>
      <selection activeCell="P5" sqref="P5:U5"/>
      <selection pane="bottomLeft" activeCell="H19" sqref="H19"/>
    </sheetView>
  </sheetViews>
  <sheetFormatPr defaultColWidth="9" defaultRowHeight="15.75" x14ac:dyDescent="0.25"/>
  <cols>
    <col min="1" max="1" width="0.625" style="1" customWidth="1"/>
    <col min="2" max="2" width="2.75" style="1" customWidth="1"/>
    <col min="3" max="3" width="10.75" style="1" customWidth="1"/>
    <col min="4" max="4" width="15" style="1" customWidth="1"/>
    <col min="5" max="5" width="6.75" style="1" customWidth="1"/>
    <col min="6" max="6" width="8.375" style="1" customWidth="1"/>
    <col min="7" max="7" width="11.125" style="1" customWidth="1"/>
    <col min="8" max="9" width="4.375" style="1" customWidth="1"/>
    <col min="10" max="10" width="4.375" style="1" hidden="1" customWidth="1"/>
    <col min="11" max="11" width="4.375" style="1" customWidth="1"/>
    <col min="12" max="12" width="3.25" style="1" customWidth="1"/>
    <col min="13" max="13" width="3.5" style="1" customWidth="1"/>
    <col min="14" max="14" width="7.75" style="1" customWidth="1"/>
    <col min="15" max="15" width="9.125" style="1" hidden="1" customWidth="1"/>
    <col min="16" max="16" width="4.25" style="1" hidden="1" customWidth="1"/>
    <col min="17" max="18" width="6.5" style="1" hidden="1" customWidth="1"/>
    <col min="19" max="19" width="11.875" style="1" hidden="1" customWidth="1"/>
    <col min="20" max="20" width="10" style="1" customWidth="1"/>
    <col min="21" max="22" width="6.5" style="1" customWidth="1"/>
    <col min="23" max="23" width="6.5" style="2" customWidth="1"/>
    <col min="24" max="24" width="0" style="66" hidden="1" customWidth="1"/>
    <col min="25" max="25" width="9.125" style="66" bestFit="1" customWidth="1"/>
    <col min="26" max="26" width="9" style="66"/>
    <col min="27" max="27" width="10.375" style="66" bestFit="1" customWidth="1"/>
    <col min="28" max="28" width="9.125" style="66" bestFit="1" customWidth="1"/>
    <col min="29" max="39" width="9" style="66"/>
    <col min="40" max="16384" width="9" style="1"/>
  </cols>
  <sheetData>
    <row r="1" spans="2:39" ht="27.75" customHeight="1" x14ac:dyDescent="0.3">
      <c r="B1" s="109" t="s">
        <v>0</v>
      </c>
      <c r="C1" s="109"/>
      <c r="D1" s="109"/>
      <c r="E1" s="109"/>
      <c r="F1" s="109"/>
      <c r="G1" s="109"/>
      <c r="H1" s="110" t="s">
        <v>685</v>
      </c>
      <c r="I1" s="110"/>
      <c r="J1" s="110"/>
      <c r="K1" s="110"/>
      <c r="L1" s="110"/>
      <c r="M1" s="110"/>
      <c r="N1" s="110"/>
      <c r="O1" s="110"/>
      <c r="P1" s="110"/>
      <c r="Q1" s="110"/>
      <c r="R1" s="110"/>
      <c r="S1" s="110"/>
      <c r="T1" s="110"/>
      <c r="U1" s="110"/>
      <c r="V1" s="3"/>
    </row>
    <row r="2" spans="2:39" ht="25.5" customHeight="1" x14ac:dyDescent="0.25">
      <c r="B2" s="111" t="s">
        <v>1</v>
      </c>
      <c r="C2" s="111"/>
      <c r="D2" s="111"/>
      <c r="E2" s="111"/>
      <c r="F2" s="111"/>
      <c r="G2" s="111"/>
      <c r="H2" s="112" t="s">
        <v>689</v>
      </c>
      <c r="I2" s="112"/>
      <c r="J2" s="112"/>
      <c r="K2" s="112"/>
      <c r="L2" s="112"/>
      <c r="M2" s="112"/>
      <c r="N2" s="112"/>
      <c r="O2" s="112"/>
      <c r="P2" s="112"/>
      <c r="Q2" s="112"/>
      <c r="R2" s="112"/>
      <c r="S2" s="112"/>
      <c r="T2" s="112"/>
      <c r="U2" s="112"/>
      <c r="V2" s="4"/>
      <c r="W2" s="5"/>
      <c r="AE2" s="67"/>
      <c r="AF2" s="68"/>
      <c r="AG2" s="67"/>
      <c r="AH2" s="67"/>
      <c r="AI2" s="67"/>
      <c r="AJ2" s="68"/>
      <c r="AK2" s="67"/>
    </row>
    <row r="3" spans="2:39" ht="4.5" customHeight="1" x14ac:dyDescent="0.25">
      <c r="B3" s="6"/>
      <c r="C3" s="6"/>
      <c r="D3" s="6"/>
      <c r="E3" s="6"/>
      <c r="F3" s="6"/>
      <c r="G3" s="7"/>
      <c r="H3" s="7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4"/>
      <c r="W3" s="5"/>
      <c r="AF3" s="69"/>
      <c r="AJ3" s="69"/>
    </row>
    <row r="4" spans="2:39" ht="23.25" customHeight="1" x14ac:dyDescent="0.25">
      <c r="B4" s="113" t="s">
        <v>2</v>
      </c>
      <c r="C4" s="113"/>
      <c r="D4" s="114" t="s">
        <v>666</v>
      </c>
      <c r="E4" s="114"/>
      <c r="F4" s="114"/>
      <c r="G4" s="114"/>
      <c r="H4" s="114"/>
      <c r="I4" s="114"/>
      <c r="J4" s="114"/>
      <c r="K4" s="114"/>
      <c r="L4" s="114"/>
      <c r="M4" s="114"/>
      <c r="N4" s="114"/>
      <c r="O4" s="114"/>
      <c r="P4" s="116" t="s">
        <v>684</v>
      </c>
      <c r="Q4" s="116"/>
      <c r="R4" s="116"/>
      <c r="S4" s="116"/>
      <c r="T4" s="116"/>
      <c r="U4" s="116"/>
      <c r="X4" s="67"/>
      <c r="Y4" s="117" t="s">
        <v>47</v>
      </c>
      <c r="Z4" s="117" t="s">
        <v>8</v>
      </c>
      <c r="AA4" s="117" t="s">
        <v>46</v>
      </c>
      <c r="AB4" s="117" t="s">
        <v>45</v>
      </c>
      <c r="AC4" s="117"/>
      <c r="AD4" s="117"/>
      <c r="AE4" s="117"/>
      <c r="AF4" s="117" t="s">
        <v>44</v>
      </c>
      <c r="AG4" s="117"/>
      <c r="AH4" s="117" t="s">
        <v>42</v>
      </c>
      <c r="AI4" s="117"/>
      <c r="AJ4" s="117" t="s">
        <v>43</v>
      </c>
      <c r="AK4" s="117"/>
      <c r="AL4" s="117" t="s">
        <v>41</v>
      </c>
      <c r="AM4" s="117"/>
    </row>
    <row r="5" spans="2:39" ht="17.25" customHeight="1" x14ac:dyDescent="0.25">
      <c r="B5" s="118" t="s">
        <v>3</v>
      </c>
      <c r="C5" s="118"/>
      <c r="D5" s="9"/>
      <c r="G5" s="119" t="s">
        <v>692</v>
      </c>
      <c r="H5" s="119"/>
      <c r="I5" s="119"/>
      <c r="J5" s="119"/>
      <c r="K5" s="119"/>
      <c r="L5" s="119"/>
      <c r="M5" s="119"/>
      <c r="N5" s="119"/>
      <c r="O5" s="119"/>
      <c r="P5" s="119" t="s">
        <v>693</v>
      </c>
      <c r="Q5" s="119"/>
      <c r="R5" s="119"/>
      <c r="S5" s="119"/>
      <c r="T5" s="119"/>
      <c r="U5" s="119"/>
      <c r="X5" s="67"/>
      <c r="Y5" s="117"/>
      <c r="Z5" s="117"/>
      <c r="AA5" s="117"/>
      <c r="AB5" s="117"/>
      <c r="AC5" s="117"/>
      <c r="AD5" s="117"/>
      <c r="AE5" s="117"/>
      <c r="AF5" s="117"/>
      <c r="AG5" s="117"/>
      <c r="AH5" s="117"/>
      <c r="AI5" s="117"/>
      <c r="AJ5" s="117"/>
      <c r="AK5" s="117"/>
      <c r="AL5" s="117"/>
      <c r="AM5" s="117"/>
    </row>
    <row r="6" spans="2:39" ht="5.25" customHeight="1" x14ac:dyDescent="0.25"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1"/>
      <c r="P6" s="63"/>
      <c r="Q6" s="3"/>
      <c r="R6" s="3"/>
      <c r="S6" s="3"/>
      <c r="T6" s="3"/>
      <c r="U6" s="3"/>
      <c r="X6" s="67"/>
      <c r="Y6" s="117"/>
      <c r="Z6" s="117"/>
      <c r="AA6" s="117"/>
      <c r="AB6" s="117"/>
      <c r="AC6" s="117"/>
      <c r="AD6" s="117"/>
      <c r="AE6" s="117"/>
      <c r="AF6" s="117"/>
      <c r="AG6" s="117"/>
      <c r="AH6" s="117"/>
      <c r="AI6" s="117"/>
      <c r="AJ6" s="117"/>
      <c r="AK6" s="117"/>
      <c r="AL6" s="117"/>
      <c r="AM6" s="117"/>
    </row>
    <row r="7" spans="2:39" ht="31.5" customHeight="1" x14ac:dyDescent="0.25">
      <c r="B7" s="120" t="s">
        <v>4</v>
      </c>
      <c r="C7" s="122" t="s">
        <v>5</v>
      </c>
      <c r="D7" s="124" t="s">
        <v>6</v>
      </c>
      <c r="E7" s="125"/>
      <c r="F7" s="120" t="s">
        <v>7</v>
      </c>
      <c r="G7" s="120" t="s">
        <v>8</v>
      </c>
      <c r="H7" s="128" t="s">
        <v>9</v>
      </c>
      <c r="I7" s="128" t="s">
        <v>10</v>
      </c>
      <c r="J7" s="128" t="s">
        <v>11</v>
      </c>
      <c r="K7" s="128" t="s">
        <v>12</v>
      </c>
      <c r="L7" s="136" t="s">
        <v>13</v>
      </c>
      <c r="M7" s="136" t="s">
        <v>14</v>
      </c>
      <c r="N7" s="136" t="s">
        <v>15</v>
      </c>
      <c r="O7" s="137" t="s">
        <v>16</v>
      </c>
      <c r="P7" s="136" t="s">
        <v>17</v>
      </c>
      <c r="Q7" s="120" t="s">
        <v>18</v>
      </c>
      <c r="R7" s="136" t="s">
        <v>19</v>
      </c>
      <c r="S7" s="120" t="s">
        <v>20</v>
      </c>
      <c r="T7" s="120" t="s">
        <v>21</v>
      </c>
      <c r="U7" s="120" t="s">
        <v>22</v>
      </c>
      <c r="X7" s="67"/>
      <c r="Y7" s="117"/>
      <c r="Z7" s="117"/>
      <c r="AA7" s="117"/>
      <c r="AB7" s="70" t="s">
        <v>23</v>
      </c>
      <c r="AC7" s="70" t="s">
        <v>24</v>
      </c>
      <c r="AD7" s="70" t="s">
        <v>25</v>
      </c>
      <c r="AE7" s="70" t="s">
        <v>26</v>
      </c>
      <c r="AF7" s="70" t="s">
        <v>27</v>
      </c>
      <c r="AG7" s="70" t="s">
        <v>26</v>
      </c>
      <c r="AH7" s="70" t="s">
        <v>27</v>
      </c>
      <c r="AI7" s="70" t="s">
        <v>26</v>
      </c>
      <c r="AJ7" s="70" t="s">
        <v>27</v>
      </c>
      <c r="AK7" s="70" t="s">
        <v>26</v>
      </c>
      <c r="AL7" s="70" t="s">
        <v>27</v>
      </c>
      <c r="AM7" s="71" t="s">
        <v>26</v>
      </c>
    </row>
    <row r="8" spans="2:39" ht="31.5" customHeight="1" x14ac:dyDescent="0.25">
      <c r="B8" s="121"/>
      <c r="C8" s="123"/>
      <c r="D8" s="126"/>
      <c r="E8" s="127"/>
      <c r="F8" s="121"/>
      <c r="G8" s="121"/>
      <c r="H8" s="128"/>
      <c r="I8" s="128"/>
      <c r="J8" s="128"/>
      <c r="K8" s="128"/>
      <c r="L8" s="136"/>
      <c r="M8" s="136"/>
      <c r="N8" s="136"/>
      <c r="O8" s="137"/>
      <c r="P8" s="136"/>
      <c r="Q8" s="131"/>
      <c r="R8" s="136"/>
      <c r="S8" s="121"/>
      <c r="T8" s="131"/>
      <c r="U8" s="131"/>
      <c r="W8" s="12"/>
      <c r="X8" s="67"/>
      <c r="Y8" s="72" t="str">
        <f>+D4</f>
        <v>Kinh tế vi mô 1</v>
      </c>
      <c r="Z8" s="73" t="str">
        <f>+P4</f>
        <v>Nhóm: BSA1310-2</v>
      </c>
      <c r="AA8" s="74">
        <f>+$AJ$8+$AL$8+$AH$8</f>
        <v>22</v>
      </c>
      <c r="AB8" s="68">
        <f>COUNTIF($T$9:$T$91,"Khiển trách")</f>
        <v>0</v>
      </c>
      <c r="AC8" s="68">
        <f>COUNTIF($T$9:$T$91,"Cảnh cáo")</f>
        <v>0</v>
      </c>
      <c r="AD8" s="68">
        <f>COUNTIF($T$9:$T$91,"Đình chỉ thi")</f>
        <v>0</v>
      </c>
      <c r="AE8" s="75">
        <f>+($AB$8+$AC$8+$AD$8)/$AA$8*100%</f>
        <v>0</v>
      </c>
      <c r="AF8" s="68">
        <f>SUM(COUNTIF($T$9:$T$89,"Vắng"),COUNTIF($T$9:$T$89,"Vắng có phép"))</f>
        <v>0</v>
      </c>
      <c r="AG8" s="76">
        <f>+$AF$8/$AA$8</f>
        <v>0</v>
      </c>
      <c r="AH8" s="77">
        <f>COUNTIF($X$9:$X$89,"Thi lại")</f>
        <v>22</v>
      </c>
      <c r="AI8" s="76">
        <f>+$AH$8/$AA$8</f>
        <v>1</v>
      </c>
      <c r="AJ8" s="77">
        <f>COUNTIF($X$9:$X$90,"Học lại")</f>
        <v>0</v>
      </c>
      <c r="AK8" s="76">
        <f>+$AJ$8/$AA$8</f>
        <v>0</v>
      </c>
      <c r="AL8" s="68">
        <f>COUNTIF($X$10:$X$90,"Đạt")</f>
        <v>0</v>
      </c>
      <c r="AM8" s="75">
        <f>+$AL$8/$AA$8</f>
        <v>0</v>
      </c>
    </row>
    <row r="9" spans="2:39" x14ac:dyDescent="0.25">
      <c r="B9" s="132" t="s">
        <v>28</v>
      </c>
      <c r="C9" s="133"/>
      <c r="D9" s="133"/>
      <c r="E9" s="133"/>
      <c r="F9" s="133"/>
      <c r="G9" s="134"/>
      <c r="H9" s="13">
        <v>10</v>
      </c>
      <c r="I9" s="13">
        <v>10</v>
      </c>
      <c r="J9" s="14"/>
      <c r="K9" s="13">
        <v>20</v>
      </c>
      <c r="L9" s="15"/>
      <c r="M9" s="16"/>
      <c r="N9" s="16"/>
      <c r="O9" s="17"/>
      <c r="P9" s="64">
        <f>100-(H9+I9+J9+K9)</f>
        <v>60</v>
      </c>
      <c r="Q9" s="121"/>
      <c r="R9" s="18"/>
      <c r="S9" s="18"/>
      <c r="T9" s="121"/>
      <c r="U9" s="121"/>
      <c r="X9" s="67"/>
      <c r="Y9" s="78"/>
      <c r="Z9" s="78"/>
      <c r="AA9" s="78"/>
      <c r="AB9" s="78"/>
      <c r="AC9" s="78"/>
      <c r="AD9" s="78"/>
      <c r="AE9" s="78"/>
      <c r="AF9" s="78"/>
      <c r="AG9" s="78"/>
      <c r="AH9" s="78"/>
      <c r="AI9" s="78"/>
      <c r="AJ9" s="78"/>
      <c r="AK9" s="78"/>
      <c r="AL9" s="78"/>
      <c r="AM9" s="78"/>
    </row>
    <row r="10" spans="2:39" ht="18" customHeight="1" x14ac:dyDescent="0.25">
      <c r="B10" s="19">
        <v>1</v>
      </c>
      <c r="C10" s="20" t="s">
        <v>644</v>
      </c>
      <c r="D10" s="21" t="s">
        <v>158</v>
      </c>
      <c r="E10" s="22" t="s">
        <v>174</v>
      </c>
      <c r="F10" s="23" t="s">
        <v>305</v>
      </c>
      <c r="G10" s="20" t="s">
        <v>643</v>
      </c>
      <c r="H10" s="24">
        <v>10</v>
      </c>
      <c r="I10" s="24">
        <v>8</v>
      </c>
      <c r="J10" s="24" t="s">
        <v>29</v>
      </c>
      <c r="K10" s="24">
        <v>7</v>
      </c>
      <c r="L10" s="107"/>
      <c r="M10" s="107"/>
      <c r="N10" s="107"/>
      <c r="O10" s="83"/>
      <c r="P10" s="98">
        <v>1</v>
      </c>
      <c r="Q10" s="25">
        <f t="shared" ref="Q10:Q31" si="0">ROUND(SUMPRODUCT(H10:P10,$H$9:$P$9)/100,1)</f>
        <v>3.8</v>
      </c>
      <c r="R10" s="26" t="str">
        <f t="shared" ref="R10:R31" si="1"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F</v>
      </c>
      <c r="S10" s="108" t="str">
        <f t="shared" ref="S10:S31" si="2">IF($Q10&lt;4,"Kém",IF(AND($Q10&gt;=4,$Q10&lt;=5.4),"Trung bình yếu",IF(AND($Q10&gt;=5.5,$Q10&lt;=6.9),"Trung bình",IF(AND($Q10&gt;=7,$Q10&lt;=8.4),"Khá",IF(AND($Q10&gt;=8.5,$Q10&lt;=10),"Giỏi","")))))</f>
        <v>Kém</v>
      </c>
      <c r="T10" s="88" t="str">
        <f t="shared" ref="T10:T31" si="3">+IF(OR($H10=0,$I10=0,$J10=0,$K10=0),"Không đủ ĐKDT","")</f>
        <v/>
      </c>
      <c r="U10" s="27" t="s">
        <v>695</v>
      </c>
      <c r="V10" s="3"/>
      <c r="W10" s="28"/>
      <c r="X10" s="100" t="str">
        <f>IF(T10="Không đủ ĐKDT","Học lại",IF(T10="Đình chỉ thi","Học lại",IF(AND(MID(G10,2,2)&lt;"12",T10="Vắng"),"Thi lại",IF(T10="Vắng có phép", "Thi lại",IF(AND((MID(G10,2,2)&lt;"12"),Q10&lt;4.5),"Thi lại",IF(AND((MID(G10,2,2)&lt;"16"),Q10&lt;4),"Học lại",IF(AND((MID(G10,2,2)&gt;"15"),Q10&lt;4),"Thi lại","Đạt")))))))</f>
        <v>Thi lại</v>
      </c>
      <c r="Y10" s="78"/>
      <c r="Z10" s="78"/>
      <c r="AA10" s="78"/>
      <c r="AB10" s="78"/>
      <c r="AC10" s="78"/>
      <c r="AD10" s="78"/>
      <c r="AE10" s="78"/>
      <c r="AF10" s="78"/>
      <c r="AG10" s="78"/>
      <c r="AH10" s="78"/>
      <c r="AI10" s="78"/>
      <c r="AJ10" s="78"/>
      <c r="AK10" s="78"/>
      <c r="AL10" s="78"/>
      <c r="AM10" s="78"/>
    </row>
    <row r="11" spans="2:39" ht="18" customHeight="1" x14ac:dyDescent="0.25">
      <c r="B11" s="29">
        <v>2</v>
      </c>
      <c r="C11" s="30" t="s">
        <v>619</v>
      </c>
      <c r="D11" s="31" t="s">
        <v>620</v>
      </c>
      <c r="E11" s="32" t="s">
        <v>165</v>
      </c>
      <c r="F11" s="33" t="s">
        <v>281</v>
      </c>
      <c r="G11" s="30" t="s">
        <v>617</v>
      </c>
      <c r="H11" s="34">
        <v>8</v>
      </c>
      <c r="I11" s="34">
        <v>8</v>
      </c>
      <c r="J11" s="34" t="s">
        <v>29</v>
      </c>
      <c r="K11" s="34">
        <v>7</v>
      </c>
      <c r="L11" s="42"/>
      <c r="M11" s="42"/>
      <c r="N11" s="42"/>
      <c r="O11" s="84"/>
      <c r="P11" s="36">
        <v>0</v>
      </c>
      <c r="Q11" s="37">
        <f t="shared" si="0"/>
        <v>3</v>
      </c>
      <c r="R11" s="38" t="str">
        <f t="shared" si="1"/>
        <v>F</v>
      </c>
      <c r="S11" s="39" t="str">
        <f t="shared" si="2"/>
        <v>Kém</v>
      </c>
      <c r="T11" s="40" t="str">
        <f t="shared" si="3"/>
        <v/>
      </c>
      <c r="U11" s="41" t="s">
        <v>695</v>
      </c>
      <c r="V11" s="3"/>
      <c r="W11" s="28"/>
      <c r="X11" s="100" t="str">
        <f t="shared" ref="X11:X31" si="4">IF(T11="Không đủ ĐKDT","Học lại",IF(T11="Đình chỉ thi","Học lại",IF(AND(MID(G11,2,2)&lt;"12",T11="Vắng"),"Thi lại",IF(T11="Vắng có phép", "Thi lại",IF(AND((MID(G11,2,2)&lt;"12"),Q11&lt;4.5),"Thi lại",IF(AND((MID(G11,2,2)&lt;"16"),Q11&lt;4),"Học lại",IF(AND((MID(G11,2,2)&gt;"15"),Q11&lt;4),"Thi lại","Đạt")))))))</f>
        <v>Thi lại</v>
      </c>
      <c r="Y11" s="78"/>
      <c r="Z11" s="78"/>
      <c r="AA11" s="78"/>
      <c r="AB11" s="70"/>
      <c r="AC11" s="70"/>
      <c r="AD11" s="70"/>
      <c r="AE11" s="70"/>
      <c r="AF11" s="69"/>
      <c r="AG11" s="70"/>
      <c r="AH11" s="70"/>
      <c r="AI11" s="70"/>
      <c r="AJ11" s="70"/>
      <c r="AK11" s="70"/>
      <c r="AL11" s="70"/>
      <c r="AM11" s="71"/>
    </row>
    <row r="12" spans="2:39" ht="18" customHeight="1" x14ac:dyDescent="0.25">
      <c r="B12" s="29">
        <v>3</v>
      </c>
      <c r="C12" s="30" t="s">
        <v>645</v>
      </c>
      <c r="D12" s="31" t="s">
        <v>168</v>
      </c>
      <c r="E12" s="32" t="s">
        <v>165</v>
      </c>
      <c r="F12" s="33" t="s">
        <v>540</v>
      </c>
      <c r="G12" s="30" t="s">
        <v>643</v>
      </c>
      <c r="H12" s="34">
        <v>8</v>
      </c>
      <c r="I12" s="34">
        <v>6</v>
      </c>
      <c r="J12" s="34" t="s">
        <v>29</v>
      </c>
      <c r="K12" s="34">
        <v>6</v>
      </c>
      <c r="L12" s="42"/>
      <c r="M12" s="42"/>
      <c r="N12" s="42"/>
      <c r="O12" s="84"/>
      <c r="P12" s="36">
        <v>2</v>
      </c>
      <c r="Q12" s="37">
        <f t="shared" si="0"/>
        <v>3.8</v>
      </c>
      <c r="R12" s="38" t="str">
        <f t="shared" si="1"/>
        <v>F</v>
      </c>
      <c r="S12" s="39" t="str">
        <f t="shared" si="2"/>
        <v>Kém</v>
      </c>
      <c r="T12" s="40" t="str">
        <f t="shared" si="3"/>
        <v/>
      </c>
      <c r="U12" s="41" t="s">
        <v>695</v>
      </c>
      <c r="V12" s="3"/>
      <c r="W12" s="28"/>
      <c r="X12" s="100" t="str">
        <f t="shared" si="4"/>
        <v>Thi lại</v>
      </c>
      <c r="Y12" s="79"/>
      <c r="Z12" s="79"/>
      <c r="AA12" s="96"/>
      <c r="AB12" s="69"/>
      <c r="AC12" s="69"/>
      <c r="AD12" s="69"/>
      <c r="AE12" s="80"/>
      <c r="AF12" s="69"/>
      <c r="AG12" s="81"/>
      <c r="AH12" s="82"/>
      <c r="AI12" s="81"/>
      <c r="AJ12" s="82"/>
      <c r="AK12" s="81"/>
      <c r="AL12" s="69"/>
      <c r="AM12" s="80"/>
    </row>
    <row r="13" spans="2:39" ht="18" customHeight="1" x14ac:dyDescent="0.25">
      <c r="B13" s="29">
        <v>4</v>
      </c>
      <c r="C13" s="30" t="s">
        <v>621</v>
      </c>
      <c r="D13" s="31" t="s">
        <v>622</v>
      </c>
      <c r="E13" s="32" t="s">
        <v>58</v>
      </c>
      <c r="F13" s="33" t="s">
        <v>261</v>
      </c>
      <c r="G13" s="30" t="s">
        <v>617</v>
      </c>
      <c r="H13" s="34">
        <v>10</v>
      </c>
      <c r="I13" s="34">
        <v>8</v>
      </c>
      <c r="J13" s="34" t="s">
        <v>29</v>
      </c>
      <c r="K13" s="34">
        <v>7</v>
      </c>
      <c r="L13" s="35"/>
      <c r="M13" s="42"/>
      <c r="N13" s="42"/>
      <c r="O13" s="84"/>
      <c r="P13" s="36">
        <v>1</v>
      </c>
      <c r="Q13" s="37">
        <f t="shared" si="0"/>
        <v>3.8</v>
      </c>
      <c r="R13" s="38" t="str">
        <f t="shared" si="1"/>
        <v>F</v>
      </c>
      <c r="S13" s="39" t="str">
        <f t="shared" si="2"/>
        <v>Kém</v>
      </c>
      <c r="T13" s="40" t="str">
        <f t="shared" si="3"/>
        <v/>
      </c>
      <c r="U13" s="41" t="s">
        <v>695</v>
      </c>
      <c r="V13" s="3"/>
      <c r="W13" s="28"/>
      <c r="X13" s="100" t="str">
        <f t="shared" si="4"/>
        <v>Thi lại</v>
      </c>
      <c r="Y13" s="67"/>
      <c r="Z13" s="67"/>
      <c r="AA13" s="67"/>
      <c r="AB13" s="67"/>
      <c r="AC13" s="67"/>
      <c r="AD13" s="67"/>
      <c r="AE13" s="67"/>
      <c r="AF13" s="67"/>
      <c r="AG13" s="67"/>
      <c r="AH13" s="67"/>
      <c r="AI13" s="67"/>
      <c r="AJ13" s="67"/>
      <c r="AK13" s="67"/>
      <c r="AL13" s="67"/>
      <c r="AM13" s="67"/>
    </row>
    <row r="14" spans="2:39" ht="18" customHeight="1" x14ac:dyDescent="0.25">
      <c r="B14" s="29">
        <v>5</v>
      </c>
      <c r="C14" s="30" t="s">
        <v>623</v>
      </c>
      <c r="D14" s="31" t="s">
        <v>624</v>
      </c>
      <c r="E14" s="32" t="s">
        <v>58</v>
      </c>
      <c r="F14" s="33" t="s">
        <v>625</v>
      </c>
      <c r="G14" s="30" t="s">
        <v>617</v>
      </c>
      <c r="H14" s="34">
        <v>10</v>
      </c>
      <c r="I14" s="34">
        <v>9</v>
      </c>
      <c r="J14" s="34" t="s">
        <v>29</v>
      </c>
      <c r="K14" s="34">
        <v>7</v>
      </c>
      <c r="L14" s="42"/>
      <c r="M14" s="42"/>
      <c r="N14" s="42"/>
      <c r="O14" s="84"/>
      <c r="P14" s="36">
        <v>1</v>
      </c>
      <c r="Q14" s="37">
        <f t="shared" si="0"/>
        <v>3.9</v>
      </c>
      <c r="R14" s="38" t="str">
        <f t="shared" si="1"/>
        <v>F</v>
      </c>
      <c r="S14" s="39" t="str">
        <f t="shared" si="2"/>
        <v>Kém</v>
      </c>
      <c r="T14" s="40" t="str">
        <f t="shared" si="3"/>
        <v/>
      </c>
      <c r="U14" s="41" t="s">
        <v>695</v>
      </c>
      <c r="V14" s="3"/>
      <c r="W14" s="28"/>
      <c r="X14" s="100" t="str">
        <f t="shared" si="4"/>
        <v>Thi lại</v>
      </c>
      <c r="Y14" s="67"/>
      <c r="Z14" s="67"/>
      <c r="AA14" s="67"/>
      <c r="AB14" s="67"/>
      <c r="AC14" s="67"/>
      <c r="AD14" s="67"/>
      <c r="AE14" s="67"/>
      <c r="AF14" s="67"/>
      <c r="AG14" s="67"/>
      <c r="AH14" s="67"/>
      <c r="AI14" s="67"/>
      <c r="AJ14" s="67"/>
      <c r="AK14" s="67"/>
      <c r="AL14" s="67"/>
      <c r="AM14" s="67"/>
    </row>
    <row r="15" spans="2:39" ht="18" customHeight="1" x14ac:dyDescent="0.25">
      <c r="B15" s="29">
        <v>6</v>
      </c>
      <c r="C15" s="30" t="s">
        <v>646</v>
      </c>
      <c r="D15" s="31" t="s">
        <v>647</v>
      </c>
      <c r="E15" s="32" t="s">
        <v>60</v>
      </c>
      <c r="F15" s="33" t="s">
        <v>329</v>
      </c>
      <c r="G15" s="30" t="s">
        <v>643</v>
      </c>
      <c r="H15" s="34">
        <v>9</v>
      </c>
      <c r="I15" s="34">
        <v>6</v>
      </c>
      <c r="J15" s="34" t="s">
        <v>29</v>
      </c>
      <c r="K15" s="34">
        <v>7</v>
      </c>
      <c r="L15" s="35"/>
      <c r="M15" s="42"/>
      <c r="N15" s="42"/>
      <c r="O15" s="84"/>
      <c r="P15" s="36">
        <v>0</v>
      </c>
      <c r="Q15" s="37">
        <f t="shared" si="0"/>
        <v>2.9</v>
      </c>
      <c r="R15" s="38" t="str">
        <f t="shared" si="1"/>
        <v>F</v>
      </c>
      <c r="S15" s="39" t="str">
        <f t="shared" si="2"/>
        <v>Kém</v>
      </c>
      <c r="T15" s="40" t="str">
        <f t="shared" si="3"/>
        <v/>
      </c>
      <c r="U15" s="41" t="s">
        <v>695</v>
      </c>
      <c r="V15" s="3"/>
      <c r="W15" s="28"/>
      <c r="X15" s="100" t="str">
        <f t="shared" si="4"/>
        <v>Thi lại</v>
      </c>
      <c r="Y15" s="67"/>
      <c r="Z15" s="67"/>
      <c r="AA15" s="67"/>
      <c r="AB15" s="67"/>
      <c r="AC15" s="67"/>
      <c r="AD15" s="67"/>
      <c r="AE15" s="67"/>
      <c r="AF15" s="67"/>
      <c r="AG15" s="67"/>
      <c r="AH15" s="67"/>
      <c r="AI15" s="67"/>
      <c r="AJ15" s="67"/>
      <c r="AK15" s="67"/>
      <c r="AL15" s="67"/>
      <c r="AM15" s="67"/>
    </row>
    <row r="16" spans="2:39" ht="18" customHeight="1" x14ac:dyDescent="0.25">
      <c r="B16" s="29">
        <v>7</v>
      </c>
      <c r="C16" s="30" t="s">
        <v>626</v>
      </c>
      <c r="D16" s="31" t="s">
        <v>103</v>
      </c>
      <c r="E16" s="32" t="s">
        <v>62</v>
      </c>
      <c r="F16" s="33" t="s">
        <v>611</v>
      </c>
      <c r="G16" s="30" t="s">
        <v>617</v>
      </c>
      <c r="H16" s="34">
        <v>10</v>
      </c>
      <c r="I16" s="34">
        <v>7</v>
      </c>
      <c r="J16" s="34" t="s">
        <v>29</v>
      </c>
      <c r="K16" s="34">
        <v>8</v>
      </c>
      <c r="L16" s="42"/>
      <c r="M16" s="42"/>
      <c r="N16" s="42"/>
      <c r="O16" s="84"/>
      <c r="P16" s="36">
        <v>1</v>
      </c>
      <c r="Q16" s="37">
        <f t="shared" si="0"/>
        <v>3.9</v>
      </c>
      <c r="R16" s="38" t="str">
        <f t="shared" si="1"/>
        <v>F</v>
      </c>
      <c r="S16" s="39" t="str">
        <f t="shared" si="2"/>
        <v>Kém</v>
      </c>
      <c r="T16" s="40" t="str">
        <f t="shared" si="3"/>
        <v/>
      </c>
      <c r="U16" s="41" t="s">
        <v>695</v>
      </c>
      <c r="V16" s="3"/>
      <c r="W16" s="28"/>
      <c r="X16" s="100" t="str">
        <f t="shared" si="4"/>
        <v>Thi lại</v>
      </c>
      <c r="Y16" s="67"/>
      <c r="Z16" s="67"/>
      <c r="AA16" s="67"/>
      <c r="AB16" s="67"/>
      <c r="AC16" s="67"/>
      <c r="AD16" s="67"/>
      <c r="AE16" s="67"/>
      <c r="AF16" s="67"/>
      <c r="AG16" s="67"/>
      <c r="AH16" s="67"/>
      <c r="AI16" s="67"/>
      <c r="AJ16" s="67"/>
      <c r="AK16" s="67"/>
      <c r="AL16" s="67"/>
      <c r="AM16" s="67"/>
    </row>
    <row r="17" spans="1:39" ht="18" customHeight="1" x14ac:dyDescent="0.25">
      <c r="B17" s="29">
        <v>8</v>
      </c>
      <c r="C17" s="30" t="s">
        <v>648</v>
      </c>
      <c r="D17" s="31" t="s">
        <v>54</v>
      </c>
      <c r="E17" s="32" t="s">
        <v>64</v>
      </c>
      <c r="F17" s="33" t="s">
        <v>649</v>
      </c>
      <c r="G17" s="30" t="s">
        <v>643</v>
      </c>
      <c r="H17" s="34">
        <v>8</v>
      </c>
      <c r="I17" s="34">
        <v>6</v>
      </c>
      <c r="J17" s="34" t="s">
        <v>29</v>
      </c>
      <c r="K17" s="34">
        <v>6</v>
      </c>
      <c r="L17" s="42"/>
      <c r="M17" s="42"/>
      <c r="N17" s="42"/>
      <c r="O17" s="84"/>
      <c r="P17" s="36">
        <v>0</v>
      </c>
      <c r="Q17" s="37">
        <f t="shared" si="0"/>
        <v>2.6</v>
      </c>
      <c r="R17" s="38" t="str">
        <f t="shared" si="1"/>
        <v>F</v>
      </c>
      <c r="S17" s="39" t="str">
        <f t="shared" si="2"/>
        <v>Kém</v>
      </c>
      <c r="T17" s="40" t="str">
        <f t="shared" si="3"/>
        <v/>
      </c>
      <c r="U17" s="41" t="s">
        <v>695</v>
      </c>
      <c r="V17" s="3"/>
      <c r="W17" s="28"/>
      <c r="X17" s="100" t="str">
        <f t="shared" si="4"/>
        <v>Thi lại</v>
      </c>
      <c r="Y17" s="67"/>
      <c r="Z17" s="67"/>
      <c r="AA17" s="67"/>
      <c r="AB17" s="67"/>
      <c r="AC17" s="67"/>
      <c r="AD17" s="67"/>
      <c r="AE17" s="67"/>
      <c r="AF17" s="67"/>
      <c r="AG17" s="67"/>
      <c r="AH17" s="67"/>
      <c r="AI17" s="67"/>
      <c r="AJ17" s="67"/>
      <c r="AK17" s="67"/>
      <c r="AL17" s="67"/>
      <c r="AM17" s="67"/>
    </row>
    <row r="18" spans="1:39" ht="18" customHeight="1" x14ac:dyDescent="0.25">
      <c r="B18" s="29">
        <v>9</v>
      </c>
      <c r="C18" s="30" t="s">
        <v>650</v>
      </c>
      <c r="D18" s="31" t="s">
        <v>61</v>
      </c>
      <c r="E18" s="32" t="s">
        <v>88</v>
      </c>
      <c r="F18" s="33" t="s">
        <v>306</v>
      </c>
      <c r="G18" s="30" t="s">
        <v>643</v>
      </c>
      <c r="H18" s="34">
        <v>7</v>
      </c>
      <c r="I18" s="34">
        <v>6</v>
      </c>
      <c r="J18" s="34" t="s">
        <v>29</v>
      </c>
      <c r="K18" s="34">
        <v>6</v>
      </c>
      <c r="L18" s="42"/>
      <c r="M18" s="42"/>
      <c r="N18" s="42"/>
      <c r="O18" s="84"/>
      <c r="P18" s="36">
        <v>1</v>
      </c>
      <c r="Q18" s="37">
        <f t="shared" si="0"/>
        <v>3.1</v>
      </c>
      <c r="R18" s="38" t="str">
        <f t="shared" si="1"/>
        <v>F</v>
      </c>
      <c r="S18" s="39" t="str">
        <f t="shared" si="2"/>
        <v>Kém</v>
      </c>
      <c r="T18" s="40" t="str">
        <f t="shared" si="3"/>
        <v/>
      </c>
      <c r="U18" s="41" t="s">
        <v>695</v>
      </c>
      <c r="V18" s="3"/>
      <c r="W18" s="28"/>
      <c r="X18" s="100" t="str">
        <f t="shared" si="4"/>
        <v>Thi lại</v>
      </c>
      <c r="Y18" s="67"/>
      <c r="Z18" s="67"/>
      <c r="AA18" s="67"/>
      <c r="AB18" s="67"/>
      <c r="AC18" s="67"/>
      <c r="AD18" s="67"/>
      <c r="AE18" s="67"/>
      <c r="AF18" s="67"/>
      <c r="AG18" s="67"/>
      <c r="AH18" s="67"/>
      <c r="AI18" s="67"/>
      <c r="AJ18" s="67"/>
      <c r="AK18" s="67"/>
      <c r="AL18" s="67"/>
      <c r="AM18" s="67"/>
    </row>
    <row r="19" spans="1:39" ht="18" customHeight="1" x14ac:dyDescent="0.25">
      <c r="B19" s="29">
        <v>10</v>
      </c>
      <c r="C19" s="30" t="s">
        <v>653</v>
      </c>
      <c r="D19" s="31" t="s">
        <v>90</v>
      </c>
      <c r="E19" s="32" t="s">
        <v>126</v>
      </c>
      <c r="F19" s="33" t="s">
        <v>348</v>
      </c>
      <c r="G19" s="30" t="s">
        <v>643</v>
      </c>
      <c r="H19" s="34">
        <v>9</v>
      </c>
      <c r="I19" s="34">
        <v>6</v>
      </c>
      <c r="J19" s="34" t="s">
        <v>29</v>
      </c>
      <c r="K19" s="34">
        <v>7</v>
      </c>
      <c r="L19" s="42"/>
      <c r="M19" s="42"/>
      <c r="N19" s="42"/>
      <c r="O19" s="84"/>
      <c r="P19" s="36">
        <v>1</v>
      </c>
      <c r="Q19" s="37">
        <f t="shared" si="0"/>
        <v>3.5</v>
      </c>
      <c r="R19" s="38" t="str">
        <f t="shared" si="1"/>
        <v>F</v>
      </c>
      <c r="S19" s="39" t="str">
        <f t="shared" si="2"/>
        <v>Kém</v>
      </c>
      <c r="T19" s="40" t="str">
        <f t="shared" si="3"/>
        <v/>
      </c>
      <c r="U19" s="41" t="s">
        <v>695</v>
      </c>
      <c r="V19" s="3"/>
      <c r="W19" s="28"/>
      <c r="X19" s="100" t="str">
        <f t="shared" si="4"/>
        <v>Thi lại</v>
      </c>
      <c r="Y19" s="67"/>
      <c r="Z19" s="67"/>
      <c r="AA19" s="67"/>
      <c r="AB19" s="67"/>
      <c r="AC19" s="67"/>
      <c r="AD19" s="67"/>
      <c r="AE19" s="67"/>
      <c r="AF19" s="67"/>
      <c r="AG19" s="67"/>
      <c r="AH19" s="67"/>
      <c r="AI19" s="67"/>
      <c r="AJ19" s="67"/>
      <c r="AK19" s="67"/>
      <c r="AL19" s="67"/>
      <c r="AM19" s="67"/>
    </row>
    <row r="20" spans="1:39" ht="18" customHeight="1" x14ac:dyDescent="0.25">
      <c r="B20" s="29">
        <v>11</v>
      </c>
      <c r="C20" s="30" t="s">
        <v>654</v>
      </c>
      <c r="D20" s="31" t="s">
        <v>61</v>
      </c>
      <c r="E20" s="32" t="s">
        <v>176</v>
      </c>
      <c r="F20" s="33" t="s">
        <v>601</v>
      </c>
      <c r="G20" s="30" t="s">
        <v>643</v>
      </c>
      <c r="H20" s="34">
        <v>9</v>
      </c>
      <c r="I20" s="34">
        <v>6</v>
      </c>
      <c r="J20" s="34" t="s">
        <v>29</v>
      </c>
      <c r="K20" s="34">
        <v>7</v>
      </c>
      <c r="L20" s="35"/>
      <c r="M20" s="42"/>
      <c r="N20" s="42"/>
      <c r="O20" s="84"/>
      <c r="P20" s="36">
        <v>1</v>
      </c>
      <c r="Q20" s="37">
        <f t="shared" si="0"/>
        <v>3.5</v>
      </c>
      <c r="R20" s="38" t="str">
        <f t="shared" si="1"/>
        <v>F</v>
      </c>
      <c r="S20" s="39" t="str">
        <f t="shared" si="2"/>
        <v>Kém</v>
      </c>
      <c r="T20" s="40" t="str">
        <f t="shared" si="3"/>
        <v/>
      </c>
      <c r="U20" s="41" t="s">
        <v>695</v>
      </c>
      <c r="V20" s="3"/>
      <c r="W20" s="28"/>
      <c r="X20" s="100" t="str">
        <f t="shared" si="4"/>
        <v>Thi lại</v>
      </c>
      <c r="Y20" s="67"/>
      <c r="Z20" s="67"/>
      <c r="AA20" s="67"/>
      <c r="AB20" s="67"/>
      <c r="AC20" s="67"/>
      <c r="AD20" s="67"/>
      <c r="AE20" s="67"/>
      <c r="AF20" s="67"/>
      <c r="AG20" s="67"/>
      <c r="AH20" s="67"/>
      <c r="AI20" s="67"/>
      <c r="AJ20" s="67"/>
      <c r="AK20" s="67"/>
      <c r="AL20" s="67"/>
      <c r="AM20" s="67"/>
    </row>
    <row r="21" spans="1:39" ht="18" customHeight="1" x14ac:dyDescent="0.25">
      <c r="B21" s="29">
        <v>12</v>
      </c>
      <c r="C21" s="30" t="s">
        <v>655</v>
      </c>
      <c r="D21" s="31" t="s">
        <v>246</v>
      </c>
      <c r="E21" s="32" t="s">
        <v>656</v>
      </c>
      <c r="F21" s="33" t="s">
        <v>657</v>
      </c>
      <c r="G21" s="30" t="s">
        <v>643</v>
      </c>
      <c r="H21" s="34">
        <v>9</v>
      </c>
      <c r="I21" s="34">
        <v>6</v>
      </c>
      <c r="J21" s="34" t="s">
        <v>29</v>
      </c>
      <c r="K21" s="34">
        <v>7</v>
      </c>
      <c r="L21" s="42"/>
      <c r="M21" s="42"/>
      <c r="N21" s="42"/>
      <c r="O21" s="84"/>
      <c r="P21" s="36">
        <v>0</v>
      </c>
      <c r="Q21" s="37">
        <f t="shared" si="0"/>
        <v>2.9</v>
      </c>
      <c r="R21" s="38" t="str">
        <f t="shared" si="1"/>
        <v>F</v>
      </c>
      <c r="S21" s="39" t="str">
        <f t="shared" si="2"/>
        <v>Kém</v>
      </c>
      <c r="T21" s="40" t="str">
        <f t="shared" si="3"/>
        <v/>
      </c>
      <c r="U21" s="41" t="s">
        <v>695</v>
      </c>
      <c r="V21" s="3"/>
      <c r="W21" s="28"/>
      <c r="X21" s="100" t="str">
        <f t="shared" si="4"/>
        <v>Thi lại</v>
      </c>
      <c r="Y21" s="67"/>
      <c r="Z21" s="67"/>
      <c r="AA21" s="67"/>
      <c r="AB21" s="67"/>
      <c r="AC21" s="67"/>
      <c r="AD21" s="67"/>
      <c r="AE21" s="67"/>
      <c r="AF21" s="67"/>
      <c r="AG21" s="67"/>
      <c r="AH21" s="67"/>
      <c r="AI21" s="67"/>
      <c r="AJ21" s="67"/>
      <c r="AK21" s="67"/>
      <c r="AL21" s="67"/>
      <c r="AM21" s="67"/>
    </row>
    <row r="22" spans="1:39" ht="18" customHeight="1" x14ac:dyDescent="0.25">
      <c r="B22" s="29">
        <v>13</v>
      </c>
      <c r="C22" s="30" t="s">
        <v>630</v>
      </c>
      <c r="D22" s="31" t="s">
        <v>631</v>
      </c>
      <c r="E22" s="32" t="s">
        <v>159</v>
      </c>
      <c r="F22" s="33" t="s">
        <v>632</v>
      </c>
      <c r="G22" s="30" t="s">
        <v>617</v>
      </c>
      <c r="H22" s="34">
        <v>8</v>
      </c>
      <c r="I22" s="34">
        <v>6</v>
      </c>
      <c r="J22" s="34" t="s">
        <v>29</v>
      </c>
      <c r="K22" s="34">
        <v>6</v>
      </c>
      <c r="L22" s="42"/>
      <c r="M22" s="42"/>
      <c r="N22" s="42"/>
      <c r="O22" s="84"/>
      <c r="P22" s="36">
        <v>0</v>
      </c>
      <c r="Q22" s="37">
        <f t="shared" si="0"/>
        <v>2.6</v>
      </c>
      <c r="R22" s="38" t="str">
        <f t="shared" si="1"/>
        <v>F</v>
      </c>
      <c r="S22" s="39" t="str">
        <f t="shared" si="2"/>
        <v>Kém</v>
      </c>
      <c r="T22" s="40" t="str">
        <f t="shared" si="3"/>
        <v/>
      </c>
      <c r="U22" s="41" t="s">
        <v>695</v>
      </c>
      <c r="V22" s="3"/>
      <c r="W22" s="28"/>
      <c r="X22" s="100" t="str">
        <f t="shared" si="4"/>
        <v>Thi lại</v>
      </c>
      <c r="Y22" s="67"/>
      <c r="Z22" s="67"/>
      <c r="AA22" s="67"/>
      <c r="AB22" s="67"/>
      <c r="AC22" s="67"/>
      <c r="AD22" s="67"/>
      <c r="AE22" s="67"/>
      <c r="AF22" s="67"/>
      <c r="AG22" s="67"/>
      <c r="AH22" s="67"/>
      <c r="AI22" s="67"/>
      <c r="AJ22" s="67"/>
      <c r="AK22" s="67"/>
      <c r="AL22" s="67"/>
      <c r="AM22" s="67"/>
    </row>
    <row r="23" spans="1:39" ht="18" customHeight="1" x14ac:dyDescent="0.25">
      <c r="B23" s="29">
        <v>14</v>
      </c>
      <c r="C23" s="30" t="s">
        <v>658</v>
      </c>
      <c r="D23" s="31" t="s">
        <v>659</v>
      </c>
      <c r="E23" s="32" t="s">
        <v>159</v>
      </c>
      <c r="F23" s="33" t="s">
        <v>233</v>
      </c>
      <c r="G23" s="30" t="s">
        <v>643</v>
      </c>
      <c r="H23" s="34">
        <v>8</v>
      </c>
      <c r="I23" s="34">
        <v>8</v>
      </c>
      <c r="J23" s="34" t="s">
        <v>29</v>
      </c>
      <c r="K23" s="34">
        <v>7</v>
      </c>
      <c r="L23" s="35"/>
      <c r="M23" s="42"/>
      <c r="N23" s="42"/>
      <c r="O23" s="84"/>
      <c r="P23" s="36">
        <v>0</v>
      </c>
      <c r="Q23" s="37">
        <f t="shared" si="0"/>
        <v>3</v>
      </c>
      <c r="R23" s="38" t="str">
        <f t="shared" si="1"/>
        <v>F</v>
      </c>
      <c r="S23" s="39" t="str">
        <f t="shared" si="2"/>
        <v>Kém</v>
      </c>
      <c r="T23" s="40" t="str">
        <f t="shared" si="3"/>
        <v/>
      </c>
      <c r="U23" s="41" t="s">
        <v>695</v>
      </c>
      <c r="V23" s="3"/>
      <c r="W23" s="28"/>
      <c r="X23" s="100" t="str">
        <f t="shared" si="4"/>
        <v>Thi lại</v>
      </c>
      <c r="Y23" s="67"/>
      <c r="Z23" s="67"/>
      <c r="AA23" s="67"/>
      <c r="AB23" s="67"/>
      <c r="AC23" s="67"/>
      <c r="AD23" s="67"/>
      <c r="AE23" s="67"/>
      <c r="AF23" s="67"/>
      <c r="AG23" s="67"/>
      <c r="AH23" s="67"/>
      <c r="AI23" s="67"/>
      <c r="AJ23" s="67"/>
      <c r="AK23" s="67"/>
      <c r="AL23" s="67"/>
      <c r="AM23" s="67"/>
    </row>
    <row r="24" spans="1:39" ht="18" customHeight="1" x14ac:dyDescent="0.25">
      <c r="B24" s="29">
        <v>15</v>
      </c>
      <c r="C24" s="30" t="s">
        <v>633</v>
      </c>
      <c r="D24" s="31" t="s">
        <v>634</v>
      </c>
      <c r="E24" s="32" t="s">
        <v>159</v>
      </c>
      <c r="F24" s="33" t="s">
        <v>600</v>
      </c>
      <c r="G24" s="30" t="s">
        <v>617</v>
      </c>
      <c r="H24" s="34">
        <v>10</v>
      </c>
      <c r="I24" s="34">
        <v>9</v>
      </c>
      <c r="J24" s="34" t="s">
        <v>29</v>
      </c>
      <c r="K24" s="34">
        <v>8</v>
      </c>
      <c r="L24" s="35"/>
      <c r="M24" s="42"/>
      <c r="N24" s="42"/>
      <c r="O24" s="84"/>
      <c r="P24" s="36">
        <v>0</v>
      </c>
      <c r="Q24" s="37">
        <f t="shared" si="0"/>
        <v>3.5</v>
      </c>
      <c r="R24" s="38" t="str">
        <f t="shared" si="1"/>
        <v>F</v>
      </c>
      <c r="S24" s="39" t="str">
        <f t="shared" si="2"/>
        <v>Kém</v>
      </c>
      <c r="T24" s="40" t="str">
        <f t="shared" si="3"/>
        <v/>
      </c>
      <c r="U24" s="41" t="s">
        <v>695</v>
      </c>
      <c r="V24" s="3"/>
      <c r="W24" s="28"/>
      <c r="X24" s="100" t="str">
        <f t="shared" si="4"/>
        <v>Thi lại</v>
      </c>
      <c r="Y24" s="67"/>
      <c r="Z24" s="67"/>
      <c r="AA24" s="67"/>
      <c r="AB24" s="67"/>
      <c r="AC24" s="67"/>
      <c r="AD24" s="67"/>
      <c r="AE24" s="67"/>
      <c r="AF24" s="67"/>
      <c r="AG24" s="67"/>
      <c r="AH24" s="67"/>
      <c r="AI24" s="67"/>
      <c r="AJ24" s="67"/>
      <c r="AK24" s="67"/>
      <c r="AL24" s="67"/>
      <c r="AM24" s="67"/>
    </row>
    <row r="25" spans="1:39" ht="18" customHeight="1" x14ac:dyDescent="0.25">
      <c r="B25" s="29">
        <v>16</v>
      </c>
      <c r="C25" s="30" t="s">
        <v>635</v>
      </c>
      <c r="D25" s="31" t="s">
        <v>61</v>
      </c>
      <c r="E25" s="32" t="s">
        <v>75</v>
      </c>
      <c r="F25" s="33" t="s">
        <v>636</v>
      </c>
      <c r="G25" s="30" t="s">
        <v>617</v>
      </c>
      <c r="H25" s="34">
        <v>10</v>
      </c>
      <c r="I25" s="34">
        <v>6</v>
      </c>
      <c r="J25" s="34" t="s">
        <v>29</v>
      </c>
      <c r="K25" s="34">
        <v>8</v>
      </c>
      <c r="L25" s="35"/>
      <c r="M25" s="42"/>
      <c r="N25" s="42"/>
      <c r="O25" s="84"/>
      <c r="P25" s="36">
        <v>0</v>
      </c>
      <c r="Q25" s="37">
        <f t="shared" si="0"/>
        <v>3.2</v>
      </c>
      <c r="R25" s="38" t="str">
        <f t="shared" si="1"/>
        <v>F</v>
      </c>
      <c r="S25" s="39" t="str">
        <f t="shared" si="2"/>
        <v>Kém</v>
      </c>
      <c r="T25" s="40" t="str">
        <f t="shared" si="3"/>
        <v/>
      </c>
      <c r="U25" s="41" t="s">
        <v>695</v>
      </c>
      <c r="V25" s="3"/>
      <c r="W25" s="28"/>
      <c r="X25" s="100" t="str">
        <f t="shared" si="4"/>
        <v>Thi lại</v>
      </c>
      <c r="Y25" s="67"/>
      <c r="Z25" s="67"/>
      <c r="AA25" s="67"/>
      <c r="AB25" s="67"/>
      <c r="AC25" s="67"/>
      <c r="AD25" s="67"/>
      <c r="AE25" s="67"/>
      <c r="AF25" s="67"/>
      <c r="AG25" s="67"/>
      <c r="AH25" s="67"/>
      <c r="AI25" s="67"/>
      <c r="AJ25" s="67"/>
      <c r="AK25" s="67"/>
      <c r="AL25" s="67"/>
      <c r="AM25" s="67"/>
    </row>
    <row r="26" spans="1:39" ht="18" customHeight="1" x14ac:dyDescent="0.25">
      <c r="B26" s="29">
        <v>17</v>
      </c>
      <c r="C26" s="30" t="s">
        <v>637</v>
      </c>
      <c r="D26" s="31" t="s">
        <v>275</v>
      </c>
      <c r="E26" s="32" t="s">
        <v>178</v>
      </c>
      <c r="F26" s="33" t="s">
        <v>638</v>
      </c>
      <c r="G26" s="30" t="s">
        <v>617</v>
      </c>
      <c r="H26" s="34">
        <v>8</v>
      </c>
      <c r="I26" s="34">
        <v>6</v>
      </c>
      <c r="J26" s="34" t="s">
        <v>29</v>
      </c>
      <c r="K26" s="34">
        <v>5</v>
      </c>
      <c r="L26" s="42"/>
      <c r="M26" s="42"/>
      <c r="N26" s="42"/>
      <c r="O26" s="84"/>
      <c r="P26" s="36">
        <v>0</v>
      </c>
      <c r="Q26" s="37">
        <f t="shared" si="0"/>
        <v>2.4</v>
      </c>
      <c r="R26" s="38" t="str">
        <f t="shared" si="1"/>
        <v>F</v>
      </c>
      <c r="S26" s="39" t="str">
        <f t="shared" si="2"/>
        <v>Kém</v>
      </c>
      <c r="T26" s="40" t="str">
        <f t="shared" si="3"/>
        <v/>
      </c>
      <c r="U26" s="41" t="s">
        <v>695</v>
      </c>
      <c r="V26" s="3"/>
      <c r="W26" s="28"/>
      <c r="X26" s="100" t="str">
        <f t="shared" si="4"/>
        <v>Thi lại</v>
      </c>
      <c r="Y26" s="67"/>
      <c r="Z26" s="67"/>
      <c r="AA26" s="67"/>
      <c r="AB26" s="67"/>
      <c r="AC26" s="67"/>
      <c r="AD26" s="67"/>
      <c r="AE26" s="67"/>
      <c r="AF26" s="67"/>
      <c r="AG26" s="67"/>
      <c r="AH26" s="67"/>
      <c r="AI26" s="67"/>
      <c r="AJ26" s="67"/>
      <c r="AK26" s="67"/>
      <c r="AL26" s="67"/>
      <c r="AM26" s="67"/>
    </row>
    <row r="27" spans="1:39" ht="18" customHeight="1" x14ac:dyDescent="0.25">
      <c r="B27" s="29">
        <v>18</v>
      </c>
      <c r="C27" s="30" t="s">
        <v>660</v>
      </c>
      <c r="D27" s="31" t="s">
        <v>55</v>
      </c>
      <c r="E27" s="32" t="s">
        <v>104</v>
      </c>
      <c r="F27" s="33" t="s">
        <v>370</v>
      </c>
      <c r="G27" s="95" t="s">
        <v>643</v>
      </c>
      <c r="H27" s="34">
        <v>10</v>
      </c>
      <c r="I27" s="34">
        <v>9</v>
      </c>
      <c r="J27" s="34" t="s">
        <v>29</v>
      </c>
      <c r="K27" s="34">
        <v>8</v>
      </c>
      <c r="L27" s="35"/>
      <c r="M27" s="42"/>
      <c r="N27" s="42"/>
      <c r="O27" s="84"/>
      <c r="P27" s="36">
        <v>0</v>
      </c>
      <c r="Q27" s="37">
        <f t="shared" si="0"/>
        <v>3.5</v>
      </c>
      <c r="R27" s="38" t="str">
        <f t="shared" si="1"/>
        <v>F</v>
      </c>
      <c r="S27" s="39" t="str">
        <f t="shared" si="2"/>
        <v>Kém</v>
      </c>
      <c r="T27" s="40" t="str">
        <f t="shared" si="3"/>
        <v/>
      </c>
      <c r="U27" s="41" t="s">
        <v>695</v>
      </c>
      <c r="V27" s="3"/>
      <c r="W27" s="28"/>
      <c r="X27" s="100" t="str">
        <f t="shared" si="4"/>
        <v>Thi lại</v>
      </c>
      <c r="Y27" s="67"/>
      <c r="Z27" s="67"/>
      <c r="AA27" s="67"/>
      <c r="AB27" s="67"/>
      <c r="AC27" s="67"/>
      <c r="AD27" s="67"/>
      <c r="AE27" s="67"/>
      <c r="AF27" s="67"/>
      <c r="AG27" s="67"/>
      <c r="AH27" s="67"/>
      <c r="AI27" s="67"/>
      <c r="AJ27" s="67"/>
      <c r="AK27" s="67"/>
      <c r="AL27" s="67"/>
      <c r="AM27" s="67"/>
    </row>
    <row r="28" spans="1:39" ht="18" customHeight="1" x14ac:dyDescent="0.25">
      <c r="B28" s="29">
        <v>19</v>
      </c>
      <c r="C28" s="30" t="s">
        <v>639</v>
      </c>
      <c r="D28" s="31" t="s">
        <v>63</v>
      </c>
      <c r="E28" s="32" t="s">
        <v>106</v>
      </c>
      <c r="F28" s="33" t="s">
        <v>562</v>
      </c>
      <c r="G28" s="30" t="s">
        <v>617</v>
      </c>
      <c r="H28" s="34">
        <v>9</v>
      </c>
      <c r="I28" s="34">
        <v>6</v>
      </c>
      <c r="J28" s="34" t="s">
        <v>29</v>
      </c>
      <c r="K28" s="34">
        <v>7</v>
      </c>
      <c r="L28" s="42"/>
      <c r="M28" s="42"/>
      <c r="N28" s="42"/>
      <c r="O28" s="84"/>
      <c r="P28" s="36">
        <v>1</v>
      </c>
      <c r="Q28" s="37">
        <f t="shared" si="0"/>
        <v>3.5</v>
      </c>
      <c r="R28" s="38" t="str">
        <f t="shared" si="1"/>
        <v>F</v>
      </c>
      <c r="S28" s="39" t="str">
        <f t="shared" si="2"/>
        <v>Kém</v>
      </c>
      <c r="T28" s="40" t="str">
        <f t="shared" si="3"/>
        <v/>
      </c>
      <c r="U28" s="41" t="s">
        <v>695</v>
      </c>
      <c r="V28" s="3"/>
      <c r="W28" s="28"/>
      <c r="X28" s="100" t="str">
        <f t="shared" si="4"/>
        <v>Thi lại</v>
      </c>
      <c r="Y28" s="67"/>
      <c r="Z28" s="67"/>
      <c r="AA28" s="67"/>
      <c r="AB28" s="67"/>
      <c r="AC28" s="67"/>
      <c r="AD28" s="67"/>
      <c r="AE28" s="67"/>
      <c r="AF28" s="67"/>
      <c r="AG28" s="67"/>
      <c r="AH28" s="67"/>
      <c r="AI28" s="67"/>
      <c r="AJ28" s="67"/>
      <c r="AK28" s="67"/>
      <c r="AL28" s="67"/>
      <c r="AM28" s="67"/>
    </row>
    <row r="29" spans="1:39" ht="18" customHeight="1" x14ac:dyDescent="0.25">
      <c r="B29" s="29">
        <v>20</v>
      </c>
      <c r="C29" s="30" t="s">
        <v>661</v>
      </c>
      <c r="D29" s="31" t="s">
        <v>150</v>
      </c>
      <c r="E29" s="32" t="s">
        <v>409</v>
      </c>
      <c r="F29" s="33" t="s">
        <v>561</v>
      </c>
      <c r="G29" s="30" t="s">
        <v>643</v>
      </c>
      <c r="H29" s="34">
        <v>10</v>
      </c>
      <c r="I29" s="34">
        <v>8</v>
      </c>
      <c r="J29" s="34" t="s">
        <v>29</v>
      </c>
      <c r="K29" s="34">
        <v>8</v>
      </c>
      <c r="L29" s="42"/>
      <c r="M29" s="42"/>
      <c r="N29" s="42"/>
      <c r="O29" s="84"/>
      <c r="P29" s="36">
        <v>0</v>
      </c>
      <c r="Q29" s="37">
        <f t="shared" si="0"/>
        <v>3.4</v>
      </c>
      <c r="R29" s="38" t="str">
        <f t="shared" si="1"/>
        <v>F</v>
      </c>
      <c r="S29" s="39" t="str">
        <f t="shared" si="2"/>
        <v>Kém</v>
      </c>
      <c r="T29" s="40" t="str">
        <f t="shared" si="3"/>
        <v/>
      </c>
      <c r="U29" s="41" t="s">
        <v>695</v>
      </c>
      <c r="V29" s="3"/>
      <c r="W29" s="28"/>
      <c r="X29" s="100" t="str">
        <f t="shared" si="4"/>
        <v>Thi lại</v>
      </c>
      <c r="Y29" s="67"/>
      <c r="Z29" s="67"/>
      <c r="AA29" s="67"/>
      <c r="AB29" s="67"/>
      <c r="AC29" s="67"/>
      <c r="AD29" s="67"/>
      <c r="AE29" s="67"/>
      <c r="AF29" s="67"/>
      <c r="AG29" s="67"/>
      <c r="AH29" s="67"/>
      <c r="AI29" s="67"/>
      <c r="AJ29" s="67"/>
      <c r="AK29" s="67"/>
      <c r="AL29" s="67"/>
      <c r="AM29" s="67"/>
    </row>
    <row r="30" spans="1:39" ht="18" customHeight="1" x14ac:dyDescent="0.25">
      <c r="B30" s="29">
        <v>21</v>
      </c>
      <c r="C30" s="30" t="s">
        <v>641</v>
      </c>
      <c r="D30" s="31" t="s">
        <v>642</v>
      </c>
      <c r="E30" s="32" t="s">
        <v>109</v>
      </c>
      <c r="F30" s="33" t="s">
        <v>502</v>
      </c>
      <c r="G30" s="30" t="s">
        <v>617</v>
      </c>
      <c r="H30" s="34">
        <v>9</v>
      </c>
      <c r="I30" s="34">
        <v>6</v>
      </c>
      <c r="J30" s="34" t="s">
        <v>29</v>
      </c>
      <c r="K30" s="34">
        <v>7</v>
      </c>
      <c r="L30" s="42"/>
      <c r="M30" s="42"/>
      <c r="N30" s="42"/>
      <c r="O30" s="84"/>
      <c r="P30" s="36">
        <v>0</v>
      </c>
      <c r="Q30" s="37">
        <f t="shared" si="0"/>
        <v>2.9</v>
      </c>
      <c r="R30" s="38" t="str">
        <f t="shared" si="1"/>
        <v>F</v>
      </c>
      <c r="S30" s="39" t="str">
        <f t="shared" si="2"/>
        <v>Kém</v>
      </c>
      <c r="T30" s="40" t="str">
        <f t="shared" si="3"/>
        <v/>
      </c>
      <c r="U30" s="41" t="s">
        <v>695</v>
      </c>
      <c r="V30" s="3"/>
      <c r="W30" s="28"/>
      <c r="X30" s="100" t="str">
        <f t="shared" si="4"/>
        <v>Thi lại</v>
      </c>
      <c r="Y30" s="67"/>
      <c r="Z30" s="67"/>
      <c r="AA30" s="67"/>
      <c r="AB30" s="67"/>
      <c r="AC30" s="67"/>
      <c r="AD30" s="67"/>
      <c r="AE30" s="67"/>
      <c r="AF30" s="67"/>
      <c r="AG30" s="67"/>
      <c r="AH30" s="67"/>
      <c r="AI30" s="67"/>
      <c r="AJ30" s="67"/>
      <c r="AK30" s="67"/>
      <c r="AL30" s="67"/>
      <c r="AM30" s="67"/>
    </row>
    <row r="31" spans="1:39" ht="18" customHeight="1" x14ac:dyDescent="0.25">
      <c r="B31" s="29">
        <v>22</v>
      </c>
      <c r="C31" s="30" t="s">
        <v>663</v>
      </c>
      <c r="D31" s="31" t="s">
        <v>328</v>
      </c>
      <c r="E31" s="32" t="s">
        <v>188</v>
      </c>
      <c r="F31" s="33" t="s">
        <v>247</v>
      </c>
      <c r="G31" s="30" t="s">
        <v>643</v>
      </c>
      <c r="H31" s="34">
        <v>9</v>
      </c>
      <c r="I31" s="34">
        <v>6</v>
      </c>
      <c r="J31" s="34" t="s">
        <v>29</v>
      </c>
      <c r="K31" s="34">
        <v>7</v>
      </c>
      <c r="L31" s="35"/>
      <c r="M31" s="42"/>
      <c r="N31" s="42"/>
      <c r="O31" s="84"/>
      <c r="P31" s="36">
        <v>0</v>
      </c>
      <c r="Q31" s="37">
        <f t="shared" si="0"/>
        <v>2.9</v>
      </c>
      <c r="R31" s="38" t="str">
        <f t="shared" si="1"/>
        <v>F</v>
      </c>
      <c r="S31" s="39" t="str">
        <f t="shared" si="2"/>
        <v>Kém</v>
      </c>
      <c r="T31" s="40" t="str">
        <f t="shared" si="3"/>
        <v/>
      </c>
      <c r="U31" s="41" t="s">
        <v>695</v>
      </c>
      <c r="V31" s="3"/>
      <c r="W31" s="28"/>
      <c r="X31" s="100" t="str">
        <f t="shared" si="4"/>
        <v>Thi lại</v>
      </c>
      <c r="Y31" s="67"/>
      <c r="Z31" s="67"/>
      <c r="AA31" s="67"/>
      <c r="AB31" s="67"/>
      <c r="AC31" s="67"/>
      <c r="AD31" s="67"/>
      <c r="AE31" s="67"/>
      <c r="AF31" s="67"/>
      <c r="AG31" s="67"/>
      <c r="AH31" s="67"/>
      <c r="AI31" s="67"/>
      <c r="AJ31" s="67"/>
      <c r="AK31" s="67"/>
      <c r="AL31" s="67"/>
      <c r="AM31" s="67"/>
    </row>
    <row r="32" spans="1:39" ht="3.75" customHeight="1" x14ac:dyDescent="0.25">
      <c r="A32" s="2"/>
      <c r="B32" s="43"/>
      <c r="C32" s="44"/>
      <c r="D32" s="44"/>
      <c r="E32" s="45"/>
      <c r="F32" s="45"/>
      <c r="G32" s="45"/>
      <c r="H32" s="46"/>
      <c r="I32" s="47"/>
      <c r="J32" s="47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3"/>
    </row>
    <row r="33" spans="1:39" ht="16.5" hidden="1" x14ac:dyDescent="0.25">
      <c r="A33" s="2"/>
      <c r="B33" s="135" t="s">
        <v>30</v>
      </c>
      <c r="C33" s="135"/>
      <c r="D33" s="44"/>
      <c r="E33" s="45"/>
      <c r="F33" s="45"/>
      <c r="G33" s="45"/>
      <c r="H33" s="46"/>
      <c r="I33" s="47"/>
      <c r="J33" s="47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3"/>
    </row>
    <row r="34" spans="1:39" hidden="1" x14ac:dyDescent="0.25">
      <c r="A34" s="2"/>
      <c r="B34" s="49" t="s">
        <v>31</v>
      </c>
      <c r="C34" s="49"/>
      <c r="D34" s="50">
        <f>+$AA$8</f>
        <v>22</v>
      </c>
      <c r="E34" s="51" t="s">
        <v>32</v>
      </c>
      <c r="F34" s="142" t="s">
        <v>33</v>
      </c>
      <c r="G34" s="142"/>
      <c r="H34" s="142"/>
      <c r="I34" s="142"/>
      <c r="J34" s="142"/>
      <c r="K34" s="142"/>
      <c r="L34" s="142"/>
      <c r="M34" s="142"/>
      <c r="N34" s="142"/>
      <c r="O34" s="142"/>
      <c r="P34" s="52">
        <f>$AA$8 -COUNTIF($T$9:$T$221,"Vắng") -COUNTIF($T$9:$T$221,"Vắng có phép") - COUNTIF($T$9:$T$221,"Đình chỉ thi") - COUNTIF($T$9:$T$221,"Không đủ ĐKDT")</f>
        <v>22</v>
      </c>
      <c r="Q34" s="52"/>
      <c r="R34" s="52"/>
      <c r="S34" s="53"/>
      <c r="T34" s="54" t="s">
        <v>32</v>
      </c>
      <c r="U34" s="53"/>
      <c r="V34" s="3"/>
    </row>
    <row r="35" spans="1:39" hidden="1" x14ac:dyDescent="0.25">
      <c r="A35" s="2"/>
      <c r="B35" s="49" t="s">
        <v>34</v>
      </c>
      <c r="C35" s="49"/>
      <c r="D35" s="50">
        <f>+$AL$8</f>
        <v>0</v>
      </c>
      <c r="E35" s="51" t="s">
        <v>32</v>
      </c>
      <c r="F35" s="142" t="s">
        <v>35</v>
      </c>
      <c r="G35" s="142"/>
      <c r="H35" s="142"/>
      <c r="I35" s="142"/>
      <c r="J35" s="142"/>
      <c r="K35" s="142"/>
      <c r="L35" s="142"/>
      <c r="M35" s="142"/>
      <c r="N35" s="142"/>
      <c r="O35" s="142"/>
      <c r="P35" s="55">
        <f>COUNTIF($T$9:$T$97,"Vắng")</f>
        <v>0</v>
      </c>
      <c r="Q35" s="55"/>
      <c r="R35" s="55"/>
      <c r="S35" s="56"/>
      <c r="T35" s="54" t="s">
        <v>32</v>
      </c>
      <c r="U35" s="56"/>
      <c r="V35" s="3"/>
    </row>
    <row r="36" spans="1:39" hidden="1" x14ac:dyDescent="0.25">
      <c r="A36" s="2"/>
      <c r="B36" s="49" t="s">
        <v>48</v>
      </c>
      <c r="C36" s="49"/>
      <c r="D36" s="65">
        <f>COUNTIF(X10:X31,"Học lại")</f>
        <v>0</v>
      </c>
      <c r="E36" s="51" t="s">
        <v>32</v>
      </c>
      <c r="F36" s="142" t="s">
        <v>49</v>
      </c>
      <c r="G36" s="142"/>
      <c r="H36" s="142"/>
      <c r="I36" s="142"/>
      <c r="J36" s="142"/>
      <c r="K36" s="142"/>
      <c r="L36" s="142"/>
      <c r="M36" s="142"/>
      <c r="N36" s="142"/>
      <c r="O36" s="142"/>
      <c r="P36" s="52">
        <f>COUNTIF($T$9:$T$97,"Vắng có phép")</f>
        <v>0</v>
      </c>
      <c r="Q36" s="52"/>
      <c r="R36" s="52"/>
      <c r="S36" s="53"/>
      <c r="T36" s="54" t="s">
        <v>32</v>
      </c>
      <c r="U36" s="53"/>
      <c r="V36" s="3"/>
    </row>
    <row r="37" spans="1:39" ht="3" hidden="1" customHeight="1" x14ac:dyDescent="0.25">
      <c r="A37" s="2"/>
      <c r="B37" s="43"/>
      <c r="C37" s="44"/>
      <c r="D37" s="44"/>
      <c r="E37" s="45"/>
      <c r="F37" s="45"/>
      <c r="G37" s="45"/>
      <c r="H37" s="46"/>
      <c r="I37" s="47"/>
      <c r="J37" s="47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3"/>
    </row>
    <row r="38" spans="1:39" hidden="1" x14ac:dyDescent="0.25">
      <c r="B38" s="85" t="s">
        <v>50</v>
      </c>
      <c r="C38" s="85"/>
      <c r="D38" s="86">
        <f>COUNTIF(X10:X31,"Thi lại")</f>
        <v>22</v>
      </c>
      <c r="E38" s="87" t="s">
        <v>32</v>
      </c>
      <c r="F38" s="3"/>
      <c r="G38" s="3"/>
      <c r="H38" s="3"/>
      <c r="I38" s="3"/>
      <c r="J38" s="143"/>
      <c r="K38" s="143"/>
      <c r="L38" s="143"/>
      <c r="M38" s="143"/>
      <c r="N38" s="143"/>
      <c r="O38" s="143"/>
      <c r="P38" s="143"/>
      <c r="Q38" s="143"/>
      <c r="R38" s="143"/>
      <c r="S38" s="143"/>
      <c r="T38" s="143"/>
      <c r="U38" s="143"/>
      <c r="V38" s="3"/>
    </row>
    <row r="39" spans="1:39" hidden="1" x14ac:dyDescent="0.25">
      <c r="B39" s="85"/>
      <c r="C39" s="85"/>
      <c r="D39" s="86"/>
      <c r="E39" s="87"/>
      <c r="F39" s="3"/>
      <c r="G39" s="3"/>
      <c r="H39" s="3"/>
      <c r="I39" s="3"/>
      <c r="J39" s="143" t="s">
        <v>673</v>
      </c>
      <c r="K39" s="143"/>
      <c r="L39" s="143"/>
      <c r="M39" s="143"/>
      <c r="N39" s="143"/>
      <c r="O39" s="143"/>
      <c r="P39" s="143"/>
      <c r="Q39" s="143"/>
      <c r="R39" s="143"/>
      <c r="S39" s="143"/>
      <c r="T39" s="143"/>
      <c r="U39" s="143"/>
      <c r="V39" s="3"/>
    </row>
    <row r="40" spans="1:39" hidden="1" x14ac:dyDescent="0.25">
      <c r="A40" s="57"/>
      <c r="B40" s="129" t="s">
        <v>36</v>
      </c>
      <c r="C40" s="129"/>
      <c r="D40" s="129"/>
      <c r="E40" s="129"/>
      <c r="F40" s="129"/>
      <c r="G40" s="129"/>
      <c r="H40" s="129"/>
      <c r="I40" s="58"/>
      <c r="J40" s="144" t="s">
        <v>37</v>
      </c>
      <c r="K40" s="144"/>
      <c r="L40" s="144"/>
      <c r="M40" s="144"/>
      <c r="N40" s="144"/>
      <c r="O40" s="144"/>
      <c r="P40" s="144"/>
      <c r="Q40" s="144"/>
      <c r="R40" s="144"/>
      <c r="S40" s="144"/>
      <c r="T40" s="144"/>
      <c r="U40" s="144"/>
      <c r="V40" s="3"/>
    </row>
    <row r="41" spans="1:39" hidden="1" x14ac:dyDescent="0.25">
      <c r="A41" s="2"/>
      <c r="B41" s="43"/>
      <c r="C41" s="59"/>
      <c r="D41" s="59"/>
      <c r="E41" s="60"/>
      <c r="F41" s="60"/>
      <c r="G41" s="60"/>
      <c r="H41" s="61"/>
      <c r="I41" s="62"/>
      <c r="J41" s="62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</row>
    <row r="42" spans="1:39" s="2" customFormat="1" hidden="1" x14ac:dyDescent="0.25">
      <c r="B42" s="129" t="s">
        <v>38</v>
      </c>
      <c r="C42" s="129"/>
      <c r="D42" s="130" t="s">
        <v>677</v>
      </c>
      <c r="E42" s="130"/>
      <c r="F42" s="130"/>
      <c r="G42" s="130"/>
      <c r="H42" s="130"/>
      <c r="I42" s="62"/>
      <c r="J42" s="62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3"/>
      <c r="X42" s="66"/>
      <c r="Y42" s="66"/>
      <c r="Z42" s="66"/>
      <c r="AA42" s="66"/>
      <c r="AB42" s="66"/>
      <c r="AC42" s="66"/>
      <c r="AD42" s="66"/>
      <c r="AE42" s="66"/>
      <c r="AF42" s="66"/>
      <c r="AG42" s="66"/>
      <c r="AH42" s="66"/>
      <c r="AI42" s="66"/>
      <c r="AJ42" s="66"/>
      <c r="AK42" s="66"/>
      <c r="AL42" s="66"/>
      <c r="AM42" s="66"/>
    </row>
    <row r="43" spans="1:39" s="2" customFormat="1" ht="6" hidden="1" customHeight="1" x14ac:dyDescent="0.25">
      <c r="A43" s="1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X43" s="66"/>
      <c r="Y43" s="66"/>
      <c r="Z43" s="66"/>
      <c r="AA43" s="66"/>
      <c r="AB43" s="66"/>
      <c r="AC43" s="66"/>
      <c r="AD43" s="66"/>
      <c r="AE43" s="66"/>
      <c r="AF43" s="66"/>
      <c r="AG43" s="66"/>
      <c r="AH43" s="66"/>
      <c r="AI43" s="66"/>
      <c r="AJ43" s="66"/>
      <c r="AK43" s="66"/>
      <c r="AL43" s="66"/>
      <c r="AM43" s="66"/>
    </row>
    <row r="44" spans="1:39" s="2" customFormat="1" ht="6" hidden="1" customHeight="1" x14ac:dyDescent="0.25">
      <c r="A44" s="1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X44" s="66"/>
      <c r="Y44" s="66"/>
      <c r="Z44" s="66"/>
      <c r="AA44" s="66"/>
      <c r="AB44" s="66"/>
      <c r="AC44" s="66"/>
      <c r="AD44" s="66"/>
      <c r="AE44" s="66"/>
      <c r="AF44" s="66"/>
      <c r="AG44" s="66"/>
      <c r="AH44" s="66"/>
      <c r="AI44" s="66"/>
      <c r="AJ44" s="66"/>
      <c r="AK44" s="66"/>
      <c r="AL44" s="66"/>
      <c r="AM44" s="66"/>
    </row>
    <row r="45" spans="1:39" s="2" customFormat="1" ht="9.75" hidden="1" customHeight="1" x14ac:dyDescent="0.25">
      <c r="A45" s="1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X45" s="66"/>
      <c r="Y45" s="66"/>
      <c r="Z45" s="66"/>
      <c r="AA45" s="66"/>
      <c r="AB45" s="66"/>
      <c r="AC45" s="66"/>
      <c r="AD45" s="66"/>
      <c r="AE45" s="66"/>
      <c r="AF45" s="66"/>
      <c r="AG45" s="66"/>
      <c r="AH45" s="66"/>
      <c r="AI45" s="66"/>
      <c r="AJ45" s="66"/>
      <c r="AK45" s="66"/>
      <c r="AL45" s="66"/>
      <c r="AM45" s="66"/>
    </row>
    <row r="46" spans="1:39" s="2" customFormat="1" hidden="1" x14ac:dyDescent="0.25">
      <c r="A46" s="1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X46" s="66"/>
      <c r="Y46" s="66"/>
      <c r="Z46" s="66"/>
      <c r="AA46" s="66"/>
      <c r="AB46" s="66"/>
      <c r="AC46" s="66"/>
      <c r="AD46" s="66"/>
      <c r="AE46" s="66"/>
      <c r="AF46" s="66"/>
      <c r="AG46" s="66"/>
      <c r="AH46" s="66"/>
      <c r="AI46" s="66"/>
      <c r="AJ46" s="66"/>
      <c r="AK46" s="66"/>
      <c r="AL46" s="66"/>
      <c r="AM46" s="66"/>
    </row>
    <row r="47" spans="1:39" s="2" customFormat="1" hidden="1" x14ac:dyDescent="0.25">
      <c r="A47" s="1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X47" s="66"/>
      <c r="Y47" s="66"/>
      <c r="Z47" s="66"/>
      <c r="AA47" s="66"/>
      <c r="AB47" s="66"/>
      <c r="AC47" s="66"/>
      <c r="AD47" s="66"/>
      <c r="AE47" s="66"/>
      <c r="AF47" s="66"/>
      <c r="AG47" s="66"/>
      <c r="AH47" s="66"/>
      <c r="AI47" s="66"/>
      <c r="AJ47" s="66"/>
      <c r="AK47" s="66"/>
      <c r="AL47" s="66"/>
      <c r="AM47" s="66"/>
    </row>
    <row r="48" spans="1:39" s="2" customFormat="1" hidden="1" x14ac:dyDescent="0.25">
      <c r="A48" s="1"/>
      <c r="B48" s="140" t="s">
        <v>672</v>
      </c>
      <c r="C48" s="140"/>
      <c r="D48" s="140" t="s">
        <v>675</v>
      </c>
      <c r="E48" s="140"/>
      <c r="F48" s="140"/>
      <c r="G48" s="140"/>
      <c r="H48" s="140"/>
      <c r="I48" s="140"/>
      <c r="J48" s="140" t="s">
        <v>39</v>
      </c>
      <c r="K48" s="140"/>
      <c r="L48" s="140"/>
      <c r="M48" s="140"/>
      <c r="N48" s="140"/>
      <c r="O48" s="140"/>
      <c r="P48" s="140"/>
      <c r="Q48" s="140"/>
      <c r="R48" s="140"/>
      <c r="S48" s="140"/>
      <c r="T48" s="140"/>
      <c r="U48" s="140"/>
      <c r="V48" s="3"/>
      <c r="X48" s="66"/>
      <c r="Y48" s="66"/>
      <c r="Z48" s="66"/>
      <c r="AA48" s="66"/>
      <c r="AB48" s="66"/>
      <c r="AC48" s="66"/>
      <c r="AD48" s="66"/>
      <c r="AE48" s="66"/>
      <c r="AF48" s="66"/>
      <c r="AG48" s="66"/>
      <c r="AH48" s="66"/>
      <c r="AI48" s="66"/>
      <c r="AJ48" s="66"/>
      <c r="AK48" s="66"/>
      <c r="AL48" s="66"/>
      <c r="AM48" s="66"/>
    </row>
    <row r="49" spans="1:39" s="2" customFormat="1" x14ac:dyDescent="0.25">
      <c r="A49" s="1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X49" s="66"/>
      <c r="Y49" s="66"/>
      <c r="Z49" s="66"/>
      <c r="AA49" s="66"/>
      <c r="AB49" s="66"/>
      <c r="AC49" s="66"/>
      <c r="AD49" s="66"/>
      <c r="AE49" s="66"/>
      <c r="AF49" s="66"/>
      <c r="AG49" s="66"/>
      <c r="AH49" s="66"/>
      <c r="AI49" s="66"/>
      <c r="AJ49" s="66"/>
      <c r="AK49" s="66"/>
      <c r="AL49" s="66"/>
      <c r="AM49" s="66"/>
    </row>
    <row r="50" spans="1:39" s="2" customFormat="1" x14ac:dyDescent="0.25">
      <c r="A50" s="1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X50" s="66"/>
      <c r="Y50" s="66"/>
      <c r="Z50" s="66"/>
      <c r="AA50" s="66"/>
      <c r="AB50" s="66"/>
      <c r="AC50" s="66"/>
      <c r="AD50" s="66"/>
      <c r="AE50" s="66"/>
      <c r="AF50" s="66"/>
      <c r="AG50" s="66"/>
      <c r="AH50" s="66"/>
      <c r="AI50" s="66"/>
      <c r="AJ50" s="66"/>
      <c r="AK50" s="66"/>
      <c r="AL50" s="66"/>
      <c r="AM50" s="66"/>
    </row>
    <row r="51" spans="1:39" s="2" customFormat="1" ht="31.5" customHeight="1" x14ac:dyDescent="0.25">
      <c r="A51" s="1"/>
      <c r="B51" s="129" t="s">
        <v>40</v>
      </c>
      <c r="C51" s="129"/>
      <c r="D51" s="129"/>
      <c r="E51" s="129"/>
      <c r="F51" s="129"/>
      <c r="G51" s="129"/>
      <c r="H51" s="129"/>
      <c r="I51" s="58"/>
      <c r="J51" s="138" t="s">
        <v>82</v>
      </c>
      <c r="K51" s="144"/>
      <c r="L51" s="144"/>
      <c r="M51" s="144"/>
      <c r="N51" s="144"/>
      <c r="O51" s="144"/>
      <c r="P51" s="144"/>
      <c r="Q51" s="144"/>
      <c r="R51" s="144"/>
      <c r="S51" s="144"/>
      <c r="T51" s="144"/>
      <c r="U51" s="144"/>
      <c r="V51" s="3"/>
      <c r="X51" s="66"/>
      <c r="Y51" s="66"/>
      <c r="Z51" s="66"/>
      <c r="AA51" s="66"/>
      <c r="AB51" s="66"/>
      <c r="AC51" s="66"/>
      <c r="AD51" s="66"/>
      <c r="AE51" s="66"/>
      <c r="AF51" s="66"/>
      <c r="AG51" s="66"/>
      <c r="AH51" s="66"/>
      <c r="AI51" s="66"/>
      <c r="AJ51" s="66"/>
      <c r="AK51" s="66"/>
      <c r="AL51" s="66"/>
      <c r="AM51" s="66"/>
    </row>
    <row r="52" spans="1:39" s="2" customFormat="1" x14ac:dyDescent="0.25">
      <c r="A52" s="1"/>
      <c r="B52" s="43"/>
      <c r="C52" s="59"/>
      <c r="D52" s="59"/>
      <c r="E52" s="60"/>
      <c r="F52" s="60"/>
      <c r="G52" s="60"/>
      <c r="H52" s="61"/>
      <c r="I52" s="62"/>
      <c r="J52" s="62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1"/>
      <c r="X52" s="66"/>
      <c r="Y52" s="66"/>
      <c r="Z52" s="66"/>
      <c r="AA52" s="66"/>
      <c r="AB52" s="66"/>
      <c r="AC52" s="66"/>
      <c r="AD52" s="66"/>
      <c r="AE52" s="66"/>
      <c r="AF52" s="66"/>
      <c r="AG52" s="66"/>
      <c r="AH52" s="66"/>
      <c r="AI52" s="66"/>
      <c r="AJ52" s="66"/>
      <c r="AK52" s="66"/>
      <c r="AL52" s="66"/>
      <c r="AM52" s="66"/>
    </row>
    <row r="53" spans="1:39" s="2" customFormat="1" x14ac:dyDescent="0.25">
      <c r="A53" s="1"/>
      <c r="B53" s="129" t="s">
        <v>38</v>
      </c>
      <c r="C53" s="129"/>
      <c r="D53" s="130" t="s">
        <v>187</v>
      </c>
      <c r="E53" s="130"/>
      <c r="F53" s="130"/>
      <c r="G53" s="130"/>
      <c r="H53" s="130"/>
      <c r="I53" s="62"/>
      <c r="J53" s="62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1"/>
      <c r="X53" s="66"/>
      <c r="Y53" s="66"/>
      <c r="Z53" s="66"/>
      <c r="AA53" s="66"/>
      <c r="AB53" s="66"/>
      <c r="AC53" s="66"/>
      <c r="AD53" s="66"/>
      <c r="AE53" s="66"/>
      <c r="AF53" s="66"/>
      <c r="AG53" s="66"/>
      <c r="AH53" s="66"/>
      <c r="AI53" s="66"/>
      <c r="AJ53" s="66"/>
      <c r="AK53" s="66"/>
      <c r="AL53" s="66"/>
      <c r="AM53" s="66"/>
    </row>
    <row r="54" spans="1:39" s="2" customFormat="1" x14ac:dyDescent="0.25">
      <c r="A54" s="1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1"/>
      <c r="X54" s="66"/>
      <c r="Y54" s="66"/>
      <c r="Z54" s="66"/>
      <c r="AA54" s="66"/>
      <c r="AB54" s="66"/>
      <c r="AC54" s="66"/>
      <c r="AD54" s="66"/>
      <c r="AE54" s="66"/>
      <c r="AF54" s="66"/>
      <c r="AG54" s="66"/>
      <c r="AH54" s="66"/>
      <c r="AI54" s="66"/>
      <c r="AJ54" s="66"/>
      <c r="AK54" s="66"/>
      <c r="AL54" s="66"/>
      <c r="AM54" s="66"/>
    </row>
    <row r="58" spans="1:39" x14ac:dyDescent="0.25">
      <c r="B58" s="139"/>
      <c r="C58" s="139"/>
      <c r="D58" s="139"/>
      <c r="E58" s="139"/>
      <c r="F58" s="139"/>
      <c r="G58" s="139"/>
      <c r="H58" s="139"/>
      <c r="I58" s="139"/>
      <c r="J58" s="139" t="s">
        <v>83</v>
      </c>
      <c r="K58" s="139"/>
      <c r="L58" s="139"/>
      <c r="M58" s="139"/>
      <c r="N58" s="139"/>
      <c r="O58" s="139"/>
      <c r="P58" s="139"/>
      <c r="Q58" s="139"/>
      <c r="R58" s="139"/>
      <c r="S58" s="139"/>
      <c r="T58" s="139"/>
      <c r="U58" s="139"/>
    </row>
  </sheetData>
  <sheetProtection formatCells="0" formatColumns="0" formatRows="0" insertColumns="0" insertRows="0" insertHyperlinks="0" deleteColumns="0" deleteRows="0" sort="0" autoFilter="0" pivotTables="0"/>
  <autoFilter ref="A8:AM31">
    <filterColumn colId="3" showButton="0"/>
  </autoFilter>
  <sortState ref="B10:T31">
    <sortCondition ref="E10:E31"/>
  </sortState>
  <mergeCells count="58">
    <mergeCell ref="J38:U38"/>
    <mergeCell ref="J39:U39"/>
    <mergeCell ref="B40:H40"/>
    <mergeCell ref="J40:U40"/>
    <mergeCell ref="B58:C58"/>
    <mergeCell ref="D58:I58"/>
    <mergeCell ref="J58:U58"/>
    <mergeCell ref="B48:C48"/>
    <mergeCell ref="D48:I48"/>
    <mergeCell ref="J48:U48"/>
    <mergeCell ref="B51:H51"/>
    <mergeCell ref="J51:U51"/>
    <mergeCell ref="B53:C53"/>
    <mergeCell ref="D53:H53"/>
    <mergeCell ref="I7:I8"/>
    <mergeCell ref="F36:O36"/>
    <mergeCell ref="K7:K8"/>
    <mergeCell ref="L7:L8"/>
    <mergeCell ref="M7:M8"/>
    <mergeCell ref="AJ4:AK6"/>
    <mergeCell ref="B42:C42"/>
    <mergeCell ref="D42:H42"/>
    <mergeCell ref="T7:T9"/>
    <mergeCell ref="U7:U9"/>
    <mergeCell ref="B9:G9"/>
    <mergeCell ref="B33:C33"/>
    <mergeCell ref="F34:O34"/>
    <mergeCell ref="F35:O35"/>
    <mergeCell ref="N7:N8"/>
    <mergeCell ref="O7:O8"/>
    <mergeCell ref="P7:P8"/>
    <mergeCell ref="Q7:Q9"/>
    <mergeCell ref="R7:R8"/>
    <mergeCell ref="S7:S8"/>
    <mergeCell ref="H7:H8"/>
    <mergeCell ref="AL4:AM6"/>
    <mergeCell ref="B5:C5"/>
    <mergeCell ref="G5:O5"/>
    <mergeCell ref="P5:U5"/>
    <mergeCell ref="B7:B8"/>
    <mergeCell ref="C7:C8"/>
    <mergeCell ref="D7:E8"/>
    <mergeCell ref="F7:F8"/>
    <mergeCell ref="G7:G8"/>
    <mergeCell ref="Y4:Y7"/>
    <mergeCell ref="Z4:Z7"/>
    <mergeCell ref="AA4:AA7"/>
    <mergeCell ref="AB4:AE6"/>
    <mergeCell ref="AF4:AG6"/>
    <mergeCell ref="AH4:AI6"/>
    <mergeCell ref="J7:J8"/>
    <mergeCell ref="B1:G1"/>
    <mergeCell ref="H1:U1"/>
    <mergeCell ref="B2:G2"/>
    <mergeCell ref="H2:U2"/>
    <mergeCell ref="B4:C4"/>
    <mergeCell ref="D4:O4"/>
    <mergeCell ref="P4:U4"/>
  </mergeCells>
  <conditionalFormatting sqref="P10:P31 H10:N31">
    <cfRule type="cellIs" dxfId="76" priority="19" operator="greaterThan">
      <formula>10</formula>
    </cfRule>
  </conditionalFormatting>
  <conditionalFormatting sqref="O59:O1048576 O1:O4 O6:O50">
    <cfRule type="duplicateValues" dxfId="75" priority="18"/>
  </conditionalFormatting>
  <conditionalFormatting sqref="C59:C1048576 C1:C47 C49:C50">
    <cfRule type="duplicateValues" dxfId="74" priority="17"/>
  </conditionalFormatting>
  <conditionalFormatting sqref="O51:O58">
    <cfRule type="duplicateValues" dxfId="73" priority="16"/>
  </conditionalFormatting>
  <conditionalFormatting sqref="C51:C58">
    <cfRule type="duplicateValues" dxfId="72" priority="15"/>
  </conditionalFormatting>
  <conditionalFormatting sqref="C48">
    <cfRule type="duplicateValues" dxfId="71" priority="5"/>
  </conditionalFormatting>
  <conditionalFormatting sqref="O5">
    <cfRule type="duplicateValues" dxfId="70" priority="1"/>
  </conditionalFormatting>
  <dataValidations count="1">
    <dataValidation allowBlank="1" showInputMessage="1" showErrorMessage="1" errorTitle="Không xóa dữ liệu" error="Không xóa dữ liệu" prompt="Không xóa dữ liệu" sqref="D36 Y2:AM8 X10:X31"/>
  </dataValidations>
  <pageMargins left="3.937007874015748E-2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-0.249977111117893"/>
  </sheetPr>
  <dimension ref="A1:AM47"/>
  <sheetViews>
    <sheetView zoomScale="115" zoomScaleNormal="115" workbookViewId="0">
      <pane ySplit="3" topLeftCell="A4" activePane="bottomLeft" state="frozen"/>
      <selection activeCell="P5" sqref="P5:U5"/>
      <selection pane="bottomLeft" activeCell="U11" sqref="U11"/>
    </sheetView>
  </sheetViews>
  <sheetFormatPr defaultColWidth="9" defaultRowHeight="15.75" x14ac:dyDescent="0.25"/>
  <cols>
    <col min="1" max="1" width="0.625" style="1" customWidth="1"/>
    <col min="2" max="2" width="3.75" style="1" customWidth="1"/>
    <col min="3" max="3" width="10.5" style="1" customWidth="1"/>
    <col min="4" max="4" width="13.125" style="1" customWidth="1"/>
    <col min="5" max="5" width="5.75" style="1" customWidth="1"/>
    <col min="6" max="6" width="8.5" style="1" customWidth="1"/>
    <col min="7" max="7" width="11" style="1" customWidth="1"/>
    <col min="8" max="9" width="4.375" style="1" customWidth="1"/>
    <col min="10" max="10" width="4.375" style="1" hidden="1" customWidth="1"/>
    <col min="11" max="11" width="4.375" style="1" customWidth="1"/>
    <col min="12" max="12" width="3.25" style="1" customWidth="1"/>
    <col min="13" max="13" width="3.5" style="1" customWidth="1"/>
    <col min="14" max="14" width="9" style="1" customWidth="1"/>
    <col min="15" max="15" width="9.125" style="1" hidden="1" customWidth="1"/>
    <col min="16" max="16" width="5.25" style="1" hidden="1" customWidth="1"/>
    <col min="17" max="18" width="6.5" style="1" hidden="1" customWidth="1"/>
    <col min="19" max="19" width="11.875" style="1" hidden="1" customWidth="1"/>
    <col min="20" max="20" width="11" style="1" customWidth="1"/>
    <col min="21" max="22" width="6.5" style="1" customWidth="1"/>
    <col min="23" max="23" width="6.5" style="2" customWidth="1"/>
    <col min="24" max="24" width="0" style="66" hidden="1" customWidth="1"/>
    <col min="25" max="25" width="9.125" style="66" bestFit="1" customWidth="1"/>
    <col min="26" max="26" width="9" style="66"/>
    <col min="27" max="27" width="10.375" style="66" bestFit="1" customWidth="1"/>
    <col min="28" max="28" width="9.125" style="66" bestFit="1" customWidth="1"/>
    <col min="29" max="39" width="9" style="66"/>
    <col min="40" max="16384" width="9" style="1"/>
  </cols>
  <sheetData>
    <row r="1" spans="2:39" ht="27.75" customHeight="1" x14ac:dyDescent="0.3">
      <c r="B1" s="109" t="s">
        <v>0</v>
      </c>
      <c r="C1" s="109"/>
      <c r="D1" s="109"/>
      <c r="E1" s="109"/>
      <c r="F1" s="109"/>
      <c r="G1" s="109"/>
      <c r="H1" s="110" t="s">
        <v>685</v>
      </c>
      <c r="I1" s="110"/>
      <c r="J1" s="110"/>
      <c r="K1" s="110"/>
      <c r="L1" s="110"/>
      <c r="M1" s="110"/>
      <c r="N1" s="110"/>
      <c r="O1" s="110"/>
      <c r="P1" s="110"/>
      <c r="Q1" s="110"/>
      <c r="R1" s="110"/>
      <c r="S1" s="110"/>
      <c r="T1" s="110"/>
      <c r="U1" s="110"/>
      <c r="V1" s="3"/>
    </row>
    <row r="2" spans="2:39" ht="25.5" customHeight="1" x14ac:dyDescent="0.25">
      <c r="B2" s="111" t="s">
        <v>1</v>
      </c>
      <c r="C2" s="111"/>
      <c r="D2" s="111"/>
      <c r="E2" s="111"/>
      <c r="F2" s="111"/>
      <c r="G2" s="111"/>
      <c r="H2" s="112" t="s">
        <v>689</v>
      </c>
      <c r="I2" s="112"/>
      <c r="J2" s="112"/>
      <c r="K2" s="112"/>
      <c r="L2" s="112"/>
      <c r="M2" s="112"/>
      <c r="N2" s="112"/>
      <c r="O2" s="112"/>
      <c r="P2" s="112"/>
      <c r="Q2" s="112"/>
      <c r="R2" s="112"/>
      <c r="S2" s="112"/>
      <c r="T2" s="112"/>
      <c r="U2" s="112"/>
      <c r="V2" s="4"/>
      <c r="W2" s="5"/>
      <c r="AE2" s="67"/>
      <c r="AF2" s="68"/>
      <c r="AG2" s="67"/>
      <c r="AH2" s="67"/>
      <c r="AI2" s="67"/>
      <c r="AJ2" s="68"/>
      <c r="AK2" s="67"/>
    </row>
    <row r="3" spans="2:39" ht="4.5" customHeight="1" x14ac:dyDescent="0.25">
      <c r="B3" s="6"/>
      <c r="C3" s="6"/>
      <c r="D3" s="6"/>
      <c r="E3" s="6"/>
      <c r="F3" s="6"/>
      <c r="G3" s="7"/>
      <c r="H3" s="7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4"/>
      <c r="W3" s="5"/>
      <c r="AF3" s="69"/>
      <c r="AJ3" s="69"/>
    </row>
    <row r="4" spans="2:39" ht="23.25" customHeight="1" x14ac:dyDescent="0.25">
      <c r="B4" s="113" t="s">
        <v>2</v>
      </c>
      <c r="C4" s="113"/>
      <c r="D4" s="114" t="s">
        <v>666</v>
      </c>
      <c r="E4" s="114"/>
      <c r="F4" s="114"/>
      <c r="G4" s="114"/>
      <c r="H4" s="114"/>
      <c r="I4" s="114"/>
      <c r="J4" s="114"/>
      <c r="K4" s="114"/>
      <c r="L4" s="114"/>
      <c r="M4" s="114"/>
      <c r="N4" s="114"/>
      <c r="O4" s="114"/>
      <c r="P4" s="116" t="s">
        <v>683</v>
      </c>
      <c r="Q4" s="116"/>
      <c r="R4" s="116"/>
      <c r="S4" s="116"/>
      <c r="T4" s="116"/>
      <c r="U4" s="116"/>
      <c r="X4" s="67"/>
      <c r="Y4" s="117" t="s">
        <v>47</v>
      </c>
      <c r="Z4" s="117" t="s">
        <v>8</v>
      </c>
      <c r="AA4" s="117" t="s">
        <v>46</v>
      </c>
      <c r="AB4" s="117" t="s">
        <v>45</v>
      </c>
      <c r="AC4" s="117"/>
      <c r="AD4" s="117"/>
      <c r="AE4" s="117"/>
      <c r="AF4" s="117" t="s">
        <v>44</v>
      </c>
      <c r="AG4" s="117"/>
      <c r="AH4" s="117" t="s">
        <v>42</v>
      </c>
      <c r="AI4" s="117"/>
      <c r="AJ4" s="117" t="s">
        <v>43</v>
      </c>
      <c r="AK4" s="117"/>
      <c r="AL4" s="117" t="s">
        <v>41</v>
      </c>
      <c r="AM4" s="117"/>
    </row>
    <row r="5" spans="2:39" ht="17.25" customHeight="1" x14ac:dyDescent="0.25">
      <c r="B5" s="118" t="s">
        <v>3</v>
      </c>
      <c r="C5" s="118"/>
      <c r="D5" s="9"/>
      <c r="G5" s="119" t="s">
        <v>692</v>
      </c>
      <c r="H5" s="119"/>
      <c r="I5" s="119"/>
      <c r="J5" s="119"/>
      <c r="K5" s="119"/>
      <c r="L5" s="119"/>
      <c r="M5" s="119"/>
      <c r="N5" s="119"/>
      <c r="O5" s="119"/>
      <c r="P5" s="119" t="s">
        <v>693</v>
      </c>
      <c r="Q5" s="119"/>
      <c r="R5" s="119"/>
      <c r="S5" s="119"/>
      <c r="T5" s="119"/>
      <c r="U5" s="119"/>
      <c r="X5" s="67"/>
      <c r="Y5" s="117"/>
      <c r="Z5" s="117"/>
      <c r="AA5" s="117"/>
      <c r="AB5" s="117"/>
      <c r="AC5" s="117"/>
      <c r="AD5" s="117"/>
      <c r="AE5" s="117"/>
      <c r="AF5" s="117"/>
      <c r="AG5" s="117"/>
      <c r="AH5" s="117"/>
      <c r="AI5" s="117"/>
      <c r="AJ5" s="117"/>
      <c r="AK5" s="117"/>
      <c r="AL5" s="117"/>
      <c r="AM5" s="117"/>
    </row>
    <row r="6" spans="2:39" ht="5.25" customHeight="1" x14ac:dyDescent="0.25"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1"/>
      <c r="P6" s="63"/>
      <c r="Q6" s="3"/>
      <c r="R6" s="3"/>
      <c r="S6" s="3"/>
      <c r="T6" s="3"/>
      <c r="U6" s="3"/>
      <c r="X6" s="67"/>
      <c r="Y6" s="117"/>
      <c r="Z6" s="117"/>
      <c r="AA6" s="117"/>
      <c r="AB6" s="117"/>
      <c r="AC6" s="117"/>
      <c r="AD6" s="117"/>
      <c r="AE6" s="117"/>
      <c r="AF6" s="117"/>
      <c r="AG6" s="117"/>
      <c r="AH6" s="117"/>
      <c r="AI6" s="117"/>
      <c r="AJ6" s="117"/>
      <c r="AK6" s="117"/>
      <c r="AL6" s="117"/>
      <c r="AM6" s="117"/>
    </row>
    <row r="7" spans="2:39" ht="31.5" customHeight="1" x14ac:dyDescent="0.25">
      <c r="B7" s="120" t="s">
        <v>4</v>
      </c>
      <c r="C7" s="122" t="s">
        <v>5</v>
      </c>
      <c r="D7" s="124" t="s">
        <v>6</v>
      </c>
      <c r="E7" s="125"/>
      <c r="F7" s="120" t="s">
        <v>7</v>
      </c>
      <c r="G7" s="120" t="s">
        <v>8</v>
      </c>
      <c r="H7" s="128" t="s">
        <v>9</v>
      </c>
      <c r="I7" s="128" t="s">
        <v>10</v>
      </c>
      <c r="J7" s="128" t="s">
        <v>11</v>
      </c>
      <c r="K7" s="128" t="s">
        <v>12</v>
      </c>
      <c r="L7" s="136" t="s">
        <v>13</v>
      </c>
      <c r="M7" s="136" t="s">
        <v>14</v>
      </c>
      <c r="N7" s="136" t="s">
        <v>15</v>
      </c>
      <c r="O7" s="137" t="s">
        <v>16</v>
      </c>
      <c r="P7" s="136" t="s">
        <v>17</v>
      </c>
      <c r="Q7" s="120" t="s">
        <v>18</v>
      </c>
      <c r="R7" s="136" t="s">
        <v>19</v>
      </c>
      <c r="S7" s="120" t="s">
        <v>20</v>
      </c>
      <c r="T7" s="120" t="s">
        <v>21</v>
      </c>
      <c r="U7" s="120" t="s">
        <v>22</v>
      </c>
      <c r="X7" s="67"/>
      <c r="Y7" s="117"/>
      <c r="Z7" s="117"/>
      <c r="AA7" s="117"/>
      <c r="AB7" s="70" t="s">
        <v>23</v>
      </c>
      <c r="AC7" s="70" t="s">
        <v>24</v>
      </c>
      <c r="AD7" s="70" t="s">
        <v>25</v>
      </c>
      <c r="AE7" s="70" t="s">
        <v>26</v>
      </c>
      <c r="AF7" s="70" t="s">
        <v>27</v>
      </c>
      <c r="AG7" s="70" t="s">
        <v>26</v>
      </c>
      <c r="AH7" s="70" t="s">
        <v>27</v>
      </c>
      <c r="AI7" s="70" t="s">
        <v>26</v>
      </c>
      <c r="AJ7" s="70" t="s">
        <v>27</v>
      </c>
      <c r="AK7" s="70" t="s">
        <v>26</v>
      </c>
      <c r="AL7" s="70" t="s">
        <v>27</v>
      </c>
      <c r="AM7" s="71" t="s">
        <v>26</v>
      </c>
    </row>
    <row r="8" spans="2:39" ht="31.5" customHeight="1" x14ac:dyDescent="0.25">
      <c r="B8" s="121"/>
      <c r="C8" s="123"/>
      <c r="D8" s="126"/>
      <c r="E8" s="127"/>
      <c r="F8" s="121"/>
      <c r="G8" s="121"/>
      <c r="H8" s="128"/>
      <c r="I8" s="128"/>
      <c r="J8" s="128"/>
      <c r="K8" s="128"/>
      <c r="L8" s="136"/>
      <c r="M8" s="136"/>
      <c r="N8" s="136"/>
      <c r="O8" s="137"/>
      <c r="P8" s="136"/>
      <c r="Q8" s="131"/>
      <c r="R8" s="136"/>
      <c r="S8" s="121"/>
      <c r="T8" s="131"/>
      <c r="U8" s="131"/>
      <c r="W8" s="12"/>
      <c r="X8" s="67"/>
      <c r="Y8" s="72" t="str">
        <f>+D4</f>
        <v>Kinh tế vi mô 1</v>
      </c>
      <c r="Z8" s="73" t="str">
        <f>+P4</f>
        <v>Nhóm: BSA1310-1</v>
      </c>
      <c r="AA8" s="74">
        <f>+$AJ$8+$AL$8+$AH$8</f>
        <v>11</v>
      </c>
      <c r="AB8" s="68">
        <f>COUNTIF($T$9:$T$80,"Khiển trách")</f>
        <v>0</v>
      </c>
      <c r="AC8" s="68">
        <f>COUNTIF($T$9:$T$80,"Cảnh cáo")</f>
        <v>0</v>
      </c>
      <c r="AD8" s="68">
        <f>COUNTIF($T$9:$T$80,"Đình chỉ thi")</f>
        <v>0</v>
      </c>
      <c r="AE8" s="75">
        <f>+($AB$8+$AC$8+$AD$8)/$AA$8*100%</f>
        <v>0</v>
      </c>
      <c r="AF8" s="68">
        <f>SUM(COUNTIF($T$9:$T$78,"Vắng"),COUNTIF($T$9:$T$78,"Vắng có phép"))</f>
        <v>0</v>
      </c>
      <c r="AG8" s="76">
        <f>+$AF$8/$AA$8</f>
        <v>0</v>
      </c>
      <c r="AH8" s="77">
        <f>COUNTIF($X$9:$X$78,"Thi lại")</f>
        <v>11</v>
      </c>
      <c r="AI8" s="76">
        <f>+$AH$8/$AA$8</f>
        <v>1</v>
      </c>
      <c r="AJ8" s="77">
        <f>COUNTIF($X$9:$X$79,"Học lại")</f>
        <v>0</v>
      </c>
      <c r="AK8" s="76">
        <f>+$AJ$8/$AA$8</f>
        <v>0</v>
      </c>
      <c r="AL8" s="68">
        <f>COUNTIF($X$10:$X$79,"Đạt")</f>
        <v>0</v>
      </c>
      <c r="AM8" s="75">
        <f>+$AL$8/$AA$8</f>
        <v>0</v>
      </c>
    </row>
    <row r="9" spans="2:39" ht="14.25" customHeight="1" x14ac:dyDescent="0.25">
      <c r="B9" s="132" t="s">
        <v>28</v>
      </c>
      <c r="C9" s="133"/>
      <c r="D9" s="133"/>
      <c r="E9" s="133"/>
      <c r="F9" s="133"/>
      <c r="G9" s="134"/>
      <c r="H9" s="13">
        <v>10</v>
      </c>
      <c r="I9" s="13">
        <v>10</v>
      </c>
      <c r="J9" s="14"/>
      <c r="K9" s="13">
        <v>20</v>
      </c>
      <c r="L9" s="15"/>
      <c r="M9" s="16"/>
      <c r="N9" s="16"/>
      <c r="O9" s="17"/>
      <c r="P9" s="64">
        <f>100-(H9+I9+J9+K9)</f>
        <v>60</v>
      </c>
      <c r="Q9" s="121"/>
      <c r="R9" s="18"/>
      <c r="S9" s="18"/>
      <c r="T9" s="121"/>
      <c r="U9" s="121"/>
      <c r="X9" s="67"/>
      <c r="Y9" s="78"/>
      <c r="Z9" s="78"/>
      <c r="AA9" s="78"/>
      <c r="AB9" s="78"/>
      <c r="AC9" s="78"/>
      <c r="AD9" s="78"/>
      <c r="AE9" s="78"/>
      <c r="AF9" s="78"/>
      <c r="AG9" s="78"/>
      <c r="AH9" s="78"/>
      <c r="AI9" s="78"/>
      <c r="AJ9" s="78"/>
      <c r="AK9" s="78"/>
      <c r="AL9" s="78"/>
      <c r="AM9" s="78"/>
    </row>
    <row r="10" spans="2:39" ht="19.5" customHeight="1" x14ac:dyDescent="0.25">
      <c r="B10" s="29">
        <v>1</v>
      </c>
      <c r="C10" s="30" t="s">
        <v>603</v>
      </c>
      <c r="D10" s="31" t="s">
        <v>138</v>
      </c>
      <c r="E10" s="32" t="s">
        <v>139</v>
      </c>
      <c r="F10" s="33" t="s">
        <v>232</v>
      </c>
      <c r="G10" s="30" t="s">
        <v>602</v>
      </c>
      <c r="H10" s="34">
        <v>6</v>
      </c>
      <c r="I10" s="34">
        <v>5</v>
      </c>
      <c r="J10" s="34" t="s">
        <v>29</v>
      </c>
      <c r="K10" s="34">
        <v>6</v>
      </c>
      <c r="L10" s="35"/>
      <c r="M10" s="42"/>
      <c r="N10" s="42"/>
      <c r="O10" s="84"/>
      <c r="P10" s="36">
        <v>1</v>
      </c>
      <c r="Q10" s="37">
        <f t="shared" ref="Q10:Q20" si="0">ROUND(SUMPRODUCT(H10:P10,$H$9:$P$9)/100,1)</f>
        <v>2.9</v>
      </c>
      <c r="R10" s="38" t="str">
        <f t="shared" ref="R10:R20" si="1"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F</v>
      </c>
      <c r="S10" s="39" t="str">
        <f t="shared" ref="S10:S20" si="2">IF($Q10&lt;4,"Kém",IF(AND($Q10&gt;=4,$Q10&lt;=5.4),"Trung bình yếu",IF(AND($Q10&gt;=5.5,$Q10&lt;=6.9),"Trung bình",IF(AND($Q10&gt;=7,$Q10&lt;=8.4),"Khá",IF(AND($Q10&gt;=8.5,$Q10&lt;=10),"Giỏi","")))))</f>
        <v>Kém</v>
      </c>
      <c r="T10" s="40" t="str">
        <f t="shared" ref="T10:T20" si="3">+IF(OR($H10=0,$I10=0,$J10=0,$K10=0),"Không đủ ĐKDT","")</f>
        <v/>
      </c>
      <c r="U10" s="41" t="s">
        <v>688</v>
      </c>
      <c r="V10" s="3"/>
      <c r="W10" s="28"/>
      <c r="X10" s="100" t="str">
        <f t="shared" ref="X10:X20" si="4">IF(T10="Không đủ ĐKDT","Học lại",IF(T10="Đình chỉ thi","Học lại",IF(AND(MID(G10,2,2)&lt;"12",T10="Vắng"),"Thi lại",IF(T10="Vắng có phép", "Thi lại",IF(AND((MID(G10,2,2)&lt;"12"),Q10&lt;4.5),"Thi lại",IF(AND((MID(G10,2,2)&lt;"16"),Q10&lt;4),"Học lại",IF(AND((MID(G10,2,2)&gt;"15"),Q10&lt;4),"Thi lại","Đạt")))))))</f>
        <v>Thi lại</v>
      </c>
      <c r="Y10" s="78"/>
      <c r="Z10" s="78"/>
      <c r="AA10" s="78"/>
      <c r="AB10" s="70"/>
      <c r="AC10" s="70"/>
      <c r="AD10" s="70"/>
      <c r="AE10" s="70"/>
      <c r="AF10" s="69"/>
      <c r="AG10" s="70"/>
      <c r="AH10" s="70"/>
      <c r="AI10" s="70"/>
      <c r="AJ10" s="70"/>
      <c r="AK10" s="70"/>
      <c r="AL10" s="70"/>
      <c r="AM10" s="71"/>
    </row>
    <row r="11" spans="2:39" ht="19.5" customHeight="1" x14ac:dyDescent="0.25">
      <c r="B11" s="29">
        <v>2</v>
      </c>
      <c r="C11" s="30" t="s">
        <v>591</v>
      </c>
      <c r="D11" s="31" t="s">
        <v>592</v>
      </c>
      <c r="E11" s="32" t="s">
        <v>58</v>
      </c>
      <c r="F11" s="33" t="s">
        <v>223</v>
      </c>
      <c r="G11" s="30" t="s">
        <v>590</v>
      </c>
      <c r="H11" s="34">
        <v>6</v>
      </c>
      <c r="I11" s="34">
        <v>7</v>
      </c>
      <c r="J11" s="34" t="s">
        <v>29</v>
      </c>
      <c r="K11" s="34">
        <v>7</v>
      </c>
      <c r="L11" s="42"/>
      <c r="M11" s="42"/>
      <c r="N11" s="42"/>
      <c r="O11" s="84"/>
      <c r="P11" s="36">
        <v>2</v>
      </c>
      <c r="Q11" s="37">
        <f t="shared" si="0"/>
        <v>3.9</v>
      </c>
      <c r="R11" s="38" t="str">
        <f t="shared" si="1"/>
        <v>F</v>
      </c>
      <c r="S11" s="39" t="str">
        <f t="shared" si="2"/>
        <v>Kém</v>
      </c>
      <c r="T11" s="40" t="str">
        <f t="shared" si="3"/>
        <v/>
      </c>
      <c r="U11" s="41" t="s">
        <v>688</v>
      </c>
      <c r="V11" s="3"/>
      <c r="W11" s="28"/>
      <c r="X11" s="100" t="str">
        <f t="shared" si="4"/>
        <v>Thi lại</v>
      </c>
      <c r="Y11" s="79"/>
      <c r="Z11" s="79"/>
      <c r="AA11" s="96"/>
      <c r="AB11" s="69"/>
      <c r="AC11" s="69"/>
      <c r="AD11" s="69"/>
      <c r="AE11" s="80"/>
      <c r="AF11" s="69"/>
      <c r="AG11" s="81"/>
      <c r="AH11" s="82"/>
      <c r="AI11" s="81"/>
      <c r="AJ11" s="82"/>
      <c r="AK11" s="81"/>
      <c r="AL11" s="69"/>
      <c r="AM11" s="80"/>
    </row>
    <row r="12" spans="2:39" ht="19.5" customHeight="1" x14ac:dyDescent="0.25">
      <c r="B12" s="29">
        <v>3</v>
      </c>
      <c r="C12" s="30" t="s">
        <v>604</v>
      </c>
      <c r="D12" s="31" t="s">
        <v>144</v>
      </c>
      <c r="E12" s="32" t="s">
        <v>60</v>
      </c>
      <c r="F12" s="33" t="s">
        <v>229</v>
      </c>
      <c r="G12" s="30" t="s">
        <v>602</v>
      </c>
      <c r="H12" s="34">
        <v>7</v>
      </c>
      <c r="I12" s="34">
        <v>5</v>
      </c>
      <c r="J12" s="34" t="s">
        <v>29</v>
      </c>
      <c r="K12" s="34">
        <v>7</v>
      </c>
      <c r="L12" s="42"/>
      <c r="M12" s="42"/>
      <c r="N12" s="42"/>
      <c r="O12" s="84"/>
      <c r="P12" s="36">
        <v>2</v>
      </c>
      <c r="Q12" s="37">
        <f t="shared" si="0"/>
        <v>3.8</v>
      </c>
      <c r="R12" s="38" t="str">
        <f t="shared" si="1"/>
        <v>F</v>
      </c>
      <c r="S12" s="39" t="str">
        <f t="shared" si="2"/>
        <v>Kém</v>
      </c>
      <c r="T12" s="40" t="str">
        <f t="shared" si="3"/>
        <v/>
      </c>
      <c r="U12" s="41" t="s">
        <v>688</v>
      </c>
      <c r="V12" s="3"/>
      <c r="W12" s="28"/>
      <c r="X12" s="100" t="str">
        <f t="shared" si="4"/>
        <v>Thi lại</v>
      </c>
      <c r="Y12" s="67"/>
      <c r="Z12" s="67"/>
      <c r="AA12" s="67"/>
      <c r="AB12" s="67"/>
      <c r="AC12" s="67"/>
      <c r="AD12" s="67"/>
      <c r="AE12" s="67"/>
      <c r="AF12" s="67"/>
      <c r="AG12" s="67"/>
      <c r="AH12" s="67"/>
      <c r="AI12" s="67"/>
      <c r="AJ12" s="67"/>
      <c r="AK12" s="67"/>
      <c r="AL12" s="67"/>
      <c r="AM12" s="67"/>
    </row>
    <row r="13" spans="2:39" ht="19.5" customHeight="1" x14ac:dyDescent="0.25">
      <c r="B13" s="29">
        <v>4</v>
      </c>
      <c r="C13" s="30" t="s">
        <v>605</v>
      </c>
      <c r="D13" s="31" t="s">
        <v>93</v>
      </c>
      <c r="E13" s="32" t="s">
        <v>183</v>
      </c>
      <c r="F13" s="33" t="s">
        <v>518</v>
      </c>
      <c r="G13" s="30" t="s">
        <v>602</v>
      </c>
      <c r="H13" s="34">
        <v>9</v>
      </c>
      <c r="I13" s="34">
        <v>8</v>
      </c>
      <c r="J13" s="34" t="s">
        <v>29</v>
      </c>
      <c r="K13" s="34">
        <v>5</v>
      </c>
      <c r="L13" s="35"/>
      <c r="M13" s="42"/>
      <c r="N13" s="42"/>
      <c r="O13" s="84"/>
      <c r="P13" s="36">
        <v>0</v>
      </c>
      <c r="Q13" s="37">
        <f t="shared" si="0"/>
        <v>2.7</v>
      </c>
      <c r="R13" s="38" t="str">
        <f t="shared" si="1"/>
        <v>F</v>
      </c>
      <c r="S13" s="39" t="str">
        <f t="shared" si="2"/>
        <v>Kém</v>
      </c>
      <c r="T13" s="40" t="str">
        <f t="shared" si="3"/>
        <v/>
      </c>
      <c r="U13" s="41" t="s">
        <v>688</v>
      </c>
      <c r="V13" s="3"/>
      <c r="W13" s="28"/>
      <c r="X13" s="100" t="str">
        <f t="shared" si="4"/>
        <v>Thi lại</v>
      </c>
      <c r="Y13" s="67"/>
      <c r="Z13" s="67"/>
      <c r="AA13" s="67"/>
      <c r="AB13" s="67"/>
      <c r="AC13" s="67"/>
      <c r="AD13" s="67"/>
      <c r="AE13" s="67"/>
      <c r="AF13" s="67"/>
      <c r="AG13" s="67"/>
      <c r="AH13" s="67"/>
      <c r="AI13" s="67"/>
      <c r="AJ13" s="67"/>
      <c r="AK13" s="67"/>
      <c r="AL13" s="67"/>
      <c r="AM13" s="67"/>
    </row>
    <row r="14" spans="2:39" ht="19.5" customHeight="1" x14ac:dyDescent="0.25">
      <c r="B14" s="29">
        <v>5</v>
      </c>
      <c r="C14" s="30" t="s">
        <v>606</v>
      </c>
      <c r="D14" s="31" t="s">
        <v>607</v>
      </c>
      <c r="E14" s="32" t="s">
        <v>123</v>
      </c>
      <c r="F14" s="33" t="s">
        <v>599</v>
      </c>
      <c r="G14" s="30" t="s">
        <v>602</v>
      </c>
      <c r="H14" s="34">
        <v>9</v>
      </c>
      <c r="I14" s="34">
        <v>6</v>
      </c>
      <c r="J14" s="34" t="s">
        <v>29</v>
      </c>
      <c r="K14" s="34">
        <v>7</v>
      </c>
      <c r="L14" s="42"/>
      <c r="M14" s="42"/>
      <c r="N14" s="42"/>
      <c r="O14" s="84"/>
      <c r="P14" s="36">
        <v>0</v>
      </c>
      <c r="Q14" s="37">
        <f t="shared" si="0"/>
        <v>2.9</v>
      </c>
      <c r="R14" s="38" t="str">
        <f t="shared" si="1"/>
        <v>F</v>
      </c>
      <c r="S14" s="39" t="str">
        <f t="shared" si="2"/>
        <v>Kém</v>
      </c>
      <c r="T14" s="40" t="str">
        <f t="shared" si="3"/>
        <v/>
      </c>
      <c r="U14" s="41" t="s">
        <v>688</v>
      </c>
      <c r="V14" s="3"/>
      <c r="W14" s="28"/>
      <c r="X14" s="100" t="str">
        <f t="shared" si="4"/>
        <v>Thi lại</v>
      </c>
      <c r="Y14" s="67"/>
      <c r="Z14" s="67"/>
      <c r="AA14" s="67"/>
      <c r="AB14" s="67"/>
      <c r="AC14" s="67"/>
      <c r="AD14" s="67"/>
      <c r="AE14" s="67"/>
      <c r="AF14" s="67"/>
      <c r="AG14" s="67"/>
      <c r="AH14" s="67"/>
      <c r="AI14" s="67"/>
      <c r="AJ14" s="67"/>
      <c r="AK14" s="67"/>
      <c r="AL14" s="67"/>
      <c r="AM14" s="67"/>
    </row>
    <row r="15" spans="2:39" ht="19.5" customHeight="1" x14ac:dyDescent="0.25">
      <c r="B15" s="29">
        <v>6</v>
      </c>
      <c r="C15" s="30" t="s">
        <v>610</v>
      </c>
      <c r="D15" s="31" t="s">
        <v>54</v>
      </c>
      <c r="E15" s="32" t="s">
        <v>68</v>
      </c>
      <c r="F15" s="33" t="s">
        <v>611</v>
      </c>
      <c r="G15" s="30" t="s">
        <v>602</v>
      </c>
      <c r="H15" s="34">
        <v>8</v>
      </c>
      <c r="I15" s="34">
        <v>6</v>
      </c>
      <c r="J15" s="34" t="s">
        <v>29</v>
      </c>
      <c r="K15" s="34">
        <v>5</v>
      </c>
      <c r="L15" s="42"/>
      <c r="M15" s="42"/>
      <c r="N15" s="42"/>
      <c r="O15" s="84"/>
      <c r="P15" s="36">
        <v>2</v>
      </c>
      <c r="Q15" s="37">
        <f t="shared" si="0"/>
        <v>3.6</v>
      </c>
      <c r="R15" s="38" t="str">
        <f t="shared" si="1"/>
        <v>F</v>
      </c>
      <c r="S15" s="39" t="str">
        <f t="shared" si="2"/>
        <v>Kém</v>
      </c>
      <c r="T15" s="40" t="str">
        <f t="shared" si="3"/>
        <v/>
      </c>
      <c r="U15" s="41" t="s">
        <v>688</v>
      </c>
      <c r="V15" s="3"/>
      <c r="W15" s="28"/>
      <c r="X15" s="100" t="str">
        <f t="shared" si="4"/>
        <v>Thi lại</v>
      </c>
      <c r="Y15" s="67"/>
      <c r="Z15" s="67"/>
      <c r="AA15" s="67"/>
      <c r="AB15" s="67"/>
      <c r="AC15" s="67"/>
      <c r="AD15" s="67"/>
      <c r="AE15" s="67"/>
      <c r="AF15" s="67"/>
      <c r="AG15" s="67"/>
      <c r="AH15" s="67"/>
      <c r="AI15" s="67"/>
      <c r="AJ15" s="67"/>
      <c r="AK15" s="67"/>
      <c r="AL15" s="67"/>
      <c r="AM15" s="67"/>
    </row>
    <row r="16" spans="2:39" ht="19.5" customHeight="1" x14ac:dyDescent="0.25">
      <c r="B16" s="29">
        <v>7</v>
      </c>
      <c r="C16" s="30" t="s">
        <v>608</v>
      </c>
      <c r="D16" s="31" t="s">
        <v>609</v>
      </c>
      <c r="E16" s="32" t="s">
        <v>68</v>
      </c>
      <c r="F16" s="33" t="s">
        <v>205</v>
      </c>
      <c r="G16" s="30" t="s">
        <v>602</v>
      </c>
      <c r="H16" s="34">
        <v>8</v>
      </c>
      <c r="I16" s="34">
        <v>6</v>
      </c>
      <c r="J16" s="34" t="s">
        <v>29</v>
      </c>
      <c r="K16" s="34">
        <v>6</v>
      </c>
      <c r="L16" s="35"/>
      <c r="M16" s="42"/>
      <c r="N16" s="42"/>
      <c r="O16" s="84"/>
      <c r="P16" s="36">
        <v>2</v>
      </c>
      <c r="Q16" s="37">
        <f t="shared" si="0"/>
        <v>3.8</v>
      </c>
      <c r="R16" s="38" t="str">
        <f t="shared" si="1"/>
        <v>F</v>
      </c>
      <c r="S16" s="39" t="str">
        <f t="shared" si="2"/>
        <v>Kém</v>
      </c>
      <c r="T16" s="40" t="str">
        <f t="shared" si="3"/>
        <v/>
      </c>
      <c r="U16" s="41" t="s">
        <v>688</v>
      </c>
      <c r="V16" s="3"/>
      <c r="W16" s="28"/>
      <c r="X16" s="100" t="str">
        <f t="shared" si="4"/>
        <v>Thi lại</v>
      </c>
      <c r="Y16" s="67"/>
      <c r="Z16" s="67"/>
      <c r="AA16" s="67"/>
      <c r="AB16" s="67"/>
      <c r="AC16" s="67"/>
      <c r="AD16" s="67"/>
      <c r="AE16" s="67"/>
      <c r="AF16" s="67"/>
      <c r="AG16" s="67"/>
      <c r="AH16" s="67"/>
      <c r="AI16" s="67"/>
      <c r="AJ16" s="67"/>
      <c r="AK16" s="67"/>
      <c r="AL16" s="67"/>
      <c r="AM16" s="67"/>
    </row>
    <row r="17" spans="1:39" ht="19.5" customHeight="1" x14ac:dyDescent="0.25">
      <c r="B17" s="29">
        <v>8</v>
      </c>
      <c r="C17" s="30" t="s">
        <v>593</v>
      </c>
      <c r="D17" s="31" t="s">
        <v>172</v>
      </c>
      <c r="E17" s="32" t="s">
        <v>91</v>
      </c>
      <c r="F17" s="33" t="s">
        <v>400</v>
      </c>
      <c r="G17" s="30" t="s">
        <v>590</v>
      </c>
      <c r="H17" s="34">
        <v>6</v>
      </c>
      <c r="I17" s="34">
        <v>6</v>
      </c>
      <c r="J17" s="34" t="s">
        <v>29</v>
      </c>
      <c r="K17" s="34">
        <v>2</v>
      </c>
      <c r="L17" s="42"/>
      <c r="M17" s="42"/>
      <c r="N17" s="42"/>
      <c r="O17" s="84"/>
      <c r="P17" s="36">
        <v>1</v>
      </c>
      <c r="Q17" s="37">
        <f t="shared" si="0"/>
        <v>2.2000000000000002</v>
      </c>
      <c r="R17" s="38" t="str">
        <f t="shared" si="1"/>
        <v>F</v>
      </c>
      <c r="S17" s="39" t="str">
        <f t="shared" si="2"/>
        <v>Kém</v>
      </c>
      <c r="T17" s="40" t="str">
        <f t="shared" si="3"/>
        <v/>
      </c>
      <c r="U17" s="41" t="s">
        <v>688</v>
      </c>
      <c r="V17" s="3"/>
      <c r="W17" s="28"/>
      <c r="X17" s="100" t="str">
        <f t="shared" si="4"/>
        <v>Thi lại</v>
      </c>
      <c r="Y17" s="67"/>
      <c r="Z17" s="67"/>
      <c r="AA17" s="67"/>
      <c r="AB17" s="67"/>
      <c r="AC17" s="67"/>
      <c r="AD17" s="67"/>
      <c r="AE17" s="67"/>
      <c r="AF17" s="67"/>
      <c r="AG17" s="67"/>
      <c r="AH17" s="67"/>
      <c r="AI17" s="67"/>
      <c r="AJ17" s="67"/>
      <c r="AK17" s="67"/>
      <c r="AL17" s="67"/>
      <c r="AM17" s="67"/>
    </row>
    <row r="18" spans="1:39" ht="19.5" customHeight="1" x14ac:dyDescent="0.25">
      <c r="B18" s="29">
        <v>9</v>
      </c>
      <c r="C18" s="30" t="s">
        <v>595</v>
      </c>
      <c r="D18" s="31" t="s">
        <v>596</v>
      </c>
      <c r="E18" s="32" t="s">
        <v>160</v>
      </c>
      <c r="F18" s="33" t="s">
        <v>311</v>
      </c>
      <c r="G18" s="30" t="s">
        <v>590</v>
      </c>
      <c r="H18" s="34">
        <v>7</v>
      </c>
      <c r="I18" s="34">
        <v>5</v>
      </c>
      <c r="J18" s="34" t="s">
        <v>29</v>
      </c>
      <c r="K18" s="34">
        <v>5</v>
      </c>
      <c r="L18" s="35"/>
      <c r="M18" s="42"/>
      <c r="N18" s="42"/>
      <c r="O18" s="84"/>
      <c r="P18" s="36">
        <v>2</v>
      </c>
      <c r="Q18" s="37">
        <f t="shared" si="0"/>
        <v>3.4</v>
      </c>
      <c r="R18" s="38" t="str">
        <f t="shared" si="1"/>
        <v>F</v>
      </c>
      <c r="S18" s="39" t="str">
        <f t="shared" si="2"/>
        <v>Kém</v>
      </c>
      <c r="T18" s="40" t="str">
        <f t="shared" si="3"/>
        <v/>
      </c>
      <c r="U18" s="41" t="s">
        <v>688</v>
      </c>
      <c r="V18" s="3"/>
      <c r="W18" s="28"/>
      <c r="X18" s="100" t="str">
        <f t="shared" si="4"/>
        <v>Thi lại</v>
      </c>
      <c r="Y18" s="67"/>
      <c r="Z18" s="67"/>
      <c r="AA18" s="67"/>
      <c r="AB18" s="67"/>
      <c r="AC18" s="67"/>
      <c r="AD18" s="67"/>
      <c r="AE18" s="67"/>
      <c r="AF18" s="67"/>
      <c r="AG18" s="67"/>
      <c r="AH18" s="67"/>
      <c r="AI18" s="67"/>
      <c r="AJ18" s="67"/>
      <c r="AK18" s="67"/>
      <c r="AL18" s="67"/>
      <c r="AM18" s="67"/>
    </row>
    <row r="19" spans="1:39" ht="19.5" customHeight="1" x14ac:dyDescent="0.25">
      <c r="B19" s="29">
        <v>10</v>
      </c>
      <c r="C19" s="30" t="s">
        <v>597</v>
      </c>
      <c r="D19" s="31" t="s">
        <v>61</v>
      </c>
      <c r="E19" s="32" t="s">
        <v>129</v>
      </c>
      <c r="F19" s="33" t="s">
        <v>598</v>
      </c>
      <c r="G19" s="30" t="s">
        <v>590</v>
      </c>
      <c r="H19" s="34">
        <v>10</v>
      </c>
      <c r="I19" s="34">
        <v>9</v>
      </c>
      <c r="J19" s="34" t="s">
        <v>29</v>
      </c>
      <c r="K19" s="34">
        <v>8</v>
      </c>
      <c r="L19" s="35"/>
      <c r="M19" s="42"/>
      <c r="N19" s="42"/>
      <c r="O19" s="84"/>
      <c r="P19" s="36">
        <v>0</v>
      </c>
      <c r="Q19" s="37">
        <f t="shared" si="0"/>
        <v>3.5</v>
      </c>
      <c r="R19" s="38" t="str">
        <f t="shared" si="1"/>
        <v>F</v>
      </c>
      <c r="S19" s="39" t="str">
        <f t="shared" si="2"/>
        <v>Kém</v>
      </c>
      <c r="T19" s="40" t="str">
        <f t="shared" si="3"/>
        <v/>
      </c>
      <c r="U19" s="41" t="s">
        <v>688</v>
      </c>
      <c r="V19" s="3"/>
      <c r="W19" s="28"/>
      <c r="X19" s="100" t="str">
        <f t="shared" si="4"/>
        <v>Thi lại</v>
      </c>
      <c r="Y19" s="67"/>
      <c r="Z19" s="67"/>
      <c r="AA19" s="67"/>
      <c r="AB19" s="67"/>
      <c r="AC19" s="67"/>
      <c r="AD19" s="67"/>
      <c r="AE19" s="67"/>
      <c r="AF19" s="67"/>
      <c r="AG19" s="67"/>
      <c r="AH19" s="67"/>
      <c r="AI19" s="67"/>
      <c r="AJ19" s="67"/>
      <c r="AK19" s="67"/>
      <c r="AL19" s="67"/>
      <c r="AM19" s="67"/>
    </row>
    <row r="20" spans="1:39" ht="19.5" customHeight="1" x14ac:dyDescent="0.25">
      <c r="B20" s="29">
        <v>11</v>
      </c>
      <c r="C20" s="30" t="s">
        <v>615</v>
      </c>
      <c r="D20" s="31" t="s">
        <v>61</v>
      </c>
      <c r="E20" s="32" t="s">
        <v>112</v>
      </c>
      <c r="F20" s="33" t="s">
        <v>339</v>
      </c>
      <c r="G20" s="30" t="s">
        <v>602</v>
      </c>
      <c r="H20" s="34">
        <v>8</v>
      </c>
      <c r="I20" s="34">
        <v>6</v>
      </c>
      <c r="J20" s="34" t="s">
        <v>29</v>
      </c>
      <c r="K20" s="34">
        <v>6</v>
      </c>
      <c r="L20" s="35"/>
      <c r="M20" s="42"/>
      <c r="N20" s="42"/>
      <c r="O20" s="84"/>
      <c r="P20" s="36">
        <v>2</v>
      </c>
      <c r="Q20" s="37">
        <f t="shared" si="0"/>
        <v>3.8</v>
      </c>
      <c r="R20" s="38" t="str">
        <f t="shared" si="1"/>
        <v>F</v>
      </c>
      <c r="S20" s="39" t="str">
        <f t="shared" si="2"/>
        <v>Kém</v>
      </c>
      <c r="T20" s="40" t="str">
        <f t="shared" si="3"/>
        <v/>
      </c>
      <c r="U20" s="41" t="s">
        <v>688</v>
      </c>
      <c r="V20" s="3"/>
      <c r="W20" s="28"/>
      <c r="X20" s="100" t="str">
        <f t="shared" si="4"/>
        <v>Thi lại</v>
      </c>
      <c r="Y20" s="67"/>
      <c r="Z20" s="67"/>
      <c r="AA20" s="67"/>
      <c r="AB20" s="67"/>
      <c r="AC20" s="67"/>
      <c r="AD20" s="67"/>
      <c r="AE20" s="67"/>
      <c r="AF20" s="67"/>
      <c r="AG20" s="67"/>
      <c r="AH20" s="67"/>
      <c r="AI20" s="67"/>
      <c r="AJ20" s="67"/>
      <c r="AK20" s="67"/>
      <c r="AL20" s="67"/>
      <c r="AM20" s="67"/>
    </row>
    <row r="21" spans="1:39" ht="16.5" x14ac:dyDescent="0.25">
      <c r="A21" s="2"/>
      <c r="B21" s="43"/>
      <c r="C21" s="44"/>
      <c r="D21" s="44"/>
      <c r="E21" s="45"/>
      <c r="F21" s="45"/>
      <c r="G21" s="45"/>
      <c r="H21" s="46"/>
      <c r="I21" s="47"/>
      <c r="J21" s="47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3"/>
    </row>
    <row r="22" spans="1:39" ht="16.5" hidden="1" x14ac:dyDescent="0.25">
      <c r="A22" s="2"/>
      <c r="B22" s="135" t="s">
        <v>30</v>
      </c>
      <c r="C22" s="135"/>
      <c r="D22" s="44"/>
      <c r="E22" s="45"/>
      <c r="F22" s="45"/>
      <c r="G22" s="45"/>
      <c r="H22" s="46"/>
      <c r="I22" s="47"/>
      <c r="J22" s="47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3"/>
    </row>
    <row r="23" spans="1:39" hidden="1" x14ac:dyDescent="0.25">
      <c r="A23" s="2"/>
      <c r="B23" s="49" t="s">
        <v>31</v>
      </c>
      <c r="C23" s="49"/>
      <c r="D23" s="50">
        <f>+$AA$8</f>
        <v>11</v>
      </c>
      <c r="E23" s="51" t="s">
        <v>32</v>
      </c>
      <c r="F23" s="142" t="s">
        <v>33</v>
      </c>
      <c r="G23" s="142"/>
      <c r="H23" s="142"/>
      <c r="I23" s="142"/>
      <c r="J23" s="142"/>
      <c r="K23" s="142"/>
      <c r="L23" s="142"/>
      <c r="M23" s="142"/>
      <c r="N23" s="142"/>
      <c r="O23" s="142"/>
      <c r="P23" s="52">
        <f>$AA$8 -COUNTIF($T$9:$T$210,"Vắng") -COUNTIF($T$9:$T$210,"Vắng có phép") - COUNTIF($T$9:$T$210,"Đình chỉ thi") - COUNTIF($T$9:$T$210,"Không đủ ĐKDT")</f>
        <v>11</v>
      </c>
      <c r="Q23" s="52"/>
      <c r="R23" s="52"/>
      <c r="S23" s="53"/>
      <c r="T23" s="54" t="s">
        <v>32</v>
      </c>
      <c r="U23" s="53"/>
      <c r="V23" s="3"/>
    </row>
    <row r="24" spans="1:39" hidden="1" x14ac:dyDescent="0.25">
      <c r="A24" s="2"/>
      <c r="B24" s="49" t="s">
        <v>34</v>
      </c>
      <c r="C24" s="49"/>
      <c r="D24" s="50">
        <f>+$AL$8</f>
        <v>0</v>
      </c>
      <c r="E24" s="51" t="s">
        <v>32</v>
      </c>
      <c r="F24" s="142" t="s">
        <v>35</v>
      </c>
      <c r="G24" s="142"/>
      <c r="H24" s="142"/>
      <c r="I24" s="142"/>
      <c r="J24" s="142"/>
      <c r="K24" s="142"/>
      <c r="L24" s="142"/>
      <c r="M24" s="142"/>
      <c r="N24" s="142"/>
      <c r="O24" s="142"/>
      <c r="P24" s="55">
        <f>COUNTIF($T$9:$T$86,"Vắng")</f>
        <v>0</v>
      </c>
      <c r="Q24" s="55"/>
      <c r="R24" s="55"/>
      <c r="S24" s="56"/>
      <c r="T24" s="54" t="s">
        <v>32</v>
      </c>
      <c r="U24" s="56"/>
      <c r="V24" s="3"/>
    </row>
    <row r="25" spans="1:39" hidden="1" x14ac:dyDescent="0.25">
      <c r="A25" s="2"/>
      <c r="B25" s="49" t="s">
        <v>48</v>
      </c>
      <c r="C25" s="49"/>
      <c r="D25" s="65">
        <f>COUNTIF(X10:X20,"Học lại")</f>
        <v>0</v>
      </c>
      <c r="E25" s="51" t="s">
        <v>32</v>
      </c>
      <c r="F25" s="142" t="s">
        <v>49</v>
      </c>
      <c r="G25" s="142"/>
      <c r="H25" s="142"/>
      <c r="I25" s="142"/>
      <c r="J25" s="142"/>
      <c r="K25" s="142"/>
      <c r="L25" s="142"/>
      <c r="M25" s="142"/>
      <c r="N25" s="142"/>
      <c r="O25" s="142"/>
      <c r="P25" s="52">
        <f>COUNTIF($T$9:$T$86,"Vắng có phép")</f>
        <v>0</v>
      </c>
      <c r="Q25" s="52"/>
      <c r="R25" s="52"/>
      <c r="S25" s="53"/>
      <c r="T25" s="54" t="s">
        <v>32</v>
      </c>
      <c r="U25" s="53"/>
      <c r="V25" s="3"/>
    </row>
    <row r="26" spans="1:39" ht="6" hidden="1" customHeight="1" x14ac:dyDescent="0.25">
      <c r="A26" s="2"/>
      <c r="B26" s="43"/>
      <c r="C26" s="44"/>
      <c r="D26" s="44"/>
      <c r="E26" s="45"/>
      <c r="F26" s="45"/>
      <c r="G26" s="45"/>
      <c r="H26" s="46"/>
      <c r="I26" s="47"/>
      <c r="J26" s="47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3"/>
    </row>
    <row r="27" spans="1:39" hidden="1" x14ac:dyDescent="0.25">
      <c r="B27" s="85" t="s">
        <v>50</v>
      </c>
      <c r="C27" s="85"/>
      <c r="D27" s="86">
        <f>COUNTIF(X10:X20,"Thi lại")</f>
        <v>11</v>
      </c>
      <c r="E27" s="87" t="s">
        <v>32</v>
      </c>
      <c r="F27" s="3"/>
      <c r="G27" s="3"/>
      <c r="H27" s="3"/>
      <c r="I27" s="3"/>
      <c r="J27" s="143"/>
      <c r="K27" s="143"/>
      <c r="L27" s="143"/>
      <c r="M27" s="143"/>
      <c r="N27" s="143"/>
      <c r="O27" s="143"/>
      <c r="P27" s="143"/>
      <c r="Q27" s="143"/>
      <c r="R27" s="143"/>
      <c r="S27" s="143"/>
      <c r="T27" s="143"/>
      <c r="U27" s="143"/>
      <c r="V27" s="3"/>
    </row>
    <row r="28" spans="1:39" hidden="1" x14ac:dyDescent="0.25">
      <c r="B28" s="85"/>
      <c r="C28" s="85"/>
      <c r="D28" s="86"/>
      <c r="E28" s="87"/>
      <c r="F28" s="3"/>
      <c r="G28" s="3"/>
      <c r="H28" s="3"/>
      <c r="I28" s="3"/>
      <c r="J28" s="143" t="s">
        <v>673</v>
      </c>
      <c r="K28" s="143"/>
      <c r="L28" s="143"/>
      <c r="M28" s="143"/>
      <c r="N28" s="143"/>
      <c r="O28" s="143"/>
      <c r="P28" s="143"/>
      <c r="Q28" s="143"/>
      <c r="R28" s="143"/>
      <c r="S28" s="143"/>
      <c r="T28" s="143"/>
      <c r="U28" s="143"/>
      <c r="V28" s="3"/>
    </row>
    <row r="29" spans="1:39" hidden="1" x14ac:dyDescent="0.25">
      <c r="A29" s="57"/>
      <c r="B29" s="129" t="s">
        <v>36</v>
      </c>
      <c r="C29" s="129"/>
      <c r="D29" s="129"/>
      <c r="E29" s="129"/>
      <c r="F29" s="129"/>
      <c r="G29" s="129"/>
      <c r="H29" s="129"/>
      <c r="I29" s="58"/>
      <c r="J29" s="144" t="s">
        <v>37</v>
      </c>
      <c r="K29" s="144"/>
      <c r="L29" s="144"/>
      <c r="M29" s="144"/>
      <c r="N29" s="144"/>
      <c r="O29" s="144"/>
      <c r="P29" s="144"/>
      <c r="Q29" s="144"/>
      <c r="R29" s="144"/>
      <c r="S29" s="144"/>
      <c r="T29" s="144"/>
      <c r="U29" s="144"/>
      <c r="V29" s="3"/>
    </row>
    <row r="30" spans="1:39" hidden="1" x14ac:dyDescent="0.25">
      <c r="A30" s="2"/>
      <c r="B30" s="43"/>
      <c r="C30" s="59"/>
      <c r="D30" s="59"/>
      <c r="E30" s="60"/>
      <c r="F30" s="60"/>
      <c r="G30" s="60"/>
      <c r="H30" s="61"/>
      <c r="I30" s="62"/>
      <c r="J30" s="62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</row>
    <row r="31" spans="1:39" s="2" customFormat="1" hidden="1" x14ac:dyDescent="0.25">
      <c r="B31" s="129" t="s">
        <v>38</v>
      </c>
      <c r="C31" s="129"/>
      <c r="D31" s="130" t="s">
        <v>678</v>
      </c>
      <c r="E31" s="130"/>
      <c r="F31" s="130"/>
      <c r="G31" s="130"/>
      <c r="H31" s="130"/>
      <c r="I31" s="62"/>
      <c r="J31" s="62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3"/>
      <c r="X31" s="66"/>
      <c r="Y31" s="66"/>
      <c r="Z31" s="66"/>
      <c r="AA31" s="66"/>
      <c r="AB31" s="66"/>
      <c r="AC31" s="66"/>
      <c r="AD31" s="66"/>
      <c r="AE31" s="66"/>
      <c r="AF31" s="66"/>
      <c r="AG31" s="66"/>
      <c r="AH31" s="66"/>
      <c r="AI31" s="66"/>
      <c r="AJ31" s="66"/>
      <c r="AK31" s="66"/>
      <c r="AL31" s="66"/>
      <c r="AM31" s="66"/>
    </row>
    <row r="32" spans="1:39" s="2" customFormat="1" hidden="1" x14ac:dyDescent="0.25">
      <c r="A32" s="1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X32" s="66"/>
      <c r="Y32" s="66"/>
      <c r="Z32" s="66"/>
      <c r="AA32" s="66"/>
      <c r="AB32" s="66"/>
      <c r="AC32" s="66"/>
      <c r="AD32" s="66"/>
      <c r="AE32" s="66"/>
      <c r="AF32" s="66"/>
      <c r="AG32" s="66"/>
      <c r="AH32" s="66"/>
      <c r="AI32" s="66"/>
      <c r="AJ32" s="66"/>
      <c r="AK32" s="66"/>
      <c r="AL32" s="66"/>
      <c r="AM32" s="66"/>
    </row>
    <row r="33" spans="1:39" s="2" customFormat="1" hidden="1" x14ac:dyDescent="0.25">
      <c r="A33" s="1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X33" s="66"/>
      <c r="Y33" s="66"/>
      <c r="Z33" s="66"/>
      <c r="AA33" s="66"/>
      <c r="AB33" s="66"/>
      <c r="AC33" s="66"/>
      <c r="AD33" s="66"/>
      <c r="AE33" s="66"/>
      <c r="AF33" s="66"/>
      <c r="AG33" s="66"/>
      <c r="AH33" s="66"/>
      <c r="AI33" s="66"/>
      <c r="AJ33" s="66"/>
      <c r="AK33" s="66"/>
      <c r="AL33" s="66"/>
      <c r="AM33" s="66"/>
    </row>
    <row r="34" spans="1:39" s="2" customFormat="1" ht="9" hidden="1" customHeight="1" x14ac:dyDescent="0.25">
      <c r="A34" s="1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X34" s="66"/>
      <c r="Y34" s="66"/>
      <c r="Z34" s="66"/>
      <c r="AA34" s="66"/>
      <c r="AB34" s="66"/>
      <c r="AC34" s="66"/>
      <c r="AD34" s="66"/>
      <c r="AE34" s="66"/>
      <c r="AF34" s="66"/>
      <c r="AG34" s="66"/>
      <c r="AH34" s="66"/>
      <c r="AI34" s="66"/>
      <c r="AJ34" s="66"/>
      <c r="AK34" s="66"/>
      <c r="AL34" s="66"/>
      <c r="AM34" s="66"/>
    </row>
    <row r="35" spans="1:39" s="2" customFormat="1" hidden="1" x14ac:dyDescent="0.25">
      <c r="A35" s="1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X35" s="66"/>
      <c r="Y35" s="66"/>
      <c r="Z35" s="66"/>
      <c r="AA35" s="66"/>
      <c r="AB35" s="66"/>
      <c r="AC35" s="66"/>
      <c r="AD35" s="66"/>
      <c r="AE35" s="66"/>
      <c r="AF35" s="66"/>
      <c r="AG35" s="66"/>
      <c r="AH35" s="66"/>
      <c r="AI35" s="66"/>
      <c r="AJ35" s="66"/>
      <c r="AK35" s="66"/>
      <c r="AL35" s="66"/>
      <c r="AM35" s="66"/>
    </row>
    <row r="36" spans="1:39" s="2" customFormat="1" hidden="1" x14ac:dyDescent="0.25">
      <c r="A36" s="1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X36" s="66"/>
      <c r="Y36" s="66"/>
      <c r="Z36" s="66"/>
      <c r="AA36" s="66"/>
      <c r="AB36" s="66"/>
      <c r="AC36" s="66"/>
      <c r="AD36" s="66"/>
      <c r="AE36" s="66"/>
      <c r="AF36" s="66"/>
      <c r="AG36" s="66"/>
      <c r="AH36" s="66"/>
      <c r="AI36" s="66"/>
      <c r="AJ36" s="66"/>
      <c r="AK36" s="66"/>
      <c r="AL36" s="66"/>
      <c r="AM36" s="66"/>
    </row>
    <row r="37" spans="1:39" s="2" customFormat="1" hidden="1" x14ac:dyDescent="0.25">
      <c r="A37" s="1"/>
      <c r="B37" s="140" t="s">
        <v>672</v>
      </c>
      <c r="C37" s="140"/>
      <c r="D37" s="140" t="s">
        <v>675</v>
      </c>
      <c r="E37" s="140"/>
      <c r="F37" s="140"/>
      <c r="G37" s="140"/>
      <c r="H37" s="140"/>
      <c r="I37" s="140"/>
      <c r="J37" s="140" t="s">
        <v>39</v>
      </c>
      <c r="K37" s="140"/>
      <c r="L37" s="140"/>
      <c r="M37" s="140"/>
      <c r="N37" s="140"/>
      <c r="O37" s="140"/>
      <c r="P37" s="140"/>
      <c r="Q37" s="140"/>
      <c r="R37" s="140"/>
      <c r="S37" s="140"/>
      <c r="T37" s="140"/>
      <c r="U37" s="140"/>
      <c r="V37" s="3"/>
      <c r="X37" s="66"/>
      <c r="Y37" s="66"/>
      <c r="Z37" s="66"/>
      <c r="AA37" s="66"/>
      <c r="AB37" s="66"/>
      <c r="AC37" s="66"/>
      <c r="AD37" s="66"/>
      <c r="AE37" s="66"/>
      <c r="AF37" s="66"/>
      <c r="AG37" s="66"/>
      <c r="AH37" s="66"/>
      <c r="AI37" s="66"/>
      <c r="AJ37" s="66"/>
      <c r="AK37" s="66"/>
      <c r="AL37" s="66"/>
      <c r="AM37" s="66"/>
    </row>
    <row r="38" spans="1:39" s="2" customFormat="1" x14ac:dyDescent="0.25">
      <c r="A38" s="1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X38" s="66"/>
      <c r="Y38" s="66"/>
      <c r="Z38" s="66"/>
      <c r="AA38" s="66"/>
      <c r="AB38" s="66"/>
      <c r="AC38" s="66"/>
      <c r="AD38" s="66"/>
      <c r="AE38" s="66"/>
      <c r="AF38" s="66"/>
      <c r="AG38" s="66"/>
      <c r="AH38" s="66"/>
      <c r="AI38" s="66"/>
      <c r="AJ38" s="66"/>
      <c r="AK38" s="66"/>
      <c r="AL38" s="66"/>
      <c r="AM38" s="66"/>
    </row>
    <row r="39" spans="1:39" s="2" customFormat="1" x14ac:dyDescent="0.25">
      <c r="A39" s="1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X39" s="66"/>
      <c r="Y39" s="66"/>
      <c r="Z39" s="66"/>
      <c r="AA39" s="66"/>
      <c r="AB39" s="66"/>
      <c r="AC39" s="66"/>
      <c r="AD39" s="66"/>
      <c r="AE39" s="66"/>
      <c r="AF39" s="66"/>
      <c r="AG39" s="66"/>
      <c r="AH39" s="66"/>
      <c r="AI39" s="66"/>
      <c r="AJ39" s="66"/>
      <c r="AK39" s="66"/>
      <c r="AL39" s="66"/>
      <c r="AM39" s="66"/>
    </row>
    <row r="40" spans="1:39" s="2" customFormat="1" ht="35.25" customHeight="1" x14ac:dyDescent="0.25">
      <c r="A40" s="1"/>
      <c r="B40" s="129" t="s">
        <v>40</v>
      </c>
      <c r="C40" s="129"/>
      <c r="D40" s="129"/>
      <c r="E40" s="129"/>
      <c r="F40" s="129"/>
      <c r="G40" s="129"/>
      <c r="H40" s="129"/>
      <c r="I40" s="58"/>
      <c r="J40" s="138" t="s">
        <v>82</v>
      </c>
      <c r="K40" s="144"/>
      <c r="L40" s="144"/>
      <c r="M40" s="144"/>
      <c r="N40" s="144"/>
      <c r="O40" s="144"/>
      <c r="P40" s="144"/>
      <c r="Q40" s="144"/>
      <c r="R40" s="144"/>
      <c r="S40" s="144"/>
      <c r="T40" s="144"/>
      <c r="U40" s="144"/>
      <c r="V40" s="3"/>
      <c r="X40" s="66"/>
      <c r="Y40" s="66"/>
      <c r="Z40" s="66"/>
      <c r="AA40" s="66"/>
      <c r="AB40" s="66"/>
      <c r="AC40" s="66"/>
      <c r="AD40" s="66"/>
      <c r="AE40" s="66"/>
      <c r="AF40" s="66"/>
      <c r="AG40" s="66"/>
      <c r="AH40" s="66"/>
      <c r="AI40" s="66"/>
      <c r="AJ40" s="66"/>
      <c r="AK40" s="66"/>
      <c r="AL40" s="66"/>
      <c r="AM40" s="66"/>
    </row>
    <row r="41" spans="1:39" s="2" customFormat="1" x14ac:dyDescent="0.25">
      <c r="A41" s="1"/>
      <c r="B41" s="43"/>
      <c r="C41" s="59"/>
      <c r="D41" s="59"/>
      <c r="E41" s="60"/>
      <c r="F41" s="60"/>
      <c r="G41" s="60"/>
      <c r="H41" s="61"/>
      <c r="I41" s="62"/>
      <c r="J41" s="62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1"/>
      <c r="X41" s="66"/>
      <c r="Y41" s="66"/>
      <c r="Z41" s="66"/>
      <c r="AA41" s="66"/>
      <c r="AB41" s="66"/>
      <c r="AC41" s="66"/>
      <c r="AD41" s="66"/>
      <c r="AE41" s="66"/>
      <c r="AF41" s="66"/>
      <c r="AG41" s="66"/>
      <c r="AH41" s="66"/>
      <c r="AI41" s="66"/>
      <c r="AJ41" s="66"/>
      <c r="AK41" s="66"/>
      <c r="AL41" s="66"/>
      <c r="AM41" s="66"/>
    </row>
    <row r="42" spans="1:39" s="2" customFormat="1" x14ac:dyDescent="0.25">
      <c r="A42" s="1"/>
      <c r="B42" s="129" t="s">
        <v>38</v>
      </c>
      <c r="C42" s="129"/>
      <c r="D42" s="130" t="s">
        <v>187</v>
      </c>
      <c r="E42" s="130"/>
      <c r="F42" s="130"/>
      <c r="G42" s="130"/>
      <c r="H42" s="130"/>
      <c r="I42" s="62"/>
      <c r="J42" s="62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1"/>
      <c r="X42" s="66"/>
      <c r="Y42" s="66"/>
      <c r="Z42" s="66"/>
      <c r="AA42" s="66"/>
      <c r="AB42" s="66"/>
      <c r="AC42" s="66"/>
      <c r="AD42" s="66"/>
      <c r="AE42" s="66"/>
      <c r="AF42" s="66"/>
      <c r="AG42" s="66"/>
      <c r="AH42" s="66"/>
      <c r="AI42" s="66"/>
      <c r="AJ42" s="66"/>
      <c r="AK42" s="66"/>
      <c r="AL42" s="66"/>
      <c r="AM42" s="66"/>
    </row>
    <row r="43" spans="1:39" s="2" customFormat="1" x14ac:dyDescent="0.25">
      <c r="A43" s="1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1"/>
      <c r="X43" s="66"/>
      <c r="Y43" s="66"/>
      <c r="Z43" s="66"/>
      <c r="AA43" s="66"/>
      <c r="AB43" s="66"/>
      <c r="AC43" s="66"/>
      <c r="AD43" s="66"/>
      <c r="AE43" s="66"/>
      <c r="AF43" s="66"/>
      <c r="AG43" s="66"/>
      <c r="AH43" s="66"/>
      <c r="AI43" s="66"/>
      <c r="AJ43" s="66"/>
      <c r="AK43" s="66"/>
      <c r="AL43" s="66"/>
      <c r="AM43" s="66"/>
    </row>
    <row r="47" spans="1:39" x14ac:dyDescent="0.25">
      <c r="B47" s="139"/>
      <c r="C47" s="139"/>
      <c r="D47" s="139"/>
      <c r="E47" s="139"/>
      <c r="F47" s="139"/>
      <c r="G47" s="139"/>
      <c r="H47" s="139"/>
      <c r="I47" s="139"/>
      <c r="J47" s="139" t="s">
        <v>83</v>
      </c>
      <c r="K47" s="139"/>
      <c r="L47" s="139"/>
      <c r="M47" s="139"/>
      <c r="N47" s="139"/>
      <c r="O47" s="139"/>
      <c r="P47" s="139"/>
      <c r="Q47" s="139"/>
      <c r="R47" s="139"/>
      <c r="S47" s="139"/>
      <c r="T47" s="139"/>
      <c r="U47" s="139"/>
    </row>
  </sheetData>
  <sheetProtection formatCells="0" formatColumns="0" formatRows="0" insertColumns="0" insertRows="0" insertHyperlinks="0" deleteColumns="0" deleteRows="0" sort="0" autoFilter="0" pivotTables="0"/>
  <autoFilter ref="A8:AM20">
    <filterColumn colId="3" showButton="0"/>
  </autoFilter>
  <sortState ref="B10:T20">
    <sortCondition ref="E10:E20"/>
  </sortState>
  <mergeCells count="58">
    <mergeCell ref="J27:U27"/>
    <mergeCell ref="J28:U28"/>
    <mergeCell ref="B29:H29"/>
    <mergeCell ref="J29:U29"/>
    <mergeCell ref="B47:C47"/>
    <mergeCell ref="D47:I47"/>
    <mergeCell ref="J47:U47"/>
    <mergeCell ref="B37:C37"/>
    <mergeCell ref="D37:I37"/>
    <mergeCell ref="J37:U37"/>
    <mergeCell ref="B40:H40"/>
    <mergeCell ref="J40:U40"/>
    <mergeCell ref="B42:C42"/>
    <mergeCell ref="D42:H42"/>
    <mergeCell ref="I7:I8"/>
    <mergeCell ref="F25:O25"/>
    <mergeCell ref="K7:K8"/>
    <mergeCell ref="L7:L8"/>
    <mergeCell ref="M7:M8"/>
    <mergeCell ref="AJ4:AK6"/>
    <mergeCell ref="B31:C31"/>
    <mergeCell ref="D31:H31"/>
    <mergeCell ref="T7:T9"/>
    <mergeCell ref="U7:U9"/>
    <mergeCell ref="B9:G9"/>
    <mergeCell ref="B22:C22"/>
    <mergeCell ref="F23:O23"/>
    <mergeCell ref="F24:O24"/>
    <mergeCell ref="N7:N8"/>
    <mergeCell ref="O7:O8"/>
    <mergeCell ref="P7:P8"/>
    <mergeCell ref="Q7:Q9"/>
    <mergeCell ref="R7:R8"/>
    <mergeCell ref="S7:S8"/>
    <mergeCell ref="H7:H8"/>
    <mergeCell ref="AL4:AM6"/>
    <mergeCell ref="B5:C5"/>
    <mergeCell ref="G5:O5"/>
    <mergeCell ref="P5:U5"/>
    <mergeCell ref="B7:B8"/>
    <mergeCell ref="C7:C8"/>
    <mergeCell ref="D7:E8"/>
    <mergeCell ref="F7:F8"/>
    <mergeCell ref="G7:G8"/>
    <mergeCell ref="Y4:Y7"/>
    <mergeCell ref="Z4:Z7"/>
    <mergeCell ref="AA4:AA7"/>
    <mergeCell ref="AB4:AE6"/>
    <mergeCell ref="AF4:AG6"/>
    <mergeCell ref="AH4:AI6"/>
    <mergeCell ref="J7:J8"/>
    <mergeCell ref="B1:G1"/>
    <mergeCell ref="H1:U1"/>
    <mergeCell ref="B2:G2"/>
    <mergeCell ref="H2:U2"/>
    <mergeCell ref="B4:C4"/>
    <mergeCell ref="D4:O4"/>
    <mergeCell ref="P4:U4"/>
  </mergeCells>
  <conditionalFormatting sqref="P10:P20 H10:N20">
    <cfRule type="cellIs" dxfId="69" priority="14" operator="greaterThan">
      <formula>10</formula>
    </cfRule>
  </conditionalFormatting>
  <conditionalFormatting sqref="O48:O1048576 O2:O39">
    <cfRule type="duplicateValues" dxfId="68" priority="13"/>
  </conditionalFormatting>
  <conditionalFormatting sqref="C48:C1048576 C1:C36 C38:C39">
    <cfRule type="duplicateValues" dxfId="67" priority="12"/>
  </conditionalFormatting>
  <conditionalFormatting sqref="O40:O47">
    <cfRule type="duplicateValues" dxfId="66" priority="11"/>
  </conditionalFormatting>
  <conditionalFormatting sqref="C40:C47">
    <cfRule type="duplicateValues" dxfId="65" priority="10"/>
  </conditionalFormatting>
  <conditionalFormatting sqref="O1">
    <cfRule type="duplicateValues" dxfId="64" priority="3"/>
  </conditionalFormatting>
  <conditionalFormatting sqref="C37">
    <cfRule type="duplicateValues" dxfId="63" priority="1"/>
  </conditionalFormatting>
  <dataValidations count="1">
    <dataValidation allowBlank="1" showInputMessage="1" showErrorMessage="1" errorTitle="Không xóa dữ liệu" error="Không xóa dữ liệu" prompt="Không xóa dữ liệu" sqref="D25 Y2:AM8 X10:X20"/>
  </dataValidations>
  <pageMargins left="3.937007874015748E-2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-0.249977111117893"/>
  </sheetPr>
  <dimension ref="A1:AM48"/>
  <sheetViews>
    <sheetView workbookViewId="0">
      <pane ySplit="3" topLeftCell="A4" activePane="bottomLeft" state="frozen"/>
      <selection activeCell="P5" sqref="P5:U5"/>
      <selection pane="bottomLeft" activeCell="Y15" sqref="Y15"/>
    </sheetView>
  </sheetViews>
  <sheetFormatPr defaultColWidth="9" defaultRowHeight="15.75" x14ac:dyDescent="0.25"/>
  <cols>
    <col min="1" max="1" width="0.625" style="1" customWidth="1"/>
    <col min="2" max="2" width="3.375" style="1" customWidth="1"/>
    <col min="3" max="3" width="10.125" style="1" customWidth="1"/>
    <col min="4" max="4" width="15" style="1" customWidth="1"/>
    <col min="5" max="5" width="5.75" style="1" customWidth="1"/>
    <col min="6" max="6" width="8.125" style="1" customWidth="1"/>
    <col min="7" max="7" width="11.375" style="1" customWidth="1"/>
    <col min="8" max="9" width="4.375" style="1" customWidth="1"/>
    <col min="10" max="10" width="4.375" style="1" hidden="1" customWidth="1"/>
    <col min="11" max="11" width="4.375" style="1" customWidth="1"/>
    <col min="12" max="12" width="3.25" style="1" customWidth="1"/>
    <col min="13" max="13" width="3.5" style="1" customWidth="1"/>
    <col min="14" max="14" width="9" style="1" customWidth="1"/>
    <col min="15" max="15" width="9.125" style="1" hidden="1" customWidth="1"/>
    <col min="16" max="16" width="4.25" style="1" hidden="1" customWidth="1"/>
    <col min="17" max="18" width="6.5" style="1" hidden="1" customWidth="1"/>
    <col min="19" max="19" width="11.875" style="1" hidden="1" customWidth="1"/>
    <col min="20" max="20" width="9.125" style="1" customWidth="1"/>
    <col min="21" max="22" width="6.5" style="1" customWidth="1"/>
    <col min="23" max="23" width="6.5" style="2" customWidth="1"/>
    <col min="24" max="24" width="0" style="66" hidden="1" customWidth="1"/>
    <col min="25" max="25" width="9.125" style="66" bestFit="1" customWidth="1"/>
    <col min="26" max="26" width="9" style="66"/>
    <col min="27" max="27" width="10.375" style="66" bestFit="1" customWidth="1"/>
    <col min="28" max="28" width="9.125" style="66" bestFit="1" customWidth="1"/>
    <col min="29" max="39" width="9" style="66"/>
    <col min="40" max="16384" width="9" style="1"/>
  </cols>
  <sheetData>
    <row r="1" spans="2:39" ht="27.75" customHeight="1" x14ac:dyDescent="0.3">
      <c r="B1" s="109" t="s">
        <v>0</v>
      </c>
      <c r="C1" s="109"/>
      <c r="D1" s="109"/>
      <c r="E1" s="109"/>
      <c r="F1" s="109"/>
      <c r="G1" s="109"/>
      <c r="H1" s="110" t="s">
        <v>685</v>
      </c>
      <c r="I1" s="110"/>
      <c r="J1" s="110"/>
      <c r="K1" s="110"/>
      <c r="L1" s="110"/>
      <c r="M1" s="110"/>
      <c r="N1" s="110"/>
      <c r="O1" s="110"/>
      <c r="P1" s="110"/>
      <c r="Q1" s="110"/>
      <c r="R1" s="110"/>
      <c r="S1" s="110"/>
      <c r="T1" s="110"/>
      <c r="U1" s="110"/>
      <c r="V1" s="3"/>
    </row>
    <row r="2" spans="2:39" ht="25.5" customHeight="1" x14ac:dyDescent="0.25">
      <c r="B2" s="111" t="s">
        <v>1</v>
      </c>
      <c r="C2" s="111"/>
      <c r="D2" s="111"/>
      <c r="E2" s="111"/>
      <c r="F2" s="111"/>
      <c r="G2" s="111"/>
      <c r="H2" s="112" t="s">
        <v>689</v>
      </c>
      <c r="I2" s="112"/>
      <c r="J2" s="112"/>
      <c r="K2" s="112"/>
      <c r="L2" s="112"/>
      <c r="M2" s="112"/>
      <c r="N2" s="112"/>
      <c r="O2" s="112"/>
      <c r="P2" s="112"/>
      <c r="Q2" s="112"/>
      <c r="R2" s="112"/>
      <c r="S2" s="112"/>
      <c r="T2" s="112"/>
      <c r="U2" s="112"/>
      <c r="V2" s="4"/>
      <c r="W2" s="5"/>
      <c r="AE2" s="67"/>
      <c r="AF2" s="68"/>
      <c r="AG2" s="67"/>
      <c r="AH2" s="67"/>
      <c r="AI2" s="67"/>
      <c r="AJ2" s="68"/>
      <c r="AK2" s="67"/>
    </row>
    <row r="3" spans="2:39" ht="4.5" customHeight="1" x14ac:dyDescent="0.25">
      <c r="B3" s="6"/>
      <c r="C3" s="6"/>
      <c r="D3" s="6"/>
      <c r="E3" s="6"/>
      <c r="F3" s="6"/>
      <c r="G3" s="7"/>
      <c r="H3" s="7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4"/>
      <c r="W3" s="5"/>
      <c r="AF3" s="69"/>
      <c r="AJ3" s="69"/>
    </row>
    <row r="4" spans="2:39" ht="23.25" customHeight="1" x14ac:dyDescent="0.25">
      <c r="B4" s="113" t="s">
        <v>2</v>
      </c>
      <c r="C4" s="113"/>
      <c r="D4" s="114" t="s">
        <v>189</v>
      </c>
      <c r="E4" s="114"/>
      <c r="F4" s="114"/>
      <c r="G4" s="114"/>
      <c r="H4" s="114"/>
      <c r="I4" s="114"/>
      <c r="J4" s="114"/>
      <c r="K4" s="114"/>
      <c r="L4" s="114"/>
      <c r="M4" s="114"/>
      <c r="N4" s="114"/>
      <c r="O4" s="114"/>
      <c r="P4" s="116" t="s">
        <v>616</v>
      </c>
      <c r="Q4" s="116"/>
      <c r="R4" s="116"/>
      <c r="S4" s="116"/>
      <c r="T4" s="116"/>
      <c r="U4" s="116"/>
      <c r="X4" s="67"/>
      <c r="Y4" s="117" t="s">
        <v>47</v>
      </c>
      <c r="Z4" s="117" t="s">
        <v>8</v>
      </c>
      <c r="AA4" s="117" t="s">
        <v>46</v>
      </c>
      <c r="AB4" s="117" t="s">
        <v>45</v>
      </c>
      <c r="AC4" s="117"/>
      <c r="AD4" s="117"/>
      <c r="AE4" s="117"/>
      <c r="AF4" s="117" t="s">
        <v>44</v>
      </c>
      <c r="AG4" s="117"/>
      <c r="AH4" s="117" t="s">
        <v>42</v>
      </c>
      <c r="AI4" s="117"/>
      <c r="AJ4" s="117" t="s">
        <v>43</v>
      </c>
      <c r="AK4" s="117"/>
      <c r="AL4" s="117" t="s">
        <v>41</v>
      </c>
      <c r="AM4" s="117"/>
    </row>
    <row r="5" spans="2:39" ht="17.25" customHeight="1" x14ac:dyDescent="0.25">
      <c r="B5" s="118" t="s">
        <v>3</v>
      </c>
      <c r="C5" s="118"/>
      <c r="D5" s="9"/>
      <c r="G5" s="119" t="s">
        <v>690</v>
      </c>
      <c r="H5" s="119"/>
      <c r="I5" s="119"/>
      <c r="J5" s="119"/>
      <c r="K5" s="119"/>
      <c r="L5" s="119"/>
      <c r="M5" s="119"/>
      <c r="N5" s="119"/>
      <c r="O5" s="119"/>
      <c r="P5" s="119" t="s">
        <v>686</v>
      </c>
      <c r="Q5" s="119"/>
      <c r="R5" s="119"/>
      <c r="S5" s="119"/>
      <c r="T5" s="119"/>
      <c r="U5" s="119"/>
      <c r="X5" s="67"/>
      <c r="Y5" s="117"/>
      <c r="Z5" s="117"/>
      <c r="AA5" s="117"/>
      <c r="AB5" s="117"/>
      <c r="AC5" s="117"/>
      <c r="AD5" s="117"/>
      <c r="AE5" s="117"/>
      <c r="AF5" s="117"/>
      <c r="AG5" s="117"/>
      <c r="AH5" s="117"/>
      <c r="AI5" s="117"/>
      <c r="AJ5" s="117"/>
      <c r="AK5" s="117"/>
      <c r="AL5" s="117"/>
      <c r="AM5" s="117"/>
    </row>
    <row r="6" spans="2:39" ht="5.25" customHeight="1" x14ac:dyDescent="0.25"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1"/>
      <c r="P6" s="63"/>
      <c r="Q6" s="3"/>
      <c r="R6" s="3"/>
      <c r="S6" s="3"/>
      <c r="T6" s="3"/>
      <c r="U6" s="3"/>
      <c r="X6" s="67"/>
      <c r="Y6" s="117"/>
      <c r="Z6" s="117"/>
      <c r="AA6" s="117"/>
      <c r="AB6" s="117"/>
      <c r="AC6" s="117"/>
      <c r="AD6" s="117"/>
      <c r="AE6" s="117"/>
      <c r="AF6" s="117"/>
      <c r="AG6" s="117"/>
      <c r="AH6" s="117"/>
      <c r="AI6" s="117"/>
      <c r="AJ6" s="117"/>
      <c r="AK6" s="117"/>
      <c r="AL6" s="117"/>
      <c r="AM6" s="117"/>
    </row>
    <row r="7" spans="2:39" ht="32.25" customHeight="1" x14ac:dyDescent="0.25">
      <c r="B7" s="120" t="s">
        <v>4</v>
      </c>
      <c r="C7" s="122" t="s">
        <v>5</v>
      </c>
      <c r="D7" s="124" t="s">
        <v>6</v>
      </c>
      <c r="E7" s="125"/>
      <c r="F7" s="120" t="s">
        <v>7</v>
      </c>
      <c r="G7" s="120" t="s">
        <v>8</v>
      </c>
      <c r="H7" s="128" t="s">
        <v>9</v>
      </c>
      <c r="I7" s="128" t="s">
        <v>10</v>
      </c>
      <c r="J7" s="128" t="s">
        <v>11</v>
      </c>
      <c r="K7" s="128" t="s">
        <v>12</v>
      </c>
      <c r="L7" s="136" t="s">
        <v>13</v>
      </c>
      <c r="M7" s="136" t="s">
        <v>14</v>
      </c>
      <c r="N7" s="136" t="s">
        <v>15</v>
      </c>
      <c r="O7" s="137" t="s">
        <v>16</v>
      </c>
      <c r="P7" s="136" t="s">
        <v>17</v>
      </c>
      <c r="Q7" s="120" t="s">
        <v>18</v>
      </c>
      <c r="R7" s="136" t="s">
        <v>19</v>
      </c>
      <c r="S7" s="120" t="s">
        <v>20</v>
      </c>
      <c r="T7" s="120" t="s">
        <v>21</v>
      </c>
      <c r="U7" s="120" t="s">
        <v>22</v>
      </c>
      <c r="X7" s="67"/>
      <c r="Y7" s="117"/>
      <c r="Z7" s="117"/>
      <c r="AA7" s="117"/>
      <c r="AB7" s="70" t="s">
        <v>23</v>
      </c>
      <c r="AC7" s="70" t="s">
        <v>24</v>
      </c>
      <c r="AD7" s="70" t="s">
        <v>25</v>
      </c>
      <c r="AE7" s="70" t="s">
        <v>26</v>
      </c>
      <c r="AF7" s="70" t="s">
        <v>27</v>
      </c>
      <c r="AG7" s="70" t="s">
        <v>26</v>
      </c>
      <c r="AH7" s="70" t="s">
        <v>27</v>
      </c>
      <c r="AI7" s="70" t="s">
        <v>26</v>
      </c>
      <c r="AJ7" s="70" t="s">
        <v>27</v>
      </c>
      <c r="AK7" s="70" t="s">
        <v>26</v>
      </c>
      <c r="AL7" s="70" t="s">
        <v>27</v>
      </c>
      <c r="AM7" s="71" t="s">
        <v>26</v>
      </c>
    </row>
    <row r="8" spans="2:39" ht="32.25" customHeight="1" x14ac:dyDescent="0.25">
      <c r="B8" s="121"/>
      <c r="C8" s="123"/>
      <c r="D8" s="126"/>
      <c r="E8" s="127"/>
      <c r="F8" s="121"/>
      <c r="G8" s="121"/>
      <c r="H8" s="128"/>
      <c r="I8" s="128"/>
      <c r="J8" s="128"/>
      <c r="K8" s="128"/>
      <c r="L8" s="136"/>
      <c r="M8" s="136"/>
      <c r="N8" s="136"/>
      <c r="O8" s="137"/>
      <c r="P8" s="136"/>
      <c r="Q8" s="131"/>
      <c r="R8" s="136"/>
      <c r="S8" s="121"/>
      <c r="T8" s="131"/>
      <c r="U8" s="131"/>
      <c r="W8" s="12"/>
      <c r="X8" s="67"/>
      <c r="Y8" s="72" t="str">
        <f>+D4</f>
        <v>Pháp luật đại cương</v>
      </c>
      <c r="Z8" s="73" t="str">
        <f>+P4</f>
        <v>Nhóm: BAS1221 - 7</v>
      </c>
      <c r="AA8" s="74">
        <f>+$AJ$8+$AL$8+$AH$8</f>
        <v>12</v>
      </c>
      <c r="AB8" s="68">
        <f>COUNTIF($T$9:$T$81,"Khiển trách")</f>
        <v>0</v>
      </c>
      <c r="AC8" s="68">
        <f>COUNTIF($T$9:$T$81,"Cảnh cáo")</f>
        <v>0</v>
      </c>
      <c r="AD8" s="68">
        <f>COUNTIF($T$9:$T$81,"Đình chỉ thi")</f>
        <v>0</v>
      </c>
      <c r="AE8" s="75">
        <f>+($AB$8+$AC$8+$AD$8)/$AA$8*100%</f>
        <v>0</v>
      </c>
      <c r="AF8" s="68">
        <f>SUM(COUNTIF($T$9:$T$79,"Vắng"),COUNTIF($T$9:$T$79,"Vắng có phép"))</f>
        <v>0</v>
      </c>
      <c r="AG8" s="76">
        <f>+$AF$8/$AA$8</f>
        <v>0</v>
      </c>
      <c r="AH8" s="77">
        <f>COUNTIF($X$9:$X$79,"Thi lại")</f>
        <v>12</v>
      </c>
      <c r="AI8" s="76">
        <f>+$AH$8/$AA$8</f>
        <v>1</v>
      </c>
      <c r="AJ8" s="77">
        <f>COUNTIF($X$9:$X$80,"Học lại")</f>
        <v>0</v>
      </c>
      <c r="AK8" s="76">
        <f>+$AJ$8/$AA$8</f>
        <v>0</v>
      </c>
      <c r="AL8" s="68">
        <f>COUNTIF($X$10:$X$80,"Đạt")</f>
        <v>0</v>
      </c>
      <c r="AM8" s="75">
        <f>+$AL$8/$AA$8</f>
        <v>0</v>
      </c>
    </row>
    <row r="9" spans="2:39" ht="14.25" customHeight="1" x14ac:dyDescent="0.25">
      <c r="B9" s="132" t="s">
        <v>28</v>
      </c>
      <c r="C9" s="133"/>
      <c r="D9" s="133"/>
      <c r="E9" s="133"/>
      <c r="F9" s="133"/>
      <c r="G9" s="134"/>
      <c r="H9" s="13">
        <v>10</v>
      </c>
      <c r="I9" s="13">
        <v>10</v>
      </c>
      <c r="J9" s="14"/>
      <c r="K9" s="13">
        <v>20</v>
      </c>
      <c r="L9" s="15"/>
      <c r="M9" s="16"/>
      <c r="N9" s="16"/>
      <c r="O9" s="17"/>
      <c r="P9" s="64">
        <f>100-(H9+I9+J9+K9)</f>
        <v>60</v>
      </c>
      <c r="Q9" s="121"/>
      <c r="R9" s="18"/>
      <c r="S9" s="18"/>
      <c r="T9" s="121"/>
      <c r="U9" s="121"/>
      <c r="X9" s="67"/>
      <c r="Y9" s="78"/>
      <c r="Z9" s="78"/>
      <c r="AA9" s="78"/>
      <c r="AB9" s="78"/>
      <c r="AC9" s="78"/>
      <c r="AD9" s="78"/>
      <c r="AE9" s="78"/>
      <c r="AF9" s="78"/>
      <c r="AG9" s="78"/>
      <c r="AH9" s="78"/>
      <c r="AI9" s="78"/>
      <c r="AJ9" s="78"/>
      <c r="AK9" s="78"/>
      <c r="AL9" s="78"/>
      <c r="AM9" s="78"/>
    </row>
    <row r="10" spans="2:39" ht="19.5" customHeight="1" x14ac:dyDescent="0.25">
      <c r="B10" s="19">
        <v>1</v>
      </c>
      <c r="C10" s="20" t="s">
        <v>618</v>
      </c>
      <c r="D10" s="21" t="s">
        <v>312</v>
      </c>
      <c r="E10" s="22" t="s">
        <v>265</v>
      </c>
      <c r="F10" s="23" t="s">
        <v>248</v>
      </c>
      <c r="G10" s="20" t="s">
        <v>617</v>
      </c>
      <c r="H10" s="24">
        <v>10</v>
      </c>
      <c r="I10" s="24">
        <v>6</v>
      </c>
      <c r="J10" s="24" t="s">
        <v>29</v>
      </c>
      <c r="K10" s="24">
        <v>6</v>
      </c>
      <c r="L10" s="94"/>
      <c r="M10" s="94"/>
      <c r="N10" s="94"/>
      <c r="O10" s="83"/>
      <c r="P10" s="98">
        <v>1.5</v>
      </c>
      <c r="Q10" s="25">
        <f t="shared" ref="Q10:Q21" si="0">ROUND(SUMPRODUCT(H10:P10,$H$9:$P$9)/100,1)</f>
        <v>3.7</v>
      </c>
      <c r="R10" s="26" t="str">
        <f t="shared" ref="R10:R21" si="1"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F</v>
      </c>
      <c r="S10" s="108" t="str">
        <f t="shared" ref="S10:S21" si="2">IF($Q10&lt;4,"Kém",IF(AND($Q10&gt;=4,$Q10&lt;=5.4),"Trung bình yếu",IF(AND($Q10&gt;=5.5,$Q10&lt;=6.9),"Trung bình",IF(AND($Q10&gt;=7,$Q10&lt;=8.4),"Khá",IF(AND($Q10&gt;=8.5,$Q10&lt;=10),"Giỏi","")))))</f>
        <v>Kém</v>
      </c>
      <c r="T10" s="88" t="str">
        <f t="shared" ref="T10:T21" si="3">+IF(OR($H10=0,$I10=0,$J10=0,$K10=0),"Không đủ ĐKDT","")</f>
        <v/>
      </c>
      <c r="U10" s="41" t="s">
        <v>691</v>
      </c>
      <c r="V10" s="3"/>
      <c r="W10" s="28"/>
      <c r="X10" s="100" t="str">
        <f>IF(T10="Không đủ ĐKDT","Học lại",IF(T10="Đình chỉ thi","Học lại",IF(AND(MID(G10,2,2)&lt;"12",T10="Vắng"),"Thi lại",IF(T10="Vắng có phép", "Thi lại",IF(AND((MID(G10,2,2)&lt;"12"),Q10&lt;4.5),"Thi lại",IF(AND((MID(G10,2,2)&lt;"16"),Q10&lt;4),"Học lại",IF(AND((MID(G10,2,2)&gt;"15"),Q10&lt;4),"Thi lại","Đạt")))))))</f>
        <v>Thi lại</v>
      </c>
      <c r="Y10" s="78"/>
      <c r="Z10" s="78"/>
      <c r="AA10" s="78"/>
      <c r="AB10" s="78"/>
      <c r="AC10" s="78"/>
      <c r="AD10" s="78"/>
      <c r="AE10" s="78"/>
      <c r="AF10" s="78"/>
      <c r="AG10" s="78"/>
      <c r="AH10" s="78"/>
      <c r="AI10" s="78"/>
      <c r="AJ10" s="78"/>
      <c r="AK10" s="78"/>
      <c r="AL10" s="78"/>
      <c r="AM10" s="78"/>
    </row>
    <row r="11" spans="2:39" ht="19.5" customHeight="1" x14ac:dyDescent="0.25">
      <c r="B11" s="29">
        <v>2</v>
      </c>
      <c r="C11" s="30" t="s">
        <v>645</v>
      </c>
      <c r="D11" s="31" t="s">
        <v>168</v>
      </c>
      <c r="E11" s="32" t="s">
        <v>165</v>
      </c>
      <c r="F11" s="33" t="s">
        <v>540</v>
      </c>
      <c r="G11" s="30" t="s">
        <v>643</v>
      </c>
      <c r="H11" s="34">
        <v>9</v>
      </c>
      <c r="I11" s="34">
        <v>6</v>
      </c>
      <c r="J11" s="34" t="s">
        <v>29</v>
      </c>
      <c r="K11" s="34">
        <v>6</v>
      </c>
      <c r="L11" s="42"/>
      <c r="M11" s="42"/>
      <c r="N11" s="42"/>
      <c r="O11" s="84"/>
      <c r="P11" s="36">
        <v>0</v>
      </c>
      <c r="Q11" s="37">
        <f t="shared" si="0"/>
        <v>2.7</v>
      </c>
      <c r="R11" s="38" t="str">
        <f t="shared" si="1"/>
        <v>F</v>
      </c>
      <c r="S11" s="39" t="str">
        <f t="shared" si="2"/>
        <v>Kém</v>
      </c>
      <c r="T11" s="40" t="str">
        <f t="shared" si="3"/>
        <v/>
      </c>
      <c r="U11" s="41" t="s">
        <v>691</v>
      </c>
      <c r="V11" s="3"/>
      <c r="W11" s="28"/>
      <c r="X11" s="100" t="str">
        <f t="shared" ref="X11:X21" si="4">IF(T11="Không đủ ĐKDT","Học lại",IF(T11="Đình chỉ thi","Học lại",IF(AND(MID(G11,2,2)&lt;"12",T11="Vắng"),"Thi lại",IF(T11="Vắng có phép", "Thi lại",IF(AND((MID(G11,2,2)&lt;"12"),Q11&lt;4.5),"Thi lại",IF(AND((MID(G11,2,2)&lt;"16"),Q11&lt;4),"Học lại",IF(AND((MID(G11,2,2)&gt;"15"),Q11&lt;4),"Thi lại","Đạt")))))))</f>
        <v>Thi lại</v>
      </c>
      <c r="Y11" s="78"/>
      <c r="Z11" s="78"/>
      <c r="AA11" s="78"/>
      <c r="AB11" s="70"/>
      <c r="AC11" s="70"/>
      <c r="AD11" s="70"/>
      <c r="AE11" s="70"/>
      <c r="AF11" s="69"/>
      <c r="AG11" s="70"/>
      <c r="AH11" s="70"/>
      <c r="AI11" s="70"/>
      <c r="AJ11" s="70"/>
      <c r="AK11" s="70"/>
      <c r="AL11" s="70"/>
      <c r="AM11" s="71"/>
    </row>
    <row r="12" spans="2:39" ht="19.5" customHeight="1" x14ac:dyDescent="0.25">
      <c r="B12" s="29">
        <v>3</v>
      </c>
      <c r="C12" s="30" t="s">
        <v>626</v>
      </c>
      <c r="D12" s="31" t="s">
        <v>103</v>
      </c>
      <c r="E12" s="32" t="s">
        <v>62</v>
      </c>
      <c r="F12" s="33" t="s">
        <v>611</v>
      </c>
      <c r="G12" s="30" t="s">
        <v>617</v>
      </c>
      <c r="H12" s="34">
        <v>10</v>
      </c>
      <c r="I12" s="34">
        <v>6</v>
      </c>
      <c r="J12" s="34" t="s">
        <v>29</v>
      </c>
      <c r="K12" s="34">
        <v>6</v>
      </c>
      <c r="L12" s="42"/>
      <c r="M12" s="42"/>
      <c r="N12" s="42"/>
      <c r="O12" s="84"/>
      <c r="P12" s="36">
        <v>1</v>
      </c>
      <c r="Q12" s="37">
        <f t="shared" si="0"/>
        <v>3.4</v>
      </c>
      <c r="R12" s="38" t="str">
        <f t="shared" si="1"/>
        <v>F</v>
      </c>
      <c r="S12" s="39" t="str">
        <f t="shared" si="2"/>
        <v>Kém</v>
      </c>
      <c r="T12" s="40" t="str">
        <f t="shared" si="3"/>
        <v/>
      </c>
      <c r="U12" s="41" t="s">
        <v>691</v>
      </c>
      <c r="V12" s="3"/>
      <c r="W12" s="28"/>
      <c r="X12" s="100" t="str">
        <f t="shared" si="4"/>
        <v>Thi lại</v>
      </c>
      <c r="Y12" s="79"/>
      <c r="Z12" s="79"/>
      <c r="AA12" s="90"/>
      <c r="AB12" s="69"/>
      <c r="AC12" s="69"/>
      <c r="AD12" s="69"/>
      <c r="AE12" s="80"/>
      <c r="AF12" s="69"/>
      <c r="AG12" s="81"/>
      <c r="AH12" s="82"/>
      <c r="AI12" s="81"/>
      <c r="AJ12" s="82"/>
      <c r="AK12" s="81"/>
      <c r="AL12" s="69"/>
      <c r="AM12" s="80"/>
    </row>
    <row r="13" spans="2:39" ht="19.5" customHeight="1" x14ac:dyDescent="0.25">
      <c r="B13" s="29">
        <v>4</v>
      </c>
      <c r="C13" s="30" t="s">
        <v>651</v>
      </c>
      <c r="D13" s="31" t="s">
        <v>166</v>
      </c>
      <c r="E13" s="32" t="s">
        <v>92</v>
      </c>
      <c r="F13" s="33" t="s">
        <v>652</v>
      </c>
      <c r="G13" s="30" t="s">
        <v>643</v>
      </c>
      <c r="H13" s="34">
        <v>10</v>
      </c>
      <c r="I13" s="34">
        <v>6</v>
      </c>
      <c r="J13" s="34" t="s">
        <v>29</v>
      </c>
      <c r="K13" s="34">
        <v>6</v>
      </c>
      <c r="L13" s="42"/>
      <c r="M13" s="42"/>
      <c r="N13" s="42"/>
      <c r="O13" s="84"/>
      <c r="P13" s="36">
        <v>1</v>
      </c>
      <c r="Q13" s="37">
        <f t="shared" si="0"/>
        <v>3.4</v>
      </c>
      <c r="R13" s="38" t="str">
        <f t="shared" si="1"/>
        <v>F</v>
      </c>
      <c r="S13" s="39" t="str">
        <f t="shared" si="2"/>
        <v>Kém</v>
      </c>
      <c r="T13" s="40" t="str">
        <f t="shared" si="3"/>
        <v/>
      </c>
      <c r="U13" s="41" t="s">
        <v>691</v>
      </c>
      <c r="V13" s="3"/>
      <c r="W13" s="28"/>
      <c r="X13" s="100" t="str">
        <f t="shared" si="4"/>
        <v>Thi lại</v>
      </c>
      <c r="Y13" s="67"/>
      <c r="Z13" s="67"/>
      <c r="AA13" s="67"/>
      <c r="AB13" s="67"/>
      <c r="AC13" s="67"/>
      <c r="AD13" s="67"/>
      <c r="AE13" s="67"/>
      <c r="AF13" s="67"/>
      <c r="AG13" s="67"/>
      <c r="AH13" s="67"/>
      <c r="AI13" s="67"/>
      <c r="AJ13" s="67"/>
      <c r="AK13" s="67"/>
      <c r="AL13" s="67"/>
      <c r="AM13" s="67"/>
    </row>
    <row r="14" spans="2:39" ht="19.5" customHeight="1" x14ac:dyDescent="0.25">
      <c r="B14" s="29">
        <v>5</v>
      </c>
      <c r="C14" s="30" t="s">
        <v>627</v>
      </c>
      <c r="D14" s="31" t="s">
        <v>628</v>
      </c>
      <c r="E14" s="32" t="s">
        <v>143</v>
      </c>
      <c r="F14" s="33" t="s">
        <v>264</v>
      </c>
      <c r="G14" s="30" t="s">
        <v>617</v>
      </c>
      <c r="H14" s="34">
        <v>10</v>
      </c>
      <c r="I14" s="34">
        <v>6</v>
      </c>
      <c r="J14" s="34" t="s">
        <v>29</v>
      </c>
      <c r="K14" s="34">
        <v>6</v>
      </c>
      <c r="L14" s="42"/>
      <c r="M14" s="42"/>
      <c r="N14" s="42"/>
      <c r="O14" s="84"/>
      <c r="P14" s="36">
        <v>1</v>
      </c>
      <c r="Q14" s="37">
        <f t="shared" si="0"/>
        <v>3.4</v>
      </c>
      <c r="R14" s="38" t="str">
        <f t="shared" si="1"/>
        <v>F</v>
      </c>
      <c r="S14" s="39" t="str">
        <f t="shared" si="2"/>
        <v>Kém</v>
      </c>
      <c r="T14" s="40" t="str">
        <f t="shared" si="3"/>
        <v/>
      </c>
      <c r="U14" s="41" t="s">
        <v>691</v>
      </c>
      <c r="V14" s="3"/>
      <c r="W14" s="28"/>
      <c r="X14" s="100" t="str">
        <f t="shared" si="4"/>
        <v>Thi lại</v>
      </c>
      <c r="Y14" s="67"/>
      <c r="Z14" s="67"/>
      <c r="AA14" s="67"/>
      <c r="AB14" s="67"/>
      <c r="AC14" s="67"/>
      <c r="AD14" s="67"/>
      <c r="AE14" s="67"/>
      <c r="AF14" s="67"/>
      <c r="AG14" s="67"/>
      <c r="AH14" s="67"/>
      <c r="AI14" s="67"/>
      <c r="AJ14" s="67"/>
      <c r="AK14" s="67"/>
      <c r="AL14" s="67"/>
      <c r="AM14" s="67"/>
    </row>
    <row r="15" spans="2:39" ht="19.5" customHeight="1" x14ac:dyDescent="0.25">
      <c r="B15" s="29">
        <v>6</v>
      </c>
      <c r="C15" s="30" t="s">
        <v>629</v>
      </c>
      <c r="D15" s="31" t="s">
        <v>363</v>
      </c>
      <c r="E15" s="32" t="s">
        <v>70</v>
      </c>
      <c r="F15" s="33" t="s">
        <v>261</v>
      </c>
      <c r="G15" s="30" t="s">
        <v>617</v>
      </c>
      <c r="H15" s="34">
        <v>6</v>
      </c>
      <c r="I15" s="34">
        <v>6</v>
      </c>
      <c r="J15" s="34" t="s">
        <v>29</v>
      </c>
      <c r="K15" s="34">
        <v>6</v>
      </c>
      <c r="L15" s="42"/>
      <c r="M15" s="42"/>
      <c r="N15" s="42"/>
      <c r="O15" s="84"/>
      <c r="P15" s="36">
        <v>0</v>
      </c>
      <c r="Q15" s="37">
        <f t="shared" si="0"/>
        <v>2.4</v>
      </c>
      <c r="R15" s="38" t="str">
        <f t="shared" si="1"/>
        <v>F</v>
      </c>
      <c r="S15" s="39" t="str">
        <f t="shared" si="2"/>
        <v>Kém</v>
      </c>
      <c r="T15" s="40" t="str">
        <f t="shared" si="3"/>
        <v/>
      </c>
      <c r="U15" s="41" t="s">
        <v>691</v>
      </c>
      <c r="V15" s="3"/>
      <c r="W15" s="28"/>
      <c r="X15" s="100" t="str">
        <f t="shared" si="4"/>
        <v>Thi lại</v>
      </c>
      <c r="Y15" s="67"/>
      <c r="Z15" s="67"/>
      <c r="AA15" s="67"/>
      <c r="AB15" s="67"/>
      <c r="AC15" s="67"/>
      <c r="AD15" s="67"/>
      <c r="AE15" s="67"/>
      <c r="AF15" s="67"/>
      <c r="AG15" s="67"/>
      <c r="AH15" s="67"/>
      <c r="AI15" s="67"/>
      <c r="AJ15" s="67"/>
      <c r="AK15" s="67"/>
      <c r="AL15" s="67"/>
      <c r="AM15" s="67"/>
    </row>
    <row r="16" spans="2:39" ht="19.5" customHeight="1" x14ac:dyDescent="0.25">
      <c r="B16" s="29">
        <v>7</v>
      </c>
      <c r="C16" s="30" t="s">
        <v>637</v>
      </c>
      <c r="D16" s="31" t="s">
        <v>275</v>
      </c>
      <c r="E16" s="32" t="s">
        <v>178</v>
      </c>
      <c r="F16" s="33" t="s">
        <v>638</v>
      </c>
      <c r="G16" s="30" t="s">
        <v>617</v>
      </c>
      <c r="H16" s="34">
        <v>6</v>
      </c>
      <c r="I16" s="34">
        <v>6</v>
      </c>
      <c r="J16" s="34" t="s">
        <v>29</v>
      </c>
      <c r="K16" s="34">
        <v>6</v>
      </c>
      <c r="L16" s="42"/>
      <c r="M16" s="42"/>
      <c r="N16" s="42"/>
      <c r="O16" s="84"/>
      <c r="P16" s="36">
        <v>1</v>
      </c>
      <c r="Q16" s="37">
        <f t="shared" si="0"/>
        <v>3</v>
      </c>
      <c r="R16" s="38" t="str">
        <f t="shared" si="1"/>
        <v>F</v>
      </c>
      <c r="S16" s="39" t="str">
        <f t="shared" si="2"/>
        <v>Kém</v>
      </c>
      <c r="T16" s="40" t="str">
        <f t="shared" si="3"/>
        <v/>
      </c>
      <c r="U16" s="41" t="s">
        <v>691</v>
      </c>
      <c r="V16" s="3"/>
      <c r="W16" s="28"/>
      <c r="X16" s="100" t="str">
        <f t="shared" si="4"/>
        <v>Thi lại</v>
      </c>
      <c r="Y16" s="67"/>
      <c r="Z16" s="67"/>
      <c r="AA16" s="67"/>
      <c r="AB16" s="67"/>
      <c r="AC16" s="67"/>
      <c r="AD16" s="67"/>
      <c r="AE16" s="67"/>
      <c r="AF16" s="67"/>
      <c r="AG16" s="67"/>
      <c r="AH16" s="67"/>
      <c r="AI16" s="67"/>
      <c r="AJ16" s="67"/>
      <c r="AK16" s="67"/>
      <c r="AL16" s="67"/>
      <c r="AM16" s="67"/>
    </row>
    <row r="17" spans="1:39" ht="19.5" customHeight="1" x14ac:dyDescent="0.25">
      <c r="B17" s="29">
        <v>8</v>
      </c>
      <c r="C17" s="30" t="s">
        <v>640</v>
      </c>
      <c r="D17" s="31" t="s">
        <v>61</v>
      </c>
      <c r="E17" s="32" t="s">
        <v>109</v>
      </c>
      <c r="F17" s="33" t="s">
        <v>388</v>
      </c>
      <c r="G17" s="30" t="s">
        <v>617</v>
      </c>
      <c r="H17" s="34">
        <v>9</v>
      </c>
      <c r="I17" s="34">
        <v>6</v>
      </c>
      <c r="J17" s="34" t="s">
        <v>29</v>
      </c>
      <c r="K17" s="34">
        <v>6</v>
      </c>
      <c r="L17" s="35"/>
      <c r="M17" s="42"/>
      <c r="N17" s="42"/>
      <c r="O17" s="84"/>
      <c r="P17" s="36">
        <v>0</v>
      </c>
      <c r="Q17" s="37">
        <f t="shared" si="0"/>
        <v>2.7</v>
      </c>
      <c r="R17" s="38" t="str">
        <f t="shared" si="1"/>
        <v>F</v>
      </c>
      <c r="S17" s="39" t="str">
        <f t="shared" si="2"/>
        <v>Kém</v>
      </c>
      <c r="T17" s="40" t="str">
        <f t="shared" si="3"/>
        <v/>
      </c>
      <c r="U17" s="41" t="s">
        <v>691</v>
      </c>
      <c r="V17" s="3"/>
      <c r="W17" s="28"/>
      <c r="X17" s="100" t="str">
        <f t="shared" si="4"/>
        <v>Thi lại</v>
      </c>
      <c r="Y17" s="67"/>
      <c r="Z17" s="67"/>
      <c r="AA17" s="67"/>
      <c r="AB17" s="67"/>
      <c r="AC17" s="67"/>
      <c r="AD17" s="67"/>
      <c r="AE17" s="67"/>
      <c r="AF17" s="67"/>
      <c r="AG17" s="67"/>
      <c r="AH17" s="67"/>
      <c r="AI17" s="67"/>
      <c r="AJ17" s="67"/>
      <c r="AK17" s="67"/>
      <c r="AL17" s="67"/>
      <c r="AM17" s="67"/>
    </row>
    <row r="18" spans="1:39" ht="19.5" customHeight="1" x14ac:dyDescent="0.25">
      <c r="B18" s="29">
        <v>9</v>
      </c>
      <c r="C18" s="30" t="s">
        <v>662</v>
      </c>
      <c r="D18" s="31" t="s">
        <v>177</v>
      </c>
      <c r="E18" s="32" t="s">
        <v>109</v>
      </c>
      <c r="F18" s="33" t="s">
        <v>286</v>
      </c>
      <c r="G18" s="30" t="s">
        <v>643</v>
      </c>
      <c r="H18" s="34">
        <v>10</v>
      </c>
      <c r="I18" s="34">
        <v>6</v>
      </c>
      <c r="J18" s="34" t="s">
        <v>29</v>
      </c>
      <c r="K18" s="34">
        <v>6</v>
      </c>
      <c r="L18" s="42"/>
      <c r="M18" s="42"/>
      <c r="N18" s="42"/>
      <c r="O18" s="84"/>
      <c r="P18" s="36">
        <v>1</v>
      </c>
      <c r="Q18" s="37">
        <f t="shared" si="0"/>
        <v>3.4</v>
      </c>
      <c r="R18" s="38" t="str">
        <f t="shared" si="1"/>
        <v>F</v>
      </c>
      <c r="S18" s="39" t="str">
        <f t="shared" si="2"/>
        <v>Kém</v>
      </c>
      <c r="T18" s="40" t="str">
        <f t="shared" si="3"/>
        <v/>
      </c>
      <c r="U18" s="41" t="s">
        <v>691</v>
      </c>
      <c r="V18" s="3"/>
      <c r="W18" s="28"/>
      <c r="X18" s="100" t="str">
        <f t="shared" si="4"/>
        <v>Thi lại</v>
      </c>
      <c r="Y18" s="67"/>
      <c r="Z18" s="67"/>
      <c r="AA18" s="67"/>
      <c r="AB18" s="67"/>
      <c r="AC18" s="67"/>
      <c r="AD18" s="67"/>
      <c r="AE18" s="67"/>
      <c r="AF18" s="67"/>
      <c r="AG18" s="67"/>
      <c r="AH18" s="67"/>
      <c r="AI18" s="67"/>
      <c r="AJ18" s="67"/>
      <c r="AK18" s="67"/>
      <c r="AL18" s="67"/>
      <c r="AM18" s="67"/>
    </row>
    <row r="19" spans="1:39" ht="19.5" customHeight="1" x14ac:dyDescent="0.25">
      <c r="B19" s="29">
        <v>10</v>
      </c>
      <c r="C19" s="30" t="s">
        <v>641</v>
      </c>
      <c r="D19" s="31" t="s">
        <v>642</v>
      </c>
      <c r="E19" s="32" t="s">
        <v>109</v>
      </c>
      <c r="F19" s="33" t="s">
        <v>502</v>
      </c>
      <c r="G19" s="30" t="s">
        <v>617</v>
      </c>
      <c r="H19" s="34">
        <v>10</v>
      </c>
      <c r="I19" s="34">
        <v>6</v>
      </c>
      <c r="J19" s="34" t="s">
        <v>29</v>
      </c>
      <c r="K19" s="34">
        <v>6</v>
      </c>
      <c r="L19" s="42"/>
      <c r="M19" s="42"/>
      <c r="N19" s="42"/>
      <c r="O19" s="84"/>
      <c r="P19" s="36">
        <v>1.5</v>
      </c>
      <c r="Q19" s="37">
        <f t="shared" si="0"/>
        <v>3.7</v>
      </c>
      <c r="R19" s="38" t="str">
        <f t="shared" si="1"/>
        <v>F</v>
      </c>
      <c r="S19" s="39" t="str">
        <f t="shared" si="2"/>
        <v>Kém</v>
      </c>
      <c r="T19" s="40" t="str">
        <f t="shared" si="3"/>
        <v/>
      </c>
      <c r="U19" s="41" t="s">
        <v>691</v>
      </c>
      <c r="V19" s="3"/>
      <c r="W19" s="28"/>
      <c r="X19" s="100" t="str">
        <f t="shared" si="4"/>
        <v>Thi lại</v>
      </c>
      <c r="Y19" s="67"/>
      <c r="Z19" s="67"/>
      <c r="AA19" s="67"/>
      <c r="AB19" s="67"/>
      <c r="AC19" s="67"/>
      <c r="AD19" s="67"/>
      <c r="AE19" s="67"/>
      <c r="AF19" s="67"/>
      <c r="AG19" s="67"/>
      <c r="AH19" s="67"/>
      <c r="AI19" s="67"/>
      <c r="AJ19" s="67"/>
      <c r="AK19" s="67"/>
      <c r="AL19" s="67"/>
      <c r="AM19" s="67"/>
    </row>
    <row r="20" spans="1:39" ht="19.5" customHeight="1" x14ac:dyDescent="0.25">
      <c r="B20" s="29">
        <v>11</v>
      </c>
      <c r="C20" s="30" t="s">
        <v>663</v>
      </c>
      <c r="D20" s="31" t="s">
        <v>328</v>
      </c>
      <c r="E20" s="32" t="s">
        <v>188</v>
      </c>
      <c r="F20" s="33" t="s">
        <v>247</v>
      </c>
      <c r="G20" s="30" t="s">
        <v>643</v>
      </c>
      <c r="H20" s="34">
        <v>9</v>
      </c>
      <c r="I20" s="34">
        <v>6</v>
      </c>
      <c r="J20" s="34" t="s">
        <v>29</v>
      </c>
      <c r="K20" s="34">
        <v>6</v>
      </c>
      <c r="L20" s="42"/>
      <c r="M20" s="42"/>
      <c r="N20" s="42"/>
      <c r="O20" s="84"/>
      <c r="P20" s="36">
        <v>1.5</v>
      </c>
      <c r="Q20" s="37">
        <f t="shared" si="0"/>
        <v>3.6</v>
      </c>
      <c r="R20" s="38" t="str">
        <f t="shared" si="1"/>
        <v>F</v>
      </c>
      <c r="S20" s="39" t="str">
        <f t="shared" si="2"/>
        <v>Kém</v>
      </c>
      <c r="T20" s="40" t="str">
        <f t="shared" si="3"/>
        <v/>
      </c>
      <c r="U20" s="41" t="s">
        <v>691</v>
      </c>
      <c r="V20" s="3"/>
      <c r="W20" s="28"/>
      <c r="X20" s="100" t="str">
        <f t="shared" si="4"/>
        <v>Thi lại</v>
      </c>
      <c r="Y20" s="67"/>
      <c r="Z20" s="67"/>
      <c r="AA20" s="67"/>
      <c r="AB20" s="67"/>
      <c r="AC20" s="67"/>
      <c r="AD20" s="67"/>
      <c r="AE20" s="67"/>
      <c r="AF20" s="67"/>
      <c r="AG20" s="67"/>
      <c r="AH20" s="67"/>
      <c r="AI20" s="67"/>
      <c r="AJ20" s="67"/>
      <c r="AK20" s="67"/>
      <c r="AL20" s="67"/>
      <c r="AM20" s="67"/>
    </row>
    <row r="21" spans="1:39" ht="19.5" customHeight="1" x14ac:dyDescent="0.25">
      <c r="B21" s="29">
        <v>12</v>
      </c>
      <c r="C21" s="30" t="s">
        <v>664</v>
      </c>
      <c r="D21" s="31" t="s">
        <v>100</v>
      </c>
      <c r="E21" s="32" t="s">
        <v>163</v>
      </c>
      <c r="F21" s="33" t="s">
        <v>430</v>
      </c>
      <c r="G21" s="30" t="s">
        <v>643</v>
      </c>
      <c r="H21" s="34">
        <v>8</v>
      </c>
      <c r="I21" s="34">
        <v>6</v>
      </c>
      <c r="J21" s="34" t="s">
        <v>29</v>
      </c>
      <c r="K21" s="34">
        <v>6</v>
      </c>
      <c r="L21" s="42"/>
      <c r="M21" s="42"/>
      <c r="N21" s="42"/>
      <c r="O21" s="84"/>
      <c r="P21" s="36">
        <v>0</v>
      </c>
      <c r="Q21" s="37">
        <f t="shared" si="0"/>
        <v>2.6</v>
      </c>
      <c r="R21" s="38" t="str">
        <f t="shared" si="1"/>
        <v>F</v>
      </c>
      <c r="S21" s="39" t="str">
        <f t="shared" si="2"/>
        <v>Kém</v>
      </c>
      <c r="T21" s="40" t="str">
        <f t="shared" si="3"/>
        <v/>
      </c>
      <c r="U21" s="41" t="s">
        <v>691</v>
      </c>
      <c r="V21" s="3"/>
      <c r="W21" s="28"/>
      <c r="X21" s="100" t="str">
        <f t="shared" si="4"/>
        <v>Thi lại</v>
      </c>
      <c r="Y21" s="67"/>
      <c r="Z21" s="67"/>
      <c r="AA21" s="67"/>
      <c r="AB21" s="67"/>
      <c r="AC21" s="67"/>
      <c r="AD21" s="67"/>
      <c r="AE21" s="67"/>
      <c r="AF21" s="67"/>
      <c r="AG21" s="67"/>
      <c r="AH21" s="67"/>
      <c r="AI21" s="67"/>
      <c r="AJ21" s="67"/>
      <c r="AK21" s="67"/>
      <c r="AL21" s="67"/>
      <c r="AM21" s="67"/>
    </row>
    <row r="22" spans="1:39" ht="16.5" x14ac:dyDescent="0.25">
      <c r="A22" s="2"/>
      <c r="B22" s="43"/>
      <c r="C22" s="44"/>
      <c r="D22" s="44"/>
      <c r="E22" s="45"/>
      <c r="F22" s="45"/>
      <c r="G22" s="45"/>
      <c r="H22" s="46"/>
      <c r="I22" s="47"/>
      <c r="J22" s="47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3"/>
    </row>
    <row r="23" spans="1:39" ht="16.5" hidden="1" x14ac:dyDescent="0.25">
      <c r="A23" s="2"/>
      <c r="B23" s="135" t="s">
        <v>30</v>
      </c>
      <c r="C23" s="135"/>
      <c r="D23" s="44"/>
      <c r="E23" s="45"/>
      <c r="F23" s="45"/>
      <c r="G23" s="45"/>
      <c r="H23" s="46"/>
      <c r="I23" s="47"/>
      <c r="J23" s="47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3"/>
    </row>
    <row r="24" spans="1:39" hidden="1" x14ac:dyDescent="0.25">
      <c r="A24" s="2"/>
      <c r="B24" s="49" t="s">
        <v>31</v>
      </c>
      <c r="C24" s="49"/>
      <c r="D24" s="50">
        <f>+$AA$8</f>
        <v>12</v>
      </c>
      <c r="E24" s="51" t="s">
        <v>32</v>
      </c>
      <c r="F24" s="142" t="s">
        <v>33</v>
      </c>
      <c r="G24" s="142"/>
      <c r="H24" s="142"/>
      <c r="I24" s="142"/>
      <c r="J24" s="142"/>
      <c r="K24" s="142"/>
      <c r="L24" s="142"/>
      <c r="M24" s="142"/>
      <c r="N24" s="142"/>
      <c r="O24" s="142"/>
      <c r="P24" s="52">
        <f>$AA$8 -COUNTIF($T$9:$T$211,"Vắng") -COUNTIF($T$9:$T$211,"Vắng có phép") - COUNTIF($T$9:$T$211,"Đình chỉ thi") - COUNTIF($T$9:$T$211,"Không đủ ĐKDT")</f>
        <v>12</v>
      </c>
      <c r="Q24" s="52"/>
      <c r="R24" s="52"/>
      <c r="S24" s="53"/>
      <c r="T24" s="54" t="s">
        <v>32</v>
      </c>
      <c r="U24" s="53"/>
      <c r="V24" s="3"/>
    </row>
    <row r="25" spans="1:39" hidden="1" x14ac:dyDescent="0.25">
      <c r="A25" s="2"/>
      <c r="B25" s="49" t="s">
        <v>34</v>
      </c>
      <c r="C25" s="49"/>
      <c r="D25" s="50">
        <f>+$AL$8</f>
        <v>0</v>
      </c>
      <c r="E25" s="51" t="s">
        <v>32</v>
      </c>
      <c r="F25" s="142" t="s">
        <v>35</v>
      </c>
      <c r="G25" s="142"/>
      <c r="H25" s="142"/>
      <c r="I25" s="142"/>
      <c r="J25" s="142"/>
      <c r="K25" s="142"/>
      <c r="L25" s="142"/>
      <c r="M25" s="142"/>
      <c r="N25" s="142"/>
      <c r="O25" s="142"/>
      <c r="P25" s="55">
        <f>COUNTIF($T$9:$T$87,"Vắng")</f>
        <v>0</v>
      </c>
      <c r="Q25" s="55"/>
      <c r="R25" s="55"/>
      <c r="S25" s="56"/>
      <c r="T25" s="54" t="s">
        <v>32</v>
      </c>
      <c r="U25" s="56"/>
      <c r="V25" s="3"/>
    </row>
    <row r="26" spans="1:39" hidden="1" x14ac:dyDescent="0.25">
      <c r="A26" s="2"/>
      <c r="B26" s="49" t="s">
        <v>48</v>
      </c>
      <c r="C26" s="49"/>
      <c r="D26" s="65">
        <f>COUNTIF(X10:X21,"Học lại")</f>
        <v>0</v>
      </c>
      <c r="E26" s="51" t="s">
        <v>32</v>
      </c>
      <c r="F26" s="142" t="s">
        <v>49</v>
      </c>
      <c r="G26" s="142"/>
      <c r="H26" s="142"/>
      <c r="I26" s="142"/>
      <c r="J26" s="142"/>
      <c r="K26" s="142"/>
      <c r="L26" s="142"/>
      <c r="M26" s="142"/>
      <c r="N26" s="142"/>
      <c r="O26" s="142"/>
      <c r="P26" s="52">
        <f>COUNTIF($T$9:$T$87,"Vắng có phép")</f>
        <v>0</v>
      </c>
      <c r="Q26" s="52"/>
      <c r="R26" s="52"/>
      <c r="S26" s="53"/>
      <c r="T26" s="54" t="s">
        <v>32</v>
      </c>
      <c r="U26" s="53"/>
      <c r="V26" s="3"/>
    </row>
    <row r="27" spans="1:39" ht="16.5" hidden="1" x14ac:dyDescent="0.25">
      <c r="A27" s="2"/>
      <c r="B27" s="43"/>
      <c r="C27" s="44"/>
      <c r="D27" s="44"/>
      <c r="E27" s="45"/>
      <c r="F27" s="45"/>
      <c r="G27" s="45"/>
      <c r="H27" s="46"/>
      <c r="I27" s="47"/>
      <c r="J27" s="47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3"/>
    </row>
    <row r="28" spans="1:39" hidden="1" x14ac:dyDescent="0.25">
      <c r="B28" s="85" t="s">
        <v>50</v>
      </c>
      <c r="C28" s="85"/>
      <c r="D28" s="86">
        <f>COUNTIF(X10:X21,"Thi lại")</f>
        <v>12</v>
      </c>
      <c r="E28" s="87" t="s">
        <v>32</v>
      </c>
      <c r="F28" s="3"/>
      <c r="G28" s="3"/>
      <c r="H28" s="3"/>
      <c r="I28" s="3"/>
      <c r="J28" s="143"/>
      <c r="K28" s="143"/>
      <c r="L28" s="143"/>
      <c r="M28" s="143"/>
      <c r="N28" s="143"/>
      <c r="O28" s="143"/>
      <c r="P28" s="143"/>
      <c r="Q28" s="143"/>
      <c r="R28" s="143"/>
      <c r="S28" s="143"/>
      <c r="T28" s="143"/>
      <c r="U28" s="143"/>
      <c r="V28" s="3"/>
    </row>
    <row r="29" spans="1:39" hidden="1" x14ac:dyDescent="0.25">
      <c r="B29" s="85"/>
      <c r="C29" s="85"/>
      <c r="D29" s="86"/>
      <c r="E29" s="87"/>
      <c r="F29" s="3"/>
      <c r="G29" s="3"/>
      <c r="H29" s="3"/>
      <c r="I29" s="3"/>
      <c r="J29" s="143" t="s">
        <v>673</v>
      </c>
      <c r="K29" s="143"/>
      <c r="L29" s="143"/>
      <c r="M29" s="143"/>
      <c r="N29" s="143"/>
      <c r="O29" s="143"/>
      <c r="P29" s="143"/>
      <c r="Q29" s="143"/>
      <c r="R29" s="143"/>
      <c r="S29" s="143"/>
      <c r="T29" s="143"/>
      <c r="U29" s="143"/>
      <c r="V29" s="3"/>
    </row>
    <row r="30" spans="1:39" hidden="1" x14ac:dyDescent="0.25">
      <c r="A30" s="57"/>
      <c r="B30" s="129" t="s">
        <v>36</v>
      </c>
      <c r="C30" s="129"/>
      <c r="D30" s="129"/>
      <c r="E30" s="129"/>
      <c r="F30" s="129"/>
      <c r="G30" s="129"/>
      <c r="H30" s="129"/>
      <c r="I30" s="58"/>
      <c r="J30" s="144" t="s">
        <v>37</v>
      </c>
      <c r="K30" s="144"/>
      <c r="L30" s="144"/>
      <c r="M30" s="144"/>
      <c r="N30" s="144"/>
      <c r="O30" s="144"/>
      <c r="P30" s="144"/>
      <c r="Q30" s="144"/>
      <c r="R30" s="144"/>
      <c r="S30" s="144"/>
      <c r="T30" s="144"/>
      <c r="U30" s="144"/>
      <c r="V30" s="3"/>
    </row>
    <row r="31" spans="1:39" hidden="1" x14ac:dyDescent="0.25">
      <c r="A31" s="2"/>
      <c r="B31" s="43"/>
      <c r="C31" s="59"/>
      <c r="D31" s="59"/>
      <c r="E31" s="60"/>
      <c r="F31" s="60"/>
      <c r="G31" s="60"/>
      <c r="H31" s="61"/>
      <c r="I31" s="62"/>
      <c r="J31" s="62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</row>
    <row r="32" spans="1:39" s="2" customFormat="1" hidden="1" x14ac:dyDescent="0.25">
      <c r="B32" s="129" t="s">
        <v>38</v>
      </c>
      <c r="C32" s="129"/>
      <c r="D32" s="130" t="s">
        <v>679</v>
      </c>
      <c r="E32" s="130"/>
      <c r="F32" s="130"/>
      <c r="G32" s="130"/>
      <c r="H32" s="130"/>
      <c r="I32" s="62"/>
      <c r="J32" s="62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3"/>
      <c r="X32" s="66"/>
      <c r="Y32" s="66"/>
      <c r="Z32" s="66"/>
      <c r="AA32" s="66"/>
      <c r="AB32" s="66"/>
      <c r="AC32" s="66"/>
      <c r="AD32" s="66"/>
      <c r="AE32" s="66"/>
      <c r="AF32" s="66"/>
      <c r="AG32" s="66"/>
      <c r="AH32" s="66"/>
      <c r="AI32" s="66"/>
      <c r="AJ32" s="66"/>
      <c r="AK32" s="66"/>
      <c r="AL32" s="66"/>
      <c r="AM32" s="66"/>
    </row>
    <row r="33" spans="1:39" s="2" customFormat="1" hidden="1" x14ac:dyDescent="0.25">
      <c r="A33" s="1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X33" s="66"/>
      <c r="Y33" s="66"/>
      <c r="Z33" s="66"/>
      <c r="AA33" s="66"/>
      <c r="AB33" s="66"/>
      <c r="AC33" s="66"/>
      <c r="AD33" s="66"/>
      <c r="AE33" s="66"/>
      <c r="AF33" s="66"/>
      <c r="AG33" s="66"/>
      <c r="AH33" s="66"/>
      <c r="AI33" s="66"/>
      <c r="AJ33" s="66"/>
      <c r="AK33" s="66"/>
      <c r="AL33" s="66"/>
      <c r="AM33" s="66"/>
    </row>
    <row r="34" spans="1:39" s="2" customFormat="1" hidden="1" x14ac:dyDescent="0.25">
      <c r="A34" s="1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X34" s="66"/>
      <c r="Y34" s="66"/>
      <c r="Z34" s="66"/>
      <c r="AA34" s="66"/>
      <c r="AB34" s="66"/>
      <c r="AC34" s="66"/>
      <c r="AD34" s="66"/>
      <c r="AE34" s="66"/>
      <c r="AF34" s="66"/>
      <c r="AG34" s="66"/>
      <c r="AH34" s="66"/>
      <c r="AI34" s="66"/>
      <c r="AJ34" s="66"/>
      <c r="AK34" s="66"/>
      <c r="AL34" s="66"/>
      <c r="AM34" s="66"/>
    </row>
    <row r="35" spans="1:39" s="2" customFormat="1" hidden="1" x14ac:dyDescent="0.25">
      <c r="A35" s="1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X35" s="66"/>
      <c r="Y35" s="66"/>
      <c r="Z35" s="66"/>
      <c r="AA35" s="66"/>
      <c r="AB35" s="66"/>
      <c r="AC35" s="66"/>
      <c r="AD35" s="66"/>
      <c r="AE35" s="66"/>
      <c r="AF35" s="66"/>
      <c r="AG35" s="66"/>
      <c r="AH35" s="66"/>
      <c r="AI35" s="66"/>
      <c r="AJ35" s="66"/>
      <c r="AK35" s="66"/>
      <c r="AL35" s="66"/>
      <c r="AM35" s="66"/>
    </row>
    <row r="36" spans="1:39" s="2" customFormat="1" hidden="1" x14ac:dyDescent="0.25">
      <c r="A36" s="1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X36" s="66"/>
      <c r="Y36" s="66"/>
      <c r="Z36" s="66"/>
      <c r="AA36" s="66"/>
      <c r="AB36" s="66"/>
      <c r="AC36" s="66"/>
      <c r="AD36" s="66"/>
      <c r="AE36" s="66"/>
      <c r="AF36" s="66"/>
      <c r="AG36" s="66"/>
      <c r="AH36" s="66"/>
      <c r="AI36" s="66"/>
      <c r="AJ36" s="66"/>
      <c r="AK36" s="66"/>
      <c r="AL36" s="66"/>
      <c r="AM36" s="66"/>
    </row>
    <row r="37" spans="1:39" s="2" customFormat="1" hidden="1" x14ac:dyDescent="0.25">
      <c r="A37" s="1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X37" s="66"/>
      <c r="Y37" s="66"/>
      <c r="Z37" s="66"/>
      <c r="AA37" s="66"/>
      <c r="AB37" s="66"/>
      <c r="AC37" s="66"/>
      <c r="AD37" s="66"/>
      <c r="AE37" s="66"/>
      <c r="AF37" s="66"/>
      <c r="AG37" s="66"/>
      <c r="AH37" s="66"/>
      <c r="AI37" s="66"/>
      <c r="AJ37" s="66"/>
      <c r="AK37" s="66"/>
      <c r="AL37" s="66"/>
      <c r="AM37" s="66"/>
    </row>
    <row r="38" spans="1:39" s="2" customFormat="1" hidden="1" x14ac:dyDescent="0.25">
      <c r="A38" s="1"/>
      <c r="B38" s="140" t="s">
        <v>672</v>
      </c>
      <c r="C38" s="140"/>
      <c r="D38" s="140" t="s">
        <v>675</v>
      </c>
      <c r="E38" s="140"/>
      <c r="F38" s="140"/>
      <c r="G38" s="140"/>
      <c r="H38" s="140"/>
      <c r="I38" s="140"/>
      <c r="J38" s="140" t="s">
        <v>39</v>
      </c>
      <c r="K38" s="140"/>
      <c r="L38" s="140"/>
      <c r="M38" s="140"/>
      <c r="N38" s="140"/>
      <c r="O38" s="140"/>
      <c r="P38" s="140"/>
      <c r="Q38" s="140"/>
      <c r="R38" s="140"/>
      <c r="S38" s="140"/>
      <c r="T38" s="140"/>
      <c r="U38" s="140"/>
      <c r="V38" s="3"/>
      <c r="X38" s="66"/>
      <c r="Y38" s="66"/>
      <c r="Z38" s="66"/>
      <c r="AA38" s="66"/>
      <c r="AB38" s="66"/>
      <c r="AC38" s="66"/>
      <c r="AD38" s="66"/>
      <c r="AE38" s="66"/>
      <c r="AF38" s="66"/>
      <c r="AG38" s="66"/>
      <c r="AH38" s="66"/>
      <c r="AI38" s="66"/>
      <c r="AJ38" s="66"/>
      <c r="AK38" s="66"/>
      <c r="AL38" s="66"/>
      <c r="AM38" s="66"/>
    </row>
    <row r="39" spans="1:39" s="2" customFormat="1" x14ac:dyDescent="0.25">
      <c r="A39" s="1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X39" s="66"/>
      <c r="Y39" s="66"/>
      <c r="Z39" s="66"/>
      <c r="AA39" s="66"/>
      <c r="AB39" s="66"/>
      <c r="AC39" s="66"/>
      <c r="AD39" s="66"/>
      <c r="AE39" s="66"/>
      <c r="AF39" s="66"/>
      <c r="AG39" s="66"/>
      <c r="AH39" s="66"/>
      <c r="AI39" s="66"/>
      <c r="AJ39" s="66"/>
      <c r="AK39" s="66"/>
      <c r="AL39" s="66"/>
      <c r="AM39" s="66"/>
    </row>
    <row r="40" spans="1:39" s="2" customFormat="1" x14ac:dyDescent="0.25">
      <c r="A40" s="1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X40" s="66"/>
      <c r="Y40" s="66"/>
      <c r="Z40" s="66"/>
      <c r="AA40" s="66"/>
      <c r="AB40" s="66"/>
      <c r="AC40" s="66"/>
      <c r="AD40" s="66"/>
      <c r="AE40" s="66"/>
      <c r="AF40" s="66"/>
      <c r="AG40" s="66"/>
      <c r="AH40" s="66"/>
      <c r="AI40" s="66"/>
      <c r="AJ40" s="66"/>
      <c r="AK40" s="66"/>
      <c r="AL40" s="66"/>
      <c r="AM40" s="66"/>
    </row>
    <row r="41" spans="1:39" s="2" customFormat="1" ht="32.25" customHeight="1" x14ac:dyDescent="0.25">
      <c r="A41" s="1"/>
      <c r="B41" s="129" t="s">
        <v>40</v>
      </c>
      <c r="C41" s="129"/>
      <c r="D41" s="129"/>
      <c r="E41" s="129"/>
      <c r="F41" s="129"/>
      <c r="G41" s="129"/>
      <c r="H41" s="129"/>
      <c r="I41" s="58"/>
      <c r="J41" s="138" t="s">
        <v>82</v>
      </c>
      <c r="K41" s="144"/>
      <c r="L41" s="144"/>
      <c r="M41" s="144"/>
      <c r="N41" s="144"/>
      <c r="O41" s="144"/>
      <c r="P41" s="144"/>
      <c r="Q41" s="144"/>
      <c r="R41" s="144"/>
      <c r="S41" s="144"/>
      <c r="T41" s="144"/>
      <c r="U41" s="144"/>
      <c r="V41" s="3"/>
      <c r="X41" s="66"/>
      <c r="Y41" s="66"/>
      <c r="Z41" s="66"/>
      <c r="AA41" s="66"/>
      <c r="AB41" s="66"/>
      <c r="AC41" s="66"/>
      <c r="AD41" s="66"/>
      <c r="AE41" s="66"/>
      <c r="AF41" s="66"/>
      <c r="AG41" s="66"/>
      <c r="AH41" s="66"/>
      <c r="AI41" s="66"/>
      <c r="AJ41" s="66"/>
      <c r="AK41" s="66"/>
      <c r="AL41" s="66"/>
      <c r="AM41" s="66"/>
    </row>
    <row r="42" spans="1:39" s="2" customFormat="1" x14ac:dyDescent="0.25">
      <c r="A42" s="1"/>
      <c r="B42" s="43"/>
      <c r="C42" s="59"/>
      <c r="D42" s="59"/>
      <c r="E42" s="60"/>
      <c r="F42" s="60"/>
      <c r="G42" s="60"/>
      <c r="H42" s="61"/>
      <c r="I42" s="62"/>
      <c r="J42" s="62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1"/>
      <c r="X42" s="66"/>
      <c r="Y42" s="66"/>
      <c r="Z42" s="66"/>
      <c r="AA42" s="66"/>
      <c r="AB42" s="66"/>
      <c r="AC42" s="66"/>
      <c r="AD42" s="66"/>
      <c r="AE42" s="66"/>
      <c r="AF42" s="66"/>
      <c r="AG42" s="66"/>
      <c r="AH42" s="66"/>
      <c r="AI42" s="66"/>
      <c r="AJ42" s="66"/>
      <c r="AK42" s="66"/>
      <c r="AL42" s="66"/>
      <c r="AM42" s="66"/>
    </row>
    <row r="43" spans="1:39" s="2" customFormat="1" x14ac:dyDescent="0.25">
      <c r="A43" s="1"/>
      <c r="B43" s="129" t="s">
        <v>38</v>
      </c>
      <c r="C43" s="129"/>
      <c r="D43" s="130" t="s">
        <v>187</v>
      </c>
      <c r="E43" s="130"/>
      <c r="F43" s="130"/>
      <c r="G43" s="130"/>
      <c r="H43" s="130"/>
      <c r="I43" s="62"/>
      <c r="J43" s="62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1"/>
      <c r="X43" s="66"/>
      <c r="Y43" s="66"/>
      <c r="Z43" s="66"/>
      <c r="AA43" s="66"/>
      <c r="AB43" s="66"/>
      <c r="AC43" s="66"/>
      <c r="AD43" s="66"/>
      <c r="AE43" s="66"/>
      <c r="AF43" s="66"/>
      <c r="AG43" s="66"/>
      <c r="AH43" s="66"/>
      <c r="AI43" s="66"/>
      <c r="AJ43" s="66"/>
      <c r="AK43" s="66"/>
      <c r="AL43" s="66"/>
      <c r="AM43" s="66"/>
    </row>
    <row r="44" spans="1:39" s="2" customFormat="1" x14ac:dyDescent="0.25">
      <c r="A44" s="1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1"/>
      <c r="X44" s="66"/>
      <c r="Y44" s="66"/>
      <c r="Z44" s="66"/>
      <c r="AA44" s="66"/>
      <c r="AB44" s="66"/>
      <c r="AC44" s="66"/>
      <c r="AD44" s="66"/>
      <c r="AE44" s="66"/>
      <c r="AF44" s="66"/>
      <c r="AG44" s="66"/>
      <c r="AH44" s="66"/>
      <c r="AI44" s="66"/>
      <c r="AJ44" s="66"/>
      <c r="AK44" s="66"/>
      <c r="AL44" s="66"/>
      <c r="AM44" s="66"/>
    </row>
    <row r="48" spans="1:39" x14ac:dyDescent="0.25">
      <c r="B48" s="139"/>
      <c r="C48" s="139"/>
      <c r="D48" s="139"/>
      <c r="E48" s="139"/>
      <c r="F48" s="139"/>
      <c r="G48" s="139"/>
      <c r="H48" s="139"/>
      <c r="I48" s="139"/>
      <c r="J48" s="139" t="s">
        <v>83</v>
      </c>
      <c r="K48" s="139"/>
      <c r="L48" s="139"/>
      <c r="M48" s="139"/>
      <c r="N48" s="139"/>
      <c r="O48" s="139"/>
      <c r="P48" s="139"/>
      <c r="Q48" s="139"/>
      <c r="R48" s="139"/>
      <c r="S48" s="139"/>
      <c r="T48" s="139"/>
      <c r="U48" s="139"/>
    </row>
  </sheetData>
  <sheetProtection formatCells="0" formatColumns="0" formatRows="0" insertColumns="0" insertRows="0" insertHyperlinks="0" deleteColumns="0" deleteRows="0" sort="0" autoFilter="0" pivotTables="0"/>
  <autoFilter ref="A8:AM21">
    <filterColumn colId="3" showButton="0"/>
  </autoFilter>
  <sortState ref="B10:T21">
    <sortCondition ref="E10:E21"/>
  </sortState>
  <mergeCells count="58">
    <mergeCell ref="J28:U28"/>
    <mergeCell ref="J29:U29"/>
    <mergeCell ref="B30:H30"/>
    <mergeCell ref="J30:U30"/>
    <mergeCell ref="B48:C48"/>
    <mergeCell ref="D48:I48"/>
    <mergeCell ref="J48:U48"/>
    <mergeCell ref="B38:C38"/>
    <mergeCell ref="D38:I38"/>
    <mergeCell ref="J38:U38"/>
    <mergeCell ref="B41:H41"/>
    <mergeCell ref="J41:U41"/>
    <mergeCell ref="B43:C43"/>
    <mergeCell ref="D43:H43"/>
    <mergeCell ref="I7:I8"/>
    <mergeCell ref="F26:O26"/>
    <mergeCell ref="K7:K8"/>
    <mergeCell ref="L7:L8"/>
    <mergeCell ref="M7:M8"/>
    <mergeCell ref="AJ4:AK6"/>
    <mergeCell ref="B32:C32"/>
    <mergeCell ref="D32:H32"/>
    <mergeCell ref="T7:T9"/>
    <mergeCell ref="U7:U9"/>
    <mergeCell ref="B9:G9"/>
    <mergeCell ref="B23:C23"/>
    <mergeCell ref="F24:O24"/>
    <mergeCell ref="F25:O25"/>
    <mergeCell ref="N7:N8"/>
    <mergeCell ref="O7:O8"/>
    <mergeCell ref="P7:P8"/>
    <mergeCell ref="Q7:Q9"/>
    <mergeCell ref="R7:R8"/>
    <mergeCell ref="S7:S8"/>
    <mergeCell ref="H7:H8"/>
    <mergeCell ref="AL4:AM6"/>
    <mergeCell ref="B5:C5"/>
    <mergeCell ref="G5:O5"/>
    <mergeCell ref="P5:U5"/>
    <mergeCell ref="B7:B8"/>
    <mergeCell ref="C7:C8"/>
    <mergeCell ref="D7:E8"/>
    <mergeCell ref="F7:F8"/>
    <mergeCell ref="G7:G8"/>
    <mergeCell ref="Y4:Y7"/>
    <mergeCell ref="Z4:Z7"/>
    <mergeCell ref="AA4:AA7"/>
    <mergeCell ref="AB4:AE6"/>
    <mergeCell ref="AF4:AG6"/>
    <mergeCell ref="AH4:AI6"/>
    <mergeCell ref="J7:J8"/>
    <mergeCell ref="B1:G1"/>
    <mergeCell ref="H1:U1"/>
    <mergeCell ref="B2:G2"/>
    <mergeCell ref="H2:U2"/>
    <mergeCell ref="B4:C4"/>
    <mergeCell ref="D4:O4"/>
    <mergeCell ref="P4:U4"/>
  </mergeCells>
  <conditionalFormatting sqref="P10:P21 H10:N21">
    <cfRule type="cellIs" dxfId="62" priority="22" operator="greaterThan">
      <formula>10</formula>
    </cfRule>
  </conditionalFormatting>
  <conditionalFormatting sqref="O49:O1048576 O1:O4 O39:O40 O6:O37">
    <cfRule type="duplicateValues" dxfId="61" priority="21"/>
  </conditionalFormatting>
  <conditionalFormatting sqref="C49:C1048576 C1:C37 C39:C40">
    <cfRule type="duplicateValues" dxfId="60" priority="20"/>
  </conditionalFormatting>
  <conditionalFormatting sqref="O41:O48">
    <cfRule type="duplicateValues" dxfId="59" priority="19"/>
  </conditionalFormatting>
  <conditionalFormatting sqref="C41:C48">
    <cfRule type="duplicateValues" dxfId="58" priority="18"/>
  </conditionalFormatting>
  <conditionalFormatting sqref="C38">
    <cfRule type="duplicateValues" dxfId="57" priority="3"/>
  </conditionalFormatting>
  <conditionalFormatting sqref="O38">
    <cfRule type="duplicateValues" dxfId="56" priority="2"/>
  </conditionalFormatting>
  <conditionalFormatting sqref="O5">
    <cfRule type="duplicateValues" dxfId="55" priority="1"/>
  </conditionalFormatting>
  <dataValidations count="1">
    <dataValidation allowBlank="1" showInputMessage="1" showErrorMessage="1" errorTitle="Không xóa dữ liệu" error="Không xóa dữ liệu" prompt="Không xóa dữ liệu" sqref="D26 Y2:AM8 X10:X21"/>
  </dataValidations>
  <pageMargins left="3.937007874015748E-2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-0.249977111117893"/>
  </sheetPr>
  <dimension ref="A1:AM39"/>
  <sheetViews>
    <sheetView workbookViewId="0">
      <pane ySplit="3" topLeftCell="A4" activePane="bottomLeft" state="frozen"/>
      <selection activeCell="P5" sqref="P5:U5"/>
      <selection pane="bottomLeft" activeCell="H2" sqref="H2:U2"/>
    </sheetView>
  </sheetViews>
  <sheetFormatPr defaultColWidth="9" defaultRowHeight="15.75" x14ac:dyDescent="0.25"/>
  <cols>
    <col min="1" max="1" width="0.625" style="1" customWidth="1"/>
    <col min="2" max="2" width="4.125" style="1" customWidth="1"/>
    <col min="3" max="3" width="10.5" style="1" customWidth="1"/>
    <col min="4" max="4" width="12.5" style="1" customWidth="1"/>
    <col min="5" max="5" width="6.625" style="1" customWidth="1"/>
    <col min="6" max="6" width="8.125" style="1" customWidth="1"/>
    <col min="7" max="7" width="11.375" style="1" customWidth="1"/>
    <col min="8" max="9" width="4.375" style="1" customWidth="1"/>
    <col min="10" max="10" width="4.375" style="1" hidden="1" customWidth="1"/>
    <col min="11" max="11" width="4.375" style="1" customWidth="1"/>
    <col min="12" max="12" width="3.25" style="1" customWidth="1"/>
    <col min="13" max="13" width="3.5" style="1" customWidth="1"/>
    <col min="14" max="14" width="9" style="1" customWidth="1"/>
    <col min="15" max="15" width="9.125" style="1" hidden="1" customWidth="1"/>
    <col min="16" max="16" width="5" style="1" hidden="1" customWidth="1"/>
    <col min="17" max="18" width="6.5" style="1" hidden="1" customWidth="1"/>
    <col min="19" max="19" width="11.875" style="1" hidden="1" customWidth="1"/>
    <col min="20" max="20" width="9.5" style="1" customWidth="1"/>
    <col min="21" max="22" width="6.5" style="1" customWidth="1"/>
    <col min="23" max="23" width="6.5" style="2" customWidth="1"/>
    <col min="24" max="24" width="0" style="66" hidden="1" customWidth="1"/>
    <col min="25" max="25" width="9.125" style="66" bestFit="1" customWidth="1"/>
    <col min="26" max="26" width="9" style="66"/>
    <col min="27" max="27" width="10.375" style="66" bestFit="1" customWidth="1"/>
    <col min="28" max="28" width="9.125" style="66" bestFit="1" customWidth="1"/>
    <col min="29" max="39" width="9" style="66"/>
    <col min="40" max="16384" width="9" style="1"/>
  </cols>
  <sheetData>
    <row r="1" spans="1:39" ht="27.75" customHeight="1" x14ac:dyDescent="0.3">
      <c r="B1" s="109" t="s">
        <v>0</v>
      </c>
      <c r="C1" s="109"/>
      <c r="D1" s="109"/>
      <c r="E1" s="109"/>
      <c r="F1" s="109"/>
      <c r="G1" s="109"/>
      <c r="H1" s="110" t="s">
        <v>685</v>
      </c>
      <c r="I1" s="110"/>
      <c r="J1" s="110"/>
      <c r="K1" s="110"/>
      <c r="L1" s="110"/>
      <c r="M1" s="110"/>
      <c r="N1" s="110"/>
      <c r="O1" s="110"/>
      <c r="P1" s="110"/>
      <c r="Q1" s="110"/>
      <c r="R1" s="110"/>
      <c r="S1" s="110"/>
      <c r="T1" s="110"/>
      <c r="U1" s="110"/>
      <c r="V1" s="3"/>
    </row>
    <row r="2" spans="1:39" ht="25.5" customHeight="1" x14ac:dyDescent="0.25">
      <c r="B2" s="111" t="s">
        <v>1</v>
      </c>
      <c r="C2" s="111"/>
      <c r="D2" s="111"/>
      <c r="E2" s="111"/>
      <c r="F2" s="111"/>
      <c r="G2" s="111"/>
      <c r="H2" s="112" t="s">
        <v>689</v>
      </c>
      <c r="I2" s="112"/>
      <c r="J2" s="112"/>
      <c r="K2" s="112"/>
      <c r="L2" s="112"/>
      <c r="M2" s="112"/>
      <c r="N2" s="112"/>
      <c r="O2" s="112"/>
      <c r="P2" s="112"/>
      <c r="Q2" s="112"/>
      <c r="R2" s="112"/>
      <c r="S2" s="112"/>
      <c r="T2" s="112"/>
      <c r="U2" s="112"/>
      <c r="V2" s="4"/>
      <c r="W2" s="5"/>
      <c r="AE2" s="67"/>
      <c r="AF2" s="68"/>
      <c r="AG2" s="67"/>
      <c r="AH2" s="67"/>
      <c r="AI2" s="67"/>
      <c r="AJ2" s="68"/>
      <c r="AK2" s="67"/>
    </row>
    <row r="3" spans="1:39" ht="4.5" customHeight="1" x14ac:dyDescent="0.25">
      <c r="B3" s="6"/>
      <c r="C3" s="6"/>
      <c r="D3" s="6"/>
      <c r="E3" s="6"/>
      <c r="F3" s="6"/>
      <c r="G3" s="7"/>
      <c r="H3" s="7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4"/>
      <c r="W3" s="5"/>
      <c r="AF3" s="69"/>
      <c r="AJ3" s="69"/>
    </row>
    <row r="4" spans="1:39" ht="23.25" customHeight="1" x14ac:dyDescent="0.25">
      <c r="B4" s="113" t="s">
        <v>2</v>
      </c>
      <c r="C4" s="113"/>
      <c r="D4" s="114" t="s">
        <v>189</v>
      </c>
      <c r="E4" s="114"/>
      <c r="F4" s="114"/>
      <c r="G4" s="114"/>
      <c r="H4" s="114"/>
      <c r="I4" s="114"/>
      <c r="J4" s="114"/>
      <c r="K4" s="114"/>
      <c r="L4" s="114"/>
      <c r="M4" s="114"/>
      <c r="N4" s="114"/>
      <c r="O4" s="114"/>
      <c r="P4" s="116" t="s">
        <v>589</v>
      </c>
      <c r="Q4" s="116"/>
      <c r="R4" s="116"/>
      <c r="S4" s="116"/>
      <c r="T4" s="116"/>
      <c r="U4" s="116"/>
      <c r="X4" s="67"/>
      <c r="Y4" s="117" t="s">
        <v>47</v>
      </c>
      <c r="Z4" s="117" t="s">
        <v>8</v>
      </c>
      <c r="AA4" s="117" t="s">
        <v>46</v>
      </c>
      <c r="AB4" s="117" t="s">
        <v>45</v>
      </c>
      <c r="AC4" s="117"/>
      <c r="AD4" s="117"/>
      <c r="AE4" s="117"/>
      <c r="AF4" s="117" t="s">
        <v>44</v>
      </c>
      <c r="AG4" s="117"/>
      <c r="AH4" s="117" t="s">
        <v>42</v>
      </c>
      <c r="AI4" s="117"/>
      <c r="AJ4" s="117" t="s">
        <v>43</v>
      </c>
      <c r="AK4" s="117"/>
      <c r="AL4" s="117" t="s">
        <v>41</v>
      </c>
      <c r="AM4" s="117"/>
    </row>
    <row r="5" spans="1:39" ht="17.25" customHeight="1" x14ac:dyDescent="0.25">
      <c r="B5" s="118" t="s">
        <v>3</v>
      </c>
      <c r="C5" s="118"/>
      <c r="D5" s="9"/>
      <c r="G5" s="119" t="s">
        <v>690</v>
      </c>
      <c r="H5" s="119"/>
      <c r="I5" s="119"/>
      <c r="J5" s="119"/>
      <c r="K5" s="119"/>
      <c r="L5" s="119"/>
      <c r="M5" s="119"/>
      <c r="N5" s="119"/>
      <c r="O5" s="119"/>
      <c r="P5" s="119" t="s">
        <v>686</v>
      </c>
      <c r="Q5" s="119"/>
      <c r="R5" s="119"/>
      <c r="S5" s="119"/>
      <c r="T5" s="119"/>
      <c r="U5" s="119"/>
      <c r="X5" s="67"/>
      <c r="Y5" s="117"/>
      <c r="Z5" s="117"/>
      <c r="AA5" s="117"/>
      <c r="AB5" s="117"/>
      <c r="AC5" s="117"/>
      <c r="AD5" s="117"/>
      <c r="AE5" s="117"/>
      <c r="AF5" s="117"/>
      <c r="AG5" s="117"/>
      <c r="AH5" s="117"/>
      <c r="AI5" s="117"/>
      <c r="AJ5" s="117"/>
      <c r="AK5" s="117"/>
      <c r="AL5" s="117"/>
      <c r="AM5" s="117"/>
    </row>
    <row r="6" spans="1:39" ht="5.25" customHeight="1" x14ac:dyDescent="0.25"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1"/>
      <c r="P6" s="63"/>
      <c r="Q6" s="3"/>
      <c r="R6" s="3"/>
      <c r="S6" s="3"/>
      <c r="T6" s="3"/>
      <c r="U6" s="3"/>
      <c r="X6" s="67"/>
      <c r="Y6" s="117"/>
      <c r="Z6" s="117"/>
      <c r="AA6" s="117"/>
      <c r="AB6" s="117"/>
      <c r="AC6" s="117"/>
      <c r="AD6" s="117"/>
      <c r="AE6" s="117"/>
      <c r="AF6" s="117"/>
      <c r="AG6" s="117"/>
      <c r="AH6" s="117"/>
      <c r="AI6" s="117"/>
      <c r="AJ6" s="117"/>
      <c r="AK6" s="117"/>
      <c r="AL6" s="117"/>
      <c r="AM6" s="117"/>
    </row>
    <row r="7" spans="1:39" ht="30.75" customHeight="1" x14ac:dyDescent="0.25">
      <c r="B7" s="120" t="s">
        <v>4</v>
      </c>
      <c r="C7" s="122" t="s">
        <v>5</v>
      </c>
      <c r="D7" s="124" t="s">
        <v>6</v>
      </c>
      <c r="E7" s="125"/>
      <c r="F7" s="120" t="s">
        <v>7</v>
      </c>
      <c r="G7" s="120" t="s">
        <v>8</v>
      </c>
      <c r="H7" s="128" t="s">
        <v>9</v>
      </c>
      <c r="I7" s="128" t="s">
        <v>10</v>
      </c>
      <c r="J7" s="128" t="s">
        <v>11</v>
      </c>
      <c r="K7" s="128" t="s">
        <v>12</v>
      </c>
      <c r="L7" s="136" t="s">
        <v>13</v>
      </c>
      <c r="M7" s="136" t="s">
        <v>14</v>
      </c>
      <c r="N7" s="136" t="s">
        <v>15</v>
      </c>
      <c r="O7" s="137" t="s">
        <v>16</v>
      </c>
      <c r="P7" s="136" t="s">
        <v>17</v>
      </c>
      <c r="Q7" s="120" t="s">
        <v>18</v>
      </c>
      <c r="R7" s="136" t="s">
        <v>19</v>
      </c>
      <c r="S7" s="120" t="s">
        <v>20</v>
      </c>
      <c r="T7" s="120" t="s">
        <v>21</v>
      </c>
      <c r="U7" s="120" t="s">
        <v>22</v>
      </c>
      <c r="X7" s="67"/>
      <c r="Y7" s="117"/>
      <c r="Z7" s="117"/>
      <c r="AA7" s="117"/>
      <c r="AB7" s="70" t="s">
        <v>23</v>
      </c>
      <c r="AC7" s="70" t="s">
        <v>24</v>
      </c>
      <c r="AD7" s="70" t="s">
        <v>25</v>
      </c>
      <c r="AE7" s="70" t="s">
        <v>26</v>
      </c>
      <c r="AF7" s="70" t="s">
        <v>27</v>
      </c>
      <c r="AG7" s="70" t="s">
        <v>26</v>
      </c>
      <c r="AH7" s="70" t="s">
        <v>27</v>
      </c>
      <c r="AI7" s="70" t="s">
        <v>26</v>
      </c>
      <c r="AJ7" s="70" t="s">
        <v>27</v>
      </c>
      <c r="AK7" s="70" t="s">
        <v>26</v>
      </c>
      <c r="AL7" s="70" t="s">
        <v>27</v>
      </c>
      <c r="AM7" s="71" t="s">
        <v>26</v>
      </c>
    </row>
    <row r="8" spans="1:39" ht="30.75" customHeight="1" x14ac:dyDescent="0.25">
      <c r="B8" s="121"/>
      <c r="C8" s="123"/>
      <c r="D8" s="126"/>
      <c r="E8" s="127"/>
      <c r="F8" s="121"/>
      <c r="G8" s="121"/>
      <c r="H8" s="128"/>
      <c r="I8" s="128"/>
      <c r="J8" s="128"/>
      <c r="K8" s="128"/>
      <c r="L8" s="136"/>
      <c r="M8" s="136"/>
      <c r="N8" s="136"/>
      <c r="O8" s="137"/>
      <c r="P8" s="136"/>
      <c r="Q8" s="131"/>
      <c r="R8" s="136"/>
      <c r="S8" s="121"/>
      <c r="T8" s="131"/>
      <c r="U8" s="131"/>
      <c r="W8" s="12"/>
      <c r="X8" s="67"/>
      <c r="Y8" s="72" t="str">
        <f>+D4</f>
        <v>Pháp luật đại cương</v>
      </c>
      <c r="Z8" s="73" t="str">
        <f>+P4</f>
        <v>Nhóm: BAS1221 - 6</v>
      </c>
      <c r="AA8" s="74">
        <f>+$AJ$8+$AL$8+$AH$8</f>
        <v>3</v>
      </c>
      <c r="AB8" s="68">
        <f>COUNTIF($T$9:$T$72,"Khiển trách")</f>
        <v>0</v>
      </c>
      <c r="AC8" s="68">
        <f>COUNTIF($T$9:$T$72,"Cảnh cáo")</f>
        <v>0</v>
      </c>
      <c r="AD8" s="68">
        <f>COUNTIF($T$9:$T$72,"Đình chỉ thi")</f>
        <v>0</v>
      </c>
      <c r="AE8" s="75">
        <f>+($AB$8+$AC$8+$AD$8)/$AA$8*100%</f>
        <v>0</v>
      </c>
      <c r="AF8" s="68">
        <f>SUM(COUNTIF($T$9:$T$70,"Vắng"),COUNTIF($T$9:$T$70,"Vắng có phép"))</f>
        <v>0</v>
      </c>
      <c r="AG8" s="76">
        <f>+$AF$8/$AA$8</f>
        <v>0</v>
      </c>
      <c r="AH8" s="77">
        <f>COUNTIF($X$9:$X$70,"Thi lại")</f>
        <v>3</v>
      </c>
      <c r="AI8" s="76">
        <f>+$AH$8/$AA$8</f>
        <v>1</v>
      </c>
      <c r="AJ8" s="77">
        <f>COUNTIF($X$9:$X$71,"Học lại")</f>
        <v>0</v>
      </c>
      <c r="AK8" s="76">
        <f>+$AJ$8/$AA$8</f>
        <v>0</v>
      </c>
      <c r="AL8" s="68">
        <f>COUNTIF($X$10:$X$71,"Đạt")</f>
        <v>0</v>
      </c>
      <c r="AM8" s="75">
        <f>+$AL$8/$AA$8</f>
        <v>0</v>
      </c>
    </row>
    <row r="9" spans="1:39" ht="14.25" customHeight="1" x14ac:dyDescent="0.25">
      <c r="B9" s="132" t="s">
        <v>28</v>
      </c>
      <c r="C9" s="133"/>
      <c r="D9" s="133"/>
      <c r="E9" s="133"/>
      <c r="F9" s="133"/>
      <c r="G9" s="134"/>
      <c r="H9" s="13">
        <v>10</v>
      </c>
      <c r="I9" s="13">
        <v>10</v>
      </c>
      <c r="J9" s="14"/>
      <c r="K9" s="13">
        <v>20</v>
      </c>
      <c r="L9" s="15"/>
      <c r="M9" s="16"/>
      <c r="N9" s="16"/>
      <c r="O9" s="17"/>
      <c r="P9" s="64">
        <f>100-(H9+I9+J9+K9)</f>
        <v>60</v>
      </c>
      <c r="Q9" s="121"/>
      <c r="R9" s="18"/>
      <c r="S9" s="18"/>
      <c r="T9" s="121"/>
      <c r="U9" s="121"/>
      <c r="X9" s="67"/>
      <c r="Y9" s="78"/>
      <c r="Z9" s="78"/>
      <c r="AA9" s="78"/>
      <c r="AB9" s="78"/>
      <c r="AC9" s="78"/>
      <c r="AD9" s="78"/>
      <c r="AE9" s="78"/>
      <c r="AF9" s="78"/>
      <c r="AG9" s="78"/>
      <c r="AH9" s="78"/>
      <c r="AI9" s="78"/>
      <c r="AJ9" s="78"/>
      <c r="AK9" s="78"/>
      <c r="AL9" s="78"/>
      <c r="AM9" s="78"/>
    </row>
    <row r="10" spans="1:39" ht="27.75" customHeight="1" x14ac:dyDescent="0.25">
      <c r="B10" s="19">
        <v>1</v>
      </c>
      <c r="C10" s="20" t="s">
        <v>603</v>
      </c>
      <c r="D10" s="21" t="s">
        <v>138</v>
      </c>
      <c r="E10" s="22" t="s">
        <v>139</v>
      </c>
      <c r="F10" s="23" t="s">
        <v>232</v>
      </c>
      <c r="G10" s="20" t="s">
        <v>602</v>
      </c>
      <c r="H10" s="24">
        <v>5</v>
      </c>
      <c r="I10" s="24">
        <v>6</v>
      </c>
      <c r="J10" s="24" t="s">
        <v>29</v>
      </c>
      <c r="K10" s="24">
        <v>6</v>
      </c>
      <c r="L10" s="94"/>
      <c r="M10" s="107"/>
      <c r="N10" s="107"/>
      <c r="O10" s="83"/>
      <c r="P10" s="98">
        <v>2</v>
      </c>
      <c r="Q10" s="25">
        <f>ROUND(SUMPRODUCT(H10:P10,$H$9:$P$9)/100,1)</f>
        <v>3.5</v>
      </c>
      <c r="R10" s="26" t="str">
        <f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F</v>
      </c>
      <c r="S10" s="108" t="str">
        <f>IF($Q10&lt;4,"Kém",IF(AND($Q10&gt;=4,$Q10&lt;=5.4),"Trung bình yếu",IF(AND($Q10&gt;=5.5,$Q10&lt;=6.9),"Trung bình",IF(AND($Q10&gt;=7,$Q10&lt;=8.4),"Khá",IF(AND($Q10&gt;=8.5,$Q10&lt;=10),"Giỏi","")))))</f>
        <v>Kém</v>
      </c>
      <c r="T10" s="40" t="str">
        <f>+IF(OR($H10=0,$I10=0,$J10=0,$K10=0),"Không đủ ĐKDT","")</f>
        <v/>
      </c>
      <c r="U10" s="41" t="s">
        <v>691</v>
      </c>
      <c r="V10" s="3"/>
      <c r="W10" s="28"/>
      <c r="X10" s="100" t="str">
        <f>IF(T10="Không đủ ĐKDT","Học lại",IF(T10="Đình chỉ thi","Học lại",IF(AND(MID(G10,2,2)&lt;"12",T10="Vắng"),"Thi lại",IF(T10="Vắng có phép", "Thi lại",IF(AND((MID(G10,2,2)&lt;"12"),Q10&lt;4.5),"Thi lại",IF(AND((MID(G10,2,2)&lt;"16"),Q10&lt;4),"Học lại",IF(AND((MID(G10,2,2)&gt;"15"),Q10&lt;4),"Thi lại","Đạt")))))))</f>
        <v>Thi lại</v>
      </c>
      <c r="Y10" s="78"/>
      <c r="Z10" s="78"/>
      <c r="AA10" s="78"/>
      <c r="AB10" s="78"/>
      <c r="AC10" s="78"/>
      <c r="AD10" s="78"/>
      <c r="AE10" s="78"/>
      <c r="AF10" s="78"/>
      <c r="AG10" s="78"/>
      <c r="AH10" s="78"/>
      <c r="AI10" s="78"/>
      <c r="AJ10" s="78"/>
      <c r="AK10" s="78"/>
      <c r="AL10" s="78"/>
      <c r="AM10" s="78"/>
    </row>
    <row r="11" spans="1:39" ht="27.75" customHeight="1" x14ac:dyDescent="0.25">
      <c r="B11" s="29">
        <v>2</v>
      </c>
      <c r="C11" s="30" t="s">
        <v>594</v>
      </c>
      <c r="D11" s="31" t="s">
        <v>55</v>
      </c>
      <c r="E11" s="32" t="s">
        <v>68</v>
      </c>
      <c r="F11" s="33" t="s">
        <v>289</v>
      </c>
      <c r="G11" s="30" t="s">
        <v>590</v>
      </c>
      <c r="H11" s="34">
        <v>5</v>
      </c>
      <c r="I11" s="34">
        <v>5</v>
      </c>
      <c r="J11" s="34" t="s">
        <v>29</v>
      </c>
      <c r="K11" s="34">
        <v>5</v>
      </c>
      <c r="L11" s="42"/>
      <c r="M11" s="42"/>
      <c r="N11" s="42"/>
      <c r="O11" s="84"/>
      <c r="P11" s="36">
        <v>0</v>
      </c>
      <c r="Q11" s="37">
        <f>ROUND(SUMPRODUCT(H11:P11,$H$9:$P$9)/100,1)</f>
        <v>2</v>
      </c>
      <c r="R11" s="38" t="str">
        <f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F</v>
      </c>
      <c r="S11" s="39" t="str">
        <f>IF($Q11&lt;4,"Kém",IF(AND($Q11&gt;=4,$Q11&lt;=5.4),"Trung bình yếu",IF(AND($Q11&gt;=5.5,$Q11&lt;=6.9),"Trung bình",IF(AND($Q11&gt;=7,$Q11&lt;=8.4),"Khá",IF(AND($Q11&gt;=8.5,$Q11&lt;=10),"Giỏi","")))))</f>
        <v>Kém</v>
      </c>
      <c r="T11" s="40" t="str">
        <f>+IF(OR($H11=0,$I11=0,$J11=0,$K11=0),"Không đủ ĐKDT","")</f>
        <v/>
      </c>
      <c r="U11" s="41" t="s">
        <v>691</v>
      </c>
      <c r="V11" s="3"/>
      <c r="W11" s="28"/>
      <c r="X11" s="100" t="str">
        <f t="shared" ref="X11:X12" si="0">IF(T11="Không đủ ĐKDT","Học lại",IF(T11="Đình chỉ thi","Học lại",IF(AND(MID(G11,2,2)&lt;"12",T11="Vắng"),"Thi lại",IF(T11="Vắng có phép", "Thi lại",IF(AND((MID(G11,2,2)&lt;"12"),Q11&lt;4.5),"Thi lại",IF(AND((MID(G11,2,2)&lt;"16"),Q11&lt;4),"Học lại",IF(AND((MID(G11,2,2)&gt;"15"),Q11&lt;4),"Thi lại","Đạt")))))))</f>
        <v>Thi lại</v>
      </c>
      <c r="Y11" s="78"/>
      <c r="Z11" s="78"/>
      <c r="AA11" s="78"/>
      <c r="AB11" s="70"/>
      <c r="AC11" s="70"/>
      <c r="AD11" s="70"/>
      <c r="AE11" s="70"/>
      <c r="AF11" s="69"/>
      <c r="AG11" s="70"/>
      <c r="AH11" s="70"/>
      <c r="AI11" s="70"/>
      <c r="AJ11" s="70"/>
      <c r="AK11" s="70"/>
      <c r="AL11" s="70"/>
      <c r="AM11" s="71"/>
    </row>
    <row r="12" spans="1:39" ht="27.75" customHeight="1" x14ac:dyDescent="0.25">
      <c r="B12" s="29">
        <v>3</v>
      </c>
      <c r="C12" s="30" t="s">
        <v>613</v>
      </c>
      <c r="D12" s="31" t="s">
        <v>169</v>
      </c>
      <c r="E12" s="32" t="s">
        <v>614</v>
      </c>
      <c r="F12" s="33" t="s">
        <v>612</v>
      </c>
      <c r="G12" s="30" t="s">
        <v>602</v>
      </c>
      <c r="H12" s="34">
        <v>10</v>
      </c>
      <c r="I12" s="34">
        <v>6</v>
      </c>
      <c r="J12" s="34" t="s">
        <v>29</v>
      </c>
      <c r="K12" s="34">
        <v>6</v>
      </c>
      <c r="L12" s="42"/>
      <c r="M12" s="42"/>
      <c r="N12" s="42"/>
      <c r="O12" s="84"/>
      <c r="P12" s="36">
        <v>0</v>
      </c>
      <c r="Q12" s="37">
        <f>ROUND(SUMPRODUCT(H12:P12,$H$9:$P$9)/100,1)</f>
        <v>2.8</v>
      </c>
      <c r="R12" s="38" t="str">
        <f>IF(AND($Q12&gt;=9,$Q12&lt;=10),"A+","")&amp;IF(AND($Q12&gt;=8.5,$Q12&lt;=8.9),"A","")&amp;IF(AND($Q12&gt;=8,$Q12&lt;=8.4),"B+","")&amp;IF(AND($Q12&gt;=7,$Q12&lt;=7.9),"B","")&amp;IF(AND($Q12&gt;=6.5,$Q12&lt;=6.9),"C+","")&amp;IF(AND($Q12&gt;=5.5,$Q12&lt;=6.4),"C","")&amp;IF(AND($Q12&gt;=5,$Q12&lt;=5.4),"D+","")&amp;IF(AND($Q12&gt;=4,$Q12&lt;=4.9),"D","")&amp;IF(AND($Q12&lt;4),"F","")</f>
        <v>F</v>
      </c>
      <c r="S12" s="39" t="str">
        <f>IF($Q12&lt;4,"Kém",IF(AND($Q12&gt;=4,$Q12&lt;=5.4),"Trung bình yếu",IF(AND($Q12&gt;=5.5,$Q12&lt;=6.9),"Trung bình",IF(AND($Q12&gt;=7,$Q12&lt;=8.4),"Khá",IF(AND($Q12&gt;=8.5,$Q12&lt;=10),"Giỏi","")))))</f>
        <v>Kém</v>
      </c>
      <c r="T12" s="40" t="str">
        <f>+IF(OR($H12=0,$I12=0,$J12=0,$K12=0),"Không đủ ĐKDT","")</f>
        <v/>
      </c>
      <c r="U12" s="41" t="s">
        <v>691</v>
      </c>
      <c r="V12" s="3"/>
      <c r="W12" s="28"/>
      <c r="X12" s="100" t="str">
        <f t="shared" si="0"/>
        <v>Thi lại</v>
      </c>
      <c r="Y12" s="79"/>
      <c r="Z12" s="79"/>
      <c r="AA12" s="90"/>
      <c r="AB12" s="69"/>
      <c r="AC12" s="69"/>
      <c r="AD12" s="69"/>
      <c r="AE12" s="80"/>
      <c r="AF12" s="69"/>
      <c r="AG12" s="81"/>
      <c r="AH12" s="82"/>
      <c r="AI12" s="81"/>
      <c r="AJ12" s="82"/>
      <c r="AK12" s="81"/>
      <c r="AL12" s="69"/>
      <c r="AM12" s="80"/>
    </row>
    <row r="13" spans="1:39" ht="16.5" x14ac:dyDescent="0.25">
      <c r="A13" s="2"/>
      <c r="B13" s="43"/>
      <c r="C13" s="44"/>
      <c r="D13" s="44"/>
      <c r="E13" s="45"/>
      <c r="F13" s="45"/>
      <c r="G13" s="45"/>
      <c r="H13" s="46"/>
      <c r="I13" s="47"/>
      <c r="J13" s="47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3"/>
    </row>
    <row r="14" spans="1:39" ht="16.5" hidden="1" x14ac:dyDescent="0.25">
      <c r="A14" s="2"/>
      <c r="B14" s="135" t="s">
        <v>30</v>
      </c>
      <c r="C14" s="135"/>
      <c r="D14" s="44"/>
      <c r="E14" s="45"/>
      <c r="F14" s="45"/>
      <c r="G14" s="45"/>
      <c r="H14" s="46"/>
      <c r="I14" s="47"/>
      <c r="J14" s="47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3"/>
    </row>
    <row r="15" spans="1:39" hidden="1" x14ac:dyDescent="0.25">
      <c r="A15" s="2"/>
      <c r="B15" s="49" t="s">
        <v>31</v>
      </c>
      <c r="C15" s="49"/>
      <c r="D15" s="50">
        <f>+$AA$8</f>
        <v>3</v>
      </c>
      <c r="E15" s="51" t="s">
        <v>32</v>
      </c>
      <c r="F15" s="142" t="s">
        <v>33</v>
      </c>
      <c r="G15" s="142"/>
      <c r="H15" s="142"/>
      <c r="I15" s="142"/>
      <c r="J15" s="142"/>
      <c r="K15" s="142"/>
      <c r="L15" s="142"/>
      <c r="M15" s="142"/>
      <c r="N15" s="142"/>
      <c r="O15" s="142"/>
      <c r="P15" s="52">
        <f>$AA$8 -COUNTIF($T$9:$T$202,"Vắng") -COUNTIF($T$9:$T$202,"Vắng có phép") - COUNTIF($T$9:$T$202,"Đình chỉ thi") - COUNTIF($T$9:$T$202,"Không đủ ĐKDT")</f>
        <v>3</v>
      </c>
      <c r="Q15" s="52"/>
      <c r="R15" s="52"/>
      <c r="S15" s="53"/>
      <c r="T15" s="54" t="s">
        <v>32</v>
      </c>
      <c r="U15" s="53"/>
      <c r="V15" s="3"/>
    </row>
    <row r="16" spans="1:39" hidden="1" x14ac:dyDescent="0.25">
      <c r="A16" s="2"/>
      <c r="B16" s="49" t="s">
        <v>34</v>
      </c>
      <c r="C16" s="49"/>
      <c r="D16" s="50">
        <f>+$AL$8</f>
        <v>0</v>
      </c>
      <c r="E16" s="51" t="s">
        <v>32</v>
      </c>
      <c r="F16" s="142" t="s">
        <v>35</v>
      </c>
      <c r="G16" s="142"/>
      <c r="H16" s="142"/>
      <c r="I16" s="142"/>
      <c r="J16" s="142"/>
      <c r="K16" s="142"/>
      <c r="L16" s="142"/>
      <c r="M16" s="142"/>
      <c r="N16" s="142"/>
      <c r="O16" s="142"/>
      <c r="P16" s="55">
        <f>COUNTIF($T$9:$T$78,"Vắng")</f>
        <v>0</v>
      </c>
      <c r="Q16" s="55"/>
      <c r="R16" s="55"/>
      <c r="S16" s="56"/>
      <c r="T16" s="54" t="s">
        <v>32</v>
      </c>
      <c r="U16" s="56"/>
      <c r="V16" s="3"/>
    </row>
    <row r="17" spans="1:39" hidden="1" x14ac:dyDescent="0.25">
      <c r="A17" s="2"/>
      <c r="B17" s="49" t="s">
        <v>48</v>
      </c>
      <c r="C17" s="49"/>
      <c r="D17" s="65">
        <f>COUNTIF(X10:X12,"Học lại")</f>
        <v>0</v>
      </c>
      <c r="E17" s="51" t="s">
        <v>32</v>
      </c>
      <c r="F17" s="142" t="s">
        <v>49</v>
      </c>
      <c r="G17" s="142"/>
      <c r="H17" s="142"/>
      <c r="I17" s="142"/>
      <c r="J17" s="142"/>
      <c r="K17" s="142"/>
      <c r="L17" s="142"/>
      <c r="M17" s="142"/>
      <c r="N17" s="142"/>
      <c r="O17" s="142"/>
      <c r="P17" s="52">
        <f>COUNTIF($T$9:$T$78,"Vắng có phép")</f>
        <v>0</v>
      </c>
      <c r="Q17" s="52"/>
      <c r="R17" s="52"/>
      <c r="S17" s="53"/>
      <c r="T17" s="54" t="s">
        <v>32</v>
      </c>
      <c r="U17" s="53"/>
      <c r="V17" s="3"/>
    </row>
    <row r="18" spans="1:39" ht="16.5" hidden="1" x14ac:dyDescent="0.25">
      <c r="A18" s="2"/>
      <c r="B18" s="43"/>
      <c r="C18" s="44"/>
      <c r="D18" s="44"/>
      <c r="E18" s="45"/>
      <c r="F18" s="45"/>
      <c r="G18" s="45"/>
      <c r="H18" s="46"/>
      <c r="I18" s="47"/>
      <c r="J18" s="47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3"/>
    </row>
    <row r="19" spans="1:39" hidden="1" x14ac:dyDescent="0.25">
      <c r="B19" s="85" t="s">
        <v>50</v>
      </c>
      <c r="C19" s="85"/>
      <c r="D19" s="86">
        <f>COUNTIF(X10:X12,"Thi lại")</f>
        <v>3</v>
      </c>
      <c r="E19" s="87" t="s">
        <v>32</v>
      </c>
      <c r="F19" s="3"/>
      <c r="G19" s="3"/>
      <c r="H19" s="3"/>
      <c r="I19" s="3"/>
      <c r="J19" s="143"/>
      <c r="K19" s="143"/>
      <c r="L19" s="143"/>
      <c r="M19" s="143"/>
      <c r="N19" s="143"/>
      <c r="O19" s="143"/>
      <c r="P19" s="143"/>
      <c r="Q19" s="143"/>
      <c r="R19" s="143"/>
      <c r="S19" s="143"/>
      <c r="T19" s="143"/>
      <c r="U19" s="143"/>
      <c r="V19" s="3"/>
    </row>
    <row r="20" spans="1:39" hidden="1" x14ac:dyDescent="0.25">
      <c r="B20" s="85"/>
      <c r="C20" s="85"/>
      <c r="D20" s="86"/>
      <c r="E20" s="87"/>
      <c r="F20" s="3"/>
      <c r="G20" s="3"/>
      <c r="H20" s="3"/>
      <c r="I20" s="3"/>
      <c r="J20" s="143" t="s">
        <v>673</v>
      </c>
      <c r="K20" s="143"/>
      <c r="L20" s="143"/>
      <c r="M20" s="143"/>
      <c r="N20" s="143"/>
      <c r="O20" s="143"/>
      <c r="P20" s="143"/>
      <c r="Q20" s="143"/>
      <c r="R20" s="143"/>
      <c r="S20" s="143"/>
      <c r="T20" s="143"/>
      <c r="U20" s="143"/>
      <c r="V20" s="3"/>
    </row>
    <row r="21" spans="1:39" hidden="1" x14ac:dyDescent="0.25">
      <c r="A21" s="57"/>
      <c r="B21" s="129" t="s">
        <v>36</v>
      </c>
      <c r="C21" s="129"/>
      <c r="D21" s="129"/>
      <c r="E21" s="129"/>
      <c r="F21" s="129"/>
      <c r="G21" s="129"/>
      <c r="H21" s="129"/>
      <c r="I21" s="129"/>
      <c r="J21" s="144" t="s">
        <v>37</v>
      </c>
      <c r="K21" s="144"/>
      <c r="L21" s="144"/>
      <c r="M21" s="144"/>
      <c r="N21" s="144"/>
      <c r="O21" s="144"/>
      <c r="P21" s="144"/>
      <c r="Q21" s="144"/>
      <c r="R21" s="144"/>
      <c r="S21" s="144"/>
      <c r="T21" s="144"/>
      <c r="U21" s="144"/>
      <c r="V21" s="3"/>
    </row>
    <row r="22" spans="1:39" hidden="1" x14ac:dyDescent="0.25">
      <c r="A22" s="2"/>
      <c r="B22" s="43"/>
      <c r="C22" s="59"/>
      <c r="D22" s="59"/>
      <c r="E22" s="60"/>
      <c r="F22" s="60"/>
      <c r="G22" s="60"/>
      <c r="H22" s="61"/>
      <c r="I22" s="62"/>
      <c r="J22" s="62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</row>
    <row r="23" spans="1:39" s="2" customFormat="1" hidden="1" x14ac:dyDescent="0.25">
      <c r="B23" s="129" t="s">
        <v>38</v>
      </c>
      <c r="C23" s="129"/>
      <c r="D23" s="130" t="s">
        <v>680</v>
      </c>
      <c r="E23" s="130"/>
      <c r="F23" s="130"/>
      <c r="G23" s="130"/>
      <c r="H23" s="130"/>
      <c r="I23" s="130"/>
      <c r="J23" s="62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3"/>
      <c r="X23" s="66"/>
      <c r="Y23" s="66"/>
      <c r="Z23" s="66"/>
      <c r="AA23" s="66"/>
      <c r="AB23" s="66"/>
      <c r="AC23" s="66"/>
      <c r="AD23" s="66"/>
      <c r="AE23" s="66"/>
      <c r="AF23" s="66"/>
      <c r="AG23" s="66"/>
      <c r="AH23" s="66"/>
      <c r="AI23" s="66"/>
      <c r="AJ23" s="66"/>
      <c r="AK23" s="66"/>
      <c r="AL23" s="66"/>
      <c r="AM23" s="66"/>
    </row>
    <row r="24" spans="1:39" s="2" customFormat="1" hidden="1" x14ac:dyDescent="0.25">
      <c r="A24" s="1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X24" s="66"/>
      <c r="Y24" s="66"/>
      <c r="Z24" s="66"/>
      <c r="AA24" s="66"/>
      <c r="AB24" s="66"/>
      <c r="AC24" s="66"/>
      <c r="AD24" s="66"/>
      <c r="AE24" s="66"/>
      <c r="AF24" s="66"/>
      <c r="AG24" s="66"/>
      <c r="AH24" s="66"/>
      <c r="AI24" s="66"/>
      <c r="AJ24" s="66"/>
      <c r="AK24" s="66"/>
      <c r="AL24" s="66"/>
      <c r="AM24" s="66"/>
    </row>
    <row r="25" spans="1:39" s="2" customFormat="1" hidden="1" x14ac:dyDescent="0.25">
      <c r="A25" s="1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X25" s="66"/>
      <c r="Y25" s="66"/>
      <c r="Z25" s="66"/>
      <c r="AA25" s="66"/>
      <c r="AB25" s="66"/>
      <c r="AC25" s="66"/>
      <c r="AD25" s="66"/>
      <c r="AE25" s="66"/>
      <c r="AF25" s="66"/>
      <c r="AG25" s="66"/>
      <c r="AH25" s="66"/>
      <c r="AI25" s="66"/>
      <c r="AJ25" s="66"/>
      <c r="AK25" s="66"/>
      <c r="AL25" s="66"/>
      <c r="AM25" s="66"/>
    </row>
    <row r="26" spans="1:39" s="2" customFormat="1" hidden="1" x14ac:dyDescent="0.25">
      <c r="A26" s="1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X26" s="66"/>
      <c r="Y26" s="66"/>
      <c r="Z26" s="66"/>
      <c r="AA26" s="66"/>
      <c r="AB26" s="66"/>
      <c r="AC26" s="66"/>
      <c r="AD26" s="66"/>
      <c r="AE26" s="66"/>
      <c r="AF26" s="66"/>
      <c r="AG26" s="66"/>
      <c r="AH26" s="66"/>
      <c r="AI26" s="66"/>
      <c r="AJ26" s="66"/>
      <c r="AK26" s="66"/>
      <c r="AL26" s="66"/>
      <c r="AM26" s="66"/>
    </row>
    <row r="27" spans="1:39" s="2" customFormat="1" hidden="1" x14ac:dyDescent="0.25">
      <c r="A27" s="1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X27" s="66"/>
      <c r="Y27" s="66"/>
      <c r="Z27" s="66"/>
      <c r="AA27" s="66"/>
      <c r="AB27" s="66"/>
      <c r="AC27" s="66"/>
      <c r="AD27" s="66"/>
      <c r="AE27" s="66"/>
      <c r="AF27" s="66"/>
      <c r="AG27" s="66"/>
      <c r="AH27" s="66"/>
      <c r="AI27" s="66"/>
      <c r="AJ27" s="66"/>
      <c r="AK27" s="66"/>
      <c r="AL27" s="66"/>
      <c r="AM27" s="66"/>
    </row>
    <row r="28" spans="1:39" s="2" customFormat="1" hidden="1" x14ac:dyDescent="0.25">
      <c r="A28" s="1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X28" s="66"/>
      <c r="Y28" s="66"/>
      <c r="Z28" s="66"/>
      <c r="AA28" s="66"/>
      <c r="AB28" s="66"/>
      <c r="AC28" s="66"/>
      <c r="AD28" s="66"/>
      <c r="AE28" s="66"/>
      <c r="AF28" s="66"/>
      <c r="AG28" s="66"/>
      <c r="AH28" s="66"/>
      <c r="AI28" s="66"/>
      <c r="AJ28" s="66"/>
      <c r="AK28" s="66"/>
      <c r="AL28" s="66"/>
      <c r="AM28" s="66"/>
    </row>
    <row r="29" spans="1:39" s="2" customFormat="1" hidden="1" x14ac:dyDescent="0.25">
      <c r="A29" s="1"/>
      <c r="B29" s="140" t="s">
        <v>672</v>
      </c>
      <c r="C29" s="140"/>
      <c r="D29" s="140" t="s">
        <v>675</v>
      </c>
      <c r="E29" s="140"/>
      <c r="F29" s="140"/>
      <c r="G29" s="140"/>
      <c r="H29" s="140"/>
      <c r="I29" s="140"/>
      <c r="J29" s="140" t="s">
        <v>39</v>
      </c>
      <c r="K29" s="140"/>
      <c r="L29" s="140"/>
      <c r="M29" s="140"/>
      <c r="N29" s="140"/>
      <c r="O29" s="140"/>
      <c r="P29" s="140"/>
      <c r="Q29" s="140"/>
      <c r="R29" s="140"/>
      <c r="S29" s="140"/>
      <c r="T29" s="140"/>
      <c r="U29" s="140"/>
      <c r="V29" s="3"/>
      <c r="X29" s="66"/>
      <c r="Y29" s="66"/>
      <c r="Z29" s="66"/>
      <c r="AA29" s="66"/>
      <c r="AB29" s="66"/>
      <c r="AC29" s="66"/>
      <c r="AD29" s="66"/>
      <c r="AE29" s="66"/>
      <c r="AF29" s="66"/>
      <c r="AG29" s="66"/>
      <c r="AH29" s="66"/>
      <c r="AI29" s="66"/>
      <c r="AJ29" s="66"/>
      <c r="AK29" s="66"/>
      <c r="AL29" s="66"/>
      <c r="AM29" s="66"/>
    </row>
    <row r="30" spans="1:39" s="2" customFormat="1" x14ac:dyDescent="0.25">
      <c r="A30" s="1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X30" s="66"/>
      <c r="Y30" s="66"/>
      <c r="Z30" s="66"/>
      <c r="AA30" s="66"/>
      <c r="AB30" s="66"/>
      <c r="AC30" s="66"/>
      <c r="AD30" s="66"/>
      <c r="AE30" s="66"/>
      <c r="AF30" s="66"/>
      <c r="AG30" s="66"/>
      <c r="AH30" s="66"/>
      <c r="AI30" s="66"/>
      <c r="AJ30" s="66"/>
      <c r="AK30" s="66"/>
      <c r="AL30" s="66"/>
      <c r="AM30" s="66"/>
    </row>
    <row r="31" spans="1:39" s="2" customFormat="1" x14ac:dyDescent="0.25">
      <c r="A31" s="1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X31" s="66"/>
      <c r="Y31" s="66"/>
      <c r="Z31" s="66"/>
      <c r="AA31" s="66"/>
      <c r="AB31" s="66"/>
      <c r="AC31" s="66"/>
      <c r="AD31" s="66"/>
      <c r="AE31" s="66"/>
      <c r="AF31" s="66"/>
      <c r="AG31" s="66"/>
      <c r="AH31" s="66"/>
      <c r="AI31" s="66"/>
      <c r="AJ31" s="66"/>
      <c r="AK31" s="66"/>
      <c r="AL31" s="66"/>
      <c r="AM31" s="66"/>
    </row>
    <row r="32" spans="1:39" s="2" customFormat="1" ht="35.25" customHeight="1" x14ac:dyDescent="0.25">
      <c r="A32" s="1"/>
      <c r="B32" s="129" t="s">
        <v>40</v>
      </c>
      <c r="C32" s="129"/>
      <c r="D32" s="129"/>
      <c r="E32" s="129"/>
      <c r="F32" s="129"/>
      <c r="G32" s="91"/>
      <c r="H32" s="91"/>
      <c r="I32" s="58"/>
      <c r="J32" s="138" t="s">
        <v>82</v>
      </c>
      <c r="K32" s="144"/>
      <c r="L32" s="144"/>
      <c r="M32" s="144"/>
      <c r="N32" s="144"/>
      <c r="O32" s="144"/>
      <c r="P32" s="144"/>
      <c r="Q32" s="144"/>
      <c r="R32" s="144"/>
      <c r="S32" s="144"/>
      <c r="T32" s="144"/>
      <c r="U32" s="144"/>
      <c r="V32" s="3"/>
      <c r="X32" s="66"/>
      <c r="Y32" s="66"/>
      <c r="Z32" s="66"/>
      <c r="AA32" s="66"/>
      <c r="AB32" s="66"/>
      <c r="AC32" s="66"/>
      <c r="AD32" s="66"/>
      <c r="AE32" s="66"/>
      <c r="AF32" s="66"/>
      <c r="AG32" s="66"/>
      <c r="AH32" s="66"/>
      <c r="AI32" s="66"/>
      <c r="AJ32" s="66"/>
      <c r="AK32" s="66"/>
      <c r="AL32" s="66"/>
      <c r="AM32" s="66"/>
    </row>
    <row r="33" spans="1:39" s="2" customFormat="1" x14ac:dyDescent="0.25">
      <c r="A33" s="1"/>
      <c r="B33" s="43"/>
      <c r="C33" s="59"/>
      <c r="D33" s="59"/>
      <c r="E33" s="60"/>
      <c r="F33" s="60"/>
      <c r="G33" s="60"/>
      <c r="H33" s="61"/>
      <c r="I33" s="62"/>
      <c r="J33" s="62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1"/>
      <c r="X33" s="66"/>
      <c r="Y33" s="66"/>
      <c r="Z33" s="66"/>
      <c r="AA33" s="66"/>
      <c r="AB33" s="66"/>
      <c r="AC33" s="66"/>
      <c r="AD33" s="66"/>
      <c r="AE33" s="66"/>
      <c r="AF33" s="66"/>
      <c r="AG33" s="66"/>
      <c r="AH33" s="66"/>
      <c r="AI33" s="66"/>
      <c r="AJ33" s="66"/>
      <c r="AK33" s="66"/>
      <c r="AL33" s="66"/>
      <c r="AM33" s="66"/>
    </row>
    <row r="34" spans="1:39" s="2" customFormat="1" x14ac:dyDescent="0.25">
      <c r="A34" s="1"/>
      <c r="B34" s="129" t="s">
        <v>38</v>
      </c>
      <c r="C34" s="129"/>
      <c r="D34" s="92" t="s">
        <v>187</v>
      </c>
      <c r="E34" s="92"/>
      <c r="F34" s="92"/>
      <c r="G34" s="92"/>
      <c r="H34" s="92"/>
      <c r="I34" s="62"/>
      <c r="J34" s="62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1"/>
      <c r="X34" s="66"/>
      <c r="Y34" s="66"/>
      <c r="Z34" s="66"/>
      <c r="AA34" s="66"/>
      <c r="AB34" s="66"/>
      <c r="AC34" s="66"/>
      <c r="AD34" s="66"/>
      <c r="AE34" s="66"/>
      <c r="AF34" s="66"/>
      <c r="AG34" s="66"/>
      <c r="AH34" s="66"/>
      <c r="AI34" s="66"/>
      <c r="AJ34" s="66"/>
      <c r="AK34" s="66"/>
      <c r="AL34" s="66"/>
      <c r="AM34" s="66"/>
    </row>
    <row r="35" spans="1:39" s="2" customFormat="1" x14ac:dyDescent="0.25">
      <c r="A35" s="1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1"/>
      <c r="X35" s="66"/>
      <c r="Y35" s="66"/>
      <c r="Z35" s="66"/>
      <c r="AA35" s="66"/>
      <c r="AB35" s="66"/>
      <c r="AC35" s="66"/>
      <c r="AD35" s="66"/>
      <c r="AE35" s="66"/>
      <c r="AF35" s="66"/>
      <c r="AG35" s="66"/>
      <c r="AH35" s="66"/>
      <c r="AI35" s="66"/>
      <c r="AJ35" s="66"/>
      <c r="AK35" s="66"/>
      <c r="AL35" s="66"/>
      <c r="AM35" s="66"/>
    </row>
    <row r="39" spans="1:39" x14ac:dyDescent="0.25">
      <c r="B39" s="139"/>
      <c r="C39" s="139"/>
      <c r="D39" s="93"/>
      <c r="E39" s="93"/>
      <c r="F39" s="93"/>
      <c r="G39" s="93"/>
      <c r="H39" s="93"/>
      <c r="I39" s="93"/>
      <c r="J39" s="139" t="s">
        <v>83</v>
      </c>
      <c r="K39" s="139"/>
      <c r="L39" s="139"/>
      <c r="M39" s="139"/>
      <c r="N39" s="139"/>
      <c r="O39" s="139"/>
      <c r="P39" s="139"/>
      <c r="Q39" s="139"/>
      <c r="R39" s="139"/>
      <c r="S39" s="139"/>
      <c r="T39" s="139"/>
      <c r="U39" s="139"/>
    </row>
  </sheetData>
  <sheetProtection formatCells="0" formatColumns="0" formatRows="0" insertColumns="0" insertRows="0" insertHyperlinks="0" deleteColumns="0" deleteRows="0" sort="0" autoFilter="0" pivotTables="0"/>
  <autoFilter ref="A8:AM12">
    <filterColumn colId="3" showButton="0"/>
  </autoFilter>
  <sortState ref="B10:T12">
    <sortCondition ref="E10:E12"/>
  </sortState>
  <mergeCells count="56">
    <mergeCell ref="J20:U20"/>
    <mergeCell ref="J21:U21"/>
    <mergeCell ref="B39:C39"/>
    <mergeCell ref="J39:U39"/>
    <mergeCell ref="B29:C29"/>
    <mergeCell ref="J29:U29"/>
    <mergeCell ref="J32:U32"/>
    <mergeCell ref="B34:C34"/>
    <mergeCell ref="D29:I29"/>
    <mergeCell ref="B21:I21"/>
    <mergeCell ref="D23:I23"/>
    <mergeCell ref="B32:F32"/>
    <mergeCell ref="F17:O17"/>
    <mergeCell ref="J19:U19"/>
    <mergeCell ref="K7:K8"/>
    <mergeCell ref="L7:L8"/>
    <mergeCell ref="M7:M8"/>
    <mergeCell ref="AJ4:AK6"/>
    <mergeCell ref="B23:C23"/>
    <mergeCell ref="T7:T9"/>
    <mergeCell ref="U7:U9"/>
    <mergeCell ref="B9:G9"/>
    <mergeCell ref="B14:C14"/>
    <mergeCell ref="F15:O15"/>
    <mergeCell ref="F16:O16"/>
    <mergeCell ref="N7:N8"/>
    <mergeCell ref="O7:O8"/>
    <mergeCell ref="P7:P8"/>
    <mergeCell ref="Q7:Q9"/>
    <mergeCell ref="R7:R8"/>
    <mergeCell ref="S7:S8"/>
    <mergeCell ref="H7:H8"/>
    <mergeCell ref="I7:I8"/>
    <mergeCell ref="AL4:AM6"/>
    <mergeCell ref="B5:C5"/>
    <mergeCell ref="G5:O5"/>
    <mergeCell ref="P5:U5"/>
    <mergeCell ref="B7:B8"/>
    <mergeCell ref="C7:C8"/>
    <mergeCell ref="D7:E8"/>
    <mergeCell ref="F7:F8"/>
    <mergeCell ref="G7:G8"/>
    <mergeCell ref="Y4:Y7"/>
    <mergeCell ref="Z4:Z7"/>
    <mergeCell ref="AA4:AA7"/>
    <mergeCell ref="AB4:AE6"/>
    <mergeCell ref="AF4:AG6"/>
    <mergeCell ref="AH4:AI6"/>
    <mergeCell ref="J7:J8"/>
    <mergeCell ref="B1:G1"/>
    <mergeCell ref="H1:U1"/>
    <mergeCell ref="B2:G2"/>
    <mergeCell ref="H2:U2"/>
    <mergeCell ref="B4:C4"/>
    <mergeCell ref="D4:O4"/>
    <mergeCell ref="P4:U4"/>
  </mergeCells>
  <conditionalFormatting sqref="P10:P12 H10:N12">
    <cfRule type="cellIs" dxfId="54" priority="16" operator="greaterThan">
      <formula>10</formula>
    </cfRule>
  </conditionalFormatting>
  <conditionalFormatting sqref="O40:O1048576 O1:O4 O6:O31">
    <cfRule type="duplicateValues" dxfId="53" priority="15"/>
  </conditionalFormatting>
  <conditionalFormatting sqref="C40:C1048576 C1:C20 C30:C31 C22:C28">
    <cfRule type="duplicateValues" dxfId="52" priority="14"/>
  </conditionalFormatting>
  <conditionalFormatting sqref="O32:O39">
    <cfRule type="duplicateValues" dxfId="51" priority="13"/>
  </conditionalFormatting>
  <conditionalFormatting sqref="C33:C39">
    <cfRule type="duplicateValues" dxfId="50" priority="12"/>
  </conditionalFormatting>
  <conditionalFormatting sqref="C29">
    <cfRule type="duplicateValues" dxfId="49" priority="2"/>
  </conditionalFormatting>
  <conditionalFormatting sqref="O5">
    <cfRule type="duplicateValues" dxfId="48" priority="1"/>
  </conditionalFormatting>
  <dataValidations count="1">
    <dataValidation allowBlank="1" showInputMessage="1" showErrorMessage="1" errorTitle="Không xóa dữ liệu" error="Không xóa dữ liệu" prompt="Không xóa dữ liệu" sqref="D17 Y2:AM8 X10:X12"/>
  </dataValidations>
  <pageMargins left="3.937007874015748E-2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-0.249977111117893"/>
  </sheetPr>
  <dimension ref="A1:AM43"/>
  <sheetViews>
    <sheetView workbookViewId="0">
      <pane ySplit="3" topLeftCell="A4" activePane="bottomLeft" state="frozen"/>
      <selection activeCell="P5" sqref="P5:U5"/>
      <selection pane="bottomLeft" activeCell="G5" sqref="G5:U5"/>
    </sheetView>
  </sheetViews>
  <sheetFormatPr defaultColWidth="9" defaultRowHeight="15.75" x14ac:dyDescent="0.25"/>
  <cols>
    <col min="1" max="1" width="0.625" style="1" customWidth="1"/>
    <col min="2" max="2" width="4" style="1" customWidth="1"/>
    <col min="3" max="3" width="11" style="1" customWidth="1"/>
    <col min="4" max="4" width="13.5" style="1" customWidth="1"/>
    <col min="5" max="5" width="5.375" style="1" customWidth="1"/>
    <col min="6" max="6" width="9" style="1" customWidth="1"/>
    <col min="7" max="7" width="11.75" style="1" customWidth="1"/>
    <col min="8" max="9" width="4.375" style="1" customWidth="1"/>
    <col min="10" max="10" width="4.375" style="1" hidden="1" customWidth="1"/>
    <col min="11" max="11" width="4.375" style="1" customWidth="1"/>
    <col min="12" max="12" width="3.25" style="1" customWidth="1"/>
    <col min="13" max="13" width="3.5" style="1" customWidth="1"/>
    <col min="14" max="14" width="9" style="1" customWidth="1"/>
    <col min="15" max="15" width="9.125" style="1" hidden="1" customWidth="1"/>
    <col min="16" max="16" width="4.25" style="1" hidden="1" customWidth="1"/>
    <col min="17" max="18" width="6.5" style="1" hidden="1" customWidth="1"/>
    <col min="19" max="19" width="11.875" style="1" hidden="1" customWidth="1"/>
    <col min="20" max="20" width="9.125" style="1" customWidth="1"/>
    <col min="21" max="21" width="6.5" style="1" customWidth="1"/>
    <col min="22" max="22" width="2.25" style="1" customWidth="1"/>
    <col min="23" max="23" width="2.25" style="2" customWidth="1"/>
    <col min="24" max="24" width="0" style="66" hidden="1" customWidth="1"/>
    <col min="25" max="25" width="9.125" style="66" bestFit="1" customWidth="1"/>
    <col min="26" max="26" width="9" style="66"/>
    <col min="27" max="27" width="10.375" style="66" bestFit="1" customWidth="1"/>
    <col min="28" max="28" width="9.125" style="66" bestFit="1" customWidth="1"/>
    <col min="29" max="39" width="9" style="66"/>
    <col min="40" max="16384" width="9" style="1"/>
  </cols>
  <sheetData>
    <row r="1" spans="2:39" ht="27.75" customHeight="1" x14ac:dyDescent="0.3">
      <c r="B1" s="109" t="s">
        <v>0</v>
      </c>
      <c r="C1" s="109"/>
      <c r="D1" s="109"/>
      <c r="E1" s="109"/>
      <c r="F1" s="109"/>
      <c r="G1" s="109"/>
      <c r="H1" s="110" t="s">
        <v>685</v>
      </c>
      <c r="I1" s="110"/>
      <c r="J1" s="110"/>
      <c r="K1" s="110"/>
      <c r="L1" s="110"/>
      <c r="M1" s="110"/>
      <c r="N1" s="110"/>
      <c r="O1" s="110"/>
      <c r="P1" s="110"/>
      <c r="Q1" s="110"/>
      <c r="R1" s="110"/>
      <c r="S1" s="110"/>
      <c r="T1" s="110"/>
      <c r="U1" s="110"/>
      <c r="V1" s="3"/>
    </row>
    <row r="2" spans="2:39" ht="25.5" customHeight="1" x14ac:dyDescent="0.25">
      <c r="B2" s="111" t="s">
        <v>1</v>
      </c>
      <c r="C2" s="111"/>
      <c r="D2" s="111"/>
      <c r="E2" s="111"/>
      <c r="F2" s="111"/>
      <c r="G2" s="111"/>
      <c r="H2" s="112" t="s">
        <v>689</v>
      </c>
      <c r="I2" s="112"/>
      <c r="J2" s="112"/>
      <c r="K2" s="112"/>
      <c r="L2" s="112"/>
      <c r="M2" s="112"/>
      <c r="N2" s="112"/>
      <c r="O2" s="112"/>
      <c r="P2" s="112"/>
      <c r="Q2" s="112"/>
      <c r="R2" s="112"/>
      <c r="S2" s="112"/>
      <c r="T2" s="112"/>
      <c r="U2" s="112"/>
      <c r="V2" s="4"/>
      <c r="W2" s="5"/>
      <c r="AE2" s="67"/>
      <c r="AF2" s="68"/>
      <c r="AG2" s="67"/>
      <c r="AH2" s="67"/>
      <c r="AI2" s="67"/>
      <c r="AJ2" s="68"/>
      <c r="AK2" s="67"/>
    </row>
    <row r="3" spans="2:39" ht="4.5" customHeight="1" x14ac:dyDescent="0.25">
      <c r="B3" s="6"/>
      <c r="C3" s="6"/>
      <c r="D3" s="6"/>
      <c r="E3" s="6"/>
      <c r="F3" s="6"/>
      <c r="G3" s="7"/>
      <c r="H3" s="7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4"/>
      <c r="W3" s="5"/>
      <c r="AF3" s="69"/>
      <c r="AJ3" s="69"/>
    </row>
    <row r="4" spans="2:39" ht="23.25" customHeight="1" x14ac:dyDescent="0.25">
      <c r="B4" s="113" t="s">
        <v>2</v>
      </c>
      <c r="C4" s="113"/>
      <c r="D4" s="114" t="s">
        <v>189</v>
      </c>
      <c r="E4" s="114"/>
      <c r="F4" s="114"/>
      <c r="G4" s="114"/>
      <c r="H4" s="114"/>
      <c r="I4" s="114"/>
      <c r="J4" s="114"/>
      <c r="K4" s="114"/>
      <c r="L4" s="114"/>
      <c r="M4" s="114"/>
      <c r="N4" s="114"/>
      <c r="O4" s="114"/>
      <c r="P4" s="116" t="s">
        <v>557</v>
      </c>
      <c r="Q4" s="116"/>
      <c r="R4" s="116"/>
      <c r="S4" s="116"/>
      <c r="T4" s="116"/>
      <c r="U4" s="116"/>
      <c r="X4" s="67"/>
      <c r="Y4" s="117" t="s">
        <v>47</v>
      </c>
      <c r="Z4" s="117" t="s">
        <v>8</v>
      </c>
      <c r="AA4" s="117" t="s">
        <v>46</v>
      </c>
      <c r="AB4" s="117" t="s">
        <v>45</v>
      </c>
      <c r="AC4" s="117"/>
      <c r="AD4" s="117"/>
      <c r="AE4" s="117"/>
      <c r="AF4" s="117" t="s">
        <v>44</v>
      </c>
      <c r="AG4" s="117"/>
      <c r="AH4" s="117" t="s">
        <v>42</v>
      </c>
      <c r="AI4" s="117"/>
      <c r="AJ4" s="117" t="s">
        <v>43</v>
      </c>
      <c r="AK4" s="117"/>
      <c r="AL4" s="117" t="s">
        <v>41</v>
      </c>
      <c r="AM4" s="117"/>
    </row>
    <row r="5" spans="2:39" ht="17.25" customHeight="1" x14ac:dyDescent="0.25">
      <c r="B5" s="118" t="s">
        <v>3</v>
      </c>
      <c r="C5" s="118"/>
      <c r="D5" s="9"/>
      <c r="G5" s="119" t="s">
        <v>690</v>
      </c>
      <c r="H5" s="119"/>
      <c r="I5" s="119"/>
      <c r="J5" s="119"/>
      <c r="K5" s="119"/>
      <c r="L5" s="119"/>
      <c r="M5" s="119"/>
      <c r="N5" s="119"/>
      <c r="O5" s="119"/>
      <c r="P5" s="119" t="s">
        <v>686</v>
      </c>
      <c r="Q5" s="119"/>
      <c r="R5" s="119"/>
      <c r="S5" s="119"/>
      <c r="T5" s="119"/>
      <c r="U5" s="119"/>
      <c r="X5" s="67"/>
      <c r="Y5" s="117"/>
      <c r="Z5" s="117"/>
      <c r="AA5" s="117"/>
      <c r="AB5" s="117"/>
      <c r="AC5" s="117"/>
      <c r="AD5" s="117"/>
      <c r="AE5" s="117"/>
      <c r="AF5" s="117"/>
      <c r="AG5" s="117"/>
      <c r="AH5" s="117"/>
      <c r="AI5" s="117"/>
      <c r="AJ5" s="117"/>
      <c r="AK5" s="117"/>
      <c r="AL5" s="117"/>
      <c r="AM5" s="117"/>
    </row>
    <row r="6" spans="2:39" ht="5.25" customHeight="1" x14ac:dyDescent="0.25"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1"/>
      <c r="P6" s="63"/>
      <c r="Q6" s="3"/>
      <c r="R6" s="3"/>
      <c r="S6" s="3"/>
      <c r="T6" s="3"/>
      <c r="U6" s="3"/>
      <c r="X6" s="67"/>
      <c r="Y6" s="117"/>
      <c r="Z6" s="117"/>
      <c r="AA6" s="117"/>
      <c r="AB6" s="117"/>
      <c r="AC6" s="117"/>
      <c r="AD6" s="117"/>
      <c r="AE6" s="117"/>
      <c r="AF6" s="117"/>
      <c r="AG6" s="117"/>
      <c r="AH6" s="117"/>
      <c r="AI6" s="117"/>
      <c r="AJ6" s="117"/>
      <c r="AK6" s="117"/>
      <c r="AL6" s="117"/>
      <c r="AM6" s="117"/>
    </row>
    <row r="7" spans="2:39" ht="32.25" customHeight="1" x14ac:dyDescent="0.25">
      <c r="B7" s="120" t="s">
        <v>4</v>
      </c>
      <c r="C7" s="122" t="s">
        <v>5</v>
      </c>
      <c r="D7" s="124" t="s">
        <v>6</v>
      </c>
      <c r="E7" s="125"/>
      <c r="F7" s="120" t="s">
        <v>7</v>
      </c>
      <c r="G7" s="120" t="s">
        <v>8</v>
      </c>
      <c r="H7" s="128" t="s">
        <v>9</v>
      </c>
      <c r="I7" s="128" t="s">
        <v>10</v>
      </c>
      <c r="J7" s="128" t="s">
        <v>11</v>
      </c>
      <c r="K7" s="128" t="s">
        <v>12</v>
      </c>
      <c r="L7" s="136" t="s">
        <v>13</v>
      </c>
      <c r="M7" s="136" t="s">
        <v>14</v>
      </c>
      <c r="N7" s="136" t="s">
        <v>15</v>
      </c>
      <c r="O7" s="137" t="s">
        <v>16</v>
      </c>
      <c r="P7" s="136" t="s">
        <v>17</v>
      </c>
      <c r="Q7" s="120" t="s">
        <v>18</v>
      </c>
      <c r="R7" s="136" t="s">
        <v>19</v>
      </c>
      <c r="S7" s="120" t="s">
        <v>20</v>
      </c>
      <c r="T7" s="120" t="s">
        <v>21</v>
      </c>
      <c r="U7" s="120" t="s">
        <v>22</v>
      </c>
      <c r="X7" s="67"/>
      <c r="Y7" s="117"/>
      <c r="Z7" s="117"/>
      <c r="AA7" s="117"/>
      <c r="AB7" s="70" t="s">
        <v>23</v>
      </c>
      <c r="AC7" s="70" t="s">
        <v>24</v>
      </c>
      <c r="AD7" s="70" t="s">
        <v>25</v>
      </c>
      <c r="AE7" s="70" t="s">
        <v>26</v>
      </c>
      <c r="AF7" s="70" t="s">
        <v>27</v>
      </c>
      <c r="AG7" s="70" t="s">
        <v>26</v>
      </c>
      <c r="AH7" s="70" t="s">
        <v>27</v>
      </c>
      <c r="AI7" s="70" t="s">
        <v>26</v>
      </c>
      <c r="AJ7" s="70" t="s">
        <v>27</v>
      </c>
      <c r="AK7" s="70" t="s">
        <v>26</v>
      </c>
      <c r="AL7" s="70" t="s">
        <v>27</v>
      </c>
      <c r="AM7" s="71" t="s">
        <v>26</v>
      </c>
    </row>
    <row r="8" spans="2:39" ht="32.25" customHeight="1" x14ac:dyDescent="0.25">
      <c r="B8" s="121"/>
      <c r="C8" s="123"/>
      <c r="D8" s="126"/>
      <c r="E8" s="127"/>
      <c r="F8" s="121"/>
      <c r="G8" s="121"/>
      <c r="H8" s="128"/>
      <c r="I8" s="128"/>
      <c r="J8" s="128"/>
      <c r="K8" s="128"/>
      <c r="L8" s="136"/>
      <c r="M8" s="136"/>
      <c r="N8" s="136"/>
      <c r="O8" s="137"/>
      <c r="P8" s="136"/>
      <c r="Q8" s="131"/>
      <c r="R8" s="136"/>
      <c r="S8" s="121"/>
      <c r="T8" s="131"/>
      <c r="U8" s="131"/>
      <c r="W8" s="12"/>
      <c r="X8" s="67"/>
      <c r="Y8" s="72" t="str">
        <f>+D4</f>
        <v>Pháp luật đại cương</v>
      </c>
      <c r="Z8" s="73" t="str">
        <f>+P4</f>
        <v>Nhóm: BAS1221 - 5</v>
      </c>
      <c r="AA8" s="74">
        <f>+$AJ$8+$AL$8+$AH$8</f>
        <v>8</v>
      </c>
      <c r="AB8" s="68">
        <f>COUNTIF($T$9:$T$76,"Khiển trách")</f>
        <v>0</v>
      </c>
      <c r="AC8" s="68">
        <f>COUNTIF($T$9:$T$76,"Cảnh cáo")</f>
        <v>0</v>
      </c>
      <c r="AD8" s="68">
        <f>COUNTIF($T$9:$T$76,"Đình chỉ thi")</f>
        <v>0</v>
      </c>
      <c r="AE8" s="75">
        <f>+($AB$8+$AC$8+$AD$8)/$AA$8*100%</f>
        <v>0</v>
      </c>
      <c r="AF8" s="68">
        <f>SUM(COUNTIF($T$9:$T$74,"Vắng"),COUNTIF($T$9:$T$74,"Vắng có phép"))</f>
        <v>0</v>
      </c>
      <c r="AG8" s="76">
        <f>+$AF$8/$AA$8</f>
        <v>0</v>
      </c>
      <c r="AH8" s="77">
        <f>COUNTIF($X$9:$X$74,"Thi lại")</f>
        <v>8</v>
      </c>
      <c r="AI8" s="76">
        <f>+$AH$8/$AA$8</f>
        <v>1</v>
      </c>
      <c r="AJ8" s="77">
        <f>COUNTIF($X$9:$X$75,"Học lại")</f>
        <v>0</v>
      </c>
      <c r="AK8" s="76">
        <f>+$AJ$8/$AA$8</f>
        <v>0</v>
      </c>
      <c r="AL8" s="68">
        <f>COUNTIF($X$10:$X$75,"Đạt")</f>
        <v>0</v>
      </c>
      <c r="AM8" s="75">
        <f>+$AL$8/$AA$8</f>
        <v>0</v>
      </c>
    </row>
    <row r="9" spans="2:39" x14ac:dyDescent="0.25">
      <c r="B9" s="132" t="s">
        <v>28</v>
      </c>
      <c r="C9" s="133"/>
      <c r="D9" s="133"/>
      <c r="E9" s="133"/>
      <c r="F9" s="133"/>
      <c r="G9" s="134"/>
      <c r="H9" s="13">
        <v>10</v>
      </c>
      <c r="I9" s="13">
        <v>10</v>
      </c>
      <c r="J9" s="14"/>
      <c r="K9" s="13">
        <v>20</v>
      </c>
      <c r="L9" s="15"/>
      <c r="M9" s="16"/>
      <c r="N9" s="16"/>
      <c r="O9" s="17"/>
      <c r="P9" s="64">
        <f>100-(H9+I9+J9+K9)</f>
        <v>60</v>
      </c>
      <c r="Q9" s="121"/>
      <c r="R9" s="18"/>
      <c r="S9" s="18"/>
      <c r="T9" s="121"/>
      <c r="U9" s="121"/>
      <c r="X9" s="67"/>
      <c r="Y9" s="78"/>
      <c r="Z9" s="78"/>
      <c r="AA9" s="78"/>
      <c r="AB9" s="78"/>
      <c r="AC9" s="78"/>
      <c r="AD9" s="78"/>
      <c r="AE9" s="78"/>
      <c r="AF9" s="78"/>
      <c r="AG9" s="78"/>
      <c r="AH9" s="78"/>
      <c r="AI9" s="78"/>
      <c r="AJ9" s="78"/>
      <c r="AK9" s="78"/>
      <c r="AL9" s="78"/>
      <c r="AM9" s="78"/>
    </row>
    <row r="10" spans="2:39" ht="21" customHeight="1" x14ac:dyDescent="0.25">
      <c r="B10" s="19">
        <v>1</v>
      </c>
      <c r="C10" s="20" t="s">
        <v>566</v>
      </c>
      <c r="D10" s="21" t="s">
        <v>55</v>
      </c>
      <c r="E10" s="22" t="s">
        <v>69</v>
      </c>
      <c r="F10" s="23" t="s">
        <v>245</v>
      </c>
      <c r="G10" s="20" t="s">
        <v>558</v>
      </c>
      <c r="H10" s="24">
        <v>6</v>
      </c>
      <c r="I10" s="24">
        <v>6</v>
      </c>
      <c r="J10" s="24" t="s">
        <v>29</v>
      </c>
      <c r="K10" s="24">
        <v>6</v>
      </c>
      <c r="L10" s="107"/>
      <c r="M10" s="107"/>
      <c r="N10" s="107"/>
      <c r="O10" s="83"/>
      <c r="P10" s="98">
        <v>2</v>
      </c>
      <c r="Q10" s="25">
        <f t="shared" ref="Q10:Q17" si="0">ROUND(SUMPRODUCT(H10:P10,$H$9:$P$9)/100,1)</f>
        <v>3.6</v>
      </c>
      <c r="R10" s="26" t="str">
        <f t="shared" ref="R10:R17" si="1"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F</v>
      </c>
      <c r="S10" s="108" t="str">
        <f t="shared" ref="S10:S17" si="2">IF($Q10&lt;4,"Kém",IF(AND($Q10&gt;=4,$Q10&lt;=5.4),"Trung bình yếu",IF(AND($Q10&gt;=5.5,$Q10&lt;=6.9),"Trung bình",IF(AND($Q10&gt;=7,$Q10&lt;=8.4),"Khá",IF(AND($Q10&gt;=8.5,$Q10&lt;=10),"Giỏi","")))))</f>
        <v>Kém</v>
      </c>
      <c r="T10" s="88" t="str">
        <f t="shared" ref="T10:T17" si="3">+IF(OR($H10=0,$I10=0,$J10=0,$K10=0),"Không đủ ĐKDT","")</f>
        <v/>
      </c>
      <c r="U10" s="41" t="s">
        <v>691</v>
      </c>
      <c r="V10" s="3"/>
      <c r="W10" s="28"/>
      <c r="X10" s="100" t="str">
        <f>IF(T10="Không đủ ĐKDT","Học lại",IF(T10="Đình chỉ thi","Học lại",IF(AND(MID(G10,2,2)&lt;"12",T10="Vắng"),"Thi lại",IF(T10="Vắng có phép", "Thi lại",IF(AND((MID(G10,2,2)&lt;"12"),Q10&lt;4.5),"Thi lại",IF(AND((MID(G10,2,2)&lt;"16"),Q10&lt;4),"Học lại",IF(AND((MID(G10,2,2)&gt;"15"),Q10&lt;4),"Thi lại","Đạt")))))))</f>
        <v>Thi lại</v>
      </c>
      <c r="Y10" s="78"/>
      <c r="Z10" s="78"/>
      <c r="AA10" s="78"/>
      <c r="AB10" s="78"/>
      <c r="AC10" s="78"/>
      <c r="AD10" s="78"/>
      <c r="AE10" s="78"/>
      <c r="AF10" s="78"/>
      <c r="AG10" s="78"/>
      <c r="AH10" s="78"/>
      <c r="AI10" s="78"/>
      <c r="AJ10" s="78"/>
      <c r="AK10" s="78"/>
      <c r="AL10" s="78"/>
      <c r="AM10" s="78"/>
    </row>
    <row r="11" spans="2:39" ht="21" customHeight="1" x14ac:dyDescent="0.25">
      <c r="B11" s="29">
        <v>2</v>
      </c>
      <c r="C11" s="30" t="s">
        <v>567</v>
      </c>
      <c r="D11" s="31" t="s">
        <v>568</v>
      </c>
      <c r="E11" s="32" t="s">
        <v>69</v>
      </c>
      <c r="F11" s="33" t="s">
        <v>517</v>
      </c>
      <c r="G11" s="30" t="s">
        <v>558</v>
      </c>
      <c r="H11" s="34">
        <v>8</v>
      </c>
      <c r="I11" s="34">
        <v>6</v>
      </c>
      <c r="J11" s="34" t="s">
        <v>29</v>
      </c>
      <c r="K11" s="34">
        <v>6</v>
      </c>
      <c r="L11" s="35"/>
      <c r="M11" s="42"/>
      <c r="N11" s="42"/>
      <c r="O11" s="84"/>
      <c r="P11" s="36">
        <v>2</v>
      </c>
      <c r="Q11" s="37">
        <f t="shared" si="0"/>
        <v>3.8</v>
      </c>
      <c r="R11" s="38" t="str">
        <f t="shared" si="1"/>
        <v>F</v>
      </c>
      <c r="S11" s="39" t="str">
        <f t="shared" si="2"/>
        <v>Kém</v>
      </c>
      <c r="T11" s="40" t="str">
        <f t="shared" si="3"/>
        <v/>
      </c>
      <c r="U11" s="41" t="s">
        <v>691</v>
      </c>
      <c r="V11" s="3"/>
      <c r="W11" s="28"/>
      <c r="X11" s="100" t="str">
        <f t="shared" ref="X11:X17" si="4">IF(T11="Không đủ ĐKDT","Học lại",IF(T11="Đình chỉ thi","Học lại",IF(AND(MID(G11,2,2)&lt;"12",T11="Vắng"),"Thi lại",IF(T11="Vắng có phép", "Thi lại",IF(AND((MID(G11,2,2)&lt;"12"),Q11&lt;4.5),"Thi lại",IF(AND((MID(G11,2,2)&lt;"16"),Q11&lt;4),"Học lại",IF(AND((MID(G11,2,2)&gt;"15"),Q11&lt;4),"Thi lại","Đạt")))))))</f>
        <v>Thi lại</v>
      </c>
      <c r="Y11" s="78"/>
      <c r="Z11" s="78"/>
      <c r="AA11" s="78"/>
      <c r="AB11" s="70"/>
      <c r="AC11" s="70"/>
      <c r="AD11" s="70"/>
      <c r="AE11" s="70"/>
      <c r="AF11" s="69"/>
      <c r="AG11" s="70"/>
      <c r="AH11" s="70"/>
      <c r="AI11" s="70"/>
      <c r="AJ11" s="70"/>
      <c r="AK11" s="70"/>
      <c r="AL11" s="70"/>
      <c r="AM11" s="71"/>
    </row>
    <row r="12" spans="2:39" ht="21" customHeight="1" x14ac:dyDescent="0.25">
      <c r="B12" s="29">
        <v>3</v>
      </c>
      <c r="C12" s="30" t="s">
        <v>569</v>
      </c>
      <c r="D12" s="31" t="s">
        <v>570</v>
      </c>
      <c r="E12" s="32" t="s">
        <v>70</v>
      </c>
      <c r="F12" s="33" t="s">
        <v>529</v>
      </c>
      <c r="G12" s="30" t="s">
        <v>558</v>
      </c>
      <c r="H12" s="34">
        <v>10</v>
      </c>
      <c r="I12" s="34">
        <v>6</v>
      </c>
      <c r="J12" s="34" t="s">
        <v>29</v>
      </c>
      <c r="K12" s="34">
        <v>6</v>
      </c>
      <c r="L12" s="35"/>
      <c r="M12" s="42"/>
      <c r="N12" s="42"/>
      <c r="O12" s="84"/>
      <c r="P12" s="36">
        <v>0</v>
      </c>
      <c r="Q12" s="37">
        <f t="shared" si="0"/>
        <v>2.8</v>
      </c>
      <c r="R12" s="38" t="str">
        <f t="shared" si="1"/>
        <v>F</v>
      </c>
      <c r="S12" s="39" t="str">
        <f t="shared" si="2"/>
        <v>Kém</v>
      </c>
      <c r="T12" s="40" t="str">
        <f t="shared" si="3"/>
        <v/>
      </c>
      <c r="U12" s="41" t="s">
        <v>691</v>
      </c>
      <c r="V12" s="3"/>
      <c r="W12" s="28"/>
      <c r="X12" s="100" t="str">
        <f t="shared" si="4"/>
        <v>Thi lại</v>
      </c>
      <c r="Y12" s="79"/>
      <c r="Z12" s="79"/>
      <c r="AA12" s="90"/>
      <c r="AB12" s="69"/>
      <c r="AC12" s="69"/>
      <c r="AD12" s="69"/>
      <c r="AE12" s="80"/>
      <c r="AF12" s="69"/>
      <c r="AG12" s="81"/>
      <c r="AH12" s="82"/>
      <c r="AI12" s="81"/>
      <c r="AJ12" s="82"/>
      <c r="AK12" s="81"/>
      <c r="AL12" s="69"/>
      <c r="AM12" s="80"/>
    </row>
    <row r="13" spans="2:39" ht="21" customHeight="1" x14ac:dyDescent="0.25">
      <c r="B13" s="29">
        <v>4</v>
      </c>
      <c r="C13" s="30" t="s">
        <v>576</v>
      </c>
      <c r="D13" s="31" t="s">
        <v>577</v>
      </c>
      <c r="E13" s="32" t="s">
        <v>134</v>
      </c>
      <c r="F13" s="33" t="s">
        <v>315</v>
      </c>
      <c r="G13" s="30" t="s">
        <v>558</v>
      </c>
      <c r="H13" s="34">
        <v>10</v>
      </c>
      <c r="I13" s="34">
        <v>6</v>
      </c>
      <c r="J13" s="34" t="s">
        <v>29</v>
      </c>
      <c r="K13" s="34">
        <v>6</v>
      </c>
      <c r="L13" s="35"/>
      <c r="M13" s="42"/>
      <c r="N13" s="42"/>
      <c r="O13" s="84"/>
      <c r="P13" s="36">
        <v>1</v>
      </c>
      <c r="Q13" s="37">
        <f t="shared" si="0"/>
        <v>3.4</v>
      </c>
      <c r="R13" s="38" t="str">
        <f t="shared" si="1"/>
        <v>F</v>
      </c>
      <c r="S13" s="39" t="str">
        <f t="shared" si="2"/>
        <v>Kém</v>
      </c>
      <c r="T13" s="40" t="str">
        <f t="shared" si="3"/>
        <v/>
      </c>
      <c r="U13" s="41" t="s">
        <v>691</v>
      </c>
      <c r="V13" s="3"/>
      <c r="W13" s="28"/>
      <c r="X13" s="100" t="str">
        <f t="shared" si="4"/>
        <v>Thi lại</v>
      </c>
      <c r="Y13" s="67"/>
      <c r="Z13" s="67"/>
      <c r="AA13" s="67"/>
      <c r="AB13" s="67"/>
      <c r="AC13" s="67"/>
      <c r="AD13" s="67"/>
      <c r="AE13" s="67"/>
      <c r="AF13" s="67"/>
      <c r="AG13" s="67"/>
      <c r="AH13" s="67"/>
      <c r="AI13" s="67"/>
      <c r="AJ13" s="67"/>
      <c r="AK13" s="67"/>
      <c r="AL13" s="67"/>
      <c r="AM13" s="67"/>
    </row>
    <row r="14" spans="2:39" ht="21" customHeight="1" x14ac:dyDescent="0.25">
      <c r="B14" s="29">
        <v>5</v>
      </c>
      <c r="C14" s="30" t="s">
        <v>579</v>
      </c>
      <c r="D14" s="31" t="s">
        <v>580</v>
      </c>
      <c r="E14" s="32" t="s">
        <v>79</v>
      </c>
      <c r="F14" s="33" t="s">
        <v>581</v>
      </c>
      <c r="G14" s="30" t="s">
        <v>558</v>
      </c>
      <c r="H14" s="34">
        <v>10</v>
      </c>
      <c r="I14" s="34">
        <v>6</v>
      </c>
      <c r="J14" s="34" t="s">
        <v>29</v>
      </c>
      <c r="K14" s="34">
        <v>6</v>
      </c>
      <c r="L14" s="42"/>
      <c r="M14" s="42"/>
      <c r="N14" s="42"/>
      <c r="O14" s="84"/>
      <c r="P14" s="36">
        <v>0</v>
      </c>
      <c r="Q14" s="37">
        <f t="shared" si="0"/>
        <v>2.8</v>
      </c>
      <c r="R14" s="38" t="str">
        <f t="shared" si="1"/>
        <v>F</v>
      </c>
      <c r="S14" s="39" t="str">
        <f t="shared" si="2"/>
        <v>Kém</v>
      </c>
      <c r="T14" s="40" t="str">
        <f t="shared" si="3"/>
        <v/>
      </c>
      <c r="U14" s="41" t="s">
        <v>691</v>
      </c>
      <c r="V14" s="3"/>
      <c r="W14" s="28"/>
      <c r="X14" s="100" t="str">
        <f t="shared" si="4"/>
        <v>Thi lại</v>
      </c>
      <c r="Y14" s="67"/>
      <c r="Z14" s="67"/>
      <c r="AA14" s="67"/>
      <c r="AB14" s="67"/>
      <c r="AC14" s="67"/>
      <c r="AD14" s="67"/>
      <c r="AE14" s="67"/>
      <c r="AF14" s="67"/>
      <c r="AG14" s="67"/>
      <c r="AH14" s="67"/>
      <c r="AI14" s="67"/>
      <c r="AJ14" s="67"/>
      <c r="AK14" s="67"/>
      <c r="AL14" s="67"/>
      <c r="AM14" s="67"/>
    </row>
    <row r="15" spans="2:39" ht="21" customHeight="1" x14ac:dyDescent="0.25">
      <c r="B15" s="29">
        <v>6</v>
      </c>
      <c r="C15" s="30" t="s">
        <v>582</v>
      </c>
      <c r="D15" s="31" t="s">
        <v>583</v>
      </c>
      <c r="E15" s="32" t="s">
        <v>79</v>
      </c>
      <c r="F15" s="33" t="s">
        <v>584</v>
      </c>
      <c r="G15" s="30" t="s">
        <v>558</v>
      </c>
      <c r="H15" s="34">
        <v>10</v>
      </c>
      <c r="I15" s="34">
        <v>6</v>
      </c>
      <c r="J15" s="34" t="s">
        <v>29</v>
      </c>
      <c r="K15" s="34">
        <v>6</v>
      </c>
      <c r="L15" s="35"/>
      <c r="M15" s="42"/>
      <c r="N15" s="42"/>
      <c r="O15" s="84"/>
      <c r="P15" s="36">
        <v>1</v>
      </c>
      <c r="Q15" s="37">
        <f t="shared" si="0"/>
        <v>3.4</v>
      </c>
      <c r="R15" s="38" t="str">
        <f t="shared" si="1"/>
        <v>F</v>
      </c>
      <c r="S15" s="39" t="str">
        <f t="shared" si="2"/>
        <v>Kém</v>
      </c>
      <c r="T15" s="40" t="str">
        <f t="shared" si="3"/>
        <v/>
      </c>
      <c r="U15" s="41" t="s">
        <v>691</v>
      </c>
      <c r="V15" s="3"/>
      <c r="W15" s="28"/>
      <c r="X15" s="100" t="str">
        <f t="shared" si="4"/>
        <v>Thi lại</v>
      </c>
      <c r="Y15" s="67"/>
      <c r="Z15" s="67"/>
      <c r="AA15" s="67"/>
      <c r="AB15" s="67"/>
      <c r="AC15" s="67"/>
      <c r="AD15" s="67"/>
      <c r="AE15" s="67"/>
      <c r="AF15" s="67"/>
      <c r="AG15" s="67"/>
      <c r="AH15" s="67"/>
      <c r="AI15" s="67"/>
      <c r="AJ15" s="67"/>
      <c r="AK15" s="67"/>
      <c r="AL15" s="67"/>
      <c r="AM15" s="67"/>
    </row>
    <row r="16" spans="2:39" ht="21" customHeight="1" x14ac:dyDescent="0.25">
      <c r="B16" s="29">
        <v>7</v>
      </c>
      <c r="C16" s="30" t="s">
        <v>578</v>
      </c>
      <c r="D16" s="31" t="s">
        <v>147</v>
      </c>
      <c r="E16" s="32" t="s">
        <v>149</v>
      </c>
      <c r="F16" s="33" t="s">
        <v>268</v>
      </c>
      <c r="G16" s="30" t="s">
        <v>558</v>
      </c>
      <c r="H16" s="34">
        <v>10</v>
      </c>
      <c r="I16" s="34">
        <v>6</v>
      </c>
      <c r="J16" s="34" t="s">
        <v>29</v>
      </c>
      <c r="K16" s="34">
        <v>6</v>
      </c>
      <c r="L16" s="42"/>
      <c r="M16" s="42"/>
      <c r="N16" s="42"/>
      <c r="O16" s="84"/>
      <c r="P16" s="36">
        <v>1</v>
      </c>
      <c r="Q16" s="37">
        <f t="shared" si="0"/>
        <v>3.4</v>
      </c>
      <c r="R16" s="38" t="str">
        <f t="shared" si="1"/>
        <v>F</v>
      </c>
      <c r="S16" s="39" t="str">
        <f t="shared" si="2"/>
        <v>Kém</v>
      </c>
      <c r="T16" s="40" t="str">
        <f t="shared" si="3"/>
        <v/>
      </c>
      <c r="U16" s="41" t="s">
        <v>691</v>
      </c>
      <c r="V16" s="3"/>
      <c r="W16" s="28"/>
      <c r="X16" s="100" t="str">
        <f t="shared" si="4"/>
        <v>Thi lại</v>
      </c>
      <c r="Y16" s="67"/>
      <c r="Z16" s="67"/>
      <c r="AA16" s="67"/>
      <c r="AB16" s="67"/>
      <c r="AC16" s="67"/>
      <c r="AD16" s="67"/>
      <c r="AE16" s="67"/>
      <c r="AF16" s="67"/>
      <c r="AG16" s="67"/>
      <c r="AH16" s="67"/>
      <c r="AI16" s="67"/>
      <c r="AJ16" s="67"/>
      <c r="AK16" s="67"/>
      <c r="AL16" s="67"/>
      <c r="AM16" s="67"/>
    </row>
    <row r="17" spans="1:39" ht="21" customHeight="1" x14ac:dyDescent="0.25">
      <c r="B17" s="29">
        <v>8</v>
      </c>
      <c r="C17" s="30" t="s">
        <v>585</v>
      </c>
      <c r="D17" s="31" t="s">
        <v>586</v>
      </c>
      <c r="E17" s="32" t="s">
        <v>587</v>
      </c>
      <c r="F17" s="33" t="s">
        <v>588</v>
      </c>
      <c r="G17" s="30" t="s">
        <v>558</v>
      </c>
      <c r="H17" s="34">
        <v>6</v>
      </c>
      <c r="I17" s="34">
        <v>6</v>
      </c>
      <c r="J17" s="34" t="s">
        <v>29</v>
      </c>
      <c r="K17" s="34">
        <v>6</v>
      </c>
      <c r="L17" s="42"/>
      <c r="M17" s="42"/>
      <c r="N17" s="42"/>
      <c r="O17" s="84"/>
      <c r="P17" s="36">
        <v>2</v>
      </c>
      <c r="Q17" s="37">
        <f t="shared" si="0"/>
        <v>3.6</v>
      </c>
      <c r="R17" s="38" t="str">
        <f t="shared" si="1"/>
        <v>F</v>
      </c>
      <c r="S17" s="39" t="str">
        <f t="shared" si="2"/>
        <v>Kém</v>
      </c>
      <c r="T17" s="40" t="str">
        <f t="shared" si="3"/>
        <v/>
      </c>
      <c r="U17" s="41" t="s">
        <v>691</v>
      </c>
      <c r="V17" s="3"/>
      <c r="W17" s="28"/>
      <c r="X17" s="100" t="str">
        <f t="shared" si="4"/>
        <v>Thi lại</v>
      </c>
      <c r="Y17" s="67"/>
      <c r="Z17" s="67"/>
      <c r="AA17" s="67"/>
      <c r="AB17" s="67"/>
      <c r="AC17" s="67"/>
      <c r="AD17" s="67"/>
      <c r="AE17" s="67"/>
      <c r="AF17" s="67"/>
      <c r="AG17" s="67"/>
      <c r="AH17" s="67"/>
      <c r="AI17" s="67"/>
      <c r="AJ17" s="67"/>
      <c r="AK17" s="67"/>
      <c r="AL17" s="67"/>
      <c r="AM17" s="67"/>
    </row>
    <row r="18" spans="1:39" ht="16.5" x14ac:dyDescent="0.25">
      <c r="A18" s="2"/>
      <c r="B18" s="43"/>
      <c r="C18" s="44"/>
      <c r="D18" s="44"/>
      <c r="E18" s="45"/>
      <c r="F18" s="45"/>
      <c r="G18" s="45"/>
      <c r="H18" s="46"/>
      <c r="I18" s="47"/>
      <c r="J18" s="47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3"/>
    </row>
    <row r="19" spans="1:39" ht="16.5" hidden="1" x14ac:dyDescent="0.25">
      <c r="A19" s="2"/>
      <c r="B19" s="135" t="s">
        <v>30</v>
      </c>
      <c r="C19" s="135"/>
      <c r="D19" s="44"/>
      <c r="E19" s="45"/>
      <c r="F19" s="45"/>
      <c r="G19" s="45"/>
      <c r="H19" s="46"/>
      <c r="I19" s="47"/>
      <c r="J19" s="47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3"/>
    </row>
    <row r="20" spans="1:39" hidden="1" x14ac:dyDescent="0.25">
      <c r="A20" s="2"/>
      <c r="B20" s="49" t="s">
        <v>31</v>
      </c>
      <c r="C20" s="49"/>
      <c r="D20" s="50">
        <f>+$AA$8</f>
        <v>8</v>
      </c>
      <c r="E20" s="51" t="s">
        <v>32</v>
      </c>
      <c r="F20" s="142" t="s">
        <v>33</v>
      </c>
      <c r="G20" s="142"/>
      <c r="H20" s="142"/>
      <c r="I20" s="142"/>
      <c r="J20" s="142"/>
      <c r="K20" s="142"/>
      <c r="L20" s="142"/>
      <c r="M20" s="142"/>
      <c r="N20" s="142"/>
      <c r="O20" s="142"/>
      <c r="P20" s="52">
        <f>$AA$8 -COUNTIF($T$9:$T$206,"Vắng") -COUNTIF($T$9:$T$206,"Vắng có phép") - COUNTIF($T$9:$T$206,"Đình chỉ thi") - COUNTIF($T$9:$T$206,"Không đủ ĐKDT")</f>
        <v>8</v>
      </c>
      <c r="Q20" s="52"/>
      <c r="R20" s="52"/>
      <c r="S20" s="53"/>
      <c r="T20" s="54" t="s">
        <v>32</v>
      </c>
      <c r="U20" s="53"/>
      <c r="V20" s="3"/>
    </row>
    <row r="21" spans="1:39" hidden="1" x14ac:dyDescent="0.25">
      <c r="A21" s="2"/>
      <c r="B21" s="49" t="s">
        <v>34</v>
      </c>
      <c r="C21" s="49"/>
      <c r="D21" s="50">
        <f>+$AL$8</f>
        <v>0</v>
      </c>
      <c r="E21" s="51" t="s">
        <v>32</v>
      </c>
      <c r="F21" s="142" t="s">
        <v>35</v>
      </c>
      <c r="G21" s="142"/>
      <c r="H21" s="142"/>
      <c r="I21" s="142"/>
      <c r="J21" s="142"/>
      <c r="K21" s="142"/>
      <c r="L21" s="142"/>
      <c r="M21" s="142"/>
      <c r="N21" s="142"/>
      <c r="O21" s="142"/>
      <c r="P21" s="55">
        <f>COUNTIF($T$9:$T$82,"Vắng")</f>
        <v>0</v>
      </c>
      <c r="Q21" s="55"/>
      <c r="R21" s="55"/>
      <c r="S21" s="56"/>
      <c r="T21" s="54" t="s">
        <v>32</v>
      </c>
      <c r="U21" s="56"/>
      <c r="V21" s="3"/>
    </row>
    <row r="22" spans="1:39" hidden="1" x14ac:dyDescent="0.25">
      <c r="A22" s="2"/>
      <c r="B22" s="49" t="s">
        <v>48</v>
      </c>
      <c r="C22" s="49"/>
      <c r="D22" s="65">
        <f>COUNTIF(X10:X17,"Học lại")</f>
        <v>0</v>
      </c>
      <c r="E22" s="51" t="s">
        <v>32</v>
      </c>
      <c r="F22" s="142" t="s">
        <v>49</v>
      </c>
      <c r="G22" s="142"/>
      <c r="H22" s="142"/>
      <c r="I22" s="142"/>
      <c r="J22" s="142"/>
      <c r="K22" s="142"/>
      <c r="L22" s="142"/>
      <c r="M22" s="142"/>
      <c r="N22" s="142"/>
      <c r="O22" s="142"/>
      <c r="P22" s="52">
        <f>COUNTIF($T$9:$T$82,"Vắng có phép")</f>
        <v>0</v>
      </c>
      <c r="Q22" s="52"/>
      <c r="R22" s="52"/>
      <c r="S22" s="53"/>
      <c r="T22" s="54" t="s">
        <v>32</v>
      </c>
      <c r="U22" s="53"/>
      <c r="V22" s="3"/>
    </row>
    <row r="23" spans="1:39" ht="16.5" hidden="1" x14ac:dyDescent="0.25">
      <c r="A23" s="2"/>
      <c r="B23" s="43"/>
      <c r="C23" s="44"/>
      <c r="D23" s="44"/>
      <c r="E23" s="45"/>
      <c r="F23" s="45"/>
      <c r="G23" s="45"/>
      <c r="H23" s="46"/>
      <c r="I23" s="47"/>
      <c r="J23" s="47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3"/>
    </row>
    <row r="24" spans="1:39" hidden="1" x14ac:dyDescent="0.25">
      <c r="B24" s="85" t="s">
        <v>50</v>
      </c>
      <c r="C24" s="85"/>
      <c r="D24" s="86">
        <f>COUNTIF(X10:X17,"Thi lại")</f>
        <v>8</v>
      </c>
      <c r="E24" s="87" t="s">
        <v>32</v>
      </c>
      <c r="F24" s="3"/>
      <c r="G24" s="3"/>
      <c r="H24" s="3"/>
      <c r="I24" s="3"/>
      <c r="J24" s="143"/>
      <c r="K24" s="143"/>
      <c r="L24" s="143"/>
      <c r="M24" s="143"/>
      <c r="N24" s="143"/>
      <c r="O24" s="143"/>
      <c r="P24" s="143"/>
      <c r="Q24" s="143"/>
      <c r="R24" s="143"/>
      <c r="S24" s="143"/>
      <c r="T24" s="143"/>
      <c r="U24" s="143"/>
      <c r="V24" s="3"/>
    </row>
    <row r="25" spans="1:39" hidden="1" x14ac:dyDescent="0.25">
      <c r="B25" s="85"/>
      <c r="C25" s="85"/>
      <c r="D25" s="86"/>
      <c r="E25" s="87"/>
      <c r="F25" s="3"/>
      <c r="G25" s="3"/>
      <c r="H25" s="3"/>
      <c r="I25" s="3"/>
      <c r="J25" s="143" t="s">
        <v>673</v>
      </c>
      <c r="K25" s="143"/>
      <c r="L25" s="143"/>
      <c r="M25" s="143"/>
      <c r="N25" s="143"/>
      <c r="O25" s="143"/>
      <c r="P25" s="143"/>
      <c r="Q25" s="143"/>
      <c r="R25" s="143"/>
      <c r="S25" s="143"/>
      <c r="T25" s="143"/>
      <c r="U25" s="143"/>
      <c r="V25" s="3"/>
    </row>
    <row r="26" spans="1:39" hidden="1" x14ac:dyDescent="0.25">
      <c r="A26" s="57"/>
      <c r="B26" s="129" t="s">
        <v>36</v>
      </c>
      <c r="C26" s="129"/>
      <c r="D26" s="129"/>
      <c r="E26" s="129"/>
      <c r="F26" s="129"/>
      <c r="G26" s="129"/>
      <c r="H26" s="129"/>
      <c r="I26" s="58"/>
      <c r="J26" s="144" t="s">
        <v>37</v>
      </c>
      <c r="K26" s="144"/>
      <c r="L26" s="144"/>
      <c r="M26" s="144"/>
      <c r="N26" s="144"/>
      <c r="O26" s="144"/>
      <c r="P26" s="144"/>
      <c r="Q26" s="144"/>
      <c r="R26" s="144"/>
      <c r="S26" s="144"/>
      <c r="T26" s="144"/>
      <c r="U26" s="144"/>
      <c r="V26" s="3"/>
    </row>
    <row r="27" spans="1:39" hidden="1" x14ac:dyDescent="0.25">
      <c r="A27" s="2"/>
      <c r="B27" s="43"/>
      <c r="C27" s="59"/>
      <c r="D27" s="59"/>
      <c r="E27" s="60"/>
      <c r="F27" s="60"/>
      <c r="G27" s="60"/>
      <c r="H27" s="61"/>
      <c r="I27" s="62"/>
      <c r="J27" s="62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</row>
    <row r="28" spans="1:39" s="2" customFormat="1" hidden="1" x14ac:dyDescent="0.25">
      <c r="B28" s="129" t="s">
        <v>38</v>
      </c>
      <c r="C28" s="129"/>
      <c r="D28" s="130" t="s">
        <v>680</v>
      </c>
      <c r="E28" s="130"/>
      <c r="F28" s="130"/>
      <c r="G28" s="130"/>
      <c r="H28" s="130"/>
      <c r="I28" s="62"/>
      <c r="J28" s="62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3"/>
      <c r="X28" s="66"/>
      <c r="Y28" s="66"/>
      <c r="Z28" s="66"/>
      <c r="AA28" s="66"/>
      <c r="AB28" s="66"/>
      <c r="AC28" s="66"/>
      <c r="AD28" s="66"/>
      <c r="AE28" s="66"/>
      <c r="AF28" s="66"/>
      <c r="AG28" s="66"/>
      <c r="AH28" s="66"/>
      <c r="AI28" s="66"/>
      <c r="AJ28" s="66"/>
      <c r="AK28" s="66"/>
      <c r="AL28" s="66"/>
      <c r="AM28" s="66"/>
    </row>
    <row r="29" spans="1:39" s="2" customFormat="1" hidden="1" x14ac:dyDescent="0.25">
      <c r="A29" s="1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X29" s="66"/>
      <c r="Y29" s="66"/>
      <c r="Z29" s="66"/>
      <c r="AA29" s="66"/>
      <c r="AB29" s="66"/>
      <c r="AC29" s="66"/>
      <c r="AD29" s="66"/>
      <c r="AE29" s="66"/>
      <c r="AF29" s="66"/>
      <c r="AG29" s="66"/>
      <c r="AH29" s="66"/>
      <c r="AI29" s="66"/>
      <c r="AJ29" s="66"/>
      <c r="AK29" s="66"/>
      <c r="AL29" s="66"/>
      <c r="AM29" s="66"/>
    </row>
    <row r="30" spans="1:39" s="2" customFormat="1" hidden="1" x14ac:dyDescent="0.25">
      <c r="A30" s="1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X30" s="66"/>
      <c r="Y30" s="66"/>
      <c r="Z30" s="66"/>
      <c r="AA30" s="66"/>
      <c r="AB30" s="66"/>
      <c r="AC30" s="66"/>
      <c r="AD30" s="66"/>
      <c r="AE30" s="66"/>
      <c r="AF30" s="66"/>
      <c r="AG30" s="66"/>
      <c r="AH30" s="66"/>
      <c r="AI30" s="66"/>
      <c r="AJ30" s="66"/>
      <c r="AK30" s="66"/>
      <c r="AL30" s="66"/>
      <c r="AM30" s="66"/>
    </row>
    <row r="31" spans="1:39" s="2" customFormat="1" hidden="1" x14ac:dyDescent="0.25">
      <c r="A31" s="1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X31" s="66"/>
      <c r="Y31" s="66"/>
      <c r="Z31" s="66"/>
      <c r="AA31" s="66"/>
      <c r="AB31" s="66"/>
      <c r="AC31" s="66"/>
      <c r="AD31" s="66"/>
      <c r="AE31" s="66"/>
      <c r="AF31" s="66"/>
      <c r="AG31" s="66"/>
      <c r="AH31" s="66"/>
      <c r="AI31" s="66"/>
      <c r="AJ31" s="66"/>
      <c r="AK31" s="66"/>
      <c r="AL31" s="66"/>
      <c r="AM31" s="66"/>
    </row>
    <row r="32" spans="1:39" s="2" customFormat="1" hidden="1" x14ac:dyDescent="0.25">
      <c r="A32" s="1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X32" s="66"/>
      <c r="Y32" s="66"/>
      <c r="Z32" s="66"/>
      <c r="AA32" s="66"/>
      <c r="AB32" s="66"/>
      <c r="AC32" s="66"/>
      <c r="AD32" s="66"/>
      <c r="AE32" s="66"/>
      <c r="AF32" s="66"/>
      <c r="AG32" s="66"/>
      <c r="AH32" s="66"/>
      <c r="AI32" s="66"/>
      <c r="AJ32" s="66"/>
      <c r="AK32" s="66"/>
      <c r="AL32" s="66"/>
      <c r="AM32" s="66"/>
    </row>
    <row r="33" spans="1:39" s="2" customFormat="1" hidden="1" x14ac:dyDescent="0.25">
      <c r="A33" s="1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X33" s="66"/>
      <c r="Y33" s="66"/>
      <c r="Z33" s="66"/>
      <c r="AA33" s="66"/>
      <c r="AB33" s="66"/>
      <c r="AC33" s="66"/>
      <c r="AD33" s="66"/>
      <c r="AE33" s="66"/>
      <c r="AF33" s="66"/>
      <c r="AG33" s="66"/>
      <c r="AH33" s="66"/>
      <c r="AI33" s="66"/>
      <c r="AJ33" s="66"/>
      <c r="AK33" s="66"/>
      <c r="AL33" s="66"/>
      <c r="AM33" s="66"/>
    </row>
    <row r="34" spans="1:39" s="2" customFormat="1" hidden="1" x14ac:dyDescent="0.25">
      <c r="A34" s="1"/>
      <c r="B34" s="140" t="s">
        <v>672</v>
      </c>
      <c r="C34" s="140"/>
      <c r="D34" s="140" t="s">
        <v>675</v>
      </c>
      <c r="E34" s="140"/>
      <c r="F34" s="140"/>
      <c r="G34" s="140"/>
      <c r="H34" s="140"/>
      <c r="I34" s="140"/>
      <c r="J34" s="3"/>
      <c r="K34" s="140" t="s">
        <v>39</v>
      </c>
      <c r="L34" s="140"/>
      <c r="M34" s="140"/>
      <c r="N34" s="140"/>
      <c r="O34" s="140"/>
      <c r="P34" s="140"/>
      <c r="Q34" s="140"/>
      <c r="R34" s="140"/>
      <c r="S34" s="140"/>
      <c r="T34" s="140"/>
      <c r="U34" s="140"/>
      <c r="V34" s="140"/>
      <c r="X34" s="66"/>
      <c r="Y34" s="66"/>
      <c r="Z34" s="66"/>
      <c r="AA34" s="66"/>
      <c r="AB34" s="66"/>
      <c r="AC34" s="66"/>
      <c r="AD34" s="66"/>
      <c r="AE34" s="66"/>
      <c r="AF34" s="66"/>
      <c r="AG34" s="66"/>
      <c r="AH34" s="66"/>
      <c r="AI34" s="66"/>
      <c r="AJ34" s="66"/>
      <c r="AK34" s="66"/>
      <c r="AL34" s="66"/>
      <c r="AM34" s="66"/>
    </row>
    <row r="35" spans="1:39" s="2" customFormat="1" x14ac:dyDescent="0.25">
      <c r="A35" s="1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X35" s="66"/>
      <c r="Y35" s="66"/>
      <c r="Z35" s="66"/>
      <c r="AA35" s="66"/>
      <c r="AB35" s="66"/>
      <c r="AC35" s="66"/>
      <c r="AD35" s="66"/>
      <c r="AE35" s="66"/>
      <c r="AF35" s="66"/>
      <c r="AG35" s="66"/>
      <c r="AH35" s="66"/>
      <c r="AI35" s="66"/>
      <c r="AJ35" s="66"/>
      <c r="AK35" s="66"/>
      <c r="AL35" s="66"/>
      <c r="AM35" s="66"/>
    </row>
    <row r="36" spans="1:39" s="2" customFormat="1" ht="34.5" customHeight="1" x14ac:dyDescent="0.25">
      <c r="A36" s="1"/>
      <c r="B36" s="129" t="s">
        <v>40</v>
      </c>
      <c r="C36" s="129"/>
      <c r="D36" s="129"/>
      <c r="E36" s="129"/>
      <c r="F36" s="129"/>
      <c r="G36" s="129"/>
      <c r="H36" s="129"/>
      <c r="I36" s="58"/>
      <c r="J36" s="138" t="s">
        <v>82</v>
      </c>
      <c r="K36" s="144"/>
      <c r="L36" s="144"/>
      <c r="M36" s="144"/>
      <c r="N36" s="144"/>
      <c r="O36" s="144"/>
      <c r="P36" s="144"/>
      <c r="Q36" s="144"/>
      <c r="R36" s="144"/>
      <c r="S36" s="144"/>
      <c r="T36" s="144"/>
      <c r="U36" s="144"/>
      <c r="V36" s="3"/>
      <c r="X36" s="66"/>
      <c r="Y36" s="66"/>
      <c r="Z36" s="66"/>
      <c r="AA36" s="66"/>
      <c r="AB36" s="66"/>
      <c r="AC36" s="66"/>
      <c r="AD36" s="66"/>
      <c r="AE36" s="66"/>
      <c r="AF36" s="66"/>
      <c r="AG36" s="66"/>
      <c r="AH36" s="66"/>
      <c r="AI36" s="66"/>
      <c r="AJ36" s="66"/>
      <c r="AK36" s="66"/>
      <c r="AL36" s="66"/>
      <c r="AM36" s="66"/>
    </row>
    <row r="37" spans="1:39" s="2" customFormat="1" x14ac:dyDescent="0.25">
      <c r="A37" s="1"/>
      <c r="B37" s="43"/>
      <c r="C37" s="59"/>
      <c r="D37" s="59"/>
      <c r="E37" s="60"/>
      <c r="F37" s="60"/>
      <c r="G37" s="60"/>
      <c r="H37" s="61"/>
      <c r="I37" s="62"/>
      <c r="J37" s="62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1"/>
      <c r="X37" s="66"/>
      <c r="Y37" s="66"/>
      <c r="Z37" s="66"/>
      <c r="AA37" s="66"/>
      <c r="AB37" s="66"/>
      <c r="AC37" s="66"/>
      <c r="AD37" s="66"/>
      <c r="AE37" s="66"/>
      <c r="AF37" s="66"/>
      <c r="AG37" s="66"/>
      <c r="AH37" s="66"/>
      <c r="AI37" s="66"/>
      <c r="AJ37" s="66"/>
      <c r="AK37" s="66"/>
      <c r="AL37" s="66"/>
      <c r="AM37" s="66"/>
    </row>
    <row r="38" spans="1:39" s="2" customFormat="1" x14ac:dyDescent="0.25">
      <c r="A38" s="1"/>
      <c r="B38" s="129" t="s">
        <v>38</v>
      </c>
      <c r="C38" s="129"/>
      <c r="D38" s="130" t="s">
        <v>187</v>
      </c>
      <c r="E38" s="130"/>
      <c r="F38" s="130"/>
      <c r="G38" s="130"/>
      <c r="H38" s="130"/>
      <c r="I38" s="62"/>
      <c r="J38" s="62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1"/>
      <c r="X38" s="66"/>
      <c r="Y38" s="66"/>
      <c r="Z38" s="66"/>
      <c r="AA38" s="66"/>
      <c r="AB38" s="66"/>
      <c r="AC38" s="66"/>
      <c r="AD38" s="66"/>
      <c r="AE38" s="66"/>
      <c r="AF38" s="66"/>
      <c r="AG38" s="66"/>
      <c r="AH38" s="66"/>
      <c r="AI38" s="66"/>
      <c r="AJ38" s="66"/>
      <c r="AK38" s="66"/>
      <c r="AL38" s="66"/>
      <c r="AM38" s="66"/>
    </row>
    <row r="39" spans="1:39" s="2" customFormat="1" x14ac:dyDescent="0.25">
      <c r="A39" s="1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1"/>
      <c r="X39" s="66"/>
      <c r="Y39" s="66"/>
      <c r="Z39" s="66"/>
      <c r="AA39" s="66"/>
      <c r="AB39" s="66"/>
      <c r="AC39" s="66"/>
      <c r="AD39" s="66"/>
      <c r="AE39" s="66"/>
      <c r="AF39" s="66"/>
      <c r="AG39" s="66"/>
      <c r="AH39" s="66"/>
      <c r="AI39" s="66"/>
      <c r="AJ39" s="66"/>
      <c r="AK39" s="66"/>
      <c r="AL39" s="66"/>
      <c r="AM39" s="66"/>
    </row>
    <row r="43" spans="1:39" x14ac:dyDescent="0.25">
      <c r="B43" s="139"/>
      <c r="C43" s="139"/>
      <c r="D43" s="139"/>
      <c r="E43" s="139"/>
      <c r="F43" s="139"/>
      <c r="G43" s="139"/>
      <c r="H43" s="139"/>
      <c r="I43" s="139"/>
      <c r="J43" s="139" t="s">
        <v>83</v>
      </c>
      <c r="K43" s="139"/>
      <c r="L43" s="139"/>
      <c r="M43" s="139"/>
      <c r="N43" s="139"/>
      <c r="O43" s="139"/>
      <c r="P43" s="139"/>
      <c r="Q43" s="139"/>
      <c r="R43" s="139"/>
      <c r="S43" s="139"/>
      <c r="T43" s="139"/>
      <c r="U43" s="139"/>
    </row>
  </sheetData>
  <sheetProtection formatCells="0" formatColumns="0" formatRows="0" insertColumns="0" insertRows="0" insertHyperlinks="0" deleteColumns="0" deleteRows="0" sort="0" autoFilter="0" pivotTables="0"/>
  <autoFilter ref="A8:AM17">
    <filterColumn colId="3" showButton="0"/>
  </autoFilter>
  <sortState ref="B10:T17">
    <sortCondition ref="E10:E17"/>
  </sortState>
  <mergeCells count="58">
    <mergeCell ref="J24:U24"/>
    <mergeCell ref="J25:U25"/>
    <mergeCell ref="B26:H26"/>
    <mergeCell ref="J26:U26"/>
    <mergeCell ref="B43:C43"/>
    <mergeCell ref="D43:I43"/>
    <mergeCell ref="J43:U43"/>
    <mergeCell ref="B36:H36"/>
    <mergeCell ref="J36:U36"/>
    <mergeCell ref="B38:C38"/>
    <mergeCell ref="D38:H38"/>
    <mergeCell ref="B34:C34"/>
    <mergeCell ref="D34:I34"/>
    <mergeCell ref="K34:V34"/>
    <mergeCell ref="I7:I8"/>
    <mergeCell ref="F22:O22"/>
    <mergeCell ref="K7:K8"/>
    <mergeCell ref="L7:L8"/>
    <mergeCell ref="M7:M8"/>
    <mergeCell ref="AJ4:AK6"/>
    <mergeCell ref="B28:C28"/>
    <mergeCell ref="D28:H28"/>
    <mergeCell ref="T7:T9"/>
    <mergeCell ref="U7:U9"/>
    <mergeCell ref="B9:G9"/>
    <mergeCell ref="B19:C19"/>
    <mergeCell ref="F20:O20"/>
    <mergeCell ref="F21:O21"/>
    <mergeCell ref="N7:N8"/>
    <mergeCell ref="O7:O8"/>
    <mergeCell ref="P7:P8"/>
    <mergeCell ref="Q7:Q9"/>
    <mergeCell ref="R7:R8"/>
    <mergeCell ref="S7:S8"/>
    <mergeCell ref="H7:H8"/>
    <mergeCell ref="AL4:AM6"/>
    <mergeCell ref="B5:C5"/>
    <mergeCell ref="G5:O5"/>
    <mergeCell ref="P5:U5"/>
    <mergeCell ref="B7:B8"/>
    <mergeCell ref="C7:C8"/>
    <mergeCell ref="D7:E8"/>
    <mergeCell ref="F7:F8"/>
    <mergeCell ref="G7:G8"/>
    <mergeCell ref="Y4:Y7"/>
    <mergeCell ref="Z4:Z7"/>
    <mergeCell ref="AA4:AA7"/>
    <mergeCell ref="AB4:AE6"/>
    <mergeCell ref="AF4:AG6"/>
    <mergeCell ref="AH4:AI6"/>
    <mergeCell ref="J7:J8"/>
    <mergeCell ref="B1:G1"/>
    <mergeCell ref="H1:U1"/>
    <mergeCell ref="B2:G2"/>
    <mergeCell ref="H2:U2"/>
    <mergeCell ref="B4:C4"/>
    <mergeCell ref="D4:O4"/>
    <mergeCell ref="P4:U4"/>
  </mergeCells>
  <conditionalFormatting sqref="P10:P17 H10:N17">
    <cfRule type="cellIs" dxfId="47" priority="20" operator="greaterThan">
      <formula>10</formula>
    </cfRule>
  </conditionalFormatting>
  <conditionalFormatting sqref="O44:O1048576 O1:O4 O35 O6:O33">
    <cfRule type="duplicateValues" dxfId="46" priority="19"/>
  </conditionalFormatting>
  <conditionalFormatting sqref="C44:C1048576 C1:C33 C35">
    <cfRule type="duplicateValues" dxfId="45" priority="18"/>
  </conditionalFormatting>
  <conditionalFormatting sqref="O36:O43">
    <cfRule type="duplicateValues" dxfId="44" priority="17"/>
  </conditionalFormatting>
  <conditionalFormatting sqref="C36:C43">
    <cfRule type="duplicateValues" dxfId="43" priority="16"/>
  </conditionalFormatting>
  <conditionalFormatting sqref="C34">
    <cfRule type="duplicateValues" dxfId="42" priority="3"/>
  </conditionalFormatting>
  <conditionalFormatting sqref="P34">
    <cfRule type="duplicateValues" dxfId="41" priority="2"/>
  </conditionalFormatting>
  <conditionalFormatting sqref="O5">
    <cfRule type="duplicateValues" dxfId="40" priority="1"/>
  </conditionalFormatting>
  <dataValidations count="1">
    <dataValidation allowBlank="1" showInputMessage="1" showErrorMessage="1" errorTitle="Không xóa dữ liệu" error="Không xóa dữ liệu" prompt="Không xóa dữ liệu" sqref="D22 Y2:AM8 X10:X17"/>
  </dataValidations>
  <pageMargins left="3.937007874015748E-2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15</vt:i4>
      </vt:variant>
      <vt:variant>
        <vt:lpstr>Named Ranges</vt:lpstr>
      </vt:variant>
      <vt:variant>
        <vt:i4>13</vt:i4>
      </vt:variant>
    </vt:vector>
  </HeadingPairs>
  <TitlesOfParts>
    <vt:vector size="28" baseType="lpstr">
      <vt:lpstr>TÂM LÝ QUẢN LÝ (4)</vt:lpstr>
      <vt:lpstr>TÂM LÝ QUẢN LÝ (3)</vt:lpstr>
      <vt:lpstr>TÂM LÝ QUẢN LÝ (2)</vt:lpstr>
      <vt:lpstr>TÂM LÝ QUẢN LÝ</vt:lpstr>
      <vt:lpstr>KINH TẾ VI MÔ (2)</vt:lpstr>
      <vt:lpstr>KINH TẾ VI MÔ</vt:lpstr>
      <vt:lpstr>PHÁP LUẬT ĐC (7)</vt:lpstr>
      <vt:lpstr>PHÁP LUẬT ĐC (6)</vt:lpstr>
      <vt:lpstr>PHÁP LUẬT ĐC (5)</vt:lpstr>
      <vt:lpstr>PHÁP LUẬT ĐC (4)</vt:lpstr>
      <vt:lpstr>PHÁP LUẬT ĐC (3)</vt:lpstr>
      <vt:lpstr>PHÁP LUẬT ĐC (2)</vt:lpstr>
      <vt:lpstr>PHÁP LUẬT ĐC</vt:lpstr>
      <vt:lpstr>Sheet2</vt:lpstr>
      <vt:lpstr>Sheet1</vt:lpstr>
      <vt:lpstr>'KINH TẾ VI MÔ'!Print_Titles</vt:lpstr>
      <vt:lpstr>'KINH TẾ VI MÔ (2)'!Print_Titles</vt:lpstr>
      <vt:lpstr>'PHÁP LUẬT ĐC'!Print_Titles</vt:lpstr>
      <vt:lpstr>'PHÁP LUẬT ĐC (2)'!Print_Titles</vt:lpstr>
      <vt:lpstr>'PHÁP LUẬT ĐC (3)'!Print_Titles</vt:lpstr>
      <vt:lpstr>'PHÁP LUẬT ĐC (4)'!Print_Titles</vt:lpstr>
      <vt:lpstr>'PHÁP LUẬT ĐC (5)'!Print_Titles</vt:lpstr>
      <vt:lpstr>'PHÁP LUẬT ĐC (6)'!Print_Titles</vt:lpstr>
      <vt:lpstr>'PHÁP LUẬT ĐC (7)'!Print_Titles</vt:lpstr>
      <vt:lpstr>'TÂM LÝ QUẢN LÝ'!Print_Titles</vt:lpstr>
      <vt:lpstr>'TÂM LÝ QUẢN LÝ (2)'!Print_Titles</vt:lpstr>
      <vt:lpstr>'TÂM LÝ QUẢN LÝ (3)'!Print_Titles</vt:lpstr>
      <vt:lpstr>'TÂM LÝ QUẢN LÝ (4)'!Print_Titles</vt:lpstr>
    </vt:vector>
  </TitlesOfParts>
  <Company>Micrsoft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WindowsXP Professional SP3</dc:creator>
  <cp:lastModifiedBy>My PC</cp:lastModifiedBy>
  <cp:lastPrinted>2017-03-06T05:03:17Z</cp:lastPrinted>
  <dcterms:created xsi:type="dcterms:W3CDTF">2015-04-17T02:48:53Z</dcterms:created>
  <dcterms:modified xsi:type="dcterms:W3CDTF">2017-03-07T07:55:00Z</dcterms:modified>
</cp:coreProperties>
</file>