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6 - 2017 - KY 1\DS SV THI LAN 2  QTKD-DPT\DANH SACH THI LAN 2 KY 1 NGANH QTKD &amp; DPT\"/>
    </mc:Choice>
  </mc:AlternateContent>
  <bookViews>
    <workbookView xWindow="0" yWindow="0" windowWidth="20400" windowHeight="7455" tabRatio="961"/>
  </bookViews>
  <sheets>
    <sheet name="XÃ HỘI HỌC ĐC (6)" sheetId="71" r:id="rId1"/>
    <sheet name="NHẬP MÔN ĐPT Nhóm(1)" sheetId="70" r:id="rId2"/>
  </sheets>
  <definedNames>
    <definedName name="_xlnm._FilterDatabase" localSheetId="1" hidden="1">'NHẬP MÔN ĐPT Nhóm(1)'!$A$8:$AM$10</definedName>
    <definedName name="_xlnm._FilterDatabase" localSheetId="0" hidden="1">'XÃ HỘI HỌC ĐC (6)'!$A$9:$AL$11</definedName>
    <definedName name="_xlnm.Print_Titles" localSheetId="1">'NHẬP MÔN ĐPT Nhóm(1)'!$4:$9</definedName>
    <definedName name="_xlnm.Print_Titles" localSheetId="0">'XÃ HỘI HỌC ĐC (6)'!$5:$10</definedName>
  </definedNames>
  <calcPr calcId="152511"/>
</workbook>
</file>

<file path=xl/calcChain.xml><?xml version="1.0" encoding="utf-8"?>
<calcChain xmlns="http://schemas.openxmlformats.org/spreadsheetml/2006/main">
  <c r="T11" i="71" l="1"/>
  <c r="V11" i="71" s="1"/>
  <c r="P10" i="71"/>
  <c r="X9" i="71"/>
  <c r="W9" i="71"/>
  <c r="P16" i="71"/>
  <c r="Q11" i="71"/>
  <c r="P15" i="71"/>
  <c r="S11" i="71"/>
  <c r="AA9" i="71" s="1"/>
  <c r="R11" i="71"/>
  <c r="P9" i="70"/>
  <c r="Z8" i="70"/>
  <c r="Y8" i="70"/>
  <c r="AC8" i="70" l="1"/>
  <c r="AF8" i="70"/>
  <c r="Q10" i="70"/>
  <c r="X10" i="70"/>
  <c r="P15" i="70"/>
  <c r="AB8" i="70"/>
  <c r="P14" i="70"/>
  <c r="AD8" i="70"/>
  <c r="AD9" i="71"/>
  <c r="AB9" i="71"/>
  <c r="AH9" i="71"/>
  <c r="Z9" i="71"/>
  <c r="AJ9" i="71"/>
  <c r="D16" i="71"/>
  <c r="R10" i="70" l="1"/>
  <c r="S10" i="70"/>
  <c r="AL8" i="70"/>
  <c r="AJ8" i="70"/>
  <c r="D17" i="70"/>
  <c r="D15" i="71"/>
  <c r="D18" i="71"/>
  <c r="AF9" i="71"/>
  <c r="Y9" i="71" s="1"/>
  <c r="AH8" i="70" l="1"/>
  <c r="AA8" i="70" s="1"/>
  <c r="AM8" i="70" s="1"/>
  <c r="D15" i="70"/>
  <c r="D14" i="70"/>
  <c r="D14" i="71"/>
  <c r="P14" i="71"/>
  <c r="AI9" i="71"/>
  <c r="AC9" i="71"/>
  <c r="AK9" i="71"/>
  <c r="AE9" i="71"/>
  <c r="AG9" i="71"/>
  <c r="AK8" i="70" l="1"/>
  <c r="AI8" i="70"/>
  <c r="P13" i="70"/>
  <c r="D13" i="70"/>
  <c r="AG8" i="70"/>
  <c r="AE8" i="70"/>
</calcChain>
</file>

<file path=xl/sharedStrings.xml><?xml version="1.0" encoding="utf-8"?>
<sst xmlns="http://schemas.openxmlformats.org/spreadsheetml/2006/main" count="173" uniqueCount="85">
  <si>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</si>
  <si>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</si>
  <si>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</si>
  <si>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</si>
  <si>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</si>
  <si>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</si>
  <si>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</si>
  <si>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</si>
  <si>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</si>
  <si>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</si>
  <si>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</si>
  <si>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</si>
  <si>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</si>
  <si>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</si>
  <si>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</si>
  <si>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</si>
  <si>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</si>
  <si>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</si>
  <si>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</si>
  <si>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</si>
  <si>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</si>
  <si>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</si>
  <si>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</si>
  <si>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</si>
  <si>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</si>
  <si>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</si>
  <si>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</si>
  <si>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</si>
  <si>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</si>
  <si>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</si>
  <si>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</si>
  <si>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</si>
  <si>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</si>
  <si>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</si>
  <si>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</si>
  <si>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</si>
  <si>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</si>
  <si>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</si>
  <si>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</si>
  <si>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</si>
  <si>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</si>
  <si>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</si>
  <si>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</si>
  <si>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</si>
  <si>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</si>
  <si>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</si>
  <si>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</si>
  <si>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</si>
  <si>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KT.TRƯỞNG TRUNG TÂM
PHÓ TRƯỞNG TRUNG TÂM</t>
  </si>
  <si>
    <t>Trần Thị Mỹ Hạnh</t>
  </si>
  <si>
    <t>Điểm thi</t>
  </si>
  <si>
    <t>Bằng
số</t>
  </si>
  <si>
    <t>Bằng
chữ</t>
  </si>
  <si>
    <t>Xã hội học đại cương</t>
  </si>
  <si>
    <t>23/06/1998</t>
  </si>
  <si>
    <t>Lê Thị</t>
  </si>
  <si>
    <t>15/08/1998</t>
  </si>
  <si>
    <t>Nhập môn đa phương tiện</t>
  </si>
  <si>
    <t>Nguyễn Thị</t>
  </si>
  <si>
    <t>D16CQPT01-B</t>
  </si>
  <si>
    <t>B16DCPT041</t>
  </si>
  <si>
    <t>Hạnh</t>
  </si>
  <si>
    <t>Nhóm: CDT1320-1</t>
  </si>
  <si>
    <t>D16CQTT01-B</t>
  </si>
  <si>
    <t>B16DCTT061</t>
  </si>
  <si>
    <t>Toán</t>
  </si>
  <si>
    <t>Số tờ</t>
  </si>
  <si>
    <t>Số Phách</t>
  </si>
  <si>
    <t>Phòng thi</t>
  </si>
  <si>
    <t>Bùi Thị Huyền Dung</t>
  </si>
  <si>
    <t xml:space="preserve">                      Trịnh Thị Hằng</t>
  </si>
  <si>
    <t>Nhóm: CDT1242-6</t>
  </si>
  <si>
    <t>Hà Nội, ngày 12 tháng 1 năm 2017</t>
  </si>
  <si>
    <t xml:space="preserve">                              SỐ 2</t>
  </si>
  <si>
    <t xml:space="preserve">                               SỐ 2</t>
  </si>
  <si>
    <t>Giờ thi: '</t>
  </si>
  <si>
    <t>DANH SÁCH SINH VIÊN DỰ THI</t>
  </si>
  <si>
    <t>Giờ thi: '8h</t>
  </si>
  <si>
    <t xml:space="preserve">                     SỐ 2</t>
  </si>
  <si>
    <t>Thi lần 2 học I năm học 2016 - 2017</t>
  </si>
  <si>
    <t xml:space="preserve">                            SỐ 2</t>
  </si>
  <si>
    <t>413A3</t>
  </si>
  <si>
    <t>Ngày thi: '19/3/2017</t>
  </si>
  <si>
    <t>Giờ thi: 15h</t>
  </si>
  <si>
    <t>Ngày thi: 19/3/2017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</si>
</sst>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9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2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justify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9" fillId="3" borderId="0" xfId="0" applyFont="1" applyFill="1" applyBorder="1" applyProtection="1"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Protection="1">
      <protection hidden="1"/>
    </xf>
    <xf numFmtId="0" fontId="6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Protection="1"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indent="1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tabSelected="1" workbookViewId="0">
      <pane ySplit="4" topLeftCell="A5" activePane="bottomLeft" state="frozen"/>
      <selection activeCell="T16" sqref="T16"/>
      <selection pane="bottomLeft" activeCell="Y30" sqref="Y30"/>
    </sheetView>
  </sheetViews>
  <sheetFormatPr defaultRowHeight="15.75" x14ac:dyDescent="0.25"/>
  <cols>
    <col min="1" max="1" width="1.25" style="1" customWidth="1"/>
    <col min="2" max="2" width="5.875" style="1" customWidth="1"/>
    <col min="3" max="3" width="11.125" style="1" customWidth="1"/>
    <col min="4" max="4" width="14.5" style="1" customWidth="1"/>
    <col min="5" max="5" width="7.25" style="1" customWidth="1"/>
    <col min="6" max="6" width="9.25" style="1" customWidth="1"/>
    <col min="7" max="7" width="12.25" style="1" customWidth="1"/>
    <col min="8" max="9" width="4.375" style="1" customWidth="1"/>
    <col min="10" max="11" width="4.375" style="1" hidden="1" customWidth="1"/>
    <col min="12" max="12" width="3.25" style="1" customWidth="1"/>
    <col min="13" max="13" width="4.875" style="1" customWidth="1"/>
    <col min="14" max="14" width="7.25" style="1" customWidth="1"/>
    <col min="15" max="15" width="9" style="1" hidden="1" customWidth="1"/>
    <col min="16" max="16" width="5.5" style="1" hidden="1" customWidth="1"/>
    <col min="17" max="18" width="6.5" style="1" hidden="1" customWidth="1"/>
    <col min="19" max="19" width="11.875" style="1" hidden="1" customWidth="1"/>
    <col min="20" max="20" width="17.5" style="1" customWidth="1"/>
    <col min="21" max="21" width="6.5" style="1" customWidth="1"/>
    <col min="22" max="22" width="6.5" style="59" customWidth="1"/>
    <col min="23" max="38" width="9" style="58"/>
    <col min="39" max="16384" width="9" style="1"/>
  </cols>
  <sheetData>
    <row r="1" spans="1:38" ht="26.25" hidden="1" x14ac:dyDescent="0.4">
      <c r="H1" s="127" t="s">
        <v>76</v>
      </c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</row>
    <row r="2" spans="1:38" ht="27.75" customHeight="1" x14ac:dyDescent="0.3">
      <c r="B2" s="128" t="s">
        <v>0</v>
      </c>
      <c r="C2" s="128"/>
      <c r="D2" s="128"/>
      <c r="E2" s="128"/>
      <c r="F2" s="128"/>
      <c r="G2" s="128"/>
      <c r="H2" s="129" t="s">
        <v>76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1:38" ht="25.5" customHeight="1" x14ac:dyDescent="0.25">
      <c r="B3" s="131" t="s">
        <v>1</v>
      </c>
      <c r="C3" s="131"/>
      <c r="D3" s="131"/>
      <c r="E3" s="131"/>
      <c r="F3" s="131"/>
      <c r="G3" s="131"/>
      <c r="H3" s="132" t="s">
        <v>79</v>
      </c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4"/>
      <c r="V3" s="80"/>
      <c r="AD3" s="59"/>
      <c r="AE3" s="60"/>
      <c r="AF3" s="59"/>
      <c r="AG3" s="59"/>
      <c r="AH3" s="59"/>
      <c r="AI3" s="60"/>
      <c r="AJ3" s="59"/>
    </row>
    <row r="4" spans="1:38" ht="4.5" customHeight="1" x14ac:dyDescent="0.25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0"/>
      <c r="AE4" s="61"/>
      <c r="AI4" s="61"/>
    </row>
    <row r="5" spans="1:38" ht="23.25" customHeight="1" x14ac:dyDescent="0.25">
      <c r="B5" s="124" t="s">
        <v>2</v>
      </c>
      <c r="C5" s="124"/>
      <c r="D5" s="125" t="s">
        <v>53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 t="s">
        <v>71</v>
      </c>
      <c r="Q5" s="126"/>
      <c r="R5" s="126"/>
      <c r="S5" s="126"/>
      <c r="T5" s="126"/>
      <c r="W5" s="115" t="s">
        <v>44</v>
      </c>
      <c r="X5" s="115" t="s">
        <v>8</v>
      </c>
      <c r="Y5" s="115" t="s">
        <v>43</v>
      </c>
      <c r="Z5" s="115" t="s">
        <v>42</v>
      </c>
      <c r="AA5" s="115"/>
      <c r="AB5" s="115"/>
      <c r="AC5" s="115"/>
      <c r="AD5" s="115" t="s">
        <v>41</v>
      </c>
      <c r="AE5" s="115"/>
      <c r="AF5" s="115" t="s">
        <v>39</v>
      </c>
      <c r="AG5" s="115"/>
      <c r="AH5" s="115" t="s">
        <v>40</v>
      </c>
      <c r="AI5" s="115"/>
      <c r="AJ5" s="115" t="s">
        <v>38</v>
      </c>
      <c r="AK5" s="115"/>
      <c r="AL5" s="81"/>
    </row>
    <row r="6" spans="1:38" ht="17.25" customHeight="1" x14ac:dyDescent="0.25">
      <c r="B6" s="122" t="s">
        <v>3</v>
      </c>
      <c r="C6" s="122"/>
      <c r="D6" s="8"/>
      <c r="G6" s="123" t="s">
        <v>84</v>
      </c>
      <c r="H6" s="123"/>
      <c r="I6" s="123"/>
      <c r="J6" s="123"/>
      <c r="K6" s="123"/>
      <c r="L6" s="123"/>
      <c r="M6" s="123"/>
      <c r="N6" s="123"/>
      <c r="O6" s="123"/>
      <c r="P6" s="123" t="s">
        <v>77</v>
      </c>
      <c r="Q6" s="123"/>
      <c r="R6" s="123"/>
      <c r="S6" s="123"/>
      <c r="T6" s="123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81"/>
    </row>
    <row r="7" spans="1:38" ht="5.25" customHeight="1" x14ac:dyDescent="0.2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5"/>
      <c r="Q7" s="3"/>
      <c r="R7" s="3"/>
      <c r="S7" s="3"/>
      <c r="T7" s="3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81"/>
    </row>
    <row r="8" spans="1:38" ht="34.5" customHeight="1" x14ac:dyDescent="0.25">
      <c r="B8" s="109" t="s">
        <v>4</v>
      </c>
      <c r="C8" s="116" t="s">
        <v>5</v>
      </c>
      <c r="D8" s="118" t="s">
        <v>6</v>
      </c>
      <c r="E8" s="119"/>
      <c r="F8" s="109" t="s">
        <v>7</v>
      </c>
      <c r="G8" s="109" t="s">
        <v>8</v>
      </c>
      <c r="H8" s="112" t="s">
        <v>9</v>
      </c>
      <c r="I8" s="112" t="s">
        <v>10</v>
      </c>
      <c r="J8" s="112" t="s">
        <v>11</v>
      </c>
      <c r="K8" s="112" t="s">
        <v>12</v>
      </c>
      <c r="L8" s="108" t="s">
        <v>13</v>
      </c>
      <c r="M8" s="106" t="s">
        <v>50</v>
      </c>
      <c r="N8" s="107"/>
      <c r="O8" s="108" t="s">
        <v>14</v>
      </c>
      <c r="P8" s="108" t="s">
        <v>15</v>
      </c>
      <c r="Q8" s="109" t="s">
        <v>16</v>
      </c>
      <c r="R8" s="108" t="s">
        <v>17</v>
      </c>
      <c r="S8" s="109" t="s">
        <v>18</v>
      </c>
      <c r="T8" s="109" t="s">
        <v>19</v>
      </c>
      <c r="W8" s="115"/>
      <c r="X8" s="115"/>
      <c r="Y8" s="115"/>
      <c r="Z8" s="62" t="s">
        <v>20</v>
      </c>
      <c r="AA8" s="62" t="s">
        <v>21</v>
      </c>
      <c r="AB8" s="62" t="s">
        <v>22</v>
      </c>
      <c r="AC8" s="62" t="s">
        <v>23</v>
      </c>
      <c r="AD8" s="62" t="s">
        <v>24</v>
      </c>
      <c r="AE8" s="62" t="s">
        <v>23</v>
      </c>
      <c r="AF8" s="62" t="s">
        <v>24</v>
      </c>
      <c r="AG8" s="62" t="s">
        <v>23</v>
      </c>
      <c r="AH8" s="62" t="s">
        <v>24</v>
      </c>
      <c r="AI8" s="62" t="s">
        <v>23</v>
      </c>
      <c r="AJ8" s="62" t="s">
        <v>24</v>
      </c>
      <c r="AK8" s="63" t="s">
        <v>23</v>
      </c>
      <c r="AL8" s="82"/>
    </row>
    <row r="9" spans="1:38" ht="34.5" customHeight="1" x14ac:dyDescent="0.25">
      <c r="B9" s="111"/>
      <c r="C9" s="117"/>
      <c r="D9" s="120"/>
      <c r="E9" s="121"/>
      <c r="F9" s="111"/>
      <c r="G9" s="111"/>
      <c r="H9" s="112"/>
      <c r="I9" s="112"/>
      <c r="J9" s="112"/>
      <c r="K9" s="112"/>
      <c r="L9" s="108"/>
      <c r="M9" s="86" t="s">
        <v>51</v>
      </c>
      <c r="N9" s="86" t="s">
        <v>52</v>
      </c>
      <c r="O9" s="108"/>
      <c r="P9" s="108"/>
      <c r="Q9" s="110"/>
      <c r="R9" s="108"/>
      <c r="S9" s="111"/>
      <c r="T9" s="110"/>
      <c r="V9" s="83"/>
      <c r="W9" s="64" t="str">
        <f>+D5</f>
        <v>Xã hội học đại cương</v>
      </c>
      <c r="X9" s="65" t="str">
        <f>+P5</f>
        <v>Nhóm: CDT1242-6</v>
      </c>
      <c r="Y9" s="66">
        <f>+$AH$9+$AJ$9+$AF$9</f>
        <v>1</v>
      </c>
      <c r="Z9" s="60">
        <f>COUNTIF($S$10:$S$71,"Khiển trách")</f>
        <v>0</v>
      </c>
      <c r="AA9" s="60">
        <f>COUNTIF($S$10:$S$71,"Cảnh cáo")</f>
        <v>0</v>
      </c>
      <c r="AB9" s="60">
        <f>COUNTIF($S$10:$S$71,"Đình chỉ thi")</f>
        <v>0</v>
      </c>
      <c r="AC9" s="67">
        <f>+($Z$9+$AA$9+$AB$9)/$Y$9*100%</f>
        <v>0</v>
      </c>
      <c r="AD9" s="60">
        <f>SUM(COUNTIF($S$10:$S$69,"Vắng"),COUNTIF($S$10:$S$69,"Vắng có phép"))</f>
        <v>0</v>
      </c>
      <c r="AE9" s="68">
        <f>+$AD$9/$Y$9</f>
        <v>0</v>
      </c>
      <c r="AF9" s="69">
        <f>COUNTIF($V$10:$V$69,"Thi lại")</f>
        <v>0</v>
      </c>
      <c r="AG9" s="68">
        <f>+$AF$9/$Y$9</f>
        <v>0</v>
      </c>
      <c r="AH9" s="69">
        <f>COUNTIF($V$10:$V$70,"Học lại")</f>
        <v>1</v>
      </c>
      <c r="AI9" s="68">
        <f>+$AH$9/$Y$9</f>
        <v>1</v>
      </c>
      <c r="AJ9" s="60">
        <f>COUNTIF($V$11:$V$70,"Đạt")</f>
        <v>0</v>
      </c>
      <c r="AK9" s="67">
        <f>+$AJ$9/$Y$9</f>
        <v>0</v>
      </c>
      <c r="AL9" s="84"/>
    </row>
    <row r="10" spans="1:38" ht="14.25" customHeight="1" x14ac:dyDescent="0.25">
      <c r="B10" s="106" t="s">
        <v>25</v>
      </c>
      <c r="C10" s="113"/>
      <c r="D10" s="113"/>
      <c r="E10" s="113"/>
      <c r="F10" s="113"/>
      <c r="G10" s="107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56">
        <f>100-(H10+I10+J10+K10)</f>
        <v>60</v>
      </c>
      <c r="Q10" s="111"/>
      <c r="R10" s="14"/>
      <c r="S10" s="14"/>
      <c r="T10" s="111"/>
      <c r="W10" s="59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81"/>
    </row>
    <row r="11" spans="1:38" ht="27.75" customHeight="1" x14ac:dyDescent="0.25">
      <c r="B11" s="15">
        <v>1</v>
      </c>
      <c r="C11" s="16" t="s">
        <v>64</v>
      </c>
      <c r="D11" s="17" t="s">
        <v>58</v>
      </c>
      <c r="E11" s="18" t="s">
        <v>65</v>
      </c>
      <c r="F11" s="19" t="s">
        <v>56</v>
      </c>
      <c r="G11" s="16" t="s">
        <v>63</v>
      </c>
      <c r="H11" s="20">
        <v>9</v>
      </c>
      <c r="I11" s="20">
        <v>8</v>
      </c>
      <c r="J11" s="20" t="s">
        <v>26</v>
      </c>
      <c r="K11" s="20" t="s">
        <v>26</v>
      </c>
      <c r="L11" s="95"/>
      <c r="M11" s="95"/>
      <c r="N11" s="95"/>
      <c r="O11" s="95"/>
      <c r="P11" s="96">
        <v>0</v>
      </c>
      <c r="Q11" s="21">
        <f>ROUND(SUMPRODUCT(H11:P11,$H$10:$P$10)/100,1)</f>
        <v>3.3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97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79" t="str">
        <f>+IF(OR($H11=0,$I11=0,$J11=0,$K11=0),"Không đủ ĐKDT","")</f>
        <v/>
      </c>
      <c r="U11" s="3"/>
      <c r="V11" s="8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1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81"/>
    </row>
    <row r="12" spans="1:38" ht="16.5" x14ac:dyDescent="0.25">
      <c r="A12" s="2"/>
      <c r="B12" s="35"/>
      <c r="C12" s="36"/>
      <c r="D12" s="36"/>
      <c r="E12" s="37"/>
      <c r="F12" s="37"/>
      <c r="G12" s="37"/>
      <c r="H12" s="38"/>
      <c r="I12" s="39"/>
      <c r="J12" s="3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3"/>
    </row>
    <row r="13" spans="1:38" ht="16.5" hidden="1" x14ac:dyDescent="0.25">
      <c r="A13" s="2"/>
      <c r="B13" s="114" t="s">
        <v>27</v>
      </c>
      <c r="C13" s="114"/>
      <c r="D13" s="36"/>
      <c r="E13" s="37"/>
      <c r="F13" s="37"/>
      <c r="G13" s="37"/>
      <c r="H13" s="38"/>
      <c r="I13" s="39"/>
      <c r="J13" s="3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3"/>
    </row>
    <row r="14" spans="1:38" hidden="1" x14ac:dyDescent="0.25">
      <c r="A14" s="2"/>
      <c r="B14" s="41" t="s">
        <v>28</v>
      </c>
      <c r="C14" s="41"/>
      <c r="D14" s="42">
        <f>+$Y$9</f>
        <v>1</v>
      </c>
      <c r="E14" s="43" t="s">
        <v>29</v>
      </c>
      <c r="F14" s="43"/>
      <c r="G14" s="105" t="s">
        <v>30</v>
      </c>
      <c r="H14" s="105"/>
      <c r="I14" s="105"/>
      <c r="J14" s="105"/>
      <c r="K14" s="105"/>
      <c r="L14" s="105"/>
      <c r="M14" s="105"/>
      <c r="N14" s="105"/>
      <c r="O14" s="105"/>
      <c r="P14" s="44">
        <f>$Y$9 -COUNTIF($T$10:$T$201,"Vắng") -COUNTIF($T$10:$T$201,"Vắng có phép") - COUNTIF($T$10:$T$201,"Đình chỉ thi") - COUNTIF($T$10:$T$201,"Không đủ ĐKDT")</f>
        <v>1</v>
      </c>
      <c r="Q14" s="44"/>
      <c r="R14" s="45"/>
      <c r="S14" s="46"/>
      <c r="T14" s="46" t="s">
        <v>29</v>
      </c>
      <c r="U14" s="3"/>
    </row>
    <row r="15" spans="1:38" hidden="1" x14ac:dyDescent="0.25">
      <c r="A15" s="2"/>
      <c r="B15" s="41" t="s">
        <v>31</v>
      </c>
      <c r="C15" s="41"/>
      <c r="D15" s="42">
        <f>+$AJ$9</f>
        <v>0</v>
      </c>
      <c r="E15" s="43" t="s">
        <v>29</v>
      </c>
      <c r="F15" s="43"/>
      <c r="G15" s="105" t="s">
        <v>32</v>
      </c>
      <c r="H15" s="105"/>
      <c r="I15" s="105"/>
      <c r="J15" s="105"/>
      <c r="K15" s="105"/>
      <c r="L15" s="105"/>
      <c r="M15" s="105"/>
      <c r="N15" s="105"/>
      <c r="O15" s="105"/>
      <c r="P15" s="47">
        <f>COUNTIF($T$10:$T$77,"Vắng")</f>
        <v>0</v>
      </c>
      <c r="Q15" s="47"/>
      <c r="R15" s="48"/>
      <c r="S15" s="46"/>
      <c r="T15" s="46" t="s">
        <v>29</v>
      </c>
      <c r="U15" s="3"/>
    </row>
    <row r="16" spans="1:38" hidden="1" x14ac:dyDescent="0.25">
      <c r="A16" s="2"/>
      <c r="B16" s="41" t="s">
        <v>45</v>
      </c>
      <c r="C16" s="41"/>
      <c r="D16" s="57">
        <f>COUNTIF(V11:V11,"Học lại")</f>
        <v>1</v>
      </c>
      <c r="E16" s="43" t="s">
        <v>29</v>
      </c>
      <c r="F16" s="43"/>
      <c r="G16" s="105" t="s">
        <v>46</v>
      </c>
      <c r="H16" s="105"/>
      <c r="I16" s="105"/>
      <c r="J16" s="105"/>
      <c r="K16" s="105"/>
      <c r="L16" s="105"/>
      <c r="M16" s="105"/>
      <c r="N16" s="105"/>
      <c r="O16" s="105"/>
      <c r="P16" s="44">
        <f>COUNTIF($T$10:$T$77,"Vắng có phép")</f>
        <v>0</v>
      </c>
      <c r="Q16" s="44"/>
      <c r="R16" s="45"/>
      <c r="S16" s="46"/>
      <c r="T16" s="46" t="s">
        <v>29</v>
      </c>
      <c r="U16" s="3"/>
    </row>
    <row r="17" spans="1:39" ht="16.5" hidden="1" x14ac:dyDescent="0.25">
      <c r="A17" s="2"/>
      <c r="B17" s="35"/>
      <c r="C17" s="36"/>
      <c r="D17" s="36"/>
      <c r="E17" s="37"/>
      <c r="F17" s="37"/>
      <c r="G17" s="37"/>
      <c r="H17" s="38"/>
      <c r="I17" s="39"/>
      <c r="J17" s="39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3"/>
    </row>
    <row r="18" spans="1:39" hidden="1" x14ac:dyDescent="0.25">
      <c r="B18" s="76" t="s">
        <v>47</v>
      </c>
      <c r="C18" s="76"/>
      <c r="D18" s="77">
        <f>COUNTIF(V11:V11,"Thi lại")</f>
        <v>0</v>
      </c>
      <c r="E18" s="78" t="s">
        <v>29</v>
      </c>
      <c r="F18" s="3"/>
      <c r="G18" s="3"/>
      <c r="H18" s="3"/>
      <c r="I18" s="3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3"/>
    </row>
    <row r="19" spans="1:39" ht="23.25" hidden="1" customHeight="1" x14ac:dyDescent="0.25">
      <c r="B19" s="76"/>
      <c r="C19" s="76"/>
      <c r="D19" s="94"/>
      <c r="E19" s="78"/>
      <c r="F19" s="3"/>
      <c r="G19" s="3"/>
      <c r="H19" s="3"/>
      <c r="I19" s="3"/>
      <c r="J19" s="104" t="s">
        <v>72</v>
      </c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3"/>
    </row>
    <row r="20" spans="1:39" hidden="1" x14ac:dyDescent="0.25">
      <c r="A20" s="49"/>
      <c r="B20" s="99" t="s">
        <v>33</v>
      </c>
      <c r="C20" s="99"/>
      <c r="D20" s="99"/>
      <c r="E20" s="99"/>
      <c r="F20" s="99"/>
      <c r="G20" s="99"/>
      <c r="H20" s="99"/>
      <c r="I20" s="50"/>
      <c r="J20" s="101" t="s">
        <v>34</v>
      </c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3"/>
    </row>
    <row r="21" spans="1:39" s="2" customFormat="1" hidden="1" x14ac:dyDescent="0.25">
      <c r="B21" s="99" t="s">
        <v>35</v>
      </c>
      <c r="C21" s="99"/>
      <c r="D21" s="102" t="s">
        <v>73</v>
      </c>
      <c r="E21" s="102"/>
      <c r="F21" s="102"/>
      <c r="G21" s="102"/>
      <c r="H21" s="102"/>
      <c r="I21" s="54"/>
      <c r="J21" s="54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3"/>
      <c r="V21" s="59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59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59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9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9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9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</row>
    <row r="27" spans="1:39" s="2" customFormat="1" ht="18" hidden="1" customHeight="1" x14ac:dyDescent="0.25">
      <c r="A27" s="1"/>
      <c r="B27" s="103" t="s">
        <v>69</v>
      </c>
      <c r="C27" s="103"/>
      <c r="D27" s="103" t="s">
        <v>70</v>
      </c>
      <c r="E27" s="103"/>
      <c r="F27" s="103"/>
      <c r="G27" s="103"/>
      <c r="H27" s="103"/>
      <c r="I27" s="103"/>
      <c r="J27" s="103" t="s">
        <v>36</v>
      </c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3"/>
      <c r="V27" s="59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</row>
    <row r="28" spans="1:39" s="2" customFormat="1" hidden="1" x14ac:dyDescent="0.25">
      <c r="A28" s="1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3"/>
      <c r="V28" s="59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</row>
    <row r="29" spans="1:39" s="2" customForma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9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</row>
    <row r="30" spans="1:39" s="2" customForma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9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</row>
    <row r="31" spans="1:39" s="2" customFormat="1" ht="36.75" customHeight="1" x14ac:dyDescent="0.25">
      <c r="A31" s="1"/>
      <c r="B31" s="99" t="s">
        <v>37</v>
      </c>
      <c r="C31" s="99"/>
      <c r="D31" s="99"/>
      <c r="E31" s="99"/>
      <c r="F31" s="99"/>
      <c r="G31" s="99"/>
      <c r="H31" s="99"/>
      <c r="I31" s="50"/>
      <c r="J31" s="100" t="s">
        <v>48</v>
      </c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3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</row>
    <row r="32" spans="1:39" s="2" customFormat="1" x14ac:dyDescent="0.25">
      <c r="A32" s="1"/>
      <c r="B32" s="35"/>
      <c r="C32" s="51"/>
      <c r="D32" s="51"/>
      <c r="E32" s="52"/>
      <c r="F32" s="52"/>
      <c r="G32" s="52"/>
      <c r="H32" s="53"/>
      <c r="I32" s="54"/>
      <c r="J32" s="5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</row>
    <row r="33" spans="1:39" s="2" customFormat="1" x14ac:dyDescent="0.25">
      <c r="A33" s="1"/>
      <c r="B33" s="99" t="s">
        <v>35</v>
      </c>
      <c r="C33" s="99"/>
      <c r="D33" s="102" t="s">
        <v>78</v>
      </c>
      <c r="E33" s="102"/>
      <c r="F33" s="102"/>
      <c r="G33" s="102"/>
      <c r="H33" s="102"/>
      <c r="I33" s="54"/>
      <c r="J33" s="54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1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</row>
    <row r="34" spans="1:39" s="2" customForma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</row>
    <row r="35" spans="1:39" x14ac:dyDescent="0.25">
      <c r="V35" s="1"/>
      <c r="W35" s="2"/>
      <c r="AM35" s="58"/>
    </row>
    <row r="36" spans="1:39" x14ac:dyDescent="0.25">
      <c r="V36" s="1"/>
      <c r="W36" s="2"/>
      <c r="AM36" s="58"/>
    </row>
    <row r="37" spans="1:39" x14ac:dyDescent="0.25">
      <c r="V37" s="1"/>
      <c r="W37" s="2"/>
      <c r="AM37" s="58"/>
    </row>
    <row r="38" spans="1:39" x14ac:dyDescent="0.25">
      <c r="B38" s="98"/>
      <c r="C38" s="98"/>
      <c r="D38" s="98"/>
      <c r="E38" s="98"/>
      <c r="F38" s="98"/>
      <c r="G38" s="98"/>
      <c r="H38" s="98"/>
      <c r="I38" s="98"/>
      <c r="J38" s="98" t="s">
        <v>49</v>
      </c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1"/>
      <c r="W38" s="2"/>
      <c r="AM38" s="58"/>
    </row>
    <row r="39" spans="1:39" x14ac:dyDescent="0.25"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</sheetData>
  <sheetProtection formatCells="0" formatColumns="0" formatRows="0" insertColumns="0" insertRows="0" insertHyperlinks="0" deleteColumns="0" deleteRows="0" sort="0" autoFilter="0" pivotTables="0"/>
  <autoFilter ref="A9:AL11">
    <filterColumn colId="3" showButton="0"/>
  </autoFilter>
  <sortState ref="B11:T70">
    <sortCondition ref="Q11:Q70"/>
  </sortState>
  <mergeCells count="65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G6:O6"/>
    <mergeCell ref="P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16:O1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13:C13"/>
    <mergeCell ref="G14:O14"/>
    <mergeCell ref="G15:O15"/>
    <mergeCell ref="J18:T18"/>
    <mergeCell ref="J19:T19"/>
    <mergeCell ref="B20:H20"/>
    <mergeCell ref="J20:T20"/>
    <mergeCell ref="B21:C21"/>
    <mergeCell ref="D21:H21"/>
    <mergeCell ref="B27:C27"/>
    <mergeCell ref="D27:I27"/>
    <mergeCell ref="J27:T27"/>
    <mergeCell ref="B28:C28"/>
    <mergeCell ref="D28:I28"/>
    <mergeCell ref="J28:T28"/>
    <mergeCell ref="B39:D39"/>
    <mergeCell ref="E39:G39"/>
    <mergeCell ref="H39:M39"/>
    <mergeCell ref="N39:T39"/>
    <mergeCell ref="B31:H31"/>
    <mergeCell ref="J31:U31"/>
    <mergeCell ref="B33:C33"/>
    <mergeCell ref="D33:H33"/>
    <mergeCell ref="B38:C38"/>
    <mergeCell ref="D38:I38"/>
    <mergeCell ref="J38:U38"/>
  </mergeCells>
  <conditionalFormatting sqref="H11:P11">
    <cfRule type="cellIs" dxfId="13" priority="7" operator="greaterThan">
      <formula>10</formula>
    </cfRule>
  </conditionalFormatting>
  <conditionalFormatting sqref="C39:C1048576 C1:C18 C28:C30">
    <cfRule type="duplicateValues" dxfId="12" priority="6"/>
  </conditionalFormatting>
  <conditionalFormatting sqref="O31:O38">
    <cfRule type="duplicateValues" dxfId="11" priority="5"/>
  </conditionalFormatting>
  <conditionalFormatting sqref="C31:C38">
    <cfRule type="duplicateValues" dxfId="10" priority="4"/>
  </conditionalFormatting>
  <conditionalFormatting sqref="C19:C20">
    <cfRule type="duplicateValues" dxfId="9" priority="3"/>
  </conditionalFormatting>
  <conditionalFormatting sqref="C21:C26">
    <cfRule type="duplicateValues" dxfId="8" priority="2"/>
  </conditionalFormatting>
  <conditionalFormatting sqref="C27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16 V11:W11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"/>
  <sheetViews>
    <sheetView workbookViewId="0">
      <pane ySplit="3" topLeftCell="A4" activePane="bottomLeft" state="frozen"/>
      <selection activeCell="I21" sqref="I21"/>
      <selection pane="bottomLeft" activeCell="T40" sqref="T40"/>
    </sheetView>
  </sheetViews>
  <sheetFormatPr defaultColWidth="9" defaultRowHeight="15.75" x14ac:dyDescent="0.25"/>
  <cols>
    <col min="1" max="1" width="0.375" style="1" customWidth="1"/>
    <col min="2" max="2" width="5.5" style="1" customWidth="1"/>
    <col min="3" max="3" width="13" style="1" customWidth="1"/>
    <col min="4" max="4" width="11.25" style="1" customWidth="1"/>
    <col min="5" max="5" width="7.25" style="1" customWidth="1"/>
    <col min="6" max="6" width="9.375" style="1" customWidth="1"/>
    <col min="7" max="7" width="11.625" style="1" customWidth="1"/>
    <col min="8" max="9" width="4.375" style="1" customWidth="1"/>
    <col min="10" max="11" width="4.375" style="1" hidden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5.25" style="1" hidden="1" customWidth="1"/>
    <col min="17" max="18" width="6.5" style="1" hidden="1" customWidth="1"/>
    <col min="19" max="19" width="11.875" style="1" hidden="1" customWidth="1"/>
    <col min="20" max="20" width="10.875" style="1" customWidth="1"/>
    <col min="21" max="21" width="6.375" style="1" customWidth="1"/>
    <col min="22" max="22" width="6.5" style="1" customWidth="1"/>
    <col min="23" max="23" width="6.5" style="2" customWidth="1"/>
    <col min="24" max="24" width="9" style="58"/>
    <col min="25" max="25" width="9.125" style="58" bestFit="1" customWidth="1"/>
    <col min="26" max="26" width="9" style="58"/>
    <col min="27" max="27" width="10.375" style="58" bestFit="1" customWidth="1"/>
    <col min="28" max="28" width="9.125" style="58" bestFit="1" customWidth="1"/>
    <col min="29" max="39" width="9" style="58"/>
    <col min="40" max="16384" width="9" style="1"/>
  </cols>
  <sheetData>
    <row r="1" spans="1:39" ht="27.75" customHeight="1" x14ac:dyDescent="0.3">
      <c r="B1" s="128" t="s">
        <v>0</v>
      </c>
      <c r="C1" s="128"/>
      <c r="D1" s="128"/>
      <c r="E1" s="128"/>
      <c r="F1" s="128"/>
      <c r="G1" s="128"/>
      <c r="H1" s="134" t="s">
        <v>76</v>
      </c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3"/>
    </row>
    <row r="2" spans="1:39" ht="25.5" customHeight="1" x14ac:dyDescent="0.25">
      <c r="B2" s="131" t="s">
        <v>1</v>
      </c>
      <c r="C2" s="131"/>
      <c r="D2" s="131"/>
      <c r="E2" s="131"/>
      <c r="F2" s="131"/>
      <c r="G2" s="131"/>
      <c r="H2" s="132" t="s">
        <v>79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89"/>
      <c r="AE2" s="59"/>
      <c r="AF2" s="60"/>
      <c r="AG2" s="59"/>
      <c r="AH2" s="59"/>
      <c r="AI2" s="59"/>
      <c r="AJ2" s="60"/>
      <c r="AK2" s="59"/>
    </row>
    <row r="3" spans="1:39" ht="4.5" customHeight="1" x14ac:dyDescent="0.25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4"/>
      <c r="W3" s="89"/>
      <c r="AF3" s="61"/>
      <c r="AJ3" s="61"/>
    </row>
    <row r="4" spans="1:39" ht="23.25" customHeight="1" x14ac:dyDescent="0.25">
      <c r="B4" s="124" t="s">
        <v>2</v>
      </c>
      <c r="C4" s="124"/>
      <c r="D4" s="125" t="s">
        <v>57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6" t="s">
        <v>62</v>
      </c>
      <c r="Q4" s="126"/>
      <c r="R4" s="126"/>
      <c r="S4" s="126"/>
      <c r="T4" s="126"/>
      <c r="U4" s="126"/>
      <c r="X4" s="59"/>
      <c r="Y4" s="115" t="s">
        <v>44</v>
      </c>
      <c r="Z4" s="115" t="s">
        <v>8</v>
      </c>
      <c r="AA4" s="115" t="s">
        <v>43</v>
      </c>
      <c r="AB4" s="115" t="s">
        <v>42</v>
      </c>
      <c r="AC4" s="115"/>
      <c r="AD4" s="115"/>
      <c r="AE4" s="115"/>
      <c r="AF4" s="115" t="s">
        <v>41</v>
      </c>
      <c r="AG4" s="115"/>
      <c r="AH4" s="115" t="s">
        <v>39</v>
      </c>
      <c r="AI4" s="115"/>
      <c r="AJ4" s="115" t="s">
        <v>40</v>
      </c>
      <c r="AK4" s="115"/>
      <c r="AL4" s="115" t="s">
        <v>38</v>
      </c>
      <c r="AM4" s="115"/>
    </row>
    <row r="5" spans="1:39" ht="17.25" customHeight="1" x14ac:dyDescent="0.25">
      <c r="B5" s="122" t="s">
        <v>3</v>
      </c>
      <c r="C5" s="122"/>
      <c r="D5" s="8"/>
      <c r="G5" s="123" t="s">
        <v>82</v>
      </c>
      <c r="H5" s="123"/>
      <c r="I5" s="123"/>
      <c r="J5" s="123"/>
      <c r="K5" s="123"/>
      <c r="L5" s="123"/>
      <c r="M5" s="123"/>
      <c r="N5" s="123"/>
      <c r="O5" s="123"/>
      <c r="P5" s="123" t="s">
        <v>83</v>
      </c>
      <c r="Q5" s="123"/>
      <c r="R5" s="123"/>
      <c r="S5" s="123"/>
      <c r="T5" s="123"/>
      <c r="U5" s="123"/>
      <c r="X5" s="59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</row>
    <row r="6" spans="1:39" ht="20.25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0"/>
      <c r="P6" s="55" t="s">
        <v>75</v>
      </c>
      <c r="Q6" s="3"/>
      <c r="R6" s="3"/>
      <c r="S6" s="3"/>
      <c r="T6" s="3"/>
      <c r="U6" s="3"/>
      <c r="X6" s="59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1:39" ht="44.25" customHeight="1" x14ac:dyDescent="0.25">
      <c r="B7" s="109" t="s">
        <v>4</v>
      </c>
      <c r="C7" s="116" t="s">
        <v>5</v>
      </c>
      <c r="D7" s="118" t="s">
        <v>6</v>
      </c>
      <c r="E7" s="119"/>
      <c r="F7" s="109" t="s">
        <v>7</v>
      </c>
      <c r="G7" s="109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8" t="s">
        <v>13</v>
      </c>
      <c r="M7" s="108" t="s">
        <v>66</v>
      </c>
      <c r="N7" s="108" t="s">
        <v>14</v>
      </c>
      <c r="O7" s="133" t="s">
        <v>67</v>
      </c>
      <c r="P7" s="108" t="s">
        <v>15</v>
      </c>
      <c r="Q7" s="109" t="s">
        <v>16</v>
      </c>
      <c r="R7" s="108" t="s">
        <v>17</v>
      </c>
      <c r="S7" s="109" t="s">
        <v>18</v>
      </c>
      <c r="T7" s="109" t="s">
        <v>19</v>
      </c>
      <c r="U7" s="109" t="s">
        <v>68</v>
      </c>
      <c r="X7" s="59"/>
      <c r="Y7" s="115"/>
      <c r="Z7" s="115"/>
      <c r="AA7" s="115"/>
      <c r="AB7" s="62" t="s">
        <v>20</v>
      </c>
      <c r="AC7" s="62" t="s">
        <v>21</v>
      </c>
      <c r="AD7" s="62" t="s">
        <v>22</v>
      </c>
      <c r="AE7" s="62" t="s">
        <v>23</v>
      </c>
      <c r="AF7" s="62" t="s">
        <v>24</v>
      </c>
      <c r="AG7" s="62" t="s">
        <v>23</v>
      </c>
      <c r="AH7" s="62" t="s">
        <v>24</v>
      </c>
      <c r="AI7" s="62" t="s">
        <v>23</v>
      </c>
      <c r="AJ7" s="62" t="s">
        <v>24</v>
      </c>
      <c r="AK7" s="62" t="s">
        <v>23</v>
      </c>
      <c r="AL7" s="62" t="s">
        <v>24</v>
      </c>
      <c r="AM7" s="63" t="s">
        <v>23</v>
      </c>
    </row>
    <row r="8" spans="1:39" ht="44.25" customHeight="1" x14ac:dyDescent="0.25">
      <c r="B8" s="111"/>
      <c r="C8" s="117"/>
      <c r="D8" s="120"/>
      <c r="E8" s="121"/>
      <c r="F8" s="111"/>
      <c r="G8" s="111"/>
      <c r="H8" s="112"/>
      <c r="I8" s="112"/>
      <c r="J8" s="112"/>
      <c r="K8" s="112"/>
      <c r="L8" s="108"/>
      <c r="M8" s="108"/>
      <c r="N8" s="108"/>
      <c r="O8" s="133"/>
      <c r="P8" s="108"/>
      <c r="Q8" s="110"/>
      <c r="R8" s="108"/>
      <c r="S8" s="111"/>
      <c r="T8" s="110"/>
      <c r="U8" s="110"/>
      <c r="W8" s="91"/>
      <c r="X8" s="59"/>
      <c r="Y8" s="64" t="str">
        <f>+D4</f>
        <v>Nhập môn đa phương tiện</v>
      </c>
      <c r="Z8" s="65" t="str">
        <f>+P4</f>
        <v>Nhóm: CDT1320-1</v>
      </c>
      <c r="AA8" s="66">
        <f>+$AJ$8+$AL$8+$AH$8</f>
        <v>1</v>
      </c>
      <c r="AB8" s="60">
        <f>COUNTIF($T$9:$T$70,"Khiển trách")</f>
        <v>0</v>
      </c>
      <c r="AC8" s="60">
        <f>COUNTIF($T$9:$T$70,"Cảnh cáo")</f>
        <v>0</v>
      </c>
      <c r="AD8" s="60">
        <f>COUNTIF($T$9:$T$70,"Đình chỉ thi")</f>
        <v>0</v>
      </c>
      <c r="AE8" s="67">
        <f>+($AB$8+$AC$8+$AD$8)/$AA$8*100%</f>
        <v>0</v>
      </c>
      <c r="AF8" s="60">
        <f>SUM(COUNTIF($T$9:$T$68,"Vắng"),COUNTIF($T$9:$T$68,"Vắng có phép"))</f>
        <v>0</v>
      </c>
      <c r="AG8" s="68">
        <f>+$AF$8/$AA$8</f>
        <v>0</v>
      </c>
      <c r="AH8" s="69">
        <f>COUNTIF($X$9:$X$68,"Thi lại")</f>
        <v>1</v>
      </c>
      <c r="AI8" s="68">
        <f>+$AH$8/$AA$8</f>
        <v>1</v>
      </c>
      <c r="AJ8" s="69">
        <f>COUNTIF($X$9:$X$69,"Học lại")</f>
        <v>0</v>
      </c>
      <c r="AK8" s="68">
        <f>+$AJ$8/$AA$8</f>
        <v>0</v>
      </c>
      <c r="AL8" s="60">
        <f>COUNTIF($X$10:$X$69,"Đạt")</f>
        <v>0</v>
      </c>
      <c r="AM8" s="67">
        <f>+$AL$8/$AA$8</f>
        <v>0</v>
      </c>
    </row>
    <row r="9" spans="1:39" ht="14.25" customHeight="1" x14ac:dyDescent="0.25">
      <c r="B9" s="106" t="s">
        <v>25</v>
      </c>
      <c r="C9" s="113"/>
      <c r="D9" s="113"/>
      <c r="E9" s="113"/>
      <c r="F9" s="113"/>
      <c r="G9" s="107"/>
      <c r="H9" s="10">
        <v>10</v>
      </c>
      <c r="I9" s="10">
        <v>20</v>
      </c>
      <c r="J9" s="11"/>
      <c r="K9" s="10"/>
      <c r="L9" s="12"/>
      <c r="M9" s="13"/>
      <c r="N9" s="13"/>
      <c r="O9" s="13"/>
      <c r="P9" s="56">
        <f>100-(H9+I9+J9+K9)</f>
        <v>70</v>
      </c>
      <c r="Q9" s="111"/>
      <c r="R9" s="14"/>
      <c r="S9" s="14"/>
      <c r="T9" s="111"/>
      <c r="U9" s="111"/>
      <c r="X9" s="59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</row>
    <row r="10" spans="1:39" ht="27.75" customHeight="1" x14ac:dyDescent="0.25">
      <c r="B10" s="23">
        <v>1</v>
      </c>
      <c r="C10" s="24" t="s">
        <v>60</v>
      </c>
      <c r="D10" s="25" t="s">
        <v>55</v>
      </c>
      <c r="E10" s="26" t="s">
        <v>61</v>
      </c>
      <c r="F10" s="27" t="s">
        <v>54</v>
      </c>
      <c r="G10" s="24" t="s">
        <v>59</v>
      </c>
      <c r="H10" s="28">
        <v>8</v>
      </c>
      <c r="I10" s="28">
        <v>6</v>
      </c>
      <c r="J10" s="28" t="s">
        <v>26</v>
      </c>
      <c r="K10" s="28" t="s">
        <v>26</v>
      </c>
      <c r="L10" s="34"/>
      <c r="M10" s="34"/>
      <c r="N10" s="34"/>
      <c r="O10" s="93"/>
      <c r="P10" s="29">
        <v>0</v>
      </c>
      <c r="Q10" s="30">
        <f>ROUND(SUMPRODUCT(H10:P10,$H$9:$P$9)/100,1)</f>
        <v>2</v>
      </c>
      <c r="R10" s="3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2" t="str">
        <f>IF($Q10&lt;4,"Kém",IF(AND($Q10&gt;=4,$Q10&lt;=5.4),"Trung bình yếu",IF(AND($Q10&gt;=5.5,$Q10&lt;=6.9),"Trung bình",IF(AND($Q10&gt;=7,$Q10&lt;=8.4),"Khá",IF(AND($Q10&gt;=8.5,$Q10&lt;=10),"Giỏi","")))))</f>
        <v>Kém</v>
      </c>
      <c r="T10" s="33"/>
      <c r="U10" s="33" t="s">
        <v>81</v>
      </c>
      <c r="V10" s="3"/>
      <c r="W10" s="92"/>
      <c r="X10" s="88" t="str">
        <f t="shared" ref="X10" si="0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2"/>
      <c r="Z10" s="72"/>
      <c r="AA10" s="87"/>
      <c r="AB10" s="61"/>
      <c r="AC10" s="61"/>
      <c r="AD10" s="61"/>
      <c r="AE10" s="73"/>
      <c r="AF10" s="61"/>
      <c r="AG10" s="74"/>
      <c r="AH10" s="75"/>
      <c r="AI10" s="74"/>
      <c r="AJ10" s="75"/>
      <c r="AK10" s="74"/>
      <c r="AL10" s="61"/>
      <c r="AM10" s="73"/>
    </row>
    <row r="11" spans="1:39" ht="9" customHeight="1" x14ac:dyDescent="0.25">
      <c r="A11" s="2"/>
      <c r="B11" s="35"/>
      <c r="C11" s="36"/>
      <c r="D11" s="36"/>
      <c r="E11" s="37"/>
      <c r="F11" s="37"/>
      <c r="G11" s="37"/>
      <c r="H11" s="38"/>
      <c r="I11" s="39"/>
      <c r="J11" s="39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3"/>
    </row>
    <row r="12" spans="1:39" ht="16.5" hidden="1" x14ac:dyDescent="0.25">
      <c r="A12" s="2"/>
      <c r="B12" s="114" t="s">
        <v>27</v>
      </c>
      <c r="C12" s="114"/>
      <c r="D12" s="36"/>
      <c r="E12" s="37"/>
      <c r="F12" s="37"/>
      <c r="G12" s="37"/>
      <c r="H12" s="38"/>
      <c r="I12" s="39"/>
      <c r="J12" s="3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3"/>
    </row>
    <row r="13" spans="1:39" ht="16.5" hidden="1" customHeight="1" x14ac:dyDescent="0.25">
      <c r="A13" s="2"/>
      <c r="B13" s="41" t="s">
        <v>28</v>
      </c>
      <c r="C13" s="41"/>
      <c r="D13" s="42">
        <f>+$AA$8</f>
        <v>1</v>
      </c>
      <c r="E13" s="43" t="s">
        <v>29</v>
      </c>
      <c r="F13" s="105" t="s">
        <v>30</v>
      </c>
      <c r="G13" s="105"/>
      <c r="H13" s="105"/>
      <c r="I13" s="105"/>
      <c r="J13" s="105"/>
      <c r="K13" s="105"/>
      <c r="L13" s="105"/>
      <c r="M13" s="105"/>
      <c r="N13" s="105"/>
      <c r="O13" s="105"/>
      <c r="P13" s="44">
        <f>$AA$8 -COUNTIF($T$9:$T$200,"Vắng") -COUNTIF($T$9:$T$200,"Vắng có phép") - COUNTIF($T$9:$T$200,"Đình chỉ thi") - COUNTIF($T$9:$T$200,"Không đủ ĐKDT")</f>
        <v>1</v>
      </c>
      <c r="Q13" s="44"/>
      <c r="R13" s="44"/>
      <c r="S13" s="45"/>
      <c r="T13" s="46" t="s">
        <v>29</v>
      </c>
      <c r="U13" s="45"/>
      <c r="V13" s="3"/>
    </row>
    <row r="14" spans="1:39" ht="16.5" hidden="1" customHeight="1" x14ac:dyDescent="0.25">
      <c r="A14" s="2"/>
      <c r="B14" s="41" t="s">
        <v>31</v>
      </c>
      <c r="C14" s="41"/>
      <c r="D14" s="42">
        <f>+$AL$8</f>
        <v>0</v>
      </c>
      <c r="E14" s="43" t="s">
        <v>29</v>
      </c>
      <c r="F14" s="105" t="s">
        <v>32</v>
      </c>
      <c r="G14" s="105"/>
      <c r="H14" s="105"/>
      <c r="I14" s="105"/>
      <c r="J14" s="105"/>
      <c r="K14" s="105"/>
      <c r="L14" s="105"/>
      <c r="M14" s="105"/>
      <c r="N14" s="105"/>
      <c r="O14" s="105"/>
      <c r="P14" s="47">
        <f>COUNTIF($T$9:$T$76,"Vắng")</f>
        <v>0</v>
      </c>
      <c r="Q14" s="47"/>
      <c r="R14" s="47"/>
      <c r="S14" s="48"/>
      <c r="T14" s="46" t="s">
        <v>29</v>
      </c>
      <c r="U14" s="48"/>
      <c r="V14" s="3"/>
    </row>
    <row r="15" spans="1:39" ht="16.5" hidden="1" customHeight="1" x14ac:dyDescent="0.25">
      <c r="A15" s="2"/>
      <c r="B15" s="41" t="s">
        <v>45</v>
      </c>
      <c r="C15" s="41"/>
      <c r="D15" s="57">
        <f>COUNTIF(X10:X10,"Học lại")</f>
        <v>0</v>
      </c>
      <c r="E15" s="43" t="s">
        <v>29</v>
      </c>
      <c r="F15" s="105" t="s">
        <v>46</v>
      </c>
      <c r="G15" s="105"/>
      <c r="H15" s="105"/>
      <c r="I15" s="105"/>
      <c r="J15" s="105"/>
      <c r="K15" s="105"/>
      <c r="L15" s="105"/>
      <c r="M15" s="105"/>
      <c r="N15" s="105"/>
      <c r="O15" s="105"/>
      <c r="P15" s="44">
        <f>COUNTIF($T$9:$T$76,"Vắng có phép")</f>
        <v>0</v>
      </c>
      <c r="Q15" s="44"/>
      <c r="R15" s="44"/>
      <c r="S15" s="45"/>
      <c r="T15" s="46" t="s">
        <v>29</v>
      </c>
      <c r="U15" s="45"/>
      <c r="V15" s="3"/>
    </row>
    <row r="16" spans="1:39" ht="3" hidden="1" customHeight="1" x14ac:dyDescent="0.25">
      <c r="A16" s="2"/>
      <c r="B16" s="35"/>
      <c r="C16" s="36"/>
      <c r="D16" s="36"/>
      <c r="E16" s="37"/>
      <c r="F16" s="37"/>
      <c r="G16" s="37"/>
      <c r="H16" s="38"/>
      <c r="I16" s="39"/>
      <c r="J16" s="39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3"/>
    </row>
    <row r="17" spans="1:39" hidden="1" x14ac:dyDescent="0.25">
      <c r="B17" s="76" t="s">
        <v>47</v>
      </c>
      <c r="C17" s="76"/>
      <c r="D17" s="77">
        <f>COUNTIF(X10:X10,"Thi lại")</f>
        <v>1</v>
      </c>
      <c r="E17" s="78" t="s">
        <v>29</v>
      </c>
      <c r="F17" s="3"/>
      <c r="G17" s="3"/>
      <c r="H17" s="3"/>
      <c r="I17" s="3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3"/>
    </row>
    <row r="18" spans="1:39" ht="24.75" hidden="1" customHeight="1" x14ac:dyDescent="0.25">
      <c r="B18" s="76"/>
      <c r="C18" s="76"/>
      <c r="D18" s="77"/>
      <c r="E18" s="78"/>
      <c r="F18" s="3"/>
      <c r="G18" s="3"/>
      <c r="H18" s="3"/>
      <c r="I18" s="3"/>
      <c r="J18" s="104" t="s">
        <v>72</v>
      </c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3"/>
    </row>
    <row r="19" spans="1:39" hidden="1" x14ac:dyDescent="0.25">
      <c r="A19" s="49"/>
      <c r="B19" s="99" t="s">
        <v>33</v>
      </c>
      <c r="C19" s="99"/>
      <c r="D19" s="99"/>
      <c r="E19" s="99"/>
      <c r="F19" s="99"/>
      <c r="G19" s="99"/>
      <c r="H19" s="99"/>
      <c r="I19" s="50"/>
      <c r="J19" s="101" t="s">
        <v>34</v>
      </c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3"/>
    </row>
    <row r="20" spans="1:39" ht="4.5" hidden="1" customHeight="1" x14ac:dyDescent="0.25">
      <c r="A20" s="2"/>
      <c r="B20" s="35"/>
      <c r="C20" s="51"/>
      <c r="D20" s="51"/>
      <c r="E20" s="52"/>
      <c r="F20" s="52"/>
      <c r="G20" s="52"/>
      <c r="H20" s="53"/>
      <c r="I20" s="54"/>
      <c r="J20" s="54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99" t="s">
        <v>35</v>
      </c>
      <c r="C21" s="99"/>
      <c r="D21" s="102" t="s">
        <v>74</v>
      </c>
      <c r="E21" s="102"/>
      <c r="F21" s="102"/>
      <c r="G21" s="102"/>
      <c r="H21" s="102"/>
      <c r="I21" s="54"/>
      <c r="J21" s="54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3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</row>
    <row r="27" spans="1:39" s="2" customFormat="1" ht="18" hidden="1" customHeight="1" x14ac:dyDescent="0.25">
      <c r="A27" s="1"/>
      <c r="B27" s="103" t="s">
        <v>69</v>
      </c>
      <c r="C27" s="103"/>
      <c r="D27" s="103" t="s">
        <v>70</v>
      </c>
      <c r="E27" s="103"/>
      <c r="F27" s="103"/>
      <c r="G27" s="103"/>
      <c r="H27" s="103"/>
      <c r="I27" s="103"/>
      <c r="J27" s="103" t="s">
        <v>36</v>
      </c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3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</row>
    <row r="28" spans="1:39" s="2" customFormat="1" ht="4.5" hidden="1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</row>
    <row r="29" spans="1:39" s="2" customFormat="1" ht="36.75" hidden="1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</row>
    <row r="30" spans="1:39" s="2" customFormat="1" ht="36" customHeight="1" x14ac:dyDescent="0.25">
      <c r="A30" s="1"/>
      <c r="B30" s="99" t="s">
        <v>37</v>
      </c>
      <c r="C30" s="99"/>
      <c r="D30" s="99"/>
      <c r="E30" s="99"/>
      <c r="F30" s="99"/>
      <c r="G30" s="99"/>
      <c r="H30" s="99"/>
      <c r="I30" s="50"/>
      <c r="J30" s="100" t="s">
        <v>48</v>
      </c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3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</row>
    <row r="31" spans="1:39" s="2" customFormat="1" x14ac:dyDescent="0.25">
      <c r="A31" s="1"/>
      <c r="B31" s="35"/>
      <c r="C31" s="51"/>
      <c r="D31" s="51"/>
      <c r="E31" s="52"/>
      <c r="F31" s="52"/>
      <c r="G31" s="52"/>
      <c r="H31" s="53"/>
      <c r="I31" s="54"/>
      <c r="J31" s="54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</row>
    <row r="32" spans="1:39" s="2" customFormat="1" x14ac:dyDescent="0.25">
      <c r="A32" s="1"/>
      <c r="B32" s="99" t="s">
        <v>35</v>
      </c>
      <c r="C32" s="99"/>
      <c r="D32" s="102" t="s">
        <v>80</v>
      </c>
      <c r="E32" s="102"/>
      <c r="F32" s="102"/>
      <c r="G32" s="102"/>
      <c r="H32" s="102"/>
      <c r="I32" s="54"/>
      <c r="J32" s="54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1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</row>
    <row r="37" spans="1:39" x14ac:dyDescent="0.25">
      <c r="B37" s="98"/>
      <c r="C37" s="98"/>
      <c r="D37" s="98"/>
      <c r="E37" s="98"/>
      <c r="F37" s="98"/>
      <c r="G37" s="98"/>
      <c r="H37" s="98"/>
      <c r="I37" s="98"/>
      <c r="J37" s="98" t="s">
        <v>49</v>
      </c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97">
    <sortCondition ref="Q10:Q97"/>
  </sortState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I7:I8"/>
    <mergeCell ref="F15:O15"/>
    <mergeCell ref="K7:K8"/>
    <mergeCell ref="L7:L8"/>
    <mergeCell ref="M7:M8"/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</mergeCells>
  <conditionalFormatting sqref="H10:N10 P10">
    <cfRule type="cellIs" dxfId="6" priority="8" operator="greaterThan">
      <formula>10</formula>
    </cfRule>
  </conditionalFormatting>
  <conditionalFormatting sqref="O28:O29 O1:O8 O10:O17 O31:O1048576">
    <cfRule type="duplicateValues" dxfId="5" priority="7"/>
  </conditionalFormatting>
  <conditionalFormatting sqref="C28:C1048576 C1:C17">
    <cfRule type="duplicateValues" dxfId="4" priority="6"/>
  </conditionalFormatting>
  <conditionalFormatting sqref="C27">
    <cfRule type="duplicateValues" dxfId="3" priority="2"/>
  </conditionalFormatting>
  <conditionalFormatting sqref="O18:O27">
    <cfRule type="duplicateValues" dxfId="2" priority="4"/>
  </conditionalFormatting>
  <conditionalFormatting sqref="C18:C26">
    <cfRule type="duplicateValues" dxfId="1" priority="3"/>
  </conditionalFormatting>
  <conditionalFormatting sqref="O30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XÃ HỘI HỌC ĐC (6)</vt:lpstr>
      <vt:lpstr>NHẬP MÔN ĐPT Nhóm(1)</vt:lpstr>
      <vt:lpstr>'NHẬP MÔN ĐPT Nhóm(1)'!Print_Titles</vt:lpstr>
      <vt:lpstr>'XÃ HỘI HỌC ĐC (6)'!Print_Titles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2017-03-06T07:06:25Z</cp:lastPrinted>
  <dcterms:created xsi:type="dcterms:W3CDTF">2015-04-17T02:48:53Z</dcterms:created>
  <dcterms:modified xsi:type="dcterms:W3CDTF">2017-03-07T07:45:39Z</dcterms:modified>
</cp:coreProperties>
</file>