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</sheets>
  <definedNames>
    <definedName name="_xlnm._FilterDatabase" localSheetId="0" hidden="1">'Nhom(1)'!$A$9:$AL$12</definedName>
    <definedName name="_xlnm.Print_Titles" localSheetId="0">'Nhom(1)'!$5:$10</definedName>
  </definedNames>
  <calcPr calcId="124519"/>
</workbook>
</file>

<file path=xl/calcChain.xml><?xml version="1.0" encoding="utf-8"?>
<calcChain xmlns="http://schemas.openxmlformats.org/spreadsheetml/2006/main">
  <c r="X9" i="1"/>
  <c r="W9"/>
  <c r="P10"/>
  <c r="Q11" l="1"/>
  <c r="Q12" l="1"/>
  <c r="T11"/>
  <c r="V11" s="1"/>
  <c r="P16" l="1"/>
  <c r="P17"/>
  <c r="V12"/>
  <c r="S12"/>
  <c r="R11"/>
  <c r="R12"/>
  <c r="S11"/>
  <c r="AB9" l="1"/>
  <c r="Z9"/>
  <c r="AD9"/>
  <c r="AA9"/>
  <c r="D19" l="1"/>
  <c r="D17"/>
  <c r="AJ9"/>
  <c r="D16" s="1"/>
  <c r="AF9"/>
  <c r="AH9"/>
  <c r="Y9" l="1"/>
  <c r="D15" l="1"/>
  <c r="P15"/>
  <c r="AG9"/>
  <c r="AE9"/>
  <c r="AC9"/>
  <c r="AK9"/>
  <c r="AI9"/>
</calcChain>
</file>

<file path=xl/sharedStrings.xml><?xml version="1.0" encoding="utf-8"?>
<sst xmlns="http://schemas.openxmlformats.org/spreadsheetml/2006/main" count="95" uniqueCount="78">
  <si>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</si>
  <si>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</si>
  <si>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</si>
  <si>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</si>
  <si>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</si>
  <si>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</si>
  <si>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</si>
  <si>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</si>
  <si>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</si>
  <si>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</si>
  <si>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</si>
  <si>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</si>
  <si>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</si>
  <si>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</si>
  <si>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</si>
  <si>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</si>
  <si>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</si>
  <si>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</si>
  <si>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</si>
  <si>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</si>
  <si>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</si>
  <si>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</si>
  <si>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</si>
  <si>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</si>
  <si>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</si>
  <si>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</si>
  <si>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</si>
  <si>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</si>
  <si>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</si>
  <si>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</si>
  <si>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</si>
  <si>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</si>
  <si>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</si>
  <si>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</si>
  <si>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</si>
  <si>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</si>
  <si>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</si>
  <si>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</si>
  <si>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</si>
  <si>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</si>
  <si>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</si>
  <si>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</si>
  <si>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</si>
  <si>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</si>
  <si>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</si>
  <si>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</si>
  <si>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</si>
  <si>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</si>
  <si>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</si>
  <si>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</si>
  <si>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</si>
  <si>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DANH SÁCH SINH VIÊN DỰ THI, ĐIỂM THI VẤN ĐÁP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</si>
  <si>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</si>
  <si>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</si>
  <si>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</si>
  <si>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</si>
  <si>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Hà Nội, ngày   tháng   năm 2016</t>
  </si>
  <si>
    <t>Nguyễn Hoa Cương</t>
  </si>
  <si>
    <t>Thi lần 2 học I năm học 2016 - 2017</t>
  </si>
  <si>
    <t>Nhóm</t>
  </si>
  <si>
    <t>KT TRƯỞNG TRUNG TÂM
PHÓ TRƯỞNG TRUNG TÂM</t>
  </si>
  <si>
    <t>Trần Thị Mỹ Hạnh</t>
  </si>
  <si>
    <t>An toàn và bảo mật hệ thống thông tin</t>
  </si>
  <si>
    <t>Mã HP: INT1303</t>
  </si>
  <si>
    <t>1021040102</t>
  </si>
  <si>
    <t>Nguyễn Thái</t>
  </si>
  <si>
    <t>Học</t>
  </si>
  <si>
    <t>22-07-1992</t>
  </si>
  <si>
    <t>D11HTTT1</t>
  </si>
  <si>
    <t>1021040032</t>
  </si>
  <si>
    <t>Phạm Hồng</t>
  </si>
  <si>
    <t>Long</t>
  </si>
  <si>
    <t>4/10/1992</t>
  </si>
  <si>
    <t>D11CNPM3</t>
  </si>
  <si>
    <t>Tính điểm lần 1</t>
  </si>
  <si>
    <t>503 - A3</t>
  </si>
  <si>
    <t>Ngày thi: 19/03/2017</t>
  </si>
  <si>
    <t>Giờ thi: 10h00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</si>
</sst>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2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5" fillId="0" borderId="15" xfId="0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40"/>
  <sheetViews>
    <sheetView tabSelected="1" workbookViewId="0">
      <pane ySplit="4" topLeftCell="A5" activePane="bottomLeft" state="frozen"/>
      <selection activeCell="A6" sqref="A6:XFD6"/>
      <selection pane="bottomLeft" activeCell="D5" sqref="D5:O5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7.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1.625" style="1" customWidth="1"/>
    <col min="21" max="21" width="5.875" style="1" customWidth="1"/>
    <col min="22" max="22" width="6.5" style="49" customWidth="1"/>
    <col min="23" max="38" width="9" style="48"/>
    <col min="39" max="16384" width="9" style="1"/>
  </cols>
  <sheetData>
    <row r="1" spans="1:38" ht="26.25">
      <c r="H1" s="97" t="s">
        <v>0</v>
      </c>
      <c r="I1" s="97"/>
      <c r="J1" s="97"/>
      <c r="K1" s="97"/>
      <c r="L1" s="97" t="s">
        <v>75</v>
      </c>
      <c r="M1" s="97"/>
      <c r="N1" s="97"/>
      <c r="O1" s="97"/>
      <c r="P1" s="97"/>
      <c r="Q1" s="97"/>
      <c r="R1" s="97"/>
      <c r="S1" s="97"/>
      <c r="T1" s="97"/>
    </row>
    <row r="2" spans="1:38" ht="27.75" customHeight="1">
      <c r="B2" s="98" t="s">
        <v>1</v>
      </c>
      <c r="C2" s="98"/>
      <c r="D2" s="98"/>
      <c r="E2" s="98"/>
      <c r="F2" s="98"/>
      <c r="G2" s="98"/>
      <c r="H2" s="103" t="s">
        <v>51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</row>
    <row r="3" spans="1:38" ht="25.5" customHeight="1">
      <c r="B3" s="99" t="s">
        <v>2</v>
      </c>
      <c r="C3" s="99"/>
      <c r="D3" s="99"/>
      <c r="E3" s="99"/>
      <c r="F3" s="99"/>
      <c r="G3" s="99"/>
      <c r="H3" s="104" t="s">
        <v>58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70"/>
      <c r="AD3" s="49"/>
      <c r="AE3" s="50"/>
      <c r="AF3" s="49"/>
      <c r="AG3" s="49"/>
      <c r="AH3" s="49"/>
      <c r="AI3" s="50"/>
      <c r="AJ3" s="49"/>
    </row>
    <row r="4" spans="1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70"/>
      <c r="AE4" s="51"/>
      <c r="AI4" s="51"/>
    </row>
    <row r="5" spans="1:38" ht="23.25" customHeight="1">
      <c r="B5" s="101" t="s">
        <v>3</v>
      </c>
      <c r="C5" s="101"/>
      <c r="D5" s="102" t="s">
        <v>62</v>
      </c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8" t="s">
        <v>63</v>
      </c>
      <c r="Q5" s="108"/>
      <c r="R5" s="108"/>
      <c r="S5" s="108"/>
      <c r="T5" s="108"/>
      <c r="U5" s="108"/>
      <c r="W5" s="79" t="s">
        <v>47</v>
      </c>
      <c r="X5" s="79" t="s">
        <v>9</v>
      </c>
      <c r="Y5" s="79" t="s">
        <v>46</v>
      </c>
      <c r="Z5" s="79" t="s">
        <v>45</v>
      </c>
      <c r="AA5" s="79"/>
      <c r="AB5" s="79"/>
      <c r="AC5" s="79"/>
      <c r="AD5" s="79" t="s">
        <v>44</v>
      </c>
      <c r="AE5" s="79"/>
      <c r="AF5" s="79" t="s">
        <v>42</v>
      </c>
      <c r="AG5" s="79"/>
      <c r="AH5" s="79" t="s">
        <v>43</v>
      </c>
      <c r="AI5" s="79"/>
      <c r="AJ5" s="79" t="s">
        <v>41</v>
      </c>
      <c r="AK5" s="79"/>
      <c r="AL5" s="65"/>
    </row>
    <row r="6" spans="1:38" ht="17.25" customHeight="1">
      <c r="B6" s="100" t="s">
        <v>4</v>
      </c>
      <c r="C6" s="100"/>
      <c r="D6" s="8">
        <v>3</v>
      </c>
      <c r="G6" s="96" t="s">
        <v>76</v>
      </c>
      <c r="H6" s="96"/>
      <c r="I6" s="96"/>
      <c r="J6" s="96"/>
      <c r="K6" s="96"/>
      <c r="L6" s="96"/>
      <c r="M6" s="96"/>
      <c r="N6" s="96"/>
      <c r="O6" s="96"/>
      <c r="P6" s="96" t="s">
        <v>77</v>
      </c>
      <c r="Q6" s="96"/>
      <c r="R6" s="96"/>
      <c r="S6" s="96"/>
      <c r="T6" s="96"/>
      <c r="U6" s="96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65"/>
    </row>
    <row r="7" spans="1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46"/>
      <c r="Q7" s="3"/>
      <c r="R7" s="3"/>
      <c r="S7" s="3"/>
      <c r="T7" s="3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65"/>
    </row>
    <row r="8" spans="1:38" ht="44.25" customHeight="1">
      <c r="B8" s="81" t="s">
        <v>5</v>
      </c>
      <c r="C8" s="89" t="s">
        <v>6</v>
      </c>
      <c r="D8" s="91" t="s">
        <v>7</v>
      </c>
      <c r="E8" s="92"/>
      <c r="F8" s="81" t="s">
        <v>8</v>
      </c>
      <c r="G8" s="81" t="s">
        <v>9</v>
      </c>
      <c r="H8" s="95" t="s">
        <v>10</v>
      </c>
      <c r="I8" s="95" t="s">
        <v>11</v>
      </c>
      <c r="J8" s="95" t="s">
        <v>12</v>
      </c>
      <c r="K8" s="95" t="s">
        <v>13</v>
      </c>
      <c r="L8" s="88" t="s">
        <v>14</v>
      </c>
      <c r="M8" s="84" t="s">
        <v>48</v>
      </c>
      <c r="N8" s="86"/>
      <c r="O8" s="88" t="s">
        <v>15</v>
      </c>
      <c r="P8" s="88" t="s">
        <v>16</v>
      </c>
      <c r="Q8" s="81" t="s">
        <v>17</v>
      </c>
      <c r="R8" s="88" t="s">
        <v>18</v>
      </c>
      <c r="S8" s="81" t="s">
        <v>19</v>
      </c>
      <c r="T8" s="81" t="s">
        <v>20</v>
      </c>
      <c r="U8" s="81" t="s">
        <v>59</v>
      </c>
      <c r="W8" s="79"/>
      <c r="X8" s="79"/>
      <c r="Y8" s="79"/>
      <c r="Z8" s="52" t="s">
        <v>21</v>
      </c>
      <c r="AA8" s="52" t="s">
        <v>22</v>
      </c>
      <c r="AB8" s="52" t="s">
        <v>23</v>
      </c>
      <c r="AC8" s="52" t="s">
        <v>24</v>
      </c>
      <c r="AD8" s="52" t="s">
        <v>25</v>
      </c>
      <c r="AE8" s="52" t="s">
        <v>24</v>
      </c>
      <c r="AF8" s="52" t="s">
        <v>25</v>
      </c>
      <c r="AG8" s="52" t="s">
        <v>24</v>
      </c>
      <c r="AH8" s="52" t="s">
        <v>25</v>
      </c>
      <c r="AI8" s="52" t="s">
        <v>24</v>
      </c>
      <c r="AJ8" s="52" t="s">
        <v>25</v>
      </c>
      <c r="AK8" s="53" t="s">
        <v>24</v>
      </c>
      <c r="AL8" s="63"/>
    </row>
    <row r="9" spans="1:38" ht="44.25" customHeight="1">
      <c r="B9" s="82"/>
      <c r="C9" s="90"/>
      <c r="D9" s="93"/>
      <c r="E9" s="94"/>
      <c r="F9" s="82"/>
      <c r="G9" s="82"/>
      <c r="H9" s="95"/>
      <c r="I9" s="95"/>
      <c r="J9" s="95"/>
      <c r="K9" s="95"/>
      <c r="L9" s="88"/>
      <c r="M9" s="62" t="s">
        <v>49</v>
      </c>
      <c r="N9" s="62" t="s">
        <v>50</v>
      </c>
      <c r="O9" s="88"/>
      <c r="P9" s="88"/>
      <c r="Q9" s="83"/>
      <c r="R9" s="88"/>
      <c r="S9" s="82"/>
      <c r="T9" s="83"/>
      <c r="U9" s="83"/>
      <c r="V9" s="71"/>
      <c r="W9" s="54" t="str">
        <f>+D5</f>
        <v>An toàn và bảo mật hệ thống thông tin</v>
      </c>
      <c r="X9" s="55" t="str">
        <f>+P5</f>
        <v>Mã HP: INT1303</v>
      </c>
      <c r="Y9" s="56">
        <f>+$AH$9+$AJ$9+$AF$9</f>
        <v>2</v>
      </c>
      <c r="Z9" s="50">
        <f>COUNTIF($S$10:$S$72,"Khiển trách")</f>
        <v>0</v>
      </c>
      <c r="AA9" s="50">
        <f>COUNTIF($S$10:$S$72,"Cảnh cáo")</f>
        <v>0</v>
      </c>
      <c r="AB9" s="50">
        <f>COUNTIF($S$10:$S$72,"Đình chỉ thi")</f>
        <v>0</v>
      </c>
      <c r="AC9" s="57">
        <f>+($Z$9+$AA$9+$AB$9)/$Y$9*100%</f>
        <v>0</v>
      </c>
      <c r="AD9" s="50">
        <f>SUM(COUNTIF($S$10:$S$70,"Vắng"),COUNTIF($S$10:$S$70,"Vắng có phép"))</f>
        <v>0</v>
      </c>
      <c r="AE9" s="58">
        <f>+$AD$9/$Y$9</f>
        <v>0</v>
      </c>
      <c r="AF9" s="59">
        <f>COUNTIF($V$10:$V$70,"Thi lại")</f>
        <v>2</v>
      </c>
      <c r="AG9" s="58">
        <f>+$AF$9/$Y$9</f>
        <v>1</v>
      </c>
      <c r="AH9" s="59">
        <f>COUNTIF($V$10:$V$71,"Học lại")</f>
        <v>0</v>
      </c>
      <c r="AI9" s="58">
        <f>+$AH$9/$Y$9</f>
        <v>0</v>
      </c>
      <c r="AJ9" s="50">
        <f>COUNTIF($V$11:$V$71,"Đạt")</f>
        <v>0</v>
      </c>
      <c r="AK9" s="57">
        <f>+$AJ$9/$Y$9</f>
        <v>0</v>
      </c>
      <c r="AL9" s="64"/>
    </row>
    <row r="10" spans="1:38" ht="14.25" customHeight="1">
      <c r="B10" s="84" t="s">
        <v>26</v>
      </c>
      <c r="C10" s="85"/>
      <c r="D10" s="85"/>
      <c r="E10" s="85"/>
      <c r="F10" s="85"/>
      <c r="G10" s="86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47">
        <f>100-(H10+I10+J10+K10)</f>
        <v>60</v>
      </c>
      <c r="Q10" s="82"/>
      <c r="R10" s="14"/>
      <c r="S10" s="14"/>
      <c r="T10" s="82"/>
      <c r="U10" s="82"/>
      <c r="W10" s="49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5"/>
    </row>
    <row r="11" spans="1:38" ht="54" customHeight="1">
      <c r="B11" s="15">
        <v>1</v>
      </c>
      <c r="C11" s="16" t="s">
        <v>64</v>
      </c>
      <c r="D11" s="17" t="s">
        <v>65</v>
      </c>
      <c r="E11" s="18" t="s">
        <v>66</v>
      </c>
      <c r="F11" s="19" t="s">
        <v>67</v>
      </c>
      <c r="G11" s="16" t="s">
        <v>68</v>
      </c>
      <c r="H11" s="20">
        <v>8</v>
      </c>
      <c r="I11" s="20">
        <v>8</v>
      </c>
      <c r="J11" s="20" t="s">
        <v>27</v>
      </c>
      <c r="K11" s="20">
        <v>6</v>
      </c>
      <c r="L11" s="21"/>
      <c r="M11" s="21"/>
      <c r="N11" s="21"/>
      <c r="O11" s="21"/>
      <c r="P11" s="22"/>
      <c r="Q11" s="23">
        <f t="shared" ref="Q11:Q12" si="0">ROUND(SUMPRODUCT(H11:P11,$H$10:$P$10)/100,1)</f>
        <v>2.8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12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73">
        <v>3</v>
      </c>
      <c r="V11" s="72" t="str">
        <f t="shared" ref="V11:V1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Thi lại</v>
      </c>
      <c r="W11" s="61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5"/>
    </row>
    <row r="12" spans="1:38" ht="54" customHeight="1">
      <c r="B12" s="109">
        <v>2</v>
      </c>
      <c r="C12" s="110" t="s">
        <v>69</v>
      </c>
      <c r="D12" s="111" t="s">
        <v>70</v>
      </c>
      <c r="E12" s="112" t="s">
        <v>71</v>
      </c>
      <c r="F12" s="113" t="s">
        <v>72</v>
      </c>
      <c r="G12" s="110" t="s">
        <v>73</v>
      </c>
      <c r="H12" s="114">
        <v>5</v>
      </c>
      <c r="I12" s="114">
        <v>8</v>
      </c>
      <c r="J12" s="114" t="s">
        <v>27</v>
      </c>
      <c r="K12" s="114">
        <v>8</v>
      </c>
      <c r="L12" s="115"/>
      <c r="M12" s="115"/>
      <c r="N12" s="115"/>
      <c r="O12" s="115"/>
      <c r="P12" s="116"/>
      <c r="Q12" s="117">
        <f t="shared" si="0"/>
        <v>2.9</v>
      </c>
      <c r="R12" s="118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119" t="str">
        <f t="shared" si="1"/>
        <v>Kém</v>
      </c>
      <c r="T12" s="120" t="s">
        <v>74</v>
      </c>
      <c r="U12" s="121">
        <v>6</v>
      </c>
      <c r="V12" s="72" t="str">
        <f t="shared" si="2"/>
        <v>Thi lại</v>
      </c>
      <c r="W12" s="61"/>
      <c r="X12" s="60"/>
      <c r="Y12" s="60"/>
      <c r="Z12" s="60"/>
      <c r="AA12" s="52"/>
      <c r="AB12" s="52"/>
      <c r="AC12" s="52"/>
      <c r="AD12" s="52"/>
      <c r="AE12" s="51"/>
      <c r="AF12" s="52"/>
      <c r="AG12" s="52"/>
      <c r="AH12" s="52"/>
      <c r="AI12" s="52"/>
      <c r="AJ12" s="52"/>
      <c r="AK12" s="52"/>
      <c r="AL12" s="63"/>
    </row>
    <row r="13" spans="1:38" ht="7.5" customHeight="1">
      <c r="A13" s="2"/>
      <c r="B13" s="26"/>
      <c r="C13" s="27"/>
      <c r="D13" s="27"/>
      <c r="E13" s="28"/>
      <c r="F13" s="28"/>
      <c r="G13" s="28"/>
      <c r="H13" s="29"/>
      <c r="I13" s="30"/>
      <c r="J13" s="30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"/>
    </row>
    <row r="14" spans="1:38" ht="16.5" hidden="1">
      <c r="A14" s="2"/>
      <c r="B14" s="87" t="s">
        <v>28</v>
      </c>
      <c r="C14" s="87"/>
      <c r="D14" s="27"/>
      <c r="E14" s="28"/>
      <c r="F14" s="28"/>
      <c r="G14" s="28"/>
      <c r="H14" s="29"/>
      <c r="I14" s="30"/>
      <c r="J14" s="30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"/>
    </row>
    <row r="15" spans="1:38" ht="16.5" hidden="1" customHeight="1">
      <c r="A15" s="2"/>
      <c r="B15" s="32" t="s">
        <v>29</v>
      </c>
      <c r="C15" s="32"/>
      <c r="D15" s="33">
        <f>+$Y$9</f>
        <v>2</v>
      </c>
      <c r="E15" s="34" t="s">
        <v>30</v>
      </c>
      <c r="F15" s="34"/>
      <c r="G15" s="106" t="s">
        <v>31</v>
      </c>
      <c r="H15" s="106"/>
      <c r="I15" s="106"/>
      <c r="J15" s="106"/>
      <c r="K15" s="106"/>
      <c r="L15" s="106"/>
      <c r="M15" s="106"/>
      <c r="N15" s="106"/>
      <c r="O15" s="106"/>
      <c r="P15" s="35">
        <f>$Y$9 -COUNTIF($T$10:$T$202,"Vắng") -COUNTIF($T$10:$T$202,"Vắng có phép") - COUNTIF($T$10:$T$202,"Đình chỉ thi") - COUNTIF($T$10:$T$202,"Không đủ ĐKDT")</f>
        <v>2</v>
      </c>
      <c r="Q15" s="35"/>
      <c r="R15" s="36"/>
      <c r="S15" s="37"/>
      <c r="T15" s="37" t="s">
        <v>30</v>
      </c>
      <c r="U15" s="3"/>
    </row>
    <row r="16" spans="1:38" ht="16.5" hidden="1" customHeight="1">
      <c r="A16" s="2"/>
      <c r="B16" s="32" t="s">
        <v>32</v>
      </c>
      <c r="C16" s="32"/>
      <c r="D16" s="33">
        <f>+$AJ$9</f>
        <v>0</v>
      </c>
      <c r="E16" s="34" t="s">
        <v>30</v>
      </c>
      <c r="F16" s="34"/>
      <c r="G16" s="106" t="s">
        <v>33</v>
      </c>
      <c r="H16" s="106"/>
      <c r="I16" s="106"/>
      <c r="J16" s="106"/>
      <c r="K16" s="106"/>
      <c r="L16" s="106"/>
      <c r="M16" s="106"/>
      <c r="N16" s="106"/>
      <c r="O16" s="106"/>
      <c r="P16" s="38">
        <f>COUNTIF($T$10:$T$78,"Vắng")</f>
        <v>0</v>
      </c>
      <c r="Q16" s="38"/>
      <c r="R16" s="39"/>
      <c r="S16" s="37"/>
      <c r="T16" s="37" t="s">
        <v>30</v>
      </c>
      <c r="U16" s="3"/>
    </row>
    <row r="17" spans="1:38" ht="16.5" hidden="1" customHeight="1">
      <c r="A17" s="2"/>
      <c r="B17" s="32" t="s">
        <v>54</v>
      </c>
      <c r="C17" s="32"/>
      <c r="D17" s="66">
        <f>COUNTIF(V11:V12,"Học lại")</f>
        <v>0</v>
      </c>
      <c r="E17" s="34" t="s">
        <v>30</v>
      </c>
      <c r="F17" s="34"/>
      <c r="G17" s="106" t="s">
        <v>55</v>
      </c>
      <c r="H17" s="106"/>
      <c r="I17" s="106"/>
      <c r="J17" s="106"/>
      <c r="K17" s="106"/>
      <c r="L17" s="106"/>
      <c r="M17" s="106"/>
      <c r="N17" s="106"/>
      <c r="O17" s="106"/>
      <c r="P17" s="35">
        <f>COUNTIF($T$10:$T$78,"Vắng có phép")</f>
        <v>0</v>
      </c>
      <c r="Q17" s="35"/>
      <c r="R17" s="36"/>
      <c r="S17" s="37"/>
      <c r="T17" s="37" t="s">
        <v>30</v>
      </c>
      <c r="U17" s="3"/>
    </row>
    <row r="18" spans="1:38" ht="3" hidden="1" customHeight="1">
      <c r="A18" s="2"/>
      <c r="B18" s="26"/>
      <c r="C18" s="27"/>
      <c r="D18" s="27"/>
      <c r="E18" s="28"/>
      <c r="F18" s="28"/>
      <c r="G18" s="28"/>
      <c r="H18" s="29"/>
      <c r="I18" s="30"/>
      <c r="J18" s="30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"/>
    </row>
    <row r="19" spans="1:38" hidden="1">
      <c r="B19" s="67" t="s">
        <v>34</v>
      </c>
      <c r="C19" s="67"/>
      <c r="D19" s="68">
        <f>COUNTIF(V11:V12,"Thi lại")</f>
        <v>2</v>
      </c>
      <c r="E19" s="69" t="s">
        <v>30</v>
      </c>
      <c r="F19" s="3"/>
      <c r="G19" s="3"/>
      <c r="H19" s="3"/>
      <c r="I19" s="3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3"/>
    </row>
    <row r="20" spans="1:38" hidden="1">
      <c r="B20" s="67"/>
      <c r="C20" s="67"/>
      <c r="D20" s="68"/>
      <c r="E20" s="69"/>
      <c r="F20" s="3"/>
      <c r="G20" s="3"/>
      <c r="H20" s="3"/>
      <c r="I20" s="3"/>
      <c r="J20" s="105" t="s">
        <v>56</v>
      </c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3"/>
    </row>
    <row r="21" spans="1:38" hidden="1">
      <c r="A21" s="40"/>
      <c r="B21" s="75" t="s">
        <v>35</v>
      </c>
      <c r="C21" s="75"/>
      <c r="D21" s="75"/>
      <c r="E21" s="75"/>
      <c r="F21" s="75"/>
      <c r="G21" s="75"/>
      <c r="H21" s="75"/>
      <c r="I21" s="41"/>
      <c r="J21" s="80" t="s">
        <v>36</v>
      </c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3"/>
    </row>
    <row r="22" spans="1:38" ht="4.5" hidden="1" customHeight="1">
      <c r="A22" s="2"/>
      <c r="B22" s="26"/>
      <c r="C22" s="42"/>
      <c r="D22" s="42"/>
      <c r="E22" s="43"/>
      <c r="F22" s="43"/>
      <c r="G22" s="43"/>
      <c r="H22" s="44"/>
      <c r="I22" s="45"/>
      <c r="J22" s="45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38" s="2" customFormat="1" hidden="1">
      <c r="B23" s="75" t="s">
        <v>37</v>
      </c>
      <c r="C23" s="75"/>
      <c r="D23" s="76" t="s">
        <v>38</v>
      </c>
      <c r="E23" s="76"/>
      <c r="F23" s="76"/>
      <c r="G23" s="76"/>
      <c r="H23" s="76"/>
      <c r="I23" s="45"/>
      <c r="J23" s="45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"/>
      <c r="V23" s="49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</row>
    <row r="24" spans="1:38" s="2" customFormat="1" hidden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49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</row>
    <row r="25" spans="1:38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49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</row>
    <row r="26" spans="1:38" s="2" customFormat="1" hidden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49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</row>
    <row r="27" spans="1:38" s="2" customFormat="1" ht="9.75" hidden="1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49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</row>
    <row r="28" spans="1:38" s="2" customFormat="1" ht="3.75" hidden="1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49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</row>
    <row r="29" spans="1:38" s="2" customFormat="1" ht="18" hidden="1" customHeight="1">
      <c r="A29" s="1"/>
      <c r="B29" s="74" t="s">
        <v>39</v>
      </c>
      <c r="C29" s="74"/>
      <c r="D29" s="74" t="s">
        <v>57</v>
      </c>
      <c r="E29" s="74"/>
      <c r="F29" s="74"/>
      <c r="G29" s="74"/>
      <c r="H29" s="74"/>
      <c r="I29" s="74"/>
      <c r="J29" s="74" t="s">
        <v>40</v>
      </c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3"/>
      <c r="V29" s="49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</row>
    <row r="30" spans="1:38" s="2" customFormat="1" ht="4.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49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</row>
    <row r="31" spans="1:38" s="2" customFormat="1" ht="36.7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49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</row>
    <row r="32" spans="1:38" ht="38.25" customHeight="1">
      <c r="B32" s="78" t="s">
        <v>52</v>
      </c>
      <c r="C32" s="75"/>
      <c r="D32" s="75"/>
      <c r="E32" s="75"/>
      <c r="F32" s="75"/>
      <c r="G32" s="75"/>
      <c r="H32" s="78" t="s">
        <v>53</v>
      </c>
      <c r="I32" s="78"/>
      <c r="J32" s="78"/>
      <c r="K32" s="78"/>
      <c r="L32" s="78"/>
      <c r="M32" s="78"/>
      <c r="N32" s="107" t="s">
        <v>60</v>
      </c>
      <c r="O32" s="107"/>
      <c r="P32" s="107"/>
      <c r="Q32" s="107"/>
      <c r="R32" s="107"/>
      <c r="S32" s="107"/>
      <c r="T32" s="107"/>
      <c r="U32" s="107"/>
    </row>
    <row r="33" spans="2:21">
      <c r="B33" s="26"/>
      <c r="C33" s="42"/>
      <c r="D33" s="42"/>
      <c r="E33" s="43"/>
      <c r="F33" s="43"/>
      <c r="G33" s="43"/>
      <c r="H33" s="44"/>
      <c r="I33" s="45"/>
      <c r="J33" s="45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2:21">
      <c r="B34" s="75" t="s">
        <v>37</v>
      </c>
      <c r="C34" s="75"/>
      <c r="D34" s="76" t="s">
        <v>38</v>
      </c>
      <c r="E34" s="76"/>
      <c r="F34" s="76"/>
      <c r="G34" s="76"/>
      <c r="H34" s="76"/>
      <c r="I34" s="45"/>
      <c r="J34" s="45"/>
      <c r="K34" s="31"/>
      <c r="L34" s="31"/>
      <c r="M34" s="31"/>
      <c r="N34" s="31"/>
      <c r="O34" s="31"/>
      <c r="P34" s="31"/>
      <c r="Q34" s="31"/>
      <c r="R34" s="31"/>
      <c r="S34" s="31"/>
      <c r="T34" s="31"/>
    </row>
    <row r="35" spans="2:21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40" spans="2:21"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 t="s">
        <v>61</v>
      </c>
      <c r="O40" s="77"/>
      <c r="P40" s="77"/>
      <c r="Q40" s="77"/>
      <c r="R40" s="77"/>
      <c r="S40" s="77"/>
      <c r="T40" s="77"/>
      <c r="U40" s="77"/>
    </row>
  </sheetData>
  <sheetProtection formatCells="0" formatColumns="0" formatRows="0" insertColumns="0" insertRows="0" insertHyperlinks="0" deleteColumns="0" deleteRows="0" sort="0" autoFilter="0" pivotTables="0"/>
  <autoFilter ref="A9:AL12">
    <filterColumn colId="3" showButton="0"/>
    <filterColumn colId="12"/>
  </autoFilter>
  <mergeCells count="61">
    <mergeCell ref="N40:U40"/>
    <mergeCell ref="U8:U10"/>
    <mergeCell ref="P5:U5"/>
    <mergeCell ref="P6:U6"/>
    <mergeCell ref="J20:T20"/>
    <mergeCell ref="G15:O15"/>
    <mergeCell ref="G16:O16"/>
    <mergeCell ref="G17:O17"/>
    <mergeCell ref="J19:T19"/>
    <mergeCell ref="H1:K1"/>
    <mergeCell ref="L1:T1"/>
    <mergeCell ref="B2:G2"/>
    <mergeCell ref="B3:G3"/>
    <mergeCell ref="B6:C6"/>
    <mergeCell ref="B5:C5"/>
    <mergeCell ref="D5:O5"/>
    <mergeCell ref="H2:U2"/>
    <mergeCell ref="H3:U3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6:O6"/>
    <mergeCell ref="G8:G9"/>
    <mergeCell ref="AJ5:AK7"/>
    <mergeCell ref="B21:H21"/>
    <mergeCell ref="J21:T21"/>
    <mergeCell ref="B23:C23"/>
    <mergeCell ref="D23:H23"/>
    <mergeCell ref="S8:S9"/>
    <mergeCell ref="T8:T10"/>
    <mergeCell ref="B10:G10"/>
    <mergeCell ref="B14:C14"/>
    <mergeCell ref="O8:O9"/>
    <mergeCell ref="P8:P9"/>
    <mergeCell ref="Q8:Q10"/>
    <mergeCell ref="R8:R9"/>
    <mergeCell ref="W5:W8"/>
    <mergeCell ref="Z5:AC7"/>
    <mergeCell ref="AD5:AE7"/>
    <mergeCell ref="H40:M40"/>
    <mergeCell ref="E40:G40"/>
    <mergeCell ref="B40:D40"/>
    <mergeCell ref="B32:G32"/>
    <mergeCell ref="H32:M32"/>
    <mergeCell ref="B29:C29"/>
    <mergeCell ref="D29:I29"/>
    <mergeCell ref="J29:T29"/>
    <mergeCell ref="B34:C34"/>
    <mergeCell ref="D34:H34"/>
    <mergeCell ref="N32:U32"/>
  </mergeCells>
  <conditionalFormatting sqref="H11:P12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7 V11:W12 W5:AK9 X3:AK4 AL3:AL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2017-03-06T03:51:08Z</cp:lastPrinted>
  <dcterms:created xsi:type="dcterms:W3CDTF">2015-04-17T02:48:53Z</dcterms:created>
  <dcterms:modified xsi:type="dcterms:W3CDTF">2017-03-06T03:51:15Z</dcterms:modified>
</cp:coreProperties>
</file>