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360" windowWidth="14940" windowHeight="7365" activeTab="1"/>
  </bookViews>
  <sheets>
    <sheet name="Nhom(14)" sheetId="10" r:id="rId1"/>
    <sheet name="Nhom(4,5,2)" sheetId="9" r:id="rId2"/>
    <sheet name="Nhom(11,10,9,25)" sheetId="8" r:id="rId3"/>
    <sheet name="Nhom(16,3,22)" sheetId="7" r:id="rId4"/>
    <sheet name="Nhom(13,20)" sheetId="6" r:id="rId5"/>
    <sheet name="Nhom(17,18,19,1)" sheetId="5" r:id="rId6"/>
    <sheet name="Nhom(24,21)" sheetId="4" r:id="rId7"/>
    <sheet name="Nhom(23)" sheetId="3" r:id="rId8"/>
    <sheet name="Tong hop" sheetId="1" state="hidden" r:id="rId9"/>
  </sheets>
  <definedNames>
    <definedName name="_xlnm._FilterDatabase" localSheetId="2" hidden="1">'Nhom(11,10,9,25)'!$A$9:$AL$19</definedName>
    <definedName name="_xlnm._FilterDatabase" localSheetId="4" hidden="1">'Nhom(13,20)'!$A$9:$AL$31</definedName>
    <definedName name="_xlnm._FilterDatabase" localSheetId="0" hidden="1">'Nhom(14)'!$A$9:$AL$18</definedName>
    <definedName name="_xlnm._FilterDatabase" localSheetId="3" hidden="1">'Nhom(16,3,22)'!$A$9:$AL$40</definedName>
    <definedName name="_xlnm._FilterDatabase" localSheetId="5" hidden="1">'Nhom(17,18,19,1)'!$A$9:$AL$31</definedName>
    <definedName name="_xlnm._FilterDatabase" localSheetId="7" hidden="1">'Nhom(23)'!$A$9:$AL$56</definedName>
    <definedName name="_xlnm._FilterDatabase" localSheetId="6" hidden="1">'Nhom(24,21)'!$A$9:$AL$18</definedName>
    <definedName name="_xlnm._FilterDatabase" localSheetId="1" hidden="1">'Nhom(4,5,2)'!$A$9:$AL$46</definedName>
    <definedName name="_xlnm._FilterDatabase" localSheetId="8" hidden="1">'Tong hop'!$A$9:$AL$189</definedName>
    <definedName name="_xlnm.Print_Titles" localSheetId="2">'Nhom(11,10,9,25)'!$5:$10</definedName>
    <definedName name="_xlnm.Print_Titles" localSheetId="4">'Nhom(13,20)'!$5:$10</definedName>
    <definedName name="_xlnm.Print_Titles" localSheetId="0">'Nhom(14)'!$5:$10</definedName>
    <definedName name="_xlnm.Print_Titles" localSheetId="3">'Nhom(16,3,22)'!$5:$10</definedName>
    <definedName name="_xlnm.Print_Titles" localSheetId="5">'Nhom(17,18,19,1)'!$5:$10</definedName>
    <definedName name="_xlnm.Print_Titles" localSheetId="7">'Nhom(23)'!$5:$10</definedName>
    <definedName name="_xlnm.Print_Titles" localSheetId="6">'Nhom(24,21)'!$5:$10</definedName>
    <definedName name="_xlnm.Print_Titles" localSheetId="1">'Nhom(4,5,2)'!$5:$10</definedName>
    <definedName name="_xlnm.Print_Titles" localSheetId="8">'Tong hop'!$5:$10</definedName>
  </definedNames>
  <calcPr calcId="124519"/>
</workbook>
</file>

<file path=xl/calcChain.xml><?xml version="1.0" encoding="utf-8"?>
<calcChain xmlns="http://schemas.openxmlformats.org/spreadsheetml/2006/main">
  <c r="T18" i="10"/>
  <c r="T17"/>
  <c r="T16"/>
  <c r="T15"/>
  <c r="T14"/>
  <c r="T13"/>
  <c r="T12"/>
  <c r="T11"/>
  <c r="P23"/>
  <c r="P22"/>
  <c r="P10"/>
  <c r="Q18" s="1"/>
  <c r="X9"/>
  <c r="W9"/>
  <c r="P51" i="9"/>
  <c r="P50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P10"/>
  <c r="AD9"/>
  <c r="AB9"/>
  <c r="AA9"/>
  <c r="Z9"/>
  <c r="X9"/>
  <c r="W9"/>
  <c r="P24" i="8"/>
  <c r="P23"/>
  <c r="V19"/>
  <c r="V18"/>
  <c r="V17"/>
  <c r="V16"/>
  <c r="V15"/>
  <c r="V14"/>
  <c r="V13"/>
  <c r="V12"/>
  <c r="V11"/>
  <c r="P10"/>
  <c r="AD9"/>
  <c r="AB9"/>
  <c r="AA9"/>
  <c r="Z9"/>
  <c r="X9"/>
  <c r="W9"/>
  <c r="P45" i="7"/>
  <c r="P44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AF9" s="1"/>
  <c r="V11"/>
  <c r="P10"/>
  <c r="AD9"/>
  <c r="AB9"/>
  <c r="AA9"/>
  <c r="Z9"/>
  <c r="X9"/>
  <c r="W9"/>
  <c r="P36" i="6"/>
  <c r="P35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D38" s="1"/>
  <c r="P10"/>
  <c r="AD9"/>
  <c r="AB9"/>
  <c r="AA9"/>
  <c r="Z9"/>
  <c r="X9"/>
  <c r="W9"/>
  <c r="P10" i="5"/>
  <c r="X9"/>
  <c r="W9"/>
  <c r="T18" i="4"/>
  <c r="T17"/>
  <c r="T16"/>
  <c r="T15"/>
  <c r="T14"/>
  <c r="T13"/>
  <c r="T12"/>
  <c r="T11"/>
  <c r="P10"/>
  <c r="X9"/>
  <c r="W9"/>
  <c r="T38" i="3"/>
  <c r="T37"/>
  <c r="P10"/>
  <c r="X9"/>
  <c r="W9"/>
  <c r="T107" i="1"/>
  <c r="T105"/>
  <c r="T106"/>
  <c r="T104"/>
  <c r="T103"/>
  <c r="T102"/>
  <c r="T101"/>
  <c r="T100"/>
  <c r="T99"/>
  <c r="T98"/>
  <c r="T97"/>
  <c r="T96"/>
  <c r="T95"/>
  <c r="T89"/>
  <c r="T90"/>
  <c r="T88"/>
  <c r="T87"/>
  <c r="T86"/>
  <c r="T84"/>
  <c r="T85"/>
  <c r="T83"/>
  <c r="T82"/>
  <c r="T81"/>
  <c r="T80"/>
  <c r="T79"/>
  <c r="T78"/>
  <c r="T77"/>
  <c r="T76"/>
  <c r="T75"/>
  <c r="T74"/>
  <c r="T66"/>
  <c r="T65"/>
  <c r="T64"/>
  <c r="T63"/>
  <c r="T62"/>
  <c r="T61"/>
  <c r="T60"/>
  <c r="T59"/>
  <c r="T58"/>
  <c r="T57"/>
  <c r="T55"/>
  <c r="T56"/>
  <c r="T54"/>
  <c r="T53"/>
  <c r="T52"/>
  <c r="T51"/>
  <c r="T50"/>
  <c r="T49"/>
  <c r="T48"/>
  <c r="T47"/>
  <c r="T45"/>
  <c r="T46"/>
  <c r="T44"/>
  <c r="T93"/>
  <c r="T94"/>
  <c r="T92"/>
  <c r="T164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69"/>
  <c r="T68"/>
  <c r="T67"/>
  <c r="T189"/>
  <c r="T188"/>
  <c r="T73"/>
  <c r="T72"/>
  <c r="T71"/>
  <c r="T70"/>
  <c r="T187"/>
  <c r="T186"/>
  <c r="T185"/>
  <c r="T184"/>
  <c r="T183"/>
  <c r="T163"/>
  <c r="S18" i="10" l="1"/>
  <c r="V18"/>
  <c r="Q11"/>
  <c r="Q12"/>
  <c r="Q13"/>
  <c r="Q14"/>
  <c r="Q15"/>
  <c r="Q16"/>
  <c r="Q17"/>
  <c r="R11"/>
  <c r="R12"/>
  <c r="R13"/>
  <c r="R14"/>
  <c r="R15"/>
  <c r="R16"/>
  <c r="R17"/>
  <c r="R18"/>
  <c r="D53" i="9"/>
  <c r="D26" i="8"/>
  <c r="AF9" i="9"/>
  <c r="AH9"/>
  <c r="AJ9"/>
  <c r="D51"/>
  <c r="D47" i="7"/>
  <c r="AF9" i="8"/>
  <c r="AH9"/>
  <c r="AJ9"/>
  <c r="D24"/>
  <c r="AH9" i="7"/>
  <c r="AJ9"/>
  <c r="D45"/>
  <c r="AF9" i="6"/>
  <c r="AH9"/>
  <c r="AJ9"/>
  <c r="D36"/>
  <c r="P36" i="5"/>
  <c r="P35"/>
  <c r="V11"/>
  <c r="V15"/>
  <c r="V23"/>
  <c r="V31"/>
  <c r="Q18" i="4"/>
  <c r="Q16"/>
  <c r="Q14"/>
  <c r="V14" s="1"/>
  <c r="Q13"/>
  <c r="Q11"/>
  <c r="V11" s="1"/>
  <c r="Q17"/>
  <c r="Q15"/>
  <c r="Q12"/>
  <c r="V13"/>
  <c r="V16"/>
  <c r="V18"/>
  <c r="P23"/>
  <c r="P22"/>
  <c r="P61" i="3"/>
  <c r="P60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V37"/>
  <c r="Q38"/>
  <c r="X9" i="1"/>
  <c r="W9"/>
  <c r="T37"/>
  <c r="T38"/>
  <c r="T39"/>
  <c r="T40"/>
  <c r="T41"/>
  <c r="T42"/>
  <c r="T43"/>
  <c r="T91"/>
  <c r="P10"/>
  <c r="S17" i="10" l="1"/>
  <c r="V17"/>
  <c r="S15"/>
  <c r="V15"/>
  <c r="S13"/>
  <c r="V13"/>
  <c r="S11"/>
  <c r="V11"/>
  <c r="S16"/>
  <c r="V16"/>
  <c r="S14"/>
  <c r="V14"/>
  <c r="S12"/>
  <c r="V12"/>
  <c r="D50" i="9"/>
  <c r="Y9"/>
  <c r="D23" i="8"/>
  <c r="Y9"/>
  <c r="D44" i="7"/>
  <c r="Y9"/>
  <c r="D35" i="6"/>
  <c r="Y9"/>
  <c r="V30" i="5"/>
  <c r="V22"/>
  <c r="V14"/>
  <c r="V28"/>
  <c r="V20"/>
  <c r="V12"/>
  <c r="V25"/>
  <c r="V17"/>
  <c r="V26"/>
  <c r="V18"/>
  <c r="V24"/>
  <c r="V16"/>
  <c r="V29"/>
  <c r="V21"/>
  <c r="V13"/>
  <c r="V27"/>
  <c r="V19"/>
  <c r="R15" i="4"/>
  <c r="V15"/>
  <c r="S15"/>
  <c r="S13"/>
  <c r="R13"/>
  <c r="S14"/>
  <c r="R14"/>
  <c r="S18"/>
  <c r="R18"/>
  <c r="R12"/>
  <c r="V12"/>
  <c r="S12"/>
  <c r="R17"/>
  <c r="V17"/>
  <c r="S17"/>
  <c r="S11"/>
  <c r="R11"/>
  <c r="S16"/>
  <c r="R16"/>
  <c r="S11" i="3"/>
  <c r="R11"/>
  <c r="V11"/>
  <c r="S13"/>
  <c r="R13"/>
  <c r="V13"/>
  <c r="S15"/>
  <c r="R15"/>
  <c r="V15"/>
  <c r="S17"/>
  <c r="R17"/>
  <c r="V17"/>
  <c r="S19"/>
  <c r="R19"/>
  <c r="V19"/>
  <c r="S21"/>
  <c r="R21"/>
  <c r="V21"/>
  <c r="S23"/>
  <c r="R23"/>
  <c r="V23"/>
  <c r="S25"/>
  <c r="R25"/>
  <c r="V25"/>
  <c r="S27"/>
  <c r="R27"/>
  <c r="V27"/>
  <c r="S29"/>
  <c r="R29"/>
  <c r="V29"/>
  <c r="S31"/>
  <c r="R31"/>
  <c r="V31"/>
  <c r="S33"/>
  <c r="R33"/>
  <c r="V33"/>
  <c r="S35"/>
  <c r="R35"/>
  <c r="V35"/>
  <c r="S37"/>
  <c r="R37"/>
  <c r="S40"/>
  <c r="R40"/>
  <c r="V40"/>
  <c r="S42"/>
  <c r="R42"/>
  <c r="V42"/>
  <c r="S44"/>
  <c r="R44"/>
  <c r="V44"/>
  <c r="S46"/>
  <c r="R46"/>
  <c r="V46"/>
  <c r="S48"/>
  <c r="R48"/>
  <c r="V48"/>
  <c r="S50"/>
  <c r="R50"/>
  <c r="V50"/>
  <c r="S52"/>
  <c r="R52"/>
  <c r="V52"/>
  <c r="S54"/>
  <c r="R54"/>
  <c r="V54"/>
  <c r="S56"/>
  <c r="R56"/>
  <c r="V56"/>
  <c r="R38"/>
  <c r="V38"/>
  <c r="S38"/>
  <c r="S12"/>
  <c r="R12"/>
  <c r="V12"/>
  <c r="S14"/>
  <c r="R14"/>
  <c r="V14"/>
  <c r="S16"/>
  <c r="R16"/>
  <c r="V16"/>
  <c r="S18"/>
  <c r="R18"/>
  <c r="V18"/>
  <c r="S20"/>
  <c r="R20"/>
  <c r="V20"/>
  <c r="S22"/>
  <c r="R22"/>
  <c r="V22"/>
  <c r="S24"/>
  <c r="R24"/>
  <c r="V24"/>
  <c r="S26"/>
  <c r="R26"/>
  <c r="V26"/>
  <c r="S28"/>
  <c r="R28"/>
  <c r="V28"/>
  <c r="S30"/>
  <c r="R30"/>
  <c r="V30"/>
  <c r="S32"/>
  <c r="R32"/>
  <c r="V32"/>
  <c r="S34"/>
  <c r="R34"/>
  <c r="V34"/>
  <c r="S36"/>
  <c r="R36"/>
  <c r="V36"/>
  <c r="S39"/>
  <c r="R39"/>
  <c r="V39"/>
  <c r="S41"/>
  <c r="R41"/>
  <c r="V41"/>
  <c r="S43"/>
  <c r="R43"/>
  <c r="V43"/>
  <c r="S45"/>
  <c r="R45"/>
  <c r="V45"/>
  <c r="S47"/>
  <c r="R47"/>
  <c r="V47"/>
  <c r="S49"/>
  <c r="R49"/>
  <c r="V49"/>
  <c r="S51"/>
  <c r="R51"/>
  <c r="V51"/>
  <c r="S53"/>
  <c r="R53"/>
  <c r="V53"/>
  <c r="S55"/>
  <c r="R55"/>
  <c r="V55"/>
  <c r="D63"/>
  <c r="Q107" i="1"/>
  <c r="Q105"/>
  <c r="Q97"/>
  <c r="Q96"/>
  <c r="Q95"/>
  <c r="Q89"/>
  <c r="Q84"/>
  <c r="Q85"/>
  <c r="Q83"/>
  <c r="Q82"/>
  <c r="Q77"/>
  <c r="Q76"/>
  <c r="Q75"/>
  <c r="Q74"/>
  <c r="Q66"/>
  <c r="Q65"/>
  <c r="Q64"/>
  <c r="Q63"/>
  <c r="Q58"/>
  <c r="Q57"/>
  <c r="Q55"/>
  <c r="Q56"/>
  <c r="Q50"/>
  <c r="Q49"/>
  <c r="Q48"/>
  <c r="Q47"/>
  <c r="Q94"/>
  <c r="Q92"/>
  <c r="Q160"/>
  <c r="Q159"/>
  <c r="Q158"/>
  <c r="Q157"/>
  <c r="Q151"/>
  <c r="Q152"/>
  <c r="Q149"/>
  <c r="Q148"/>
  <c r="Q144"/>
  <c r="Q141"/>
  <c r="Q143"/>
  <c r="Q142"/>
  <c r="Q135"/>
  <c r="Q134"/>
  <c r="Q133"/>
  <c r="Q132"/>
  <c r="Q123"/>
  <c r="Q122"/>
  <c r="Q121"/>
  <c r="Q120"/>
  <c r="Q115"/>
  <c r="Q114"/>
  <c r="Q113"/>
  <c r="Q112"/>
  <c r="Q111"/>
  <c r="Q110"/>
  <c r="Q68"/>
  <c r="Q67"/>
  <c r="Q189"/>
  <c r="Q188"/>
  <c r="Q73"/>
  <c r="Q72"/>
  <c r="Q71"/>
  <c r="Q70"/>
  <c r="Q187"/>
  <c r="Q186"/>
  <c r="Q185"/>
  <c r="Q184"/>
  <c r="Q183"/>
  <c r="Q137"/>
  <c r="Q182"/>
  <c r="Q181"/>
  <c r="Q180"/>
  <c r="Q179"/>
  <c r="Q178"/>
  <c r="Q177"/>
  <c r="Q176"/>
  <c r="Q173"/>
  <c r="Q175"/>
  <c r="Q174"/>
  <c r="Q171"/>
  <c r="Q172"/>
  <c r="Q106"/>
  <c r="Q104"/>
  <c r="Q103"/>
  <c r="Q102"/>
  <c r="Q101"/>
  <c r="Q100"/>
  <c r="Q99"/>
  <c r="Q98"/>
  <c r="Q90"/>
  <c r="Q88"/>
  <c r="Q87"/>
  <c r="Q86"/>
  <c r="Q81"/>
  <c r="Q80"/>
  <c r="Q79"/>
  <c r="Q78"/>
  <c r="Q62"/>
  <c r="Q61"/>
  <c r="Q60"/>
  <c r="Q59"/>
  <c r="Q54"/>
  <c r="Q53"/>
  <c r="Q52"/>
  <c r="Q51"/>
  <c r="Q45"/>
  <c r="Q46"/>
  <c r="Q44"/>
  <c r="Q93"/>
  <c r="Q167"/>
  <c r="Q165"/>
  <c r="Q166"/>
  <c r="Q164"/>
  <c r="Q156"/>
  <c r="Q155"/>
  <c r="Q154"/>
  <c r="Q153"/>
  <c r="Q150"/>
  <c r="Q147"/>
  <c r="Q146"/>
  <c r="Q145"/>
  <c r="Q140"/>
  <c r="Q139"/>
  <c r="Q138"/>
  <c r="Q136"/>
  <c r="Q131"/>
  <c r="Q130"/>
  <c r="Q129"/>
  <c r="Q128"/>
  <c r="Q127"/>
  <c r="Q126"/>
  <c r="Q125"/>
  <c r="Q124"/>
  <c r="Q119"/>
  <c r="Q118"/>
  <c r="Q117"/>
  <c r="Q116"/>
  <c r="Q109"/>
  <c r="Q108"/>
  <c r="Q69"/>
  <c r="Q170"/>
  <c r="Q163"/>
  <c r="Q162"/>
  <c r="Q169"/>
  <c r="Q168"/>
  <c r="Q161"/>
  <c r="Q11"/>
  <c r="Z9" i="10" l="1"/>
  <c r="AD9"/>
  <c r="AE9" s="1"/>
  <c r="AB9"/>
  <c r="AA9"/>
  <c r="AC9" s="1"/>
  <c r="D25"/>
  <c r="AH9"/>
  <c r="Y9" s="1"/>
  <c r="P21" s="1"/>
  <c r="D23"/>
  <c r="AF9"/>
  <c r="AJ9"/>
  <c r="D22" s="1"/>
  <c r="P49" i="9"/>
  <c r="AE9"/>
  <c r="D49"/>
  <c r="AC9"/>
  <c r="AG9"/>
  <c r="AI9"/>
  <c r="AK9"/>
  <c r="P22" i="8"/>
  <c r="AE9"/>
  <c r="D22"/>
  <c r="AC9"/>
  <c r="AG9"/>
  <c r="AI9"/>
  <c r="AK9"/>
  <c r="P43" i="7"/>
  <c r="D43"/>
  <c r="AG9"/>
  <c r="AC9"/>
  <c r="AE9"/>
  <c r="AI9"/>
  <c r="AK9"/>
  <c r="P34" i="6"/>
  <c r="AE9"/>
  <c r="D34"/>
  <c r="AC9"/>
  <c r="AG9"/>
  <c r="AI9"/>
  <c r="AK9"/>
  <c r="D38" i="5"/>
  <c r="AA9"/>
  <c r="AB9"/>
  <c r="Z9"/>
  <c r="AD9"/>
  <c r="AF9"/>
  <c r="D36"/>
  <c r="AJ9"/>
  <c r="AH9"/>
  <c r="D23" i="4"/>
  <c r="AA9"/>
  <c r="AD9"/>
  <c r="Z9"/>
  <c r="AB9"/>
  <c r="AH9"/>
  <c r="AJ9"/>
  <c r="D25"/>
  <c r="AF9"/>
  <c r="D61" i="3"/>
  <c r="AA9"/>
  <c r="AB9"/>
  <c r="AD9"/>
  <c r="Z9"/>
  <c r="AJ9"/>
  <c r="AH9"/>
  <c r="AF9"/>
  <c r="S168" i="1"/>
  <c r="R168"/>
  <c r="V158"/>
  <c r="S170"/>
  <c r="R170"/>
  <c r="V162"/>
  <c r="V109"/>
  <c r="R116"/>
  <c r="S116"/>
  <c r="V117"/>
  <c r="R124"/>
  <c r="S124"/>
  <c r="V121"/>
  <c r="R128"/>
  <c r="S128"/>
  <c r="V129"/>
  <c r="R136"/>
  <c r="S136"/>
  <c r="R161"/>
  <c r="V157"/>
  <c r="S161"/>
  <c r="R169"/>
  <c r="V159"/>
  <c r="S169"/>
  <c r="R163"/>
  <c r="V161"/>
  <c r="S163"/>
  <c r="V189"/>
  <c r="R69"/>
  <c r="S69"/>
  <c r="S109"/>
  <c r="R109"/>
  <c r="V102"/>
  <c r="S117"/>
  <c r="V110"/>
  <c r="R117"/>
  <c r="S119"/>
  <c r="R119"/>
  <c r="V112"/>
  <c r="S125"/>
  <c r="V118"/>
  <c r="R125"/>
  <c r="S127"/>
  <c r="V120"/>
  <c r="R127"/>
  <c r="S129"/>
  <c r="R129"/>
  <c r="V122"/>
  <c r="S131"/>
  <c r="R131"/>
  <c r="V124"/>
  <c r="S138"/>
  <c r="V130"/>
  <c r="R138"/>
  <c r="S140"/>
  <c r="R140"/>
  <c r="V132"/>
  <c r="S146"/>
  <c r="V138"/>
  <c r="R146"/>
  <c r="S150"/>
  <c r="R150"/>
  <c r="V140"/>
  <c r="S154"/>
  <c r="V146"/>
  <c r="R154"/>
  <c r="S156"/>
  <c r="R156"/>
  <c r="V148"/>
  <c r="S166"/>
  <c r="V154"/>
  <c r="R166"/>
  <c r="S167"/>
  <c r="R167"/>
  <c r="V156"/>
  <c r="S44"/>
  <c r="V48"/>
  <c r="R44"/>
  <c r="S45"/>
  <c r="R45"/>
  <c r="V50"/>
  <c r="S52"/>
  <c r="V56"/>
  <c r="R52"/>
  <c r="S54"/>
  <c r="R54"/>
  <c r="V58"/>
  <c r="S60"/>
  <c r="R60"/>
  <c r="V64"/>
  <c r="S62"/>
  <c r="R62"/>
  <c r="V66"/>
  <c r="S79"/>
  <c r="V76"/>
  <c r="R79"/>
  <c r="S81"/>
  <c r="R81"/>
  <c r="V78"/>
  <c r="S87"/>
  <c r="R87"/>
  <c r="V84"/>
  <c r="S90"/>
  <c r="R90"/>
  <c r="V86"/>
  <c r="S99"/>
  <c r="R99"/>
  <c r="V92"/>
  <c r="S101"/>
  <c r="R101"/>
  <c r="V94"/>
  <c r="S103"/>
  <c r="R103"/>
  <c r="V96"/>
  <c r="S106"/>
  <c r="R106"/>
  <c r="V98"/>
  <c r="S171"/>
  <c r="V164"/>
  <c r="R171"/>
  <c r="S175"/>
  <c r="R175"/>
  <c r="V166"/>
  <c r="S176"/>
  <c r="V168"/>
  <c r="R176"/>
  <c r="S178"/>
  <c r="R178"/>
  <c r="V170"/>
  <c r="S180"/>
  <c r="R180"/>
  <c r="V172"/>
  <c r="S182"/>
  <c r="R182"/>
  <c r="V174"/>
  <c r="S183"/>
  <c r="R183"/>
  <c r="V176"/>
  <c r="S185"/>
  <c r="R185"/>
  <c r="V178"/>
  <c r="S187"/>
  <c r="R187"/>
  <c r="V180"/>
  <c r="S71"/>
  <c r="R71"/>
  <c r="V182"/>
  <c r="S73"/>
  <c r="R73"/>
  <c r="V184"/>
  <c r="S189"/>
  <c r="R189"/>
  <c r="V186"/>
  <c r="S68"/>
  <c r="R68"/>
  <c r="V188"/>
  <c r="S111"/>
  <c r="R111"/>
  <c r="V104"/>
  <c r="S113"/>
  <c r="R113"/>
  <c r="V106"/>
  <c r="S115"/>
  <c r="R115"/>
  <c r="V108"/>
  <c r="S121"/>
  <c r="R121"/>
  <c r="V114"/>
  <c r="S123"/>
  <c r="R123"/>
  <c r="V116"/>
  <c r="S133"/>
  <c r="R133"/>
  <c r="V126"/>
  <c r="S135"/>
  <c r="R135"/>
  <c r="V128"/>
  <c r="S143"/>
  <c r="R143"/>
  <c r="V134"/>
  <c r="S144"/>
  <c r="R144"/>
  <c r="V136"/>
  <c r="S149"/>
  <c r="R149"/>
  <c r="V142"/>
  <c r="S151"/>
  <c r="R151"/>
  <c r="V144"/>
  <c r="S158"/>
  <c r="R158"/>
  <c r="V150"/>
  <c r="S160"/>
  <c r="R160"/>
  <c r="V152"/>
  <c r="S94"/>
  <c r="R94"/>
  <c r="V46"/>
  <c r="S48"/>
  <c r="R48"/>
  <c r="V52"/>
  <c r="S50"/>
  <c r="R50"/>
  <c r="V54"/>
  <c r="S55"/>
  <c r="R55"/>
  <c r="V60"/>
  <c r="S58"/>
  <c r="R58"/>
  <c r="V62"/>
  <c r="S64"/>
  <c r="R64"/>
  <c r="V68"/>
  <c r="S66"/>
  <c r="R66"/>
  <c r="V70"/>
  <c r="S75"/>
  <c r="V72"/>
  <c r="R75"/>
  <c r="S77"/>
  <c r="R77"/>
  <c r="V74"/>
  <c r="S83"/>
  <c r="R83"/>
  <c r="V80"/>
  <c r="S84"/>
  <c r="R84"/>
  <c r="V82"/>
  <c r="S95"/>
  <c r="V88"/>
  <c r="R95"/>
  <c r="S97"/>
  <c r="R97"/>
  <c r="V90"/>
  <c r="R107"/>
  <c r="V100"/>
  <c r="S107"/>
  <c r="S162"/>
  <c r="R162"/>
  <c r="V160"/>
  <c r="V101"/>
  <c r="R108"/>
  <c r="S108"/>
  <c r="V111"/>
  <c r="S118"/>
  <c r="R118"/>
  <c r="V119"/>
  <c r="S126"/>
  <c r="R126"/>
  <c r="V123"/>
  <c r="S130"/>
  <c r="R130"/>
  <c r="V131"/>
  <c r="S139"/>
  <c r="R139"/>
  <c r="V137"/>
  <c r="R145"/>
  <c r="S145"/>
  <c r="V139"/>
  <c r="S147"/>
  <c r="R147"/>
  <c r="V145"/>
  <c r="R153"/>
  <c r="S153"/>
  <c r="V147"/>
  <c r="S155"/>
  <c r="R155"/>
  <c r="V153"/>
  <c r="R164"/>
  <c r="S164"/>
  <c r="V155"/>
  <c r="S165"/>
  <c r="R165"/>
  <c r="V47"/>
  <c r="S93"/>
  <c r="R93"/>
  <c r="V49"/>
  <c r="R46"/>
  <c r="S46"/>
  <c r="V55"/>
  <c r="S51"/>
  <c r="R51"/>
  <c r="V57"/>
  <c r="R53"/>
  <c r="S53"/>
  <c r="V63"/>
  <c r="S59"/>
  <c r="R59"/>
  <c r="R61"/>
  <c r="V65"/>
  <c r="S61"/>
  <c r="V75"/>
  <c r="S78"/>
  <c r="R78"/>
  <c r="R80"/>
  <c r="V77"/>
  <c r="S80"/>
  <c r="V83"/>
  <c r="S86"/>
  <c r="R86"/>
  <c r="R88"/>
  <c r="V85"/>
  <c r="S88"/>
  <c r="S98"/>
  <c r="R98"/>
  <c r="R100"/>
  <c r="V93"/>
  <c r="S100"/>
  <c r="V95"/>
  <c r="S102"/>
  <c r="R102"/>
  <c r="R104"/>
  <c r="V97"/>
  <c r="S104"/>
  <c r="R172"/>
  <c r="V163"/>
  <c r="S172"/>
  <c r="V165"/>
  <c r="S174"/>
  <c r="R174"/>
  <c r="V167"/>
  <c r="R173"/>
  <c r="S173"/>
  <c r="S177"/>
  <c r="V169"/>
  <c r="R177"/>
  <c r="V171"/>
  <c r="R179"/>
  <c r="S179"/>
  <c r="V173"/>
  <c r="R181"/>
  <c r="S181"/>
  <c r="V175"/>
  <c r="R137"/>
  <c r="S137"/>
  <c r="V177"/>
  <c r="R184"/>
  <c r="S184"/>
  <c r="V179"/>
  <c r="R186"/>
  <c r="S186"/>
  <c r="V181"/>
  <c r="R70"/>
  <c r="S70"/>
  <c r="V183"/>
  <c r="R72"/>
  <c r="S72"/>
  <c r="V185"/>
  <c r="R188"/>
  <c r="S188"/>
  <c r="R67"/>
  <c r="S67"/>
  <c r="V187"/>
  <c r="V103"/>
  <c r="S110"/>
  <c r="R110"/>
  <c r="R112"/>
  <c r="V105"/>
  <c r="S112"/>
  <c r="S114"/>
  <c r="V107"/>
  <c r="R114"/>
  <c r="R120"/>
  <c r="V113"/>
  <c r="S120"/>
  <c r="S122"/>
  <c r="V115"/>
  <c r="R122"/>
  <c r="V125"/>
  <c r="R132"/>
  <c r="S132"/>
  <c r="S134"/>
  <c r="V127"/>
  <c r="R134"/>
  <c r="V133"/>
  <c r="R142"/>
  <c r="S142"/>
  <c r="S141"/>
  <c r="V135"/>
  <c r="R141"/>
  <c r="V141"/>
  <c r="R148"/>
  <c r="S148"/>
  <c r="S152"/>
  <c r="V143"/>
  <c r="R152"/>
  <c r="V149"/>
  <c r="R157"/>
  <c r="S157"/>
  <c r="S159"/>
  <c r="V151"/>
  <c r="R159"/>
  <c r="V45"/>
  <c r="R92"/>
  <c r="S92"/>
  <c r="V51"/>
  <c r="S47"/>
  <c r="R47"/>
  <c r="R49"/>
  <c r="V53"/>
  <c r="S49"/>
  <c r="V59"/>
  <c r="S56"/>
  <c r="R56"/>
  <c r="R57"/>
  <c r="V61"/>
  <c r="S57"/>
  <c r="V67"/>
  <c r="S63"/>
  <c r="R63"/>
  <c r="V69"/>
  <c r="R65"/>
  <c r="S65"/>
  <c r="V71"/>
  <c r="S74"/>
  <c r="R74"/>
  <c r="V73"/>
  <c r="R76"/>
  <c r="S76"/>
  <c r="V79"/>
  <c r="S82"/>
  <c r="R82"/>
  <c r="V81"/>
  <c r="R85"/>
  <c r="S85"/>
  <c r="V87"/>
  <c r="S89"/>
  <c r="R89"/>
  <c r="V89"/>
  <c r="R96"/>
  <c r="S96"/>
  <c r="S105"/>
  <c r="V99"/>
  <c r="R105"/>
  <c r="Q91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19"/>
  <c r="Q19"/>
  <c r="S19" s="1"/>
  <c r="T20"/>
  <c r="Q20"/>
  <c r="R20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AK9" i="10" l="1"/>
  <c r="AG9"/>
  <c r="D21"/>
  <c r="AI9"/>
  <c r="Y9" i="5"/>
  <c r="D35"/>
  <c r="AK9"/>
  <c r="AC9"/>
  <c r="Y9" i="4"/>
  <c r="D22"/>
  <c r="AG9"/>
  <c r="D60" i="3"/>
  <c r="Y9"/>
  <c r="V91" i="1"/>
  <c r="V31"/>
  <c r="V32"/>
  <c r="V33"/>
  <c r="V35"/>
  <c r="V36"/>
  <c r="V34"/>
  <c r="P193"/>
  <c r="P19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S38"/>
  <c r="S40"/>
  <c r="S42"/>
  <c r="S91"/>
  <c r="S12"/>
  <c r="R11"/>
  <c r="R22"/>
  <c r="R38"/>
  <c r="R18"/>
  <c r="R26"/>
  <c r="R34"/>
  <c r="R42"/>
  <c r="R14"/>
  <c r="R12"/>
  <c r="R16"/>
  <c r="R19"/>
  <c r="R24"/>
  <c r="R28"/>
  <c r="R32"/>
  <c r="R36"/>
  <c r="R40"/>
  <c r="R91"/>
  <c r="S13"/>
  <c r="S17"/>
  <c r="S21"/>
  <c r="S25"/>
  <c r="S29"/>
  <c r="S33"/>
  <c r="S35"/>
  <c r="S39"/>
  <c r="S11"/>
  <c r="S15"/>
  <c r="S20"/>
  <c r="S23"/>
  <c r="S27"/>
  <c r="S31"/>
  <c r="S37"/>
  <c r="S41"/>
  <c r="S43"/>
  <c r="P34" i="5" l="1"/>
  <c r="D34"/>
  <c r="AE9"/>
  <c r="AG9"/>
  <c r="AI9"/>
  <c r="P21" i="4"/>
  <c r="D21"/>
  <c r="AE9"/>
  <c r="AK9"/>
  <c r="AC9"/>
  <c r="AI9"/>
  <c r="P59" i="3"/>
  <c r="D59"/>
  <c r="AE9"/>
  <c r="AC9"/>
  <c r="AI9"/>
  <c r="AG9"/>
  <c r="AK9"/>
  <c r="AB9" i="1"/>
  <c r="Z9"/>
  <c r="AD9"/>
  <c r="AA9"/>
  <c r="D196" l="1"/>
  <c r="D194"/>
  <c r="AJ9"/>
  <c r="D193" s="1"/>
  <c r="AF9"/>
  <c r="AH9"/>
  <c r="Y9" l="1"/>
  <c r="D192" l="1"/>
  <c r="P192"/>
  <c r="AG9"/>
  <c r="AE9"/>
  <c r="AC9"/>
  <c r="AK9"/>
  <c r="AI9"/>
</calcChain>
</file>

<file path=xl/sharedStrings.xml><?xml version="1.0" encoding="utf-8"?>
<sst xmlns="http://schemas.openxmlformats.org/spreadsheetml/2006/main" count="3204" uniqueCount="673">
  <si>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</si>
  <si>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</si>
  <si>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</si>
  <si>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</si>
  <si>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</si>
  <si>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</si>
  <si>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</si>
  <si>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</si>
  <si>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</si>
  <si>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</si>
  <si>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</si>
  <si>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</si>
  <si>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</si>
  <si>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</si>
  <si>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</si>
  <si>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</si>
  <si>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</si>
  <si>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</si>
  <si>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</si>
  <si>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</si>
  <si>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</si>
  <si>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</si>
  <si>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</si>
  <si>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</si>
  <si>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</si>
  <si>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</si>
  <si>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</si>
  <si>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</si>
  <si>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</si>
  <si>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</si>
  <si>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</si>
  <si>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</si>
  <si>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</si>
  <si>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</si>
  <si>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</si>
  <si>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</si>
  <si>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</si>
  <si>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</si>
  <si>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</si>
  <si>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</si>
  <si>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</si>
  <si>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</si>
  <si>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</si>
  <si>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</si>
  <si>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</si>
  <si>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</si>
  <si>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</si>
  <si>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</si>
  <si>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</si>
  <si>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</si>
  <si>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</si>
  <si>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</si>
  <si>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</si>
  <si>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</si>
  <si>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</si>
  <si>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</si>
  <si>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</si>
  <si>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</si>
  <si>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</si>
  <si>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</si>
  <si>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</si>
  <si>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</si>
  <si>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</si>
  <si>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B16DCTT013</t>
  </si>
  <si>
    <t>Phạm Thị</t>
  </si>
  <si>
    <t>Dung</t>
  </si>
  <si>
    <t>D16CQTT01-B</t>
  </si>
  <si>
    <t>B16DCTT034</t>
  </si>
  <si>
    <t>Vũ Duy</t>
  </si>
  <si>
    <t>Kiên</t>
  </si>
  <si>
    <t>B16DCTT061</t>
  </si>
  <si>
    <t>Nguyễn Thị</t>
  </si>
  <si>
    <t>Toán</t>
  </si>
  <si>
    <t>10/07/1998</t>
  </si>
  <si>
    <t>16/09/1998</t>
  </si>
  <si>
    <t>15/08/1998</t>
  </si>
  <si>
    <t>Tin học cơ sở 1</t>
  </si>
  <si>
    <t>Mã HP: INT1154</t>
  </si>
  <si>
    <t>B16DCQT009</t>
  </si>
  <si>
    <t xml:space="preserve">NGUYỄN TRUNG </t>
  </si>
  <si>
    <t>ANH</t>
  </si>
  <si>
    <t>04/11/1996</t>
  </si>
  <si>
    <t>D16CQQT01-B</t>
  </si>
  <si>
    <t>B16DCQT017</t>
  </si>
  <si>
    <t xml:space="preserve">HOÀNG THỊ CẨM </t>
  </si>
  <si>
    <t>BÌNH</t>
  </si>
  <si>
    <t>03/06/1998</t>
  </si>
  <si>
    <t>B16DCQT049</t>
  </si>
  <si>
    <t xml:space="preserve">PHẠM THỊ </t>
  </si>
  <si>
    <t>HOA</t>
  </si>
  <si>
    <t>09/05/1998</t>
  </si>
  <si>
    <t>B16DCQT057</t>
  </si>
  <si>
    <t xml:space="preserve">BÙI THỊ </t>
  </si>
  <si>
    <t>HUẾ</t>
  </si>
  <si>
    <t>29/10/1997</t>
  </si>
  <si>
    <t>B16DCQT061</t>
  </si>
  <si>
    <t xml:space="preserve">CHU THỊ </t>
  </si>
  <si>
    <t>HUỆ</t>
  </si>
  <si>
    <t>04/04/1998</t>
  </si>
  <si>
    <t>B16DCQT125</t>
  </si>
  <si>
    <t xml:space="preserve">NGUYỄN THỊ </t>
  </si>
  <si>
    <t>THẮM</t>
  </si>
  <si>
    <t>22/04/1998</t>
  </si>
  <si>
    <t>B16DCQT141</t>
  </si>
  <si>
    <t xml:space="preserve">TẠ BÁ </t>
  </si>
  <si>
    <t>TOÀN</t>
  </si>
  <si>
    <t>06/01/1998</t>
  </si>
  <si>
    <t>B16DCQT038</t>
  </si>
  <si>
    <t xml:space="preserve">NGUYỄN THU </t>
  </si>
  <si>
    <t>HÀ</t>
  </si>
  <si>
    <t>03/08/1998</t>
  </si>
  <si>
    <t>D16CQQT02-B</t>
  </si>
  <si>
    <t>B16DCQT042</t>
  </si>
  <si>
    <t>HẰNG</t>
  </si>
  <si>
    <t>22/10/1998</t>
  </si>
  <si>
    <t>B16DCQT058</t>
  </si>
  <si>
    <t xml:space="preserve">NGUYỄN THỊ THU </t>
  </si>
  <si>
    <t>11/05/1998</t>
  </si>
  <si>
    <t>B16DCQT066</t>
  </si>
  <si>
    <t xml:space="preserve">ĐOÀN THỊ LAN </t>
  </si>
  <si>
    <t>HƯƠNG</t>
  </si>
  <si>
    <t>12/07/1998</t>
  </si>
  <si>
    <t>B16DCQT070</t>
  </si>
  <si>
    <t xml:space="preserve">NGUYỄN THỊ KIM </t>
  </si>
  <si>
    <t>HƯỜNG</t>
  </si>
  <si>
    <t>18/06/1998</t>
  </si>
  <si>
    <t>B16DCQT122</t>
  </si>
  <si>
    <t>QUỲNH</t>
  </si>
  <si>
    <t>17/07/1998</t>
  </si>
  <si>
    <t>B16DCQT011</t>
  </si>
  <si>
    <t xml:space="preserve">TRẦN QUỐC </t>
  </si>
  <si>
    <t>20/10/1998</t>
  </si>
  <si>
    <t>D16QT3</t>
  </si>
  <si>
    <t>B16DCQT019</t>
  </si>
  <si>
    <t xml:space="preserve">NGUYỄN LINH </t>
  </si>
  <si>
    <t>CHI</t>
  </si>
  <si>
    <t>07/12/1998</t>
  </si>
  <si>
    <t>B16DCQT075</t>
  </si>
  <si>
    <t xml:space="preserve">LÊ VĂN </t>
  </si>
  <si>
    <t>KHÁNH</t>
  </si>
  <si>
    <t>06/11/1998</t>
  </si>
  <si>
    <t>B16DCQT087</t>
  </si>
  <si>
    <t xml:space="preserve">TRẦN THỊ KHÁNH </t>
  </si>
  <si>
    <t>LINH</t>
  </si>
  <si>
    <t>12/05/1998</t>
  </si>
  <si>
    <t>B16DCQT091</t>
  </si>
  <si>
    <t xml:space="preserve">NGUYỄN VŨ YẾN </t>
  </si>
  <si>
    <t>LY</t>
  </si>
  <si>
    <t>27/11/1998</t>
  </si>
  <si>
    <t>B16DCQT095</t>
  </si>
  <si>
    <t xml:space="preserve">NGUYỄN CÔNG </t>
  </si>
  <si>
    <t>MINH</t>
  </si>
  <si>
    <t>28/08/1998</t>
  </si>
  <si>
    <t>B16DCQT099</t>
  </si>
  <si>
    <t xml:space="preserve">VŨ VĂN </t>
  </si>
  <si>
    <t>NAM</t>
  </si>
  <si>
    <t>09/08/1998</t>
  </si>
  <si>
    <t>B16DCQT103</t>
  </si>
  <si>
    <t xml:space="preserve">MẠCH THỊ BÍCH </t>
  </si>
  <si>
    <t>NGUYỆT</t>
  </si>
  <si>
    <t>18/11/1998</t>
  </si>
  <si>
    <t>B16DCQT107</t>
  </si>
  <si>
    <t xml:space="preserve">NGÔ THỊ HỒNG </t>
  </si>
  <si>
    <t>NHUNG</t>
  </si>
  <si>
    <t>07/01/1998</t>
  </si>
  <si>
    <t>B16DCQT139</t>
  </si>
  <si>
    <t xml:space="preserve">LÊ THỊ </t>
  </si>
  <si>
    <t>THUỶ</t>
  </si>
  <si>
    <t>07/05/1998</t>
  </si>
  <si>
    <t>B16DCQT151</t>
  </si>
  <si>
    <t xml:space="preserve">NGUYỄN TRỌNG </t>
  </si>
  <si>
    <t>TRUNG</t>
  </si>
  <si>
    <t>25/02/1998</t>
  </si>
  <si>
    <t>B16DCQT028</t>
  </si>
  <si>
    <t xml:space="preserve">KHUẤT QUANG </t>
  </si>
  <si>
    <t>DŨNG</t>
  </si>
  <si>
    <t>07/09/1998</t>
  </si>
  <si>
    <t>D16QT4</t>
  </si>
  <si>
    <t>B16DCQT064</t>
  </si>
  <si>
    <t xml:space="preserve">NGUYỄN THƯỢNG </t>
  </si>
  <si>
    <t>HÙNG</t>
  </si>
  <si>
    <t>20/07/1997</t>
  </si>
  <si>
    <t>B16DCQT088</t>
  </si>
  <si>
    <t xml:space="preserve">THÂN DƯƠNG </t>
  </si>
  <si>
    <t>LỢI</t>
  </si>
  <si>
    <t>25/03/1998</t>
  </si>
  <si>
    <t>B16DCQT124</t>
  </si>
  <si>
    <t xml:space="preserve">NGUYỄN SỸ HOÀNG </t>
  </si>
  <si>
    <t>SƠN</t>
  </si>
  <si>
    <t>14/11/1998</t>
  </si>
  <si>
    <t>B16DCQT156</t>
  </si>
  <si>
    <t xml:space="preserve">NGUYỄN ĐÌNH ANH </t>
  </si>
  <si>
    <t>TUẤN</t>
  </si>
  <si>
    <t>B16DCQT160</t>
  </si>
  <si>
    <t xml:space="preserve">TRẦN THỊ THANH </t>
  </si>
  <si>
    <t>VÂN</t>
  </si>
  <si>
    <t>03/09/1998</t>
  </si>
  <si>
    <t>B16DCCN094</t>
  </si>
  <si>
    <t xml:space="preserve">MAI DANH </t>
  </si>
  <si>
    <t>14/03/1997</t>
  </si>
  <si>
    <t>D16CN6</t>
  </si>
  <si>
    <t>B16DCCN206</t>
  </si>
  <si>
    <t xml:space="preserve">TRẦN THỊ </t>
  </si>
  <si>
    <t>LANH</t>
  </si>
  <si>
    <t>19/10/1998</t>
  </si>
  <si>
    <t>B16DCCN318</t>
  </si>
  <si>
    <t xml:space="preserve">NGUYỄN CẢNH </t>
  </si>
  <si>
    <t>THẮNG</t>
  </si>
  <si>
    <t>14/05/1998</t>
  </si>
  <si>
    <t>B16DCCN390</t>
  </si>
  <si>
    <t xml:space="preserve">TRẦN CAO </t>
  </si>
  <si>
    <t>TUỆ</t>
  </si>
  <si>
    <t>18/07/1998</t>
  </si>
  <si>
    <t>B16DCVT009</t>
  </si>
  <si>
    <t>LêTú</t>
  </si>
  <si>
    <t>Anh</t>
  </si>
  <si>
    <t>D16CQVT01-B</t>
  </si>
  <si>
    <t>B16DCVT049</t>
  </si>
  <si>
    <t xml:space="preserve">Dương Tiến </t>
  </si>
  <si>
    <t>Đạt</t>
  </si>
  <si>
    <t>B16DCVT057</t>
  </si>
  <si>
    <t xml:space="preserve">Tô Minh </t>
  </si>
  <si>
    <t>Diệp</t>
  </si>
  <si>
    <t>B16DCVT073</t>
  </si>
  <si>
    <t>TrịnhHữu</t>
  </si>
  <si>
    <t>Đức</t>
  </si>
  <si>
    <t>B16DCVT249</t>
  </si>
  <si>
    <t>Hoàng Sỹ</t>
  </si>
  <si>
    <t>Quân</t>
  </si>
  <si>
    <t>B16DCVT313</t>
  </si>
  <si>
    <t xml:space="preserve">Dương Quốc </t>
  </si>
  <si>
    <t>Toản</t>
  </si>
  <si>
    <t>B16DCVT098</t>
  </si>
  <si>
    <t>LêTrường</t>
  </si>
  <si>
    <t>Giang</t>
  </si>
  <si>
    <t>D16CQVT02-B</t>
  </si>
  <si>
    <t>B16DCVT162</t>
  </si>
  <si>
    <t>Phạm Văn</t>
  </si>
  <si>
    <t>Huy</t>
  </si>
  <si>
    <t>B16DCVT202</t>
  </si>
  <si>
    <t xml:space="preserve">Dương Đức </t>
  </si>
  <si>
    <t>Mạnh</t>
  </si>
  <si>
    <t>B16DCVT226</t>
  </si>
  <si>
    <t xml:space="preserve">Kiều Hoàng </t>
  </si>
  <si>
    <t>Nghiệp</t>
  </si>
  <si>
    <t>B16DCVT242</t>
  </si>
  <si>
    <t>QuáchVăn</t>
  </si>
  <si>
    <t>Phúc</t>
  </si>
  <si>
    <t>B16DCVT298</t>
  </si>
  <si>
    <t xml:space="preserve">Lê Thị </t>
  </si>
  <si>
    <t>Thư</t>
  </si>
  <si>
    <t>B16DCVT330</t>
  </si>
  <si>
    <t>Nguyễn Đăng</t>
  </si>
  <si>
    <t>Tú</t>
  </si>
  <si>
    <t>B16DCVT346</t>
  </si>
  <si>
    <t xml:space="preserve">Dương Hoàng </t>
  </si>
  <si>
    <t>Việt</t>
  </si>
  <si>
    <t>B16DCVT187</t>
  </si>
  <si>
    <t>16/06/1998</t>
  </si>
  <si>
    <t>D16CQVT03-B</t>
  </si>
  <si>
    <t>B16DCVT251</t>
  </si>
  <si>
    <t xml:space="preserve">NGÔ VĂN </t>
  </si>
  <si>
    <t>QUANG</t>
  </si>
  <si>
    <t>22/12/1998</t>
  </si>
  <si>
    <t>B16DCVT259</t>
  </si>
  <si>
    <t xml:space="preserve">VŨ ĐÌNH </t>
  </si>
  <si>
    <t>SINH</t>
  </si>
  <si>
    <t>21/12/1998</t>
  </si>
  <si>
    <t>B16DCVT339</t>
  </si>
  <si>
    <t xml:space="preserve">ĐINH VIẾT </t>
  </si>
  <si>
    <t>TÙNG</t>
  </si>
  <si>
    <t>04/09/1996</t>
  </si>
  <si>
    <t>B16DCVT347</t>
  </si>
  <si>
    <t xml:space="preserve">NGUYỄN XUÂN </t>
  </si>
  <si>
    <t>VIỆT</t>
  </si>
  <si>
    <t>21/02/1998</t>
  </si>
  <si>
    <t>B16DCVT012</t>
  </si>
  <si>
    <t xml:space="preserve">NGUYỄN THỊ HƯƠNG </t>
  </si>
  <si>
    <t>D16CQVT04-B</t>
  </si>
  <si>
    <t>B16DCVT028</t>
  </si>
  <si>
    <t xml:space="preserve">HOÀNG ĐỨC </t>
  </si>
  <si>
    <t>CẢNH</t>
  </si>
  <si>
    <t>27/01/1998</t>
  </si>
  <si>
    <t>B16DCVT036</t>
  </si>
  <si>
    <t xml:space="preserve">LƯƠNG DUY </t>
  </si>
  <si>
    <t>CƯỜNG</t>
  </si>
  <si>
    <t>06/04/1998</t>
  </si>
  <si>
    <t>B16DCVT148</t>
  </si>
  <si>
    <t xml:space="preserve">NGUYỄN DUY </t>
  </si>
  <si>
    <t>HƯNG</t>
  </si>
  <si>
    <t>11/11/1998</t>
  </si>
  <si>
    <t>B16DCCN045</t>
  </si>
  <si>
    <t xml:space="preserve">NGUYỄN VĂN </t>
  </si>
  <si>
    <t>24/11/1998</t>
  </si>
  <si>
    <t>D16CQCN05-B</t>
  </si>
  <si>
    <t>B16DCCN133</t>
  </si>
  <si>
    <t>HIÊN</t>
  </si>
  <si>
    <t>29/05/1998</t>
  </si>
  <si>
    <t>B16DCCN197</t>
  </si>
  <si>
    <t>KIÊN</t>
  </si>
  <si>
    <t>05/02/1998</t>
  </si>
  <si>
    <t>B16DCCN285</t>
  </si>
  <si>
    <t xml:space="preserve">HÀ THANH </t>
  </si>
  <si>
    <t>15/03/1997</t>
  </si>
  <si>
    <t>B16DCCN293</t>
  </si>
  <si>
    <t xml:space="preserve">NGUYỄN GIA </t>
  </si>
  <si>
    <t>QUYẾN</t>
  </si>
  <si>
    <t>17/07/1997</t>
  </si>
  <si>
    <t>B16DCCN301</t>
  </si>
  <si>
    <t xml:space="preserve">NGUYỄN KHÁNH </t>
  </si>
  <si>
    <t>12/02/1998</t>
  </si>
  <si>
    <t>B16DCCN309</t>
  </si>
  <si>
    <t xml:space="preserve">TRỊNH THỊ </t>
  </si>
  <si>
    <t>TÂM</t>
  </si>
  <si>
    <t>14/12/1998</t>
  </si>
  <si>
    <t>B16DCCN381</t>
  </si>
  <si>
    <t xml:space="preserve">ĐOÀN ANH </t>
  </si>
  <si>
    <t>11/11/1991</t>
  </si>
  <si>
    <t>B16DCCN397</t>
  </si>
  <si>
    <t xml:space="preserve">NGUYỄN ĐỨC </t>
  </si>
  <si>
    <t>04/08/1998</t>
  </si>
  <si>
    <t>B16DCCN016</t>
  </si>
  <si>
    <t>Võ Hoàng</t>
  </si>
  <si>
    <t>14/10/1996</t>
  </si>
  <si>
    <t>D16CQCN08-B</t>
  </si>
  <si>
    <t>B16DCCN072</t>
  </si>
  <si>
    <t>Nguyễn Hữu</t>
  </si>
  <si>
    <t>Điệp</t>
  </si>
  <si>
    <t>16/02/1998</t>
  </si>
  <si>
    <t>B16DCCN502</t>
  </si>
  <si>
    <t>Somphou</t>
  </si>
  <si>
    <t>DOUANGPASEUTH</t>
  </si>
  <si>
    <t>17/06/1995</t>
  </si>
  <si>
    <t>B16DCCN176</t>
  </si>
  <si>
    <t>Lê Quốc</t>
  </si>
  <si>
    <t>02/10/1998</t>
  </si>
  <si>
    <t>B16DCCN304</t>
  </si>
  <si>
    <t>Tạ Ngọc</t>
  </si>
  <si>
    <t>Sơn</t>
  </si>
  <si>
    <t>17/03/1998</t>
  </si>
  <si>
    <t>B16DCCN312</t>
  </si>
  <si>
    <t>Lưu Quang</t>
  </si>
  <si>
    <t>Tân</t>
  </si>
  <si>
    <t>05/09/1998</t>
  </si>
  <si>
    <t>B16DCCN336</t>
  </si>
  <si>
    <t>Trần Đình</t>
  </si>
  <si>
    <t>Thảo</t>
  </si>
  <si>
    <t>16/05/1998</t>
  </si>
  <si>
    <t>B16DCCN352</t>
  </si>
  <si>
    <t>Kim Xuân</t>
  </si>
  <si>
    <t>Tiến</t>
  </si>
  <si>
    <t>20/02/1998</t>
  </si>
  <si>
    <t>B16DCAT065</t>
  </si>
  <si>
    <t>Đoàn Văn</t>
  </si>
  <si>
    <t>Hoàng</t>
  </si>
  <si>
    <t>19/04/1997</t>
  </si>
  <si>
    <t>D16CQAT01-B</t>
  </si>
  <si>
    <t>B16DCAT089</t>
  </si>
  <si>
    <t>Nguyễn Trọng</t>
  </si>
  <si>
    <t>18/01/1998</t>
  </si>
  <si>
    <t>B16DCAT109</t>
  </si>
  <si>
    <t>Phan Quang</t>
  </si>
  <si>
    <t>Minh</t>
  </si>
  <si>
    <t>03/12/1998</t>
  </si>
  <si>
    <t>B16DCAT010</t>
  </si>
  <si>
    <t>Trịnh Phú</t>
  </si>
  <si>
    <t>Ba</t>
  </si>
  <si>
    <t>D16CQAT02-B</t>
  </si>
  <si>
    <t>B16DCAT094</t>
  </si>
  <si>
    <t>Nguyễn Đình</t>
  </si>
  <si>
    <t>Lộc</t>
  </si>
  <si>
    <t>14/10/1998</t>
  </si>
  <si>
    <t>B16DCAT174</t>
  </si>
  <si>
    <t>Tường</t>
  </si>
  <si>
    <t>12/04/1998</t>
  </si>
  <si>
    <t>B16DCAT151</t>
  </si>
  <si>
    <t>Nguyễn Thanh</t>
  </si>
  <si>
    <t>Thiện</t>
  </si>
  <si>
    <t>D16CQAT03-B</t>
  </si>
  <si>
    <t>B16DCMR015</t>
  </si>
  <si>
    <t>Vũ Văn Ngọc</t>
  </si>
  <si>
    <t>Dương</t>
  </si>
  <si>
    <t>D16CQMR01-B</t>
  </si>
  <si>
    <t>B16DCMR029</t>
  </si>
  <si>
    <t>Lê Mỹ</t>
  </si>
  <si>
    <t>Hạnh</t>
  </si>
  <si>
    <t>01/11/1998</t>
  </si>
  <si>
    <t>B16DCMR033</t>
  </si>
  <si>
    <t>Hoàng Thị</t>
  </si>
  <si>
    <t>Hiền</t>
  </si>
  <si>
    <t>15/03/1998</t>
  </si>
  <si>
    <t>B16DCMR041</t>
  </si>
  <si>
    <t>Lê Bảo</t>
  </si>
  <si>
    <t>Hưng</t>
  </si>
  <si>
    <t>09/07/1998</t>
  </si>
  <si>
    <t>B16DCMR047</t>
  </si>
  <si>
    <t>Lê Đức</t>
  </si>
  <si>
    <t>16/07/1998</t>
  </si>
  <si>
    <t>B16DCMR063</t>
  </si>
  <si>
    <t>Trịnh Ngọc</t>
  </si>
  <si>
    <t>Linh</t>
  </si>
  <si>
    <t>08/11/1998</t>
  </si>
  <si>
    <t>B16DCMR083</t>
  </si>
  <si>
    <t>Oanh</t>
  </si>
  <si>
    <t>07/11/1998</t>
  </si>
  <si>
    <t>B16DCMR095</t>
  </si>
  <si>
    <t>Lê Thị</t>
  </si>
  <si>
    <t>Thắm</t>
  </si>
  <si>
    <t>15/02/1998</t>
  </si>
  <si>
    <t>B16DCMR105</t>
  </si>
  <si>
    <t>Hoàng Huyền</t>
  </si>
  <si>
    <t>Trang</t>
  </si>
  <si>
    <t>10/09/1998</t>
  </si>
  <si>
    <t>B16DCMR115</t>
  </si>
  <si>
    <t>Nguyễn Thị Hồng</t>
  </si>
  <si>
    <t>Vân</t>
  </si>
  <si>
    <t>25/10/1998</t>
  </si>
  <si>
    <t>B16DCMR117</t>
  </si>
  <si>
    <t>Phạm Quân</t>
  </si>
  <si>
    <t>Vương</t>
  </si>
  <si>
    <t>03/07/1997</t>
  </si>
  <si>
    <t>B16DCMR012</t>
  </si>
  <si>
    <t>BƯỞI</t>
  </si>
  <si>
    <t>30/05/1998</t>
  </si>
  <si>
    <t>D16CQMR02-B</t>
  </si>
  <si>
    <t>B16DCMR018</t>
  </si>
  <si>
    <t>GIANG</t>
  </si>
  <si>
    <t>19/11/1998</t>
  </si>
  <si>
    <t>B16DCMR030</t>
  </si>
  <si>
    <t>HẠNH</t>
  </si>
  <si>
    <t>10/12/1998</t>
  </si>
  <si>
    <t>B16DCMR044</t>
  </si>
  <si>
    <t>06/07/1998</t>
  </si>
  <si>
    <t>B16DCMR050</t>
  </si>
  <si>
    <t xml:space="preserve">ĐẶNG ĐĂNG </t>
  </si>
  <si>
    <t>KHOA</t>
  </si>
  <si>
    <t>02/07/1998</t>
  </si>
  <si>
    <t>B16DCMR058</t>
  </si>
  <si>
    <t>B16DCMR062</t>
  </si>
  <si>
    <t xml:space="preserve">PHẠM THÙY </t>
  </si>
  <si>
    <t>B16DCMR078</t>
  </si>
  <si>
    <t xml:space="preserve">TẠ THỊ ÁNH </t>
  </si>
  <si>
    <t>26/02/1998</t>
  </si>
  <si>
    <t>B16DCMR080</t>
  </si>
  <si>
    <t xml:space="preserve">VŨ THỊ HỒNG </t>
  </si>
  <si>
    <t>NHẬT</t>
  </si>
  <si>
    <t>08/10/1998</t>
  </si>
  <si>
    <t>B16DCMR100</t>
  </si>
  <si>
    <t xml:space="preserve">LƯƠNG THỊ THẢO </t>
  </si>
  <si>
    <t>TIÊN</t>
  </si>
  <si>
    <t>B16DCMR110</t>
  </si>
  <si>
    <t xml:space="preserve">CAO MẠNH </t>
  </si>
  <si>
    <t>02/02/1998</t>
  </si>
  <si>
    <t>B16DCMR112</t>
  </si>
  <si>
    <t xml:space="preserve">NGUYỄN NGỌC ANH </t>
  </si>
  <si>
    <t>14/06/1998</t>
  </si>
  <si>
    <t>B16DCKT009</t>
  </si>
  <si>
    <t>Ánh</t>
  </si>
  <si>
    <t>27/04/1997</t>
  </si>
  <si>
    <t>D16CQKT01-B</t>
  </si>
  <si>
    <t>B16DCKT109</t>
  </si>
  <si>
    <t>Hoàng Hồng</t>
  </si>
  <si>
    <t>16/01/1998</t>
  </si>
  <si>
    <t>B16DCKT154</t>
  </si>
  <si>
    <t>Nguyễn Thị Lệ</t>
  </si>
  <si>
    <t>Xuân</t>
  </si>
  <si>
    <t>19/03/1998</t>
  </si>
  <si>
    <t>D16CQKT02-B</t>
  </si>
  <si>
    <t>B16DCKT067</t>
  </si>
  <si>
    <t>HUYỀN</t>
  </si>
  <si>
    <t>12/09/1998</t>
  </si>
  <si>
    <t>D16KT3</t>
  </si>
  <si>
    <t>B16DCKT071</t>
  </si>
  <si>
    <t>B16DCKT095</t>
  </si>
  <si>
    <t xml:space="preserve">NGUYỄN THỊ HỒNG </t>
  </si>
  <si>
    <t>NGA</t>
  </si>
  <si>
    <t>B16DCKT016</t>
  </si>
  <si>
    <t xml:space="preserve">NGUYỄN THỊ PHƯƠNG </t>
  </si>
  <si>
    <t>DIỄM</t>
  </si>
  <si>
    <t>28/01/1998</t>
  </si>
  <si>
    <t>D16KT4</t>
  </si>
  <si>
    <t>B16DCKT056</t>
  </si>
  <si>
    <t>16/03/1998</t>
  </si>
  <si>
    <t>B16DCKT084</t>
  </si>
  <si>
    <t>LÝ</t>
  </si>
  <si>
    <t>29/06/1998</t>
  </si>
  <si>
    <t>B16DCKT112</t>
  </si>
  <si>
    <t xml:space="preserve">NGUYỄN THỊ BÍCH </t>
  </si>
  <si>
    <t>PHƯƠNG</t>
  </si>
  <si>
    <t>13/03/1998</t>
  </si>
  <si>
    <t>B16DCKT120</t>
  </si>
  <si>
    <t>23/03/1998</t>
  </si>
  <si>
    <t>B16DCKT132</t>
  </si>
  <si>
    <t xml:space="preserve">HOÀNG THỊ </t>
  </si>
  <si>
    <t>09/06/1998</t>
  </si>
  <si>
    <t>B16DCPT001</t>
  </si>
  <si>
    <t xml:space="preserve">Cao Trường </t>
  </si>
  <si>
    <t>An</t>
  </si>
  <si>
    <t>D16CQPT01-B</t>
  </si>
  <si>
    <t>B16DCPT005</t>
  </si>
  <si>
    <t xml:space="preserve">Trần Nhật </t>
  </si>
  <si>
    <t>B16DCPT009</t>
  </si>
  <si>
    <t xml:space="preserve">Nguyễn Hữu </t>
  </si>
  <si>
    <t>Bình</t>
  </si>
  <si>
    <t>B16DCPT021</t>
  </si>
  <si>
    <t xml:space="preserve">Lê Trung </t>
  </si>
  <si>
    <t>B16DCPT025</t>
  </si>
  <si>
    <t xml:space="preserve">Nguyễn Minh </t>
  </si>
  <si>
    <t>B16DCPT029</t>
  </si>
  <si>
    <t xml:space="preserve">Đỗ Văn </t>
  </si>
  <si>
    <t>Dũng</t>
  </si>
  <si>
    <t>B16DCPT037</t>
  </si>
  <si>
    <t xml:space="preserve">Nguyễn Đức </t>
  </si>
  <si>
    <t>Hà</t>
  </si>
  <si>
    <t>B16DCPT045</t>
  </si>
  <si>
    <t xml:space="preserve">Nguyễn Thị </t>
  </si>
  <si>
    <t>B16DCPT049</t>
  </si>
  <si>
    <t xml:space="preserve">Doãn Hồng </t>
  </si>
  <si>
    <t>Hiệp</t>
  </si>
  <si>
    <t>B16DCPT061</t>
  </si>
  <si>
    <t xml:space="preserve">Vũ Huy </t>
  </si>
  <si>
    <t>B16DCPT065</t>
  </si>
  <si>
    <t xml:space="preserve">Đỗ Đức </t>
  </si>
  <si>
    <t>B16DCPT069</t>
  </si>
  <si>
    <t xml:space="preserve">Nguyễn Văn </t>
  </si>
  <si>
    <t>B16DCPT073</t>
  </si>
  <si>
    <t xml:space="preserve">Lê Thu </t>
  </si>
  <si>
    <t>Huyền</t>
  </si>
  <si>
    <t>B16DCPT077</t>
  </si>
  <si>
    <t xml:space="preserve">Nguyễn Trọng </t>
  </si>
  <si>
    <t>Khang</t>
  </si>
  <si>
    <t>B16DCPT081</t>
  </si>
  <si>
    <t xml:space="preserve">Võ Trung </t>
  </si>
  <si>
    <t>B16DCPT089</t>
  </si>
  <si>
    <t xml:space="preserve">Phạm Thị Nhật </t>
  </si>
  <si>
    <t>B16DCPT093</t>
  </si>
  <si>
    <t>Lợi</t>
  </si>
  <si>
    <t>B16DCPT097</t>
  </si>
  <si>
    <t>Mai</t>
  </si>
  <si>
    <t>B16DCPT105</t>
  </si>
  <si>
    <t xml:space="preserve">Phương Thành </t>
  </si>
  <si>
    <t>Nam</t>
  </si>
  <si>
    <t>B16DCPT113</t>
  </si>
  <si>
    <t xml:space="preserve">Hoàng Sỹ </t>
  </si>
  <si>
    <t>Nội</t>
  </si>
  <si>
    <t>B16DCPT117</t>
  </si>
  <si>
    <t xml:space="preserve">Lê Thanh </t>
  </si>
  <si>
    <t>Quang</t>
  </si>
  <si>
    <t>B16DCPT121</t>
  </si>
  <si>
    <t xml:space="preserve">Nguyễn Công </t>
  </si>
  <si>
    <t>Quyền</t>
  </si>
  <si>
    <t>B16DCPT129</t>
  </si>
  <si>
    <t xml:space="preserve">Nguyễn Thị Băng </t>
  </si>
  <si>
    <t>Sương</t>
  </si>
  <si>
    <t>B16DCPT133</t>
  </si>
  <si>
    <t xml:space="preserve">Đào Hoàng </t>
  </si>
  <si>
    <t>Thái</t>
  </si>
  <si>
    <t>B16DCPT137</t>
  </si>
  <si>
    <t xml:space="preserve">Nguyễn Ngọc </t>
  </si>
  <si>
    <t>Thắng</t>
  </si>
  <si>
    <t>B16DCPT141</t>
  </si>
  <si>
    <t xml:space="preserve">Phạm Vũ </t>
  </si>
  <si>
    <t>Thành</t>
  </si>
  <si>
    <t>B16DCPT145</t>
  </si>
  <si>
    <t xml:space="preserve">Nguyễn Thị Kim </t>
  </si>
  <si>
    <t>Thu</t>
  </si>
  <si>
    <t>B16DCPT149</t>
  </si>
  <si>
    <t xml:space="preserve">Hoàng Mạnh </t>
  </si>
  <si>
    <t>B16DCPT153</t>
  </si>
  <si>
    <t xml:space="preserve">Trương Thị </t>
  </si>
  <si>
    <t>B16DCPT157</t>
  </si>
  <si>
    <t xml:space="preserve">Vũ Hiếu </t>
  </si>
  <si>
    <t>Trung</t>
  </si>
  <si>
    <t>B16DCPT165</t>
  </si>
  <si>
    <t xml:space="preserve">Đào Thanh </t>
  </si>
  <si>
    <t>Tùng</t>
  </si>
  <si>
    <t>B16DCPT169</t>
  </si>
  <si>
    <t xml:space="preserve">Trần Thanh </t>
  </si>
  <si>
    <t>B16DCPT002</t>
  </si>
  <si>
    <t xml:space="preserve">Hà Việt </t>
  </si>
  <si>
    <t>D16CQPT02-B</t>
  </si>
  <si>
    <t>B16DCPT010</t>
  </si>
  <si>
    <t xml:space="preserve">Nguyễn Huy </t>
  </si>
  <si>
    <t>Chiến</t>
  </si>
  <si>
    <t>B16DCPT014</t>
  </si>
  <si>
    <t>Cường</t>
  </si>
  <si>
    <t>B16DCPT022</t>
  </si>
  <si>
    <t xml:space="preserve">Ngô Văn </t>
  </si>
  <si>
    <t>B16DCPT026</t>
  </si>
  <si>
    <t>B16DCPT034</t>
  </si>
  <si>
    <t xml:space="preserve">Vũ Hoàng </t>
  </si>
  <si>
    <t>Duy</t>
  </si>
  <si>
    <t>B16DCPT038</t>
  </si>
  <si>
    <t xml:space="preserve">Trần Thị </t>
  </si>
  <si>
    <t>B16DCPT042</t>
  </si>
  <si>
    <t xml:space="preserve">Mai Thị </t>
  </si>
  <si>
    <t>B16DCPT046</t>
  </si>
  <si>
    <t xml:space="preserve">Triệu Thị </t>
  </si>
  <si>
    <t>B16DCPT098</t>
  </si>
  <si>
    <t>B16DCPT110</t>
  </si>
  <si>
    <t xml:space="preserve">Tạ Hồng </t>
  </si>
  <si>
    <t>Ngọc</t>
  </si>
  <si>
    <t>B16DCPT114</t>
  </si>
  <si>
    <t xml:space="preserve">Vũ Tú </t>
  </si>
  <si>
    <t>B16DCPT118</t>
  </si>
  <si>
    <t xml:space="preserve">Phạm Minh </t>
  </si>
  <si>
    <t>B13DCVT325</t>
  </si>
  <si>
    <t>Phan Văn</t>
  </si>
  <si>
    <t>Thuận</t>
  </si>
  <si>
    <t>D13VT07</t>
  </si>
  <si>
    <t>B16DCPT043</t>
  </si>
  <si>
    <t xml:space="preserve">DƯƠNG THỊ THU </t>
  </si>
  <si>
    <t>HIỀN</t>
  </si>
  <si>
    <t>D16CQPT03-B</t>
  </si>
  <si>
    <t>B16DCPT059</t>
  </si>
  <si>
    <t xml:space="preserve">ĐẶNG HUY </t>
  </si>
  <si>
    <t>HOÀNG</t>
  </si>
  <si>
    <t>10/08/1998</t>
  </si>
  <si>
    <t>B16DCPT083</t>
  </si>
  <si>
    <t xml:space="preserve">VÕ DUY </t>
  </si>
  <si>
    <t>LAM</t>
  </si>
  <si>
    <t>09/01/1998</t>
  </si>
  <si>
    <t>B16DCPT147</t>
  </si>
  <si>
    <t>THUẬN</t>
  </si>
  <si>
    <t>29/03/1998</t>
  </si>
  <si>
    <t>B16DCPT155</t>
  </si>
  <si>
    <t xml:space="preserve">PHẠM DUY </t>
  </si>
  <si>
    <t>09/12/1998</t>
  </si>
  <si>
    <t>B16DCDT043</t>
  </si>
  <si>
    <t>Phạm Trung</t>
  </si>
  <si>
    <t>D16CQDT03-B</t>
  </si>
  <si>
    <t>B16DCDT103</t>
  </si>
  <si>
    <t>Đỗ Thị</t>
  </si>
  <si>
    <t>Hương</t>
  </si>
  <si>
    <t>19/04/1998</t>
  </si>
  <si>
    <t>B16DCDT203</t>
  </si>
  <si>
    <t>Nguyễn Thế</t>
  </si>
  <si>
    <t>Toàn</t>
  </si>
  <si>
    <t>09/09/1998</t>
  </si>
  <si>
    <t>B16DCCN130</t>
  </si>
  <si>
    <t>Nguyễn Văn</t>
  </si>
  <si>
    <t>14/11/1997</t>
  </si>
  <si>
    <t>D16CQCN02-B</t>
  </si>
  <si>
    <t>B16DCPT230</t>
  </si>
  <si>
    <t>11/09/1998</t>
  </si>
  <si>
    <t>D16CQPT05-B</t>
  </si>
  <si>
    <t>B16DCPT205</t>
  </si>
  <si>
    <t>Võ Thùy</t>
  </si>
  <si>
    <t>25/09/1998</t>
  </si>
  <si>
    <t>B16DCDT093</t>
  </si>
  <si>
    <t>Nguyễn Mạnh</t>
  </si>
  <si>
    <t>Hùng</t>
  </si>
  <si>
    <t>D16CQDT01-B</t>
  </si>
  <si>
    <t>B16DCDT153</t>
  </si>
  <si>
    <t>Ngữ</t>
  </si>
  <si>
    <t>16/08/1998</t>
  </si>
  <si>
    <t>B16DCDT166</t>
  </si>
  <si>
    <t>23/12/1998</t>
  </si>
  <si>
    <t>D16CQDT02-B</t>
  </si>
  <si>
    <t>Tính điểm lần 1</t>
  </si>
  <si>
    <t>Ngày thi: 19/03/2017</t>
  </si>
  <si>
    <t>611 - A3</t>
  </si>
  <si>
    <t>Giờ thi: 13h00</t>
  </si>
  <si>
    <t xml:space="preserve">Mã HP: INT1154 </t>
  </si>
  <si>
    <t>Giờ thi: 15h00</t>
  </si>
  <si>
    <t>403 - A3</t>
  </si>
  <si>
    <t>F</t>
  </si>
  <si>
    <t>Kém</t>
  </si>
  <si>
    <t>609 - A3</t>
  </si>
  <si>
    <t>405 - A3</t>
  </si>
  <si>
    <t>411 - A3</t>
  </si>
  <si>
    <t>413 - A3</t>
  </si>
  <si>
    <t>606 -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</si>
</sst>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4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indexed="8"/>
      <name val="Arial"/>
      <family val="2"/>
    </font>
    <font>
      <b/>
      <sz val="8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9"/>
      <color rgb="FFFF0000"/>
      <name val="Times New Roman"/>
      <family val="1"/>
    </font>
    <font>
      <b/>
      <sz val="10"/>
      <color rgb="FFFF0000"/>
      <name val="Arial"/>
      <family val="2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27" fillId="0" borderId="0"/>
  </cellStyleXfs>
  <cellXfs count="16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164" fontId="4" fillId="0" borderId="17" xfId="4" applyNumberFormat="1" applyFont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28" fillId="0" borderId="17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9" fillId="0" borderId="15" xfId="1" applyFont="1" applyFill="1" applyBorder="1" applyAlignment="1" applyProtection="1">
      <alignment horizontal="center" vertical="center"/>
      <protection locked="0"/>
    </xf>
    <xf numFmtId="0" fontId="29" fillId="0" borderId="15" xfId="0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vertical="center"/>
    </xf>
    <xf numFmtId="0" fontId="30" fillId="0" borderId="17" xfId="0" applyFont="1" applyFill="1" applyBorder="1" applyAlignment="1">
      <alignment vertical="center"/>
    </xf>
    <xf numFmtId="14" fontId="29" fillId="0" borderId="15" xfId="0" applyNumberFormat="1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164" fontId="29" fillId="0" borderId="17" xfId="4" quotePrefix="1" applyNumberFormat="1" applyFont="1" applyBorder="1" applyAlignment="1" applyProtection="1">
      <alignment horizontal="center" vertical="center"/>
      <protection locked="0"/>
    </xf>
    <xf numFmtId="0" fontId="29" fillId="0" borderId="17" xfId="4" applyFont="1" applyBorder="1" applyAlignment="1" applyProtection="1">
      <alignment horizontal="center" vertical="center"/>
      <protection locked="0"/>
    </xf>
    <xf numFmtId="165" fontId="29" fillId="0" borderId="15" xfId="0" applyNumberFormat="1" applyFont="1" applyFill="1" applyBorder="1" applyAlignment="1" applyProtection="1">
      <alignment horizontal="center" vertical="center"/>
      <protection locked="0"/>
    </xf>
    <xf numFmtId="165" fontId="32" fillId="0" borderId="15" xfId="0" applyNumberFormat="1" applyFont="1" applyFill="1" applyBorder="1" applyAlignment="1" applyProtection="1">
      <alignment horizontal="center" vertical="center"/>
      <protection hidden="1"/>
    </xf>
    <xf numFmtId="0" fontId="29" fillId="0" borderId="15" xfId="0" applyFont="1" applyFill="1" applyBorder="1" applyAlignment="1" applyProtection="1">
      <alignment horizontal="center"/>
      <protection hidden="1"/>
    </xf>
    <xf numFmtId="165" fontId="29" fillId="0" borderId="15" xfId="0" quotePrefix="1" applyNumberFormat="1" applyFont="1" applyFill="1" applyBorder="1" applyAlignment="1" applyProtection="1">
      <alignment horizontal="center"/>
      <protection hidden="1"/>
    </xf>
    <xf numFmtId="0" fontId="29" fillId="0" borderId="15" xfId="0" applyFont="1" applyFill="1" applyBorder="1" applyAlignment="1" applyProtection="1">
      <alignment horizontal="center" vertical="center"/>
      <protection hidden="1"/>
    </xf>
    <xf numFmtId="0" fontId="33" fillId="0" borderId="15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7" fillId="0" borderId="18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hidden="1"/>
    </xf>
  </cellXfs>
  <cellStyles count="9">
    <cellStyle name="Hyperlink" xfId="3" builtinId="8"/>
    <cellStyle name="Normal" xfId="0" builtinId="0"/>
    <cellStyle name="Normal 10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6"/>
  <sheetViews>
    <sheetView workbookViewId="0">
      <pane ySplit="4" topLeftCell="A6" activePane="bottomLeft" state="frozen"/>
      <selection activeCell="A6" sqref="A6:XFD6"/>
      <selection pane="bottomLeft" activeCell="A18" sqref="A11:XFD18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672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664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8</v>
      </c>
      <c r="Z9" s="63">
        <f>COUNTIF($S$10:$S$78,"Khiển trách")</f>
        <v>0</v>
      </c>
      <c r="AA9" s="63">
        <f>COUNTIF($S$10:$S$78,"Cảnh cáo")</f>
        <v>0</v>
      </c>
      <c r="AB9" s="63">
        <f>COUNTIF($S$10:$S$78,"Đình chỉ thi")</f>
        <v>0</v>
      </c>
      <c r="AC9" s="70">
        <f>+($Z$9+$AA$9+$AB$9)/$Y$9*100%</f>
        <v>0</v>
      </c>
      <c r="AD9" s="63">
        <f>SUM(COUNTIF($S$10:$S$76,"Vắng"),COUNTIF($S$10:$S$76,"Vắng có phép"))</f>
        <v>0</v>
      </c>
      <c r="AE9" s="71">
        <f>+$AD$9/$Y$9</f>
        <v>0</v>
      </c>
      <c r="AF9" s="72">
        <f>COUNTIF($V$10:$V$76,"Thi lại")</f>
        <v>0</v>
      </c>
      <c r="AG9" s="71">
        <f>+$AF$9/$Y$9</f>
        <v>0</v>
      </c>
      <c r="AH9" s="72">
        <f>COUNTIF($V$10:$V$77,"Học lại")</f>
        <v>8</v>
      </c>
      <c r="AI9" s="71">
        <f>+$AH$9/$Y$9</f>
        <v>1</v>
      </c>
      <c r="AJ9" s="63">
        <f>COUNTIF($V$11:$V$77,"Đạt")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4.5" customHeight="1">
      <c r="B11" s="15">
        <v>1</v>
      </c>
      <c r="C11" s="27" t="s">
        <v>321</v>
      </c>
      <c r="D11" s="28" t="s">
        <v>322</v>
      </c>
      <c r="E11" s="29" t="s">
        <v>215</v>
      </c>
      <c r="F11" s="30" t="s">
        <v>323</v>
      </c>
      <c r="G11" s="101" t="s">
        <v>324</v>
      </c>
      <c r="H11" s="31">
        <v>10</v>
      </c>
      <c r="I11" s="31">
        <v>8</v>
      </c>
      <c r="J11" s="31">
        <v>6</v>
      </c>
      <c r="K11" s="31" t="s">
        <v>27</v>
      </c>
      <c r="L11" s="38"/>
      <c r="M11" s="38"/>
      <c r="N11" s="38"/>
      <c r="O11" s="38"/>
      <c r="P11" s="33"/>
      <c r="Q11" s="34">
        <f t="shared" ref="Q11:Q18" si="0">ROUND(SUMPRODUCT(H11:P11,$H$10:$P$10)/100,1)</f>
        <v>2.4</v>
      </c>
      <c r="R11" s="35" t="str">
        <f t="shared" ref="R11:R18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ref="S11:S18" si="2">IF($Q11&lt;4,"Kém",IF(AND($Q11&gt;=4,$Q11&lt;=5.4),"Trung bình yếu",IF(AND($Q11&gt;=5.5,$Q11&lt;=6.9),"Trung bình",IF(AND($Q11&gt;=7,$Q11&lt;=8.4),"Khá",IF(AND($Q11&gt;=8.5,$Q11&lt;=10),"Giỏi","")))))</f>
        <v>Kém</v>
      </c>
      <c r="T11" s="37" t="str">
        <f t="shared" ref="T11:T18" si="3">+IF(OR($H11=0,$I11=0,$J11=0,$K11=0),"Không đủ ĐKDT","")</f>
        <v/>
      </c>
      <c r="U11" s="93">
        <v>14</v>
      </c>
      <c r="V11" s="91" t="str">
        <f t="shared" ref="V11:V18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4.5" customHeight="1">
      <c r="B12" s="26">
        <v>2</v>
      </c>
      <c r="C12" s="27" t="s">
        <v>329</v>
      </c>
      <c r="D12" s="28" t="s">
        <v>330</v>
      </c>
      <c r="E12" s="100" t="s">
        <v>331</v>
      </c>
      <c r="F12" s="30" t="s">
        <v>332</v>
      </c>
      <c r="G12" s="101" t="s">
        <v>324</v>
      </c>
      <c r="H12" s="31">
        <v>10</v>
      </c>
      <c r="I12" s="31">
        <v>8</v>
      </c>
      <c r="J12" s="31">
        <v>5</v>
      </c>
      <c r="K12" s="31" t="s">
        <v>27</v>
      </c>
      <c r="L12" s="38"/>
      <c r="M12" s="38"/>
      <c r="N12" s="38"/>
      <c r="O12" s="38"/>
      <c r="P12" s="33"/>
      <c r="Q12" s="34">
        <f t="shared" si="0"/>
        <v>2.2999999999999998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93">
        <v>14</v>
      </c>
      <c r="V12" s="91" t="str">
        <f t="shared" si="4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4.5" customHeight="1">
      <c r="B13" s="26">
        <v>3</v>
      </c>
      <c r="C13" s="27" t="s">
        <v>325</v>
      </c>
      <c r="D13" s="28" t="s">
        <v>326</v>
      </c>
      <c r="E13" s="29" t="s">
        <v>327</v>
      </c>
      <c r="F13" s="30" t="s">
        <v>328</v>
      </c>
      <c r="G13" s="101" t="s">
        <v>324</v>
      </c>
      <c r="H13" s="31">
        <v>9</v>
      </c>
      <c r="I13" s="31">
        <v>8</v>
      </c>
      <c r="J13" s="31">
        <v>7</v>
      </c>
      <c r="K13" s="31" t="s">
        <v>27</v>
      </c>
      <c r="L13" s="38"/>
      <c r="M13" s="38"/>
      <c r="N13" s="38"/>
      <c r="O13" s="38"/>
      <c r="P13" s="33"/>
      <c r="Q13" s="34">
        <f t="shared" si="0"/>
        <v>2.4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93">
        <v>14</v>
      </c>
      <c r="V13" s="91" t="str">
        <f t="shared" si="4"/>
        <v>Học lại</v>
      </c>
      <c r="W13" s="74"/>
      <c r="X13" s="75"/>
      <c r="Y13" s="75"/>
      <c r="Z13" s="10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4.5" customHeight="1">
      <c r="B14" s="26">
        <v>4</v>
      </c>
      <c r="C14" s="27" t="s">
        <v>333</v>
      </c>
      <c r="D14" s="28" t="s">
        <v>334</v>
      </c>
      <c r="E14" s="29" t="s">
        <v>238</v>
      </c>
      <c r="F14" s="30" t="s">
        <v>335</v>
      </c>
      <c r="G14" s="101" t="s">
        <v>324</v>
      </c>
      <c r="H14" s="31">
        <v>10</v>
      </c>
      <c r="I14" s="31">
        <v>8</v>
      </c>
      <c r="J14" s="31">
        <v>9</v>
      </c>
      <c r="K14" s="31" t="s">
        <v>27</v>
      </c>
      <c r="L14" s="38"/>
      <c r="M14" s="38"/>
      <c r="N14" s="38"/>
      <c r="O14" s="38"/>
      <c r="P14" s="33"/>
      <c r="Q14" s="34">
        <f t="shared" si="0"/>
        <v>2.7</v>
      </c>
      <c r="R14" s="35" t="str">
        <f t="shared" si="1"/>
        <v>F</v>
      </c>
      <c r="S14" s="36" t="str">
        <f t="shared" si="2"/>
        <v>Kém</v>
      </c>
      <c r="T14" s="37" t="str">
        <f t="shared" si="3"/>
        <v/>
      </c>
      <c r="U14" s="93">
        <v>14</v>
      </c>
      <c r="V14" s="91" t="str">
        <f t="shared" si="4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4.5" customHeight="1">
      <c r="B15" s="26">
        <v>5</v>
      </c>
      <c r="C15" s="27" t="s">
        <v>336</v>
      </c>
      <c r="D15" s="28" t="s">
        <v>337</v>
      </c>
      <c r="E15" s="29" t="s">
        <v>338</v>
      </c>
      <c r="F15" s="30" t="s">
        <v>339</v>
      </c>
      <c r="G15" s="101" t="s">
        <v>324</v>
      </c>
      <c r="H15" s="31">
        <v>10</v>
      </c>
      <c r="I15" s="31">
        <v>8</v>
      </c>
      <c r="J15" s="31">
        <v>4</v>
      </c>
      <c r="K15" s="31" t="s">
        <v>27</v>
      </c>
      <c r="L15" s="38"/>
      <c r="M15" s="38"/>
      <c r="N15" s="38"/>
      <c r="O15" s="38"/>
      <c r="P15" s="33"/>
      <c r="Q15" s="34">
        <f t="shared" si="0"/>
        <v>2.2000000000000002</v>
      </c>
      <c r="R15" s="35" t="str">
        <f t="shared" si="1"/>
        <v>F</v>
      </c>
      <c r="S15" s="36" t="str">
        <f t="shared" si="2"/>
        <v>Kém</v>
      </c>
      <c r="T15" s="37" t="str">
        <f t="shared" si="3"/>
        <v/>
      </c>
      <c r="U15" s="93">
        <v>14</v>
      </c>
      <c r="V15" s="91" t="str">
        <f t="shared" si="4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4.5" customHeight="1">
      <c r="B16" s="26">
        <v>6</v>
      </c>
      <c r="C16" s="27" t="s">
        <v>340</v>
      </c>
      <c r="D16" s="28" t="s">
        <v>341</v>
      </c>
      <c r="E16" s="29" t="s">
        <v>342</v>
      </c>
      <c r="F16" s="30" t="s">
        <v>343</v>
      </c>
      <c r="G16" s="101" t="s">
        <v>324</v>
      </c>
      <c r="H16" s="31">
        <v>9</v>
      </c>
      <c r="I16" s="31">
        <v>8</v>
      </c>
      <c r="J16" s="31">
        <v>2</v>
      </c>
      <c r="K16" s="31" t="s">
        <v>27</v>
      </c>
      <c r="L16" s="38"/>
      <c r="M16" s="38"/>
      <c r="N16" s="38"/>
      <c r="O16" s="38"/>
      <c r="P16" s="33"/>
      <c r="Q16" s="34">
        <f t="shared" si="0"/>
        <v>1.9</v>
      </c>
      <c r="R16" s="35" t="str">
        <f t="shared" si="1"/>
        <v>F</v>
      </c>
      <c r="S16" s="36" t="str">
        <f t="shared" si="2"/>
        <v>Kém</v>
      </c>
      <c r="T16" s="37" t="str">
        <f t="shared" si="3"/>
        <v/>
      </c>
      <c r="U16" s="93">
        <v>14</v>
      </c>
      <c r="V16" s="91" t="str">
        <f t="shared" si="4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4.5" customHeight="1">
      <c r="B17" s="26">
        <v>7</v>
      </c>
      <c r="C17" s="27" t="s">
        <v>348</v>
      </c>
      <c r="D17" s="28" t="s">
        <v>349</v>
      </c>
      <c r="E17" s="29" t="s">
        <v>350</v>
      </c>
      <c r="F17" s="30" t="s">
        <v>351</v>
      </c>
      <c r="G17" s="101" t="s">
        <v>324</v>
      </c>
      <c r="H17" s="31">
        <v>10</v>
      </c>
      <c r="I17" s="31">
        <v>8</v>
      </c>
      <c r="J17" s="31">
        <v>5</v>
      </c>
      <c r="K17" s="31" t="s">
        <v>27</v>
      </c>
      <c r="L17" s="38"/>
      <c r="M17" s="38"/>
      <c r="N17" s="38"/>
      <c r="O17" s="38"/>
      <c r="P17" s="33"/>
      <c r="Q17" s="34">
        <f t="shared" si="0"/>
        <v>2.2999999999999998</v>
      </c>
      <c r="R17" s="35" t="str">
        <f t="shared" si="1"/>
        <v>F</v>
      </c>
      <c r="S17" s="36" t="str">
        <f t="shared" si="2"/>
        <v>Kém</v>
      </c>
      <c r="T17" s="37" t="str">
        <f t="shared" si="3"/>
        <v/>
      </c>
      <c r="U17" s="93">
        <v>14</v>
      </c>
      <c r="V17" s="91" t="str">
        <f t="shared" si="4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34.5" customHeight="1">
      <c r="B18" s="26">
        <v>8</v>
      </c>
      <c r="C18" s="27" t="s">
        <v>344</v>
      </c>
      <c r="D18" s="28" t="s">
        <v>345</v>
      </c>
      <c r="E18" s="29" t="s">
        <v>346</v>
      </c>
      <c r="F18" s="30" t="s">
        <v>347</v>
      </c>
      <c r="G18" s="101" t="s">
        <v>324</v>
      </c>
      <c r="H18" s="31">
        <v>10</v>
      </c>
      <c r="I18" s="31">
        <v>8</v>
      </c>
      <c r="J18" s="31">
        <v>2</v>
      </c>
      <c r="K18" s="31" t="s">
        <v>27</v>
      </c>
      <c r="L18" s="38"/>
      <c r="M18" s="38"/>
      <c r="N18" s="38"/>
      <c r="O18" s="38"/>
      <c r="P18" s="33"/>
      <c r="Q18" s="34">
        <f t="shared" si="0"/>
        <v>2</v>
      </c>
      <c r="R18" s="35" t="str">
        <f t="shared" si="1"/>
        <v>F</v>
      </c>
      <c r="S18" s="36" t="str">
        <f t="shared" si="2"/>
        <v>Kém</v>
      </c>
      <c r="T18" s="37" t="str">
        <f t="shared" si="3"/>
        <v/>
      </c>
      <c r="U18" s="93">
        <v>14</v>
      </c>
      <c r="V18" s="91" t="str">
        <f t="shared" si="4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7.5" customHeight="1">
      <c r="A19" s="2"/>
      <c r="B19" s="39"/>
      <c r="C19" s="40"/>
      <c r="D19" s="40"/>
      <c r="E19" s="41"/>
      <c r="F19" s="41"/>
      <c r="G19" s="41"/>
      <c r="H19" s="42"/>
      <c r="I19" s="43"/>
      <c r="J19" s="4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3"/>
    </row>
    <row r="20" spans="1:38" ht="16.5" hidden="1">
      <c r="A20" s="2"/>
      <c r="B20" s="152" t="s">
        <v>28</v>
      </c>
      <c r="C20" s="152"/>
      <c r="D20" s="40"/>
      <c r="E20" s="41"/>
      <c r="F20" s="41"/>
      <c r="G20" s="41"/>
      <c r="H20" s="42"/>
      <c r="I20" s="43"/>
      <c r="J20" s="43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3"/>
    </row>
    <row r="21" spans="1:38" ht="16.5" hidden="1" customHeight="1">
      <c r="A21" s="2"/>
      <c r="B21" s="45" t="s">
        <v>29</v>
      </c>
      <c r="C21" s="45"/>
      <c r="D21" s="46">
        <f>+$Y$9</f>
        <v>8</v>
      </c>
      <c r="E21" s="47" t="s">
        <v>30</v>
      </c>
      <c r="F21" s="47"/>
      <c r="G21" s="128" t="s">
        <v>31</v>
      </c>
      <c r="H21" s="128"/>
      <c r="I21" s="128"/>
      <c r="J21" s="128"/>
      <c r="K21" s="128"/>
      <c r="L21" s="128"/>
      <c r="M21" s="128"/>
      <c r="N21" s="128"/>
      <c r="O21" s="128"/>
      <c r="P21" s="48">
        <f>$Y$9 -COUNTIF($T$10:$T$208,"Vắng") -COUNTIF($T$10:$T$208,"Vắng có phép") - COUNTIF($T$10:$T$208,"Đình chỉ thi") - COUNTIF($T$10:$T$208,"Không đủ ĐKDT")</f>
        <v>8</v>
      </c>
      <c r="Q21" s="48"/>
      <c r="R21" s="49"/>
      <c r="S21" s="50"/>
      <c r="T21" s="50" t="s">
        <v>30</v>
      </c>
      <c r="U21" s="3"/>
    </row>
    <row r="22" spans="1:38" ht="16.5" hidden="1" customHeight="1">
      <c r="A22" s="2"/>
      <c r="B22" s="45" t="s">
        <v>32</v>
      </c>
      <c r="C22" s="45"/>
      <c r="D22" s="46">
        <f>+$AJ$9</f>
        <v>0</v>
      </c>
      <c r="E22" s="47" t="s">
        <v>30</v>
      </c>
      <c r="F22" s="47"/>
      <c r="G22" s="128" t="s">
        <v>33</v>
      </c>
      <c r="H22" s="128"/>
      <c r="I22" s="128"/>
      <c r="J22" s="128"/>
      <c r="K22" s="128"/>
      <c r="L22" s="128"/>
      <c r="M22" s="128"/>
      <c r="N22" s="128"/>
      <c r="O22" s="128"/>
      <c r="P22" s="51">
        <f>COUNTIF($T$10:$T$84,"Vắng")</f>
        <v>0</v>
      </c>
      <c r="Q22" s="51"/>
      <c r="R22" s="52"/>
      <c r="S22" s="50"/>
      <c r="T22" s="50" t="s">
        <v>30</v>
      </c>
      <c r="U22" s="3"/>
    </row>
    <row r="23" spans="1:38" ht="16.5" hidden="1" customHeight="1">
      <c r="A23" s="2"/>
      <c r="B23" s="45" t="s">
        <v>55</v>
      </c>
      <c r="C23" s="45"/>
      <c r="D23" s="85">
        <f>COUNTIF(V11:V18,"Học lại")</f>
        <v>8</v>
      </c>
      <c r="E23" s="47" t="s">
        <v>30</v>
      </c>
      <c r="F23" s="47"/>
      <c r="G23" s="128" t="s">
        <v>56</v>
      </c>
      <c r="H23" s="128"/>
      <c r="I23" s="128"/>
      <c r="J23" s="128"/>
      <c r="K23" s="128"/>
      <c r="L23" s="128"/>
      <c r="M23" s="128"/>
      <c r="N23" s="128"/>
      <c r="O23" s="128"/>
      <c r="P23" s="48">
        <f>COUNTIF($T$10:$T$84,"Vắng có phép")</f>
        <v>0</v>
      </c>
      <c r="Q23" s="48"/>
      <c r="R23" s="49"/>
      <c r="S23" s="50"/>
      <c r="T23" s="50" t="s">
        <v>30</v>
      </c>
      <c r="U23" s="3"/>
    </row>
    <row r="24" spans="1:38" ht="3" hidden="1" customHeight="1">
      <c r="A24" s="2"/>
      <c r="B24" s="39"/>
      <c r="C24" s="40"/>
      <c r="D24" s="40"/>
      <c r="E24" s="41"/>
      <c r="F24" s="41"/>
      <c r="G24" s="41"/>
      <c r="H24" s="42"/>
      <c r="I24" s="43"/>
      <c r="J24" s="43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3"/>
    </row>
    <row r="25" spans="1:38" hidden="1">
      <c r="B25" s="86" t="s">
        <v>34</v>
      </c>
      <c r="C25" s="86"/>
      <c r="D25" s="87">
        <f>COUNTIF(V11:V18,"Thi lại")</f>
        <v>0</v>
      </c>
      <c r="E25" s="88" t="s">
        <v>30</v>
      </c>
      <c r="F25" s="3"/>
      <c r="G25" s="3"/>
      <c r="H25" s="3"/>
      <c r="I25" s="3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3"/>
    </row>
    <row r="26" spans="1:38" hidden="1">
      <c r="B26" s="86"/>
      <c r="C26" s="86"/>
      <c r="D26" s="87"/>
      <c r="E26" s="88"/>
      <c r="F26" s="3"/>
      <c r="G26" s="3"/>
      <c r="H26" s="3"/>
      <c r="I26" s="3"/>
      <c r="J26" s="127" t="s">
        <v>57</v>
      </c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3"/>
    </row>
    <row r="27" spans="1:38" hidden="1">
      <c r="A27" s="53"/>
      <c r="B27" s="148" t="s">
        <v>35</v>
      </c>
      <c r="C27" s="148"/>
      <c r="D27" s="148"/>
      <c r="E27" s="148"/>
      <c r="F27" s="148"/>
      <c r="G27" s="148"/>
      <c r="H27" s="148"/>
      <c r="I27" s="54"/>
      <c r="J27" s="149" t="s">
        <v>36</v>
      </c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3"/>
    </row>
    <row r="28" spans="1:38" ht="4.5" hidden="1" customHeight="1">
      <c r="A28" s="2"/>
      <c r="B28" s="39"/>
      <c r="C28" s="55"/>
      <c r="D28" s="55"/>
      <c r="E28" s="56"/>
      <c r="F28" s="56"/>
      <c r="G28" s="56"/>
      <c r="H28" s="57"/>
      <c r="I28" s="58"/>
      <c r="J28" s="5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38" s="2" customFormat="1" hidden="1">
      <c r="B29" s="148" t="s">
        <v>37</v>
      </c>
      <c r="C29" s="148"/>
      <c r="D29" s="150" t="s">
        <v>38</v>
      </c>
      <c r="E29" s="150"/>
      <c r="F29" s="150"/>
      <c r="G29" s="150"/>
      <c r="H29" s="150"/>
      <c r="I29" s="58"/>
      <c r="J29" s="58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  <c r="V29" s="62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idden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62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idden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2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idden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9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3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8" hidden="1" customHeight="1">
      <c r="A35" s="1"/>
      <c r="B35" s="154" t="s">
        <v>39</v>
      </c>
      <c r="C35" s="154"/>
      <c r="D35" s="154" t="s">
        <v>58</v>
      </c>
      <c r="E35" s="154"/>
      <c r="F35" s="154"/>
      <c r="G35" s="154"/>
      <c r="H35" s="154"/>
      <c r="I35" s="154"/>
      <c r="J35" s="154" t="s">
        <v>40</v>
      </c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4.5" hidden="1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36.75" hidden="1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62" customFormat="1" ht="38.25" customHeight="1">
      <c r="A38" s="1"/>
      <c r="B38" s="153" t="s">
        <v>53</v>
      </c>
      <c r="C38" s="148"/>
      <c r="D38" s="148"/>
      <c r="E38" s="148"/>
      <c r="F38" s="148"/>
      <c r="G38" s="148"/>
      <c r="H38" s="153" t="s">
        <v>54</v>
      </c>
      <c r="I38" s="153"/>
      <c r="J38" s="153"/>
      <c r="K38" s="153"/>
      <c r="L38" s="153"/>
      <c r="M38" s="153"/>
      <c r="N38" s="155" t="s">
        <v>61</v>
      </c>
      <c r="O38" s="155"/>
      <c r="P38" s="155"/>
      <c r="Q38" s="155"/>
      <c r="R38" s="155"/>
      <c r="S38" s="155"/>
      <c r="T38" s="155"/>
      <c r="U38" s="155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62" customFormat="1">
      <c r="A39" s="1"/>
      <c r="B39" s="39"/>
      <c r="C39" s="55"/>
      <c r="D39" s="55"/>
      <c r="E39" s="56"/>
      <c r="F39" s="56"/>
      <c r="G39" s="56"/>
      <c r="H39" s="57"/>
      <c r="I39" s="58"/>
      <c r="J39" s="58"/>
      <c r="K39" s="3"/>
      <c r="L39" s="3"/>
      <c r="M39" s="3"/>
      <c r="N39" s="3"/>
      <c r="O39" s="3"/>
      <c r="P39" s="3"/>
      <c r="Q39" s="3"/>
      <c r="R39" s="3"/>
      <c r="S39" s="3"/>
      <c r="T39" s="3"/>
      <c r="U39" s="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62" customFormat="1">
      <c r="A40" s="1"/>
      <c r="B40" s="148" t="s">
        <v>37</v>
      </c>
      <c r="C40" s="148"/>
      <c r="D40" s="150" t="s">
        <v>38</v>
      </c>
      <c r="E40" s="150"/>
      <c r="F40" s="150"/>
      <c r="G40" s="150"/>
      <c r="H40" s="150"/>
      <c r="I40" s="58"/>
      <c r="J40" s="58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62" customForma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6" spans="1:38" s="62" customFormat="1">
      <c r="A46" s="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 t="s">
        <v>62</v>
      </c>
      <c r="O46" s="121"/>
      <c r="P46" s="121"/>
      <c r="Q46" s="121"/>
      <c r="R46" s="121"/>
      <c r="S46" s="121"/>
      <c r="T46" s="121"/>
      <c r="U46" s="12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</sheetData>
  <sheetProtection formatCells="0" formatColumns="0" formatRows="0" insertColumns="0" insertRows="0" insertHyperlinks="0" deleteColumns="0" deleteRows="0" sort="0" autoFilter="0" pivotTables="0"/>
  <autoFilter ref="A9:AL18">
    <filterColumn colId="3" showButton="0"/>
    <filterColumn colId="12"/>
  </autoFilter>
  <mergeCells count="61">
    <mergeCell ref="B40:C40"/>
    <mergeCell ref="D40:H40"/>
    <mergeCell ref="B46:D46"/>
    <mergeCell ref="E46:G46"/>
    <mergeCell ref="H46:M46"/>
    <mergeCell ref="N46:U46"/>
    <mergeCell ref="B35:C35"/>
    <mergeCell ref="D35:I35"/>
    <mergeCell ref="J35:T35"/>
    <mergeCell ref="B38:G38"/>
    <mergeCell ref="H38:M38"/>
    <mergeCell ref="N38:U38"/>
    <mergeCell ref="G23:O23"/>
    <mergeCell ref="J25:T25"/>
    <mergeCell ref="J26:T26"/>
    <mergeCell ref="B27:H27"/>
    <mergeCell ref="J27:T27"/>
    <mergeCell ref="B29:C29"/>
    <mergeCell ref="D29:H29"/>
    <mergeCell ref="T8:T10"/>
    <mergeCell ref="U8:U10"/>
    <mergeCell ref="B10:G10"/>
    <mergeCell ref="B20:C20"/>
    <mergeCell ref="G21:O21"/>
    <mergeCell ref="G22:O2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18">
    <cfRule type="cellIs" dxfId="6" priority="26" operator="greaterThan">
      <formula>10</formula>
    </cfRule>
  </conditionalFormatting>
  <conditionalFormatting sqref="C1:C1048576">
    <cfRule type="duplicateValues" dxfId="5" priority="25"/>
  </conditionalFormatting>
  <conditionalFormatting sqref="C11:C13">
    <cfRule type="duplicateValues" dxfId="4" priority="24"/>
  </conditionalFormatting>
  <conditionalFormatting sqref="C11:C18">
    <cfRule type="duplicateValues" dxfId="3" priority="3"/>
  </conditionalFormatting>
  <conditionalFormatting sqref="C11:C15">
    <cfRule type="duplicateValues" dxfId="2" priority="2"/>
  </conditionalFormatting>
  <conditionalFormatting sqref="C16:C18">
    <cfRule type="duplicateValues" dxfId="1" priority="1"/>
  </conditionalFormatting>
  <conditionalFormatting sqref="C14:C18">
    <cfRule type="duplicateValues" dxfId="0" priority="32"/>
  </conditionalFormatting>
  <dataValidations count="1">
    <dataValidation allowBlank="1" showInputMessage="1" showErrorMessage="1" errorTitle="Không xóa dữ liệu" error="Không xóa dữ liệu" prompt="Không xóa dữ liệu" sqref="D23 AL3:AL9 W5:AK9 X3:AK4 V11:W1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4"/>
  <sheetViews>
    <sheetView tabSelected="1" workbookViewId="0">
      <pane ySplit="4" topLeftCell="A5" activePane="bottomLeft" state="frozen"/>
      <selection activeCell="A6" sqref="A6:XFD6"/>
      <selection pane="bottomLeft" activeCell="A46" sqref="A11:XFD46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671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662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36</v>
      </c>
      <c r="Z9" s="63">
        <f>COUNTIF($S$10:$S$106,"Khiển trách")</f>
        <v>0</v>
      </c>
      <c r="AA9" s="63">
        <f>COUNTIF($S$10:$S$106,"Cảnh cáo")</f>
        <v>0</v>
      </c>
      <c r="AB9" s="63">
        <f>COUNTIF($S$10:$S$106,"Đình chỉ thi")</f>
        <v>0</v>
      </c>
      <c r="AC9" s="70">
        <f>+($Z$9+$AA$9+$AB$9)/$Y$9*100%</f>
        <v>0</v>
      </c>
      <c r="AD9" s="63">
        <f>SUM(COUNTIF($S$10:$S$104,"Vắng"),COUNTIF($S$10:$S$104,"Vắng có phép"))</f>
        <v>0</v>
      </c>
      <c r="AE9" s="71">
        <f>+$AD$9/$Y$9</f>
        <v>0</v>
      </c>
      <c r="AF9" s="72">
        <f>COUNTIF($V$10:$V$104,"Thi lại")</f>
        <v>0</v>
      </c>
      <c r="AG9" s="71">
        <f>+$AF$9/$Y$9</f>
        <v>0</v>
      </c>
      <c r="AH9" s="72">
        <f>COUNTIF($V$10:$V$105,"Học lại")</f>
        <v>36</v>
      </c>
      <c r="AI9" s="71">
        <f>+$AH$9/$Y$9</f>
        <v>1</v>
      </c>
      <c r="AJ9" s="63">
        <f>COUNTIF($V$11:$V$105,"Đạt")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8.5" customHeight="1">
      <c r="B11" s="15">
        <v>1</v>
      </c>
      <c r="C11" s="27" t="s">
        <v>78</v>
      </c>
      <c r="D11" s="28" t="s">
        <v>79</v>
      </c>
      <c r="E11" s="29" t="s">
        <v>80</v>
      </c>
      <c r="F11" s="30" t="s">
        <v>81</v>
      </c>
      <c r="G11" s="101" t="s">
        <v>82</v>
      </c>
      <c r="H11" s="31">
        <v>9</v>
      </c>
      <c r="I11" s="31">
        <v>7</v>
      </c>
      <c r="J11" s="31">
        <v>8</v>
      </c>
      <c r="K11" s="31" t="s">
        <v>27</v>
      </c>
      <c r="L11" s="38"/>
      <c r="M11" s="38"/>
      <c r="N11" s="38"/>
      <c r="O11" s="38"/>
      <c r="P11" s="33"/>
      <c r="Q11" s="34">
        <v>2.4</v>
      </c>
      <c r="R11" s="35" t="s">
        <v>666</v>
      </c>
      <c r="S11" s="36" t="s">
        <v>667</v>
      </c>
      <c r="T11" s="37" t="s">
        <v>27</v>
      </c>
      <c r="U11" s="93">
        <v>2</v>
      </c>
      <c r="V11" s="91" t="str">
        <f t="shared" ref="V11:V46" si="0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8.5" customHeight="1">
      <c r="B12" s="26">
        <v>2</v>
      </c>
      <c r="C12" s="27" t="s">
        <v>83</v>
      </c>
      <c r="D12" s="28" t="s">
        <v>84</v>
      </c>
      <c r="E12" s="29" t="s">
        <v>85</v>
      </c>
      <c r="F12" s="30" t="s">
        <v>86</v>
      </c>
      <c r="G12" s="101" t="s">
        <v>82</v>
      </c>
      <c r="H12" s="31">
        <v>9</v>
      </c>
      <c r="I12" s="31">
        <v>5</v>
      </c>
      <c r="J12" s="31">
        <v>5</v>
      </c>
      <c r="K12" s="31" t="s">
        <v>27</v>
      </c>
      <c r="L12" s="38"/>
      <c r="M12" s="38"/>
      <c r="N12" s="38"/>
      <c r="O12" s="38"/>
      <c r="P12" s="33"/>
      <c r="Q12" s="34">
        <v>1.9</v>
      </c>
      <c r="R12" s="35" t="s">
        <v>666</v>
      </c>
      <c r="S12" s="36" t="s">
        <v>667</v>
      </c>
      <c r="T12" s="37" t="s">
        <v>27</v>
      </c>
      <c r="U12" s="93">
        <v>2</v>
      </c>
      <c r="V12" s="91" t="str">
        <f t="shared" si="0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8.5" customHeight="1">
      <c r="B13" s="26">
        <v>3</v>
      </c>
      <c r="C13" s="27" t="s">
        <v>87</v>
      </c>
      <c r="D13" s="28" t="s">
        <v>88</v>
      </c>
      <c r="E13" s="29" t="s">
        <v>89</v>
      </c>
      <c r="F13" s="30" t="s">
        <v>90</v>
      </c>
      <c r="G13" s="101" t="s">
        <v>82</v>
      </c>
      <c r="H13" s="31">
        <v>8</v>
      </c>
      <c r="I13" s="31">
        <v>6</v>
      </c>
      <c r="J13" s="31">
        <v>6</v>
      </c>
      <c r="K13" s="31" t="s">
        <v>27</v>
      </c>
      <c r="L13" s="38"/>
      <c r="M13" s="38"/>
      <c r="N13" s="38"/>
      <c r="O13" s="38"/>
      <c r="P13" s="33"/>
      <c r="Q13" s="34">
        <v>2</v>
      </c>
      <c r="R13" s="35" t="s">
        <v>666</v>
      </c>
      <c r="S13" s="36" t="s">
        <v>667</v>
      </c>
      <c r="T13" s="37" t="s">
        <v>27</v>
      </c>
      <c r="U13" s="93">
        <v>2</v>
      </c>
      <c r="V13" s="91" t="str">
        <f t="shared" si="0"/>
        <v>Học lại</v>
      </c>
      <c r="W13" s="74"/>
      <c r="X13" s="75"/>
      <c r="Y13" s="75"/>
      <c r="Z13" s="10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8.5" customHeight="1">
      <c r="B14" s="26">
        <v>4</v>
      </c>
      <c r="C14" s="27" t="s">
        <v>91</v>
      </c>
      <c r="D14" s="28" t="s">
        <v>92</v>
      </c>
      <c r="E14" s="29" t="s">
        <v>93</v>
      </c>
      <c r="F14" s="30" t="s">
        <v>94</v>
      </c>
      <c r="G14" s="101" t="s">
        <v>82</v>
      </c>
      <c r="H14" s="31">
        <v>9</v>
      </c>
      <c r="I14" s="31">
        <v>5</v>
      </c>
      <c r="J14" s="31">
        <v>6</v>
      </c>
      <c r="K14" s="31" t="s">
        <v>27</v>
      </c>
      <c r="L14" s="38"/>
      <c r="M14" s="38"/>
      <c r="N14" s="38"/>
      <c r="O14" s="38"/>
      <c r="P14" s="33"/>
      <c r="Q14" s="34">
        <v>2</v>
      </c>
      <c r="R14" s="35" t="s">
        <v>666</v>
      </c>
      <c r="S14" s="36" t="s">
        <v>667</v>
      </c>
      <c r="T14" s="37" t="s">
        <v>27</v>
      </c>
      <c r="U14" s="93">
        <v>2</v>
      </c>
      <c r="V14" s="91" t="str">
        <f t="shared" si="0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8.5" customHeight="1">
      <c r="B15" s="26">
        <v>5</v>
      </c>
      <c r="C15" s="27" t="s">
        <v>95</v>
      </c>
      <c r="D15" s="28" t="s">
        <v>96</v>
      </c>
      <c r="E15" s="29" t="s">
        <v>97</v>
      </c>
      <c r="F15" s="30" t="s">
        <v>98</v>
      </c>
      <c r="G15" s="101" t="s">
        <v>82</v>
      </c>
      <c r="H15" s="31">
        <v>8</v>
      </c>
      <c r="I15" s="31">
        <v>5</v>
      </c>
      <c r="J15" s="31">
        <v>8</v>
      </c>
      <c r="K15" s="31" t="s">
        <v>27</v>
      </c>
      <c r="L15" s="38"/>
      <c r="M15" s="38"/>
      <c r="N15" s="38"/>
      <c r="O15" s="38"/>
      <c r="P15" s="33"/>
      <c r="Q15" s="34">
        <v>2.1</v>
      </c>
      <c r="R15" s="35" t="s">
        <v>666</v>
      </c>
      <c r="S15" s="36" t="s">
        <v>667</v>
      </c>
      <c r="T15" s="37" t="s">
        <v>27</v>
      </c>
      <c r="U15" s="93">
        <v>2</v>
      </c>
      <c r="V15" s="91" t="str">
        <f t="shared" si="0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8.5" customHeight="1">
      <c r="B16" s="26">
        <v>6</v>
      </c>
      <c r="C16" s="27" t="s">
        <v>103</v>
      </c>
      <c r="D16" s="28" t="s">
        <v>104</v>
      </c>
      <c r="E16" s="29" t="s">
        <v>105</v>
      </c>
      <c r="F16" s="30" t="s">
        <v>106</v>
      </c>
      <c r="G16" s="101" t="s">
        <v>82</v>
      </c>
      <c r="H16" s="31">
        <v>9</v>
      </c>
      <c r="I16" s="31">
        <v>5</v>
      </c>
      <c r="J16" s="31">
        <v>5</v>
      </c>
      <c r="K16" s="31" t="s">
        <v>27</v>
      </c>
      <c r="L16" s="38"/>
      <c r="M16" s="38"/>
      <c r="N16" s="38"/>
      <c r="O16" s="38"/>
      <c r="P16" s="33"/>
      <c r="Q16" s="34">
        <v>1.9</v>
      </c>
      <c r="R16" s="35" t="s">
        <v>666</v>
      </c>
      <c r="S16" s="36" t="s">
        <v>667</v>
      </c>
      <c r="T16" s="37" t="s">
        <v>27</v>
      </c>
      <c r="U16" s="93">
        <v>2</v>
      </c>
      <c r="V16" s="91" t="str">
        <f t="shared" si="0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8.5" customHeight="1">
      <c r="B17" s="26">
        <v>7</v>
      </c>
      <c r="C17" s="27" t="s">
        <v>99</v>
      </c>
      <c r="D17" s="28" t="s">
        <v>100</v>
      </c>
      <c r="E17" s="29" t="s">
        <v>101</v>
      </c>
      <c r="F17" s="30" t="s">
        <v>102</v>
      </c>
      <c r="G17" s="101" t="s">
        <v>82</v>
      </c>
      <c r="H17" s="31">
        <v>9</v>
      </c>
      <c r="I17" s="31">
        <v>9</v>
      </c>
      <c r="J17" s="31">
        <v>6</v>
      </c>
      <c r="K17" s="31" t="s">
        <v>27</v>
      </c>
      <c r="L17" s="38"/>
      <c r="M17" s="38"/>
      <c r="N17" s="38"/>
      <c r="O17" s="38"/>
      <c r="P17" s="33"/>
      <c r="Q17" s="34">
        <v>2.4</v>
      </c>
      <c r="R17" s="35" t="s">
        <v>666</v>
      </c>
      <c r="S17" s="36" t="s">
        <v>667</v>
      </c>
      <c r="T17" s="37" t="s">
        <v>27</v>
      </c>
      <c r="U17" s="93">
        <v>2</v>
      </c>
      <c r="V17" s="91" t="str">
        <f t="shared" si="0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8.5" customHeight="1">
      <c r="B18" s="26">
        <v>8</v>
      </c>
      <c r="C18" s="27" t="s">
        <v>107</v>
      </c>
      <c r="D18" s="28" t="s">
        <v>108</v>
      </c>
      <c r="E18" s="29" t="s">
        <v>109</v>
      </c>
      <c r="F18" s="30" t="s">
        <v>110</v>
      </c>
      <c r="G18" s="101" t="s">
        <v>111</v>
      </c>
      <c r="H18" s="31">
        <v>9</v>
      </c>
      <c r="I18" s="31">
        <v>5</v>
      </c>
      <c r="J18" s="31">
        <v>4</v>
      </c>
      <c r="K18" s="31" t="s">
        <v>27</v>
      </c>
      <c r="L18" s="38"/>
      <c r="M18" s="38"/>
      <c r="N18" s="38"/>
      <c r="O18" s="38"/>
      <c r="P18" s="33"/>
      <c r="Q18" s="34">
        <v>1.8</v>
      </c>
      <c r="R18" s="35" t="s">
        <v>666</v>
      </c>
      <c r="S18" s="36" t="s">
        <v>667</v>
      </c>
      <c r="T18" s="37" t="s">
        <v>27</v>
      </c>
      <c r="U18" s="93">
        <v>2</v>
      </c>
      <c r="V18" s="91" t="str">
        <f t="shared" si="0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8.5" customHeight="1">
      <c r="B19" s="26">
        <v>9</v>
      </c>
      <c r="C19" s="27" t="s">
        <v>112</v>
      </c>
      <c r="D19" s="28" t="s">
        <v>100</v>
      </c>
      <c r="E19" s="29" t="s">
        <v>113</v>
      </c>
      <c r="F19" s="30" t="s">
        <v>114</v>
      </c>
      <c r="G19" s="101" t="s">
        <v>111</v>
      </c>
      <c r="H19" s="31">
        <v>7</v>
      </c>
      <c r="I19" s="31">
        <v>8</v>
      </c>
      <c r="J19" s="31">
        <v>6</v>
      </c>
      <c r="K19" s="31" t="s">
        <v>27</v>
      </c>
      <c r="L19" s="38"/>
      <c r="M19" s="38"/>
      <c r="N19" s="38"/>
      <c r="O19" s="38"/>
      <c r="P19" s="33"/>
      <c r="Q19" s="34">
        <v>2.1</v>
      </c>
      <c r="R19" s="35" t="s">
        <v>666</v>
      </c>
      <c r="S19" s="36" t="s">
        <v>667</v>
      </c>
      <c r="T19" s="37" t="s">
        <v>27</v>
      </c>
      <c r="U19" s="93">
        <v>2</v>
      </c>
      <c r="V19" s="91" t="str">
        <f t="shared" si="0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8.5" customHeight="1">
      <c r="B20" s="26">
        <v>10</v>
      </c>
      <c r="C20" s="27" t="s">
        <v>115</v>
      </c>
      <c r="D20" s="28" t="s">
        <v>116</v>
      </c>
      <c r="E20" s="29" t="s">
        <v>93</v>
      </c>
      <c r="F20" s="30" t="s">
        <v>117</v>
      </c>
      <c r="G20" s="101" t="s">
        <v>111</v>
      </c>
      <c r="H20" s="31">
        <v>8</v>
      </c>
      <c r="I20" s="31">
        <v>5</v>
      </c>
      <c r="J20" s="31">
        <v>5</v>
      </c>
      <c r="K20" s="31" t="s">
        <v>27</v>
      </c>
      <c r="L20" s="38"/>
      <c r="M20" s="38"/>
      <c r="N20" s="38"/>
      <c r="O20" s="38"/>
      <c r="P20" s="33"/>
      <c r="Q20" s="34">
        <v>1.8</v>
      </c>
      <c r="R20" s="35" t="s">
        <v>666</v>
      </c>
      <c r="S20" s="36" t="s">
        <v>667</v>
      </c>
      <c r="T20" s="37" t="s">
        <v>27</v>
      </c>
      <c r="U20" s="93">
        <v>2</v>
      </c>
      <c r="V20" s="91" t="str">
        <f t="shared" si="0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8.5" customHeight="1">
      <c r="B21" s="26">
        <v>11</v>
      </c>
      <c r="C21" s="27" t="s">
        <v>118</v>
      </c>
      <c r="D21" s="28" t="s">
        <v>119</v>
      </c>
      <c r="E21" s="29" t="s">
        <v>120</v>
      </c>
      <c r="F21" s="30" t="s">
        <v>121</v>
      </c>
      <c r="G21" s="101" t="s">
        <v>111</v>
      </c>
      <c r="H21" s="31">
        <v>10</v>
      </c>
      <c r="I21" s="31">
        <v>5</v>
      </c>
      <c r="J21" s="31">
        <v>5</v>
      </c>
      <c r="K21" s="31" t="s">
        <v>27</v>
      </c>
      <c r="L21" s="38"/>
      <c r="M21" s="38"/>
      <c r="N21" s="38"/>
      <c r="O21" s="38"/>
      <c r="P21" s="33"/>
      <c r="Q21" s="34">
        <v>2</v>
      </c>
      <c r="R21" s="35" t="s">
        <v>666</v>
      </c>
      <c r="S21" s="36" t="s">
        <v>667</v>
      </c>
      <c r="T21" s="37" t="s">
        <v>27</v>
      </c>
      <c r="U21" s="93">
        <v>2</v>
      </c>
      <c r="V21" s="91" t="str">
        <f t="shared" si="0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8.5" customHeight="1">
      <c r="B22" s="26">
        <v>12</v>
      </c>
      <c r="C22" s="27" t="s">
        <v>122</v>
      </c>
      <c r="D22" s="28" t="s">
        <v>123</v>
      </c>
      <c r="E22" s="29" t="s">
        <v>124</v>
      </c>
      <c r="F22" s="30" t="s">
        <v>125</v>
      </c>
      <c r="G22" s="101" t="s">
        <v>111</v>
      </c>
      <c r="H22" s="31">
        <v>8</v>
      </c>
      <c r="I22" s="31">
        <v>9</v>
      </c>
      <c r="J22" s="31">
        <v>5</v>
      </c>
      <c r="K22" s="31" t="s">
        <v>27</v>
      </c>
      <c r="L22" s="38"/>
      <c r="M22" s="38"/>
      <c r="N22" s="38"/>
      <c r="O22" s="38"/>
      <c r="P22" s="33"/>
      <c r="Q22" s="34">
        <v>2.2000000000000002</v>
      </c>
      <c r="R22" s="35" t="s">
        <v>666</v>
      </c>
      <c r="S22" s="36" t="s">
        <v>667</v>
      </c>
      <c r="T22" s="37" t="s">
        <v>27</v>
      </c>
      <c r="U22" s="93">
        <v>2</v>
      </c>
      <c r="V22" s="91" t="str">
        <f t="shared" si="0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8.5" customHeight="1">
      <c r="B23" s="26">
        <v>13</v>
      </c>
      <c r="C23" s="27" t="s">
        <v>126</v>
      </c>
      <c r="D23" s="28" t="s">
        <v>100</v>
      </c>
      <c r="E23" s="29" t="s">
        <v>127</v>
      </c>
      <c r="F23" s="30" t="s">
        <v>128</v>
      </c>
      <c r="G23" s="101" t="s">
        <v>111</v>
      </c>
      <c r="H23" s="31">
        <v>8</v>
      </c>
      <c r="I23" s="31">
        <v>5</v>
      </c>
      <c r="J23" s="31">
        <v>5</v>
      </c>
      <c r="K23" s="31" t="s">
        <v>27</v>
      </c>
      <c r="L23" s="38"/>
      <c r="M23" s="38"/>
      <c r="N23" s="38"/>
      <c r="O23" s="38"/>
      <c r="P23" s="33"/>
      <c r="Q23" s="34">
        <v>1.8</v>
      </c>
      <c r="R23" s="35" t="s">
        <v>666</v>
      </c>
      <c r="S23" s="36" t="s">
        <v>667</v>
      </c>
      <c r="T23" s="37" t="s">
        <v>27</v>
      </c>
      <c r="U23" s="93">
        <v>2</v>
      </c>
      <c r="V23" s="91" t="str">
        <f t="shared" si="0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8.5" customHeight="1">
      <c r="B24" s="26">
        <v>14</v>
      </c>
      <c r="C24" s="27" t="s">
        <v>213</v>
      </c>
      <c r="D24" s="28" t="s">
        <v>214</v>
      </c>
      <c r="E24" s="29" t="s">
        <v>215</v>
      </c>
      <c r="F24" s="30">
        <v>35468</v>
      </c>
      <c r="G24" s="101" t="s">
        <v>216</v>
      </c>
      <c r="H24" s="31">
        <v>9</v>
      </c>
      <c r="I24" s="31">
        <v>8</v>
      </c>
      <c r="J24" s="31">
        <v>5</v>
      </c>
      <c r="K24" s="31" t="s">
        <v>27</v>
      </c>
      <c r="L24" s="38"/>
      <c r="M24" s="38"/>
      <c r="N24" s="38"/>
      <c r="O24" s="38"/>
      <c r="P24" s="33"/>
      <c r="Q24" s="34">
        <v>2.2000000000000002</v>
      </c>
      <c r="R24" s="35" t="s">
        <v>666</v>
      </c>
      <c r="S24" s="36" t="s">
        <v>667</v>
      </c>
      <c r="T24" s="37" t="s">
        <v>27</v>
      </c>
      <c r="U24" s="93">
        <v>4</v>
      </c>
      <c r="V24" s="91" t="str">
        <f t="shared" si="0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8.5" customHeight="1">
      <c r="B25" s="26">
        <v>15</v>
      </c>
      <c r="C25" s="27" t="s">
        <v>220</v>
      </c>
      <c r="D25" s="28" t="s">
        <v>221</v>
      </c>
      <c r="E25" s="29" t="s">
        <v>222</v>
      </c>
      <c r="F25" s="30">
        <v>36028</v>
      </c>
      <c r="G25" s="101" t="s">
        <v>216</v>
      </c>
      <c r="H25" s="31">
        <v>9</v>
      </c>
      <c r="I25" s="31">
        <v>7</v>
      </c>
      <c r="J25" s="31">
        <v>5</v>
      </c>
      <c r="K25" s="31" t="s">
        <v>27</v>
      </c>
      <c r="L25" s="38"/>
      <c r="M25" s="38"/>
      <c r="N25" s="38"/>
      <c r="O25" s="38"/>
      <c r="P25" s="33"/>
      <c r="Q25" s="34">
        <v>2.1</v>
      </c>
      <c r="R25" s="35" t="s">
        <v>666</v>
      </c>
      <c r="S25" s="36" t="s">
        <v>667</v>
      </c>
      <c r="T25" s="37" t="s">
        <v>27</v>
      </c>
      <c r="U25" s="93">
        <v>4</v>
      </c>
      <c r="V25" s="91" t="str">
        <f t="shared" si="0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8.5" customHeight="1">
      <c r="B26" s="26">
        <v>16</v>
      </c>
      <c r="C26" s="27" t="s">
        <v>217</v>
      </c>
      <c r="D26" s="28" t="s">
        <v>218</v>
      </c>
      <c r="E26" s="29" t="s">
        <v>219</v>
      </c>
      <c r="F26" s="30">
        <v>35858</v>
      </c>
      <c r="G26" s="101" t="s">
        <v>216</v>
      </c>
      <c r="H26" s="31">
        <v>8</v>
      </c>
      <c r="I26" s="31">
        <v>7</v>
      </c>
      <c r="J26" s="31">
        <v>7</v>
      </c>
      <c r="K26" s="31" t="s">
        <v>27</v>
      </c>
      <c r="L26" s="38"/>
      <c r="M26" s="38"/>
      <c r="N26" s="38"/>
      <c r="O26" s="38"/>
      <c r="P26" s="33"/>
      <c r="Q26" s="34">
        <v>2.2000000000000002</v>
      </c>
      <c r="R26" s="35" t="s">
        <v>666</v>
      </c>
      <c r="S26" s="36" t="s">
        <v>667</v>
      </c>
      <c r="T26" s="37" t="s">
        <v>27</v>
      </c>
      <c r="U26" s="93">
        <v>4</v>
      </c>
      <c r="V26" s="91" t="str">
        <f t="shared" si="0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8.5" customHeight="1">
      <c r="B27" s="26">
        <v>17</v>
      </c>
      <c r="C27" s="27" t="s">
        <v>223</v>
      </c>
      <c r="D27" s="28" t="s">
        <v>224</v>
      </c>
      <c r="E27" s="29" t="s">
        <v>225</v>
      </c>
      <c r="F27" s="30">
        <v>35861</v>
      </c>
      <c r="G27" s="101" t="s">
        <v>216</v>
      </c>
      <c r="H27" s="31">
        <v>9</v>
      </c>
      <c r="I27" s="31">
        <v>7</v>
      </c>
      <c r="J27" s="31">
        <v>5</v>
      </c>
      <c r="K27" s="31" t="s">
        <v>27</v>
      </c>
      <c r="L27" s="38"/>
      <c r="M27" s="38"/>
      <c r="N27" s="38"/>
      <c r="O27" s="38"/>
      <c r="P27" s="33"/>
      <c r="Q27" s="34">
        <v>2.1</v>
      </c>
      <c r="R27" s="35" t="s">
        <v>666</v>
      </c>
      <c r="S27" s="36" t="s">
        <v>667</v>
      </c>
      <c r="T27" s="37" t="s">
        <v>27</v>
      </c>
      <c r="U27" s="93">
        <v>4</v>
      </c>
      <c r="V27" s="91" t="str">
        <f t="shared" si="0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8.5" customHeight="1">
      <c r="B28" s="26">
        <v>18</v>
      </c>
      <c r="C28" s="27" t="s">
        <v>226</v>
      </c>
      <c r="D28" s="28" t="s">
        <v>227</v>
      </c>
      <c r="E28" s="29" t="s">
        <v>228</v>
      </c>
      <c r="F28" s="30">
        <v>36023</v>
      </c>
      <c r="G28" s="101" t="s">
        <v>216</v>
      </c>
      <c r="H28" s="31">
        <v>9</v>
      </c>
      <c r="I28" s="31">
        <v>8</v>
      </c>
      <c r="J28" s="31">
        <v>8</v>
      </c>
      <c r="K28" s="31" t="s">
        <v>27</v>
      </c>
      <c r="L28" s="38"/>
      <c r="M28" s="38"/>
      <c r="N28" s="38"/>
      <c r="O28" s="38"/>
      <c r="P28" s="33"/>
      <c r="Q28" s="34">
        <v>2.5</v>
      </c>
      <c r="R28" s="35" t="s">
        <v>666</v>
      </c>
      <c r="S28" s="36" t="s">
        <v>667</v>
      </c>
      <c r="T28" s="37" t="s">
        <v>27</v>
      </c>
      <c r="U28" s="93">
        <v>4</v>
      </c>
      <c r="V28" s="91" t="str">
        <f t="shared" si="0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8.5" customHeight="1">
      <c r="B29" s="26">
        <v>19</v>
      </c>
      <c r="C29" s="27" t="s">
        <v>229</v>
      </c>
      <c r="D29" s="28" t="s">
        <v>230</v>
      </c>
      <c r="E29" s="29" t="s">
        <v>231</v>
      </c>
      <c r="F29" s="30">
        <v>35842</v>
      </c>
      <c r="G29" s="101" t="s">
        <v>216</v>
      </c>
      <c r="H29" s="31">
        <v>8</v>
      </c>
      <c r="I29" s="31">
        <v>8</v>
      </c>
      <c r="J29" s="31">
        <v>7</v>
      </c>
      <c r="K29" s="31" t="s">
        <v>27</v>
      </c>
      <c r="L29" s="38"/>
      <c r="M29" s="38"/>
      <c r="N29" s="38"/>
      <c r="O29" s="38"/>
      <c r="P29" s="33"/>
      <c r="Q29" s="34">
        <v>2.2999999999999998</v>
      </c>
      <c r="R29" s="35" t="s">
        <v>666</v>
      </c>
      <c r="S29" s="36" t="s">
        <v>667</v>
      </c>
      <c r="T29" s="37" t="s">
        <v>27</v>
      </c>
      <c r="U29" s="93">
        <v>4</v>
      </c>
      <c r="V29" s="91" t="str">
        <f t="shared" si="0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8.5" customHeight="1">
      <c r="B30" s="26">
        <v>20</v>
      </c>
      <c r="C30" s="27" t="s">
        <v>232</v>
      </c>
      <c r="D30" s="28" t="s">
        <v>233</v>
      </c>
      <c r="E30" s="29" t="s">
        <v>234</v>
      </c>
      <c r="F30" s="30">
        <v>35909</v>
      </c>
      <c r="G30" s="101" t="s">
        <v>235</v>
      </c>
      <c r="H30" s="31">
        <v>9</v>
      </c>
      <c r="I30" s="31">
        <v>7</v>
      </c>
      <c r="J30" s="31">
        <v>5</v>
      </c>
      <c r="K30" s="31" t="s">
        <v>27</v>
      </c>
      <c r="L30" s="38"/>
      <c r="M30" s="38"/>
      <c r="N30" s="38"/>
      <c r="O30" s="38"/>
      <c r="P30" s="33"/>
      <c r="Q30" s="34">
        <v>2.1</v>
      </c>
      <c r="R30" s="35" t="s">
        <v>666</v>
      </c>
      <c r="S30" s="36" t="s">
        <v>667</v>
      </c>
      <c r="T30" s="37" t="s">
        <v>27</v>
      </c>
      <c r="U30" s="93">
        <v>4</v>
      </c>
      <c r="V30" s="91" t="str">
        <f t="shared" si="0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8.5" customHeight="1">
      <c r="B31" s="26">
        <v>21</v>
      </c>
      <c r="C31" s="27" t="s">
        <v>236</v>
      </c>
      <c r="D31" s="28" t="s">
        <v>237</v>
      </c>
      <c r="E31" s="29" t="s">
        <v>238</v>
      </c>
      <c r="F31" s="30">
        <v>35836</v>
      </c>
      <c r="G31" s="101" t="s">
        <v>235</v>
      </c>
      <c r="H31" s="31">
        <v>9</v>
      </c>
      <c r="I31" s="31">
        <v>8</v>
      </c>
      <c r="J31" s="31">
        <v>5</v>
      </c>
      <c r="K31" s="31" t="s">
        <v>27</v>
      </c>
      <c r="L31" s="38"/>
      <c r="M31" s="38"/>
      <c r="N31" s="38"/>
      <c r="O31" s="38"/>
      <c r="P31" s="33"/>
      <c r="Q31" s="34">
        <v>2.2000000000000002</v>
      </c>
      <c r="R31" s="35" t="s">
        <v>666</v>
      </c>
      <c r="S31" s="36" t="s">
        <v>667</v>
      </c>
      <c r="T31" s="37" t="s">
        <v>27</v>
      </c>
      <c r="U31" s="93">
        <v>4</v>
      </c>
      <c r="V31" s="91" t="str">
        <f t="shared" si="0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8.5" customHeight="1">
      <c r="B32" s="26">
        <v>22</v>
      </c>
      <c r="C32" s="27" t="s">
        <v>239</v>
      </c>
      <c r="D32" s="28" t="s">
        <v>240</v>
      </c>
      <c r="E32" s="29" t="s">
        <v>241</v>
      </c>
      <c r="F32" s="30">
        <v>35979</v>
      </c>
      <c r="G32" s="101" t="s">
        <v>235</v>
      </c>
      <c r="H32" s="31">
        <v>8</v>
      </c>
      <c r="I32" s="31">
        <v>6</v>
      </c>
      <c r="J32" s="31">
        <v>6</v>
      </c>
      <c r="K32" s="31" t="s">
        <v>27</v>
      </c>
      <c r="L32" s="38"/>
      <c r="M32" s="38"/>
      <c r="N32" s="38"/>
      <c r="O32" s="38"/>
      <c r="P32" s="33"/>
      <c r="Q32" s="34">
        <v>2</v>
      </c>
      <c r="R32" s="35" t="s">
        <v>666</v>
      </c>
      <c r="S32" s="36" t="s">
        <v>667</v>
      </c>
      <c r="T32" s="37" t="s">
        <v>27</v>
      </c>
      <c r="U32" s="93">
        <v>4</v>
      </c>
      <c r="V32" s="91" t="str">
        <f t="shared" si="0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8.5" customHeight="1">
      <c r="B33" s="26">
        <v>23</v>
      </c>
      <c r="C33" s="27" t="s">
        <v>242</v>
      </c>
      <c r="D33" s="28" t="s">
        <v>243</v>
      </c>
      <c r="E33" s="29" t="s">
        <v>244</v>
      </c>
      <c r="F33" s="30">
        <v>36001</v>
      </c>
      <c r="G33" s="101" t="s">
        <v>235</v>
      </c>
      <c r="H33" s="31">
        <v>9</v>
      </c>
      <c r="I33" s="31">
        <v>7</v>
      </c>
      <c r="J33" s="31">
        <v>7</v>
      </c>
      <c r="K33" s="31" t="s">
        <v>27</v>
      </c>
      <c r="L33" s="38"/>
      <c r="M33" s="38"/>
      <c r="N33" s="38"/>
      <c r="O33" s="38"/>
      <c r="P33" s="33"/>
      <c r="Q33" s="34">
        <v>2.2999999999999998</v>
      </c>
      <c r="R33" s="35" t="s">
        <v>666</v>
      </c>
      <c r="S33" s="36" t="s">
        <v>667</v>
      </c>
      <c r="T33" s="37" t="s">
        <v>27</v>
      </c>
      <c r="U33" s="93">
        <v>4</v>
      </c>
      <c r="V33" s="91" t="str">
        <f t="shared" si="0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8.5" customHeight="1">
      <c r="B34" s="26">
        <v>24</v>
      </c>
      <c r="C34" s="27" t="s">
        <v>245</v>
      </c>
      <c r="D34" s="28" t="s">
        <v>246</v>
      </c>
      <c r="E34" s="29" t="s">
        <v>247</v>
      </c>
      <c r="F34" s="30">
        <v>36037</v>
      </c>
      <c r="G34" s="101" t="s">
        <v>235</v>
      </c>
      <c r="H34" s="31">
        <v>9</v>
      </c>
      <c r="I34" s="31">
        <v>8</v>
      </c>
      <c r="J34" s="31">
        <v>8</v>
      </c>
      <c r="K34" s="31" t="s">
        <v>27</v>
      </c>
      <c r="L34" s="38"/>
      <c r="M34" s="38"/>
      <c r="N34" s="38"/>
      <c r="O34" s="38"/>
      <c r="P34" s="33"/>
      <c r="Q34" s="34">
        <v>2.5</v>
      </c>
      <c r="R34" s="35" t="s">
        <v>666</v>
      </c>
      <c r="S34" s="36" t="s">
        <v>667</v>
      </c>
      <c r="T34" s="37" t="s">
        <v>27</v>
      </c>
      <c r="U34" s="93">
        <v>4</v>
      </c>
      <c r="V34" s="91" t="str">
        <f t="shared" si="0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8.5" customHeight="1">
      <c r="B35" s="26">
        <v>25</v>
      </c>
      <c r="C35" s="27" t="s">
        <v>251</v>
      </c>
      <c r="D35" s="28" t="s">
        <v>252</v>
      </c>
      <c r="E35" s="29" t="s">
        <v>253</v>
      </c>
      <c r="F35" s="30">
        <v>35889</v>
      </c>
      <c r="G35" s="101" t="s">
        <v>235</v>
      </c>
      <c r="H35" s="31">
        <v>8</v>
      </c>
      <c r="I35" s="31">
        <v>7</v>
      </c>
      <c r="J35" s="94">
        <v>7</v>
      </c>
      <c r="K35" s="31" t="s">
        <v>27</v>
      </c>
      <c r="L35" s="38"/>
      <c r="M35" s="38"/>
      <c r="N35" s="38"/>
      <c r="O35" s="38"/>
      <c r="P35" s="33"/>
      <c r="Q35" s="34">
        <v>2.2000000000000002</v>
      </c>
      <c r="R35" s="35" t="s">
        <v>666</v>
      </c>
      <c r="S35" s="36" t="s">
        <v>667</v>
      </c>
      <c r="T35" s="37" t="s">
        <v>27</v>
      </c>
      <c r="U35" s="93">
        <v>4</v>
      </c>
      <c r="V35" s="91" t="str">
        <f t="shared" si="0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8.5" customHeight="1">
      <c r="B36" s="26">
        <v>26</v>
      </c>
      <c r="C36" s="27" t="s">
        <v>248</v>
      </c>
      <c r="D36" s="28" t="s">
        <v>249</v>
      </c>
      <c r="E36" s="29" t="s">
        <v>250</v>
      </c>
      <c r="F36" s="30">
        <v>35823</v>
      </c>
      <c r="G36" s="101" t="s">
        <v>235</v>
      </c>
      <c r="H36" s="31">
        <v>9</v>
      </c>
      <c r="I36" s="31">
        <v>7</v>
      </c>
      <c r="J36" s="31">
        <v>5</v>
      </c>
      <c r="K36" s="31" t="s">
        <v>27</v>
      </c>
      <c r="L36" s="38"/>
      <c r="M36" s="38"/>
      <c r="N36" s="38"/>
      <c r="O36" s="38"/>
      <c r="P36" s="33"/>
      <c r="Q36" s="34">
        <v>2.1</v>
      </c>
      <c r="R36" s="35" t="s">
        <v>666</v>
      </c>
      <c r="S36" s="36" t="s">
        <v>667</v>
      </c>
      <c r="T36" s="37" t="s">
        <v>27</v>
      </c>
      <c r="U36" s="93">
        <v>4</v>
      </c>
      <c r="V36" s="91" t="str">
        <f t="shared" si="0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8.5" customHeight="1">
      <c r="B37" s="26">
        <v>27</v>
      </c>
      <c r="C37" s="27" t="s">
        <v>254</v>
      </c>
      <c r="D37" s="28" t="s">
        <v>255</v>
      </c>
      <c r="E37" s="29" t="s">
        <v>256</v>
      </c>
      <c r="F37" s="30">
        <v>36141</v>
      </c>
      <c r="G37" s="101" t="s">
        <v>235</v>
      </c>
      <c r="H37" s="31">
        <v>9</v>
      </c>
      <c r="I37" s="31">
        <v>7</v>
      </c>
      <c r="J37" s="31">
        <v>8</v>
      </c>
      <c r="K37" s="31" t="s">
        <v>27</v>
      </c>
      <c r="L37" s="38"/>
      <c r="M37" s="38"/>
      <c r="N37" s="38"/>
      <c r="O37" s="38"/>
      <c r="P37" s="33"/>
      <c r="Q37" s="34">
        <v>2.4</v>
      </c>
      <c r="R37" s="35" t="s">
        <v>666</v>
      </c>
      <c r="S37" s="36" t="s">
        <v>667</v>
      </c>
      <c r="T37" s="37" t="s">
        <v>27</v>
      </c>
      <c r="U37" s="93">
        <v>4</v>
      </c>
      <c r="V37" s="91" t="str">
        <f t="shared" si="0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8.5" customHeight="1">
      <c r="B38" s="26">
        <v>28</v>
      </c>
      <c r="C38" s="27" t="s">
        <v>257</v>
      </c>
      <c r="D38" s="28" t="s">
        <v>100</v>
      </c>
      <c r="E38" s="29" t="s">
        <v>143</v>
      </c>
      <c r="F38" s="30" t="s">
        <v>258</v>
      </c>
      <c r="G38" s="101" t="s">
        <v>259</v>
      </c>
      <c r="H38" s="31">
        <v>10</v>
      </c>
      <c r="I38" s="31">
        <v>7</v>
      </c>
      <c r="J38" s="31">
        <v>6</v>
      </c>
      <c r="K38" s="31" t="s">
        <v>27</v>
      </c>
      <c r="L38" s="38"/>
      <c r="M38" s="38"/>
      <c r="N38" s="38"/>
      <c r="O38" s="38"/>
      <c r="P38" s="33"/>
      <c r="Q38" s="34">
        <v>2.2999999999999998</v>
      </c>
      <c r="R38" s="35" t="s">
        <v>666</v>
      </c>
      <c r="S38" s="36" t="s">
        <v>667</v>
      </c>
      <c r="T38" s="37" t="s">
        <v>27</v>
      </c>
      <c r="U38" s="93">
        <v>5</v>
      </c>
      <c r="V38" s="91" t="str">
        <f t="shared" si="0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8.5" customHeight="1">
      <c r="B39" s="26">
        <v>29</v>
      </c>
      <c r="C39" s="27" t="s">
        <v>260</v>
      </c>
      <c r="D39" s="28" t="s">
        <v>261</v>
      </c>
      <c r="E39" s="29" t="s">
        <v>262</v>
      </c>
      <c r="F39" s="30" t="s">
        <v>263</v>
      </c>
      <c r="G39" s="101" t="s">
        <v>259</v>
      </c>
      <c r="H39" s="31">
        <v>10</v>
      </c>
      <c r="I39" s="31">
        <v>9</v>
      </c>
      <c r="J39" s="31">
        <v>5</v>
      </c>
      <c r="K39" s="31" t="s">
        <v>27</v>
      </c>
      <c r="L39" s="38"/>
      <c r="M39" s="38"/>
      <c r="N39" s="38"/>
      <c r="O39" s="38"/>
      <c r="P39" s="33"/>
      <c r="Q39" s="34">
        <v>2.4</v>
      </c>
      <c r="R39" s="35" t="s">
        <v>666</v>
      </c>
      <c r="S39" s="36" t="s">
        <v>667</v>
      </c>
      <c r="T39" s="37" t="s">
        <v>27</v>
      </c>
      <c r="U39" s="93">
        <v>5</v>
      </c>
      <c r="V39" s="91" t="str">
        <f t="shared" si="0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8.5" customHeight="1">
      <c r="B40" s="26">
        <v>30</v>
      </c>
      <c r="C40" s="27" t="s">
        <v>264</v>
      </c>
      <c r="D40" s="28" t="s">
        <v>265</v>
      </c>
      <c r="E40" s="29" t="s">
        <v>266</v>
      </c>
      <c r="F40" s="30" t="s">
        <v>267</v>
      </c>
      <c r="G40" s="101" t="s">
        <v>259</v>
      </c>
      <c r="H40" s="31">
        <v>10</v>
      </c>
      <c r="I40" s="31">
        <v>7</v>
      </c>
      <c r="J40" s="31">
        <v>2</v>
      </c>
      <c r="K40" s="31" t="s">
        <v>27</v>
      </c>
      <c r="L40" s="38"/>
      <c r="M40" s="38"/>
      <c r="N40" s="38"/>
      <c r="O40" s="38"/>
      <c r="P40" s="33"/>
      <c r="Q40" s="34">
        <v>1.9</v>
      </c>
      <c r="R40" s="35" t="s">
        <v>666</v>
      </c>
      <c r="S40" s="36" t="s">
        <v>667</v>
      </c>
      <c r="T40" s="37" t="s">
        <v>27</v>
      </c>
      <c r="U40" s="93">
        <v>5</v>
      </c>
      <c r="V40" s="91" t="str">
        <f t="shared" si="0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28.5" customHeight="1">
      <c r="B41" s="26">
        <v>31</v>
      </c>
      <c r="C41" s="27" t="s">
        <v>268</v>
      </c>
      <c r="D41" s="28" t="s">
        <v>269</v>
      </c>
      <c r="E41" s="29" t="s">
        <v>270</v>
      </c>
      <c r="F41" s="30" t="s">
        <v>271</v>
      </c>
      <c r="G41" s="101" t="s">
        <v>259</v>
      </c>
      <c r="H41" s="31">
        <v>8</v>
      </c>
      <c r="I41" s="31">
        <v>8</v>
      </c>
      <c r="J41" s="31">
        <v>7</v>
      </c>
      <c r="K41" s="31" t="s">
        <v>27</v>
      </c>
      <c r="L41" s="38"/>
      <c r="M41" s="38"/>
      <c r="N41" s="38"/>
      <c r="O41" s="38"/>
      <c r="P41" s="33"/>
      <c r="Q41" s="34">
        <v>2.2999999999999998</v>
      </c>
      <c r="R41" s="35" t="s">
        <v>666</v>
      </c>
      <c r="S41" s="36" t="s">
        <v>667</v>
      </c>
      <c r="T41" s="37" t="s">
        <v>27</v>
      </c>
      <c r="U41" s="93">
        <v>5</v>
      </c>
      <c r="V41" s="91" t="str">
        <f t="shared" si="0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28.5" customHeight="1">
      <c r="B42" s="26">
        <v>32</v>
      </c>
      <c r="C42" s="27" t="s">
        <v>272</v>
      </c>
      <c r="D42" s="28" t="s">
        <v>273</v>
      </c>
      <c r="E42" s="29" t="s">
        <v>274</v>
      </c>
      <c r="F42" s="30" t="s">
        <v>275</v>
      </c>
      <c r="G42" s="101" t="s">
        <v>259</v>
      </c>
      <c r="H42" s="31">
        <v>10</v>
      </c>
      <c r="I42" s="31">
        <v>6</v>
      </c>
      <c r="J42" s="31">
        <v>3</v>
      </c>
      <c r="K42" s="31" t="s">
        <v>27</v>
      </c>
      <c r="L42" s="38"/>
      <c r="M42" s="38"/>
      <c r="N42" s="38"/>
      <c r="O42" s="38"/>
      <c r="P42" s="33"/>
      <c r="Q42" s="34">
        <v>1.9</v>
      </c>
      <c r="R42" s="35" t="s">
        <v>666</v>
      </c>
      <c r="S42" s="36" t="s">
        <v>667</v>
      </c>
      <c r="T42" s="37" t="s">
        <v>27</v>
      </c>
      <c r="U42" s="93">
        <v>5</v>
      </c>
      <c r="V42" s="91" t="str">
        <f t="shared" si="0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28.5" customHeight="1">
      <c r="B43" s="26">
        <v>33</v>
      </c>
      <c r="C43" s="27" t="s">
        <v>276</v>
      </c>
      <c r="D43" s="28" t="s">
        <v>277</v>
      </c>
      <c r="E43" s="29" t="s">
        <v>80</v>
      </c>
      <c r="F43" s="30" t="s">
        <v>140</v>
      </c>
      <c r="G43" s="101" t="s">
        <v>278</v>
      </c>
      <c r="H43" s="31">
        <v>10</v>
      </c>
      <c r="I43" s="31">
        <v>6</v>
      </c>
      <c r="J43" s="31">
        <v>5</v>
      </c>
      <c r="K43" s="31" t="s">
        <v>27</v>
      </c>
      <c r="L43" s="38"/>
      <c r="M43" s="38"/>
      <c r="N43" s="38"/>
      <c r="O43" s="38"/>
      <c r="P43" s="33"/>
      <c r="Q43" s="34">
        <v>2.1</v>
      </c>
      <c r="R43" s="35" t="s">
        <v>666</v>
      </c>
      <c r="S43" s="36" t="s">
        <v>667</v>
      </c>
      <c r="T43" s="37" t="s">
        <v>27</v>
      </c>
      <c r="U43" s="93">
        <v>5</v>
      </c>
      <c r="V43" s="91" t="str">
        <f t="shared" si="0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28.5" customHeight="1">
      <c r="B44" s="26">
        <v>34</v>
      </c>
      <c r="C44" s="27" t="s">
        <v>279</v>
      </c>
      <c r="D44" s="28" t="s">
        <v>280</v>
      </c>
      <c r="E44" s="29" t="s">
        <v>281</v>
      </c>
      <c r="F44" s="30" t="s">
        <v>282</v>
      </c>
      <c r="G44" s="101" t="s">
        <v>278</v>
      </c>
      <c r="H44" s="31">
        <v>10</v>
      </c>
      <c r="I44" s="31">
        <v>9</v>
      </c>
      <c r="J44" s="31">
        <v>5</v>
      </c>
      <c r="K44" s="31" t="s">
        <v>27</v>
      </c>
      <c r="L44" s="38"/>
      <c r="M44" s="38"/>
      <c r="N44" s="38"/>
      <c r="O44" s="38"/>
      <c r="P44" s="33"/>
      <c r="Q44" s="34">
        <v>2.4</v>
      </c>
      <c r="R44" s="35" t="s">
        <v>666</v>
      </c>
      <c r="S44" s="36" t="s">
        <v>667</v>
      </c>
      <c r="T44" s="37" t="s">
        <v>27</v>
      </c>
      <c r="U44" s="93">
        <v>5</v>
      </c>
      <c r="V44" s="91" t="str">
        <f t="shared" si="0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1:38" ht="28.5" customHeight="1">
      <c r="B45" s="26">
        <v>35</v>
      </c>
      <c r="C45" s="27" t="s">
        <v>283</v>
      </c>
      <c r="D45" s="28" t="s">
        <v>284</v>
      </c>
      <c r="E45" s="29" t="s">
        <v>285</v>
      </c>
      <c r="F45" s="30" t="s">
        <v>286</v>
      </c>
      <c r="G45" s="101" t="s">
        <v>278</v>
      </c>
      <c r="H45" s="31">
        <v>10</v>
      </c>
      <c r="I45" s="31">
        <v>7</v>
      </c>
      <c r="J45" s="31">
        <v>6</v>
      </c>
      <c r="K45" s="31" t="s">
        <v>27</v>
      </c>
      <c r="L45" s="38"/>
      <c r="M45" s="38"/>
      <c r="N45" s="38"/>
      <c r="O45" s="38"/>
      <c r="P45" s="33"/>
      <c r="Q45" s="34">
        <v>2.2999999999999998</v>
      </c>
      <c r="R45" s="35" t="s">
        <v>666</v>
      </c>
      <c r="S45" s="36" t="s">
        <v>667</v>
      </c>
      <c r="T45" s="37" t="s">
        <v>27</v>
      </c>
      <c r="U45" s="93">
        <v>5</v>
      </c>
      <c r="V45" s="91" t="str">
        <f t="shared" si="0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1:38" ht="28.5" customHeight="1">
      <c r="B46" s="26">
        <v>36</v>
      </c>
      <c r="C46" s="27" t="s">
        <v>287</v>
      </c>
      <c r="D46" s="28" t="s">
        <v>288</v>
      </c>
      <c r="E46" s="29" t="s">
        <v>289</v>
      </c>
      <c r="F46" s="30" t="s">
        <v>290</v>
      </c>
      <c r="G46" s="101" t="s">
        <v>278</v>
      </c>
      <c r="H46" s="31">
        <v>10</v>
      </c>
      <c r="I46" s="31">
        <v>8</v>
      </c>
      <c r="J46" s="31">
        <v>3</v>
      </c>
      <c r="K46" s="31" t="s">
        <v>27</v>
      </c>
      <c r="L46" s="38"/>
      <c r="M46" s="38"/>
      <c r="N46" s="38"/>
      <c r="O46" s="38"/>
      <c r="P46" s="33"/>
      <c r="Q46" s="34">
        <v>2.1</v>
      </c>
      <c r="R46" s="35" t="s">
        <v>666</v>
      </c>
      <c r="S46" s="36" t="s">
        <v>667</v>
      </c>
      <c r="T46" s="37" t="s">
        <v>27</v>
      </c>
      <c r="U46" s="93">
        <v>5</v>
      </c>
      <c r="V46" s="91" t="str">
        <f t="shared" si="0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1:38" ht="7.5" customHeight="1">
      <c r="A47" s="2"/>
      <c r="B47" s="39"/>
      <c r="C47" s="4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 ht="16.5" hidden="1">
      <c r="A48" s="2"/>
      <c r="B48" s="152" t="s">
        <v>28</v>
      </c>
      <c r="C48" s="152"/>
      <c r="D48" s="40"/>
      <c r="E48" s="41"/>
      <c r="F48" s="41"/>
      <c r="G48" s="41"/>
      <c r="H48" s="42"/>
      <c r="I48" s="43"/>
      <c r="J48" s="43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3"/>
    </row>
    <row r="49" spans="1:38" ht="16.5" hidden="1" customHeight="1">
      <c r="A49" s="2"/>
      <c r="B49" s="45" t="s">
        <v>29</v>
      </c>
      <c r="C49" s="45"/>
      <c r="D49" s="46">
        <f>+$Y$9</f>
        <v>36</v>
      </c>
      <c r="E49" s="47" t="s">
        <v>30</v>
      </c>
      <c r="F49" s="47"/>
      <c r="G49" s="128" t="s">
        <v>31</v>
      </c>
      <c r="H49" s="128"/>
      <c r="I49" s="128"/>
      <c r="J49" s="128"/>
      <c r="K49" s="128"/>
      <c r="L49" s="128"/>
      <c r="M49" s="128"/>
      <c r="N49" s="128"/>
      <c r="O49" s="128"/>
      <c r="P49" s="48">
        <f>$Y$9 -COUNTIF($T$10:$T$236,"Vắng") -COUNTIF($T$10:$T$236,"Vắng có phép") - COUNTIF($T$10:$T$236,"Đình chỉ thi") - COUNTIF($T$10:$T$236,"Không đủ ĐKDT")</f>
        <v>36</v>
      </c>
      <c r="Q49" s="48"/>
      <c r="R49" s="49"/>
      <c r="S49" s="50"/>
      <c r="T49" s="50" t="s">
        <v>30</v>
      </c>
      <c r="U49" s="3"/>
    </row>
    <row r="50" spans="1:38" ht="16.5" hidden="1" customHeight="1">
      <c r="A50" s="2"/>
      <c r="B50" s="45" t="s">
        <v>32</v>
      </c>
      <c r="C50" s="45"/>
      <c r="D50" s="46">
        <f>+$AJ$9</f>
        <v>0</v>
      </c>
      <c r="E50" s="47" t="s">
        <v>30</v>
      </c>
      <c r="F50" s="47"/>
      <c r="G50" s="128" t="s">
        <v>33</v>
      </c>
      <c r="H50" s="128"/>
      <c r="I50" s="128"/>
      <c r="J50" s="128"/>
      <c r="K50" s="128"/>
      <c r="L50" s="128"/>
      <c r="M50" s="128"/>
      <c r="N50" s="128"/>
      <c r="O50" s="128"/>
      <c r="P50" s="51">
        <f>COUNTIF($T$10:$T$112,"Vắng")</f>
        <v>0</v>
      </c>
      <c r="Q50" s="51"/>
      <c r="R50" s="52"/>
      <c r="S50" s="50"/>
      <c r="T50" s="50" t="s">
        <v>30</v>
      </c>
      <c r="U50" s="3"/>
    </row>
    <row r="51" spans="1:38" ht="16.5" hidden="1" customHeight="1">
      <c r="A51" s="2"/>
      <c r="B51" s="45" t="s">
        <v>55</v>
      </c>
      <c r="C51" s="45"/>
      <c r="D51" s="85">
        <f>COUNTIF(V11:V46,"Học lại")</f>
        <v>36</v>
      </c>
      <c r="E51" s="47" t="s">
        <v>30</v>
      </c>
      <c r="F51" s="47"/>
      <c r="G51" s="128" t="s">
        <v>56</v>
      </c>
      <c r="H51" s="128"/>
      <c r="I51" s="128"/>
      <c r="J51" s="128"/>
      <c r="K51" s="128"/>
      <c r="L51" s="128"/>
      <c r="M51" s="128"/>
      <c r="N51" s="128"/>
      <c r="O51" s="128"/>
      <c r="P51" s="48">
        <f>COUNTIF($T$10:$T$112,"Vắng có phép")</f>
        <v>0</v>
      </c>
      <c r="Q51" s="48"/>
      <c r="R51" s="49"/>
      <c r="S51" s="50"/>
      <c r="T51" s="50" t="s">
        <v>30</v>
      </c>
      <c r="U51" s="3"/>
    </row>
    <row r="52" spans="1:38" ht="3" hidden="1" customHeight="1">
      <c r="A52" s="2"/>
      <c r="B52" s="39"/>
      <c r="C52" s="40"/>
      <c r="D52" s="40"/>
      <c r="E52" s="41"/>
      <c r="F52" s="41"/>
      <c r="G52" s="41"/>
      <c r="H52" s="42"/>
      <c r="I52" s="43"/>
      <c r="J52" s="43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3"/>
    </row>
    <row r="53" spans="1:38" hidden="1">
      <c r="B53" s="86" t="s">
        <v>34</v>
      </c>
      <c r="C53" s="86"/>
      <c r="D53" s="87">
        <f>COUNTIF(V11:V46,"Thi lại")</f>
        <v>0</v>
      </c>
      <c r="E53" s="88" t="s">
        <v>30</v>
      </c>
      <c r="F53" s="3"/>
      <c r="G53" s="3"/>
      <c r="H53" s="3"/>
      <c r="I53" s="3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3"/>
    </row>
    <row r="54" spans="1:38" hidden="1">
      <c r="B54" s="86"/>
      <c r="C54" s="86"/>
      <c r="D54" s="87"/>
      <c r="E54" s="88"/>
      <c r="F54" s="3"/>
      <c r="G54" s="3"/>
      <c r="H54" s="3"/>
      <c r="I54" s="3"/>
      <c r="J54" s="127" t="s">
        <v>57</v>
      </c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3"/>
    </row>
    <row r="55" spans="1:38" hidden="1">
      <c r="A55" s="53"/>
      <c r="B55" s="148" t="s">
        <v>35</v>
      </c>
      <c r="C55" s="148"/>
      <c r="D55" s="148"/>
      <c r="E55" s="148"/>
      <c r="F55" s="148"/>
      <c r="G55" s="148"/>
      <c r="H55" s="148"/>
      <c r="I55" s="54"/>
      <c r="J55" s="149" t="s">
        <v>36</v>
      </c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3"/>
    </row>
    <row r="56" spans="1:38" ht="4.5" hidden="1" customHeight="1">
      <c r="A56" s="2"/>
      <c r="B56" s="39"/>
      <c r="C56" s="55"/>
      <c r="D56" s="55"/>
      <c r="E56" s="56"/>
      <c r="F56" s="56"/>
      <c r="G56" s="56"/>
      <c r="H56" s="57"/>
      <c r="I56" s="58"/>
      <c r="J56" s="58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 hidden="1">
      <c r="B57" s="148" t="s">
        <v>37</v>
      </c>
      <c r="C57" s="148"/>
      <c r="D57" s="150" t="s">
        <v>38</v>
      </c>
      <c r="E57" s="150"/>
      <c r="F57" s="150"/>
      <c r="G57" s="150"/>
      <c r="H57" s="150"/>
      <c r="I57" s="58"/>
      <c r="J57" s="58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idden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9.75" hidden="1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3.7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18" hidden="1" customHeight="1">
      <c r="A63" s="1"/>
      <c r="B63" s="154" t="s">
        <v>39</v>
      </c>
      <c r="C63" s="154"/>
      <c r="D63" s="154" t="s">
        <v>58</v>
      </c>
      <c r="E63" s="154"/>
      <c r="F63" s="154"/>
      <c r="G63" s="154"/>
      <c r="H63" s="154"/>
      <c r="I63" s="154"/>
      <c r="J63" s="154" t="s">
        <v>40</v>
      </c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4.5" hidden="1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t="36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62" customFormat="1" ht="38.25" customHeight="1">
      <c r="A66" s="1"/>
      <c r="B66" s="153" t="s">
        <v>53</v>
      </c>
      <c r="C66" s="148"/>
      <c r="D66" s="148"/>
      <c r="E66" s="148"/>
      <c r="F66" s="148"/>
      <c r="G66" s="148"/>
      <c r="H66" s="153" t="s">
        <v>54</v>
      </c>
      <c r="I66" s="153"/>
      <c r="J66" s="153"/>
      <c r="K66" s="153"/>
      <c r="L66" s="153"/>
      <c r="M66" s="153"/>
      <c r="N66" s="155" t="s">
        <v>61</v>
      </c>
      <c r="O66" s="155"/>
      <c r="P66" s="155"/>
      <c r="Q66" s="155"/>
      <c r="R66" s="155"/>
      <c r="S66" s="155"/>
      <c r="T66" s="155"/>
      <c r="U66" s="155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62" customFormat="1">
      <c r="A67" s="1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3"/>
      <c r="P67" s="3"/>
      <c r="Q67" s="3"/>
      <c r="R67" s="3"/>
      <c r="S67" s="3"/>
      <c r="T67" s="3"/>
      <c r="U67" s="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62" customFormat="1">
      <c r="A68" s="1"/>
      <c r="B68" s="148" t="s">
        <v>37</v>
      </c>
      <c r="C68" s="148"/>
      <c r="D68" s="150" t="s">
        <v>38</v>
      </c>
      <c r="E68" s="150"/>
      <c r="F68" s="150"/>
      <c r="G68" s="150"/>
      <c r="H68" s="150"/>
      <c r="I68" s="58"/>
      <c r="J68" s="58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6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4" spans="1:38" s="62" customFormat="1">
      <c r="A74" s="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 t="s">
        <v>62</v>
      </c>
      <c r="O74" s="121"/>
      <c r="P74" s="121"/>
      <c r="Q74" s="121"/>
      <c r="R74" s="121"/>
      <c r="S74" s="121"/>
      <c r="T74" s="121"/>
      <c r="U74" s="12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</sheetData>
  <sheetProtection formatCells="0" formatColumns="0" formatRows="0" insertColumns="0" insertRows="0" insertHyperlinks="0" deleteColumns="0" deleteRows="0" sort="0" autoFilter="0" pivotTables="0"/>
  <autoFilter ref="A9:AL46">
    <filterColumn colId="3" showButton="0"/>
    <filterColumn colId="12"/>
  </autoFilter>
  <mergeCells count="61">
    <mergeCell ref="B68:C68"/>
    <mergeCell ref="D68:H68"/>
    <mergeCell ref="B74:D74"/>
    <mergeCell ref="E74:G74"/>
    <mergeCell ref="H74:M74"/>
    <mergeCell ref="N74:U74"/>
    <mergeCell ref="B63:C63"/>
    <mergeCell ref="D63:I63"/>
    <mergeCell ref="J63:T63"/>
    <mergeCell ref="B66:G66"/>
    <mergeCell ref="H66:M66"/>
    <mergeCell ref="N66:U66"/>
    <mergeCell ref="G51:O51"/>
    <mergeCell ref="J53:T53"/>
    <mergeCell ref="J54:T54"/>
    <mergeCell ref="B55:H55"/>
    <mergeCell ref="J55:T55"/>
    <mergeCell ref="B57:C57"/>
    <mergeCell ref="D57:H57"/>
    <mergeCell ref="T8:T10"/>
    <mergeCell ref="U8:U10"/>
    <mergeCell ref="B10:G10"/>
    <mergeCell ref="B48:C48"/>
    <mergeCell ref="G49:O49"/>
    <mergeCell ref="G50:O5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6">
    <cfRule type="cellIs" dxfId="17" priority="28" operator="greaterThan">
      <formula>10</formula>
    </cfRule>
  </conditionalFormatting>
  <conditionalFormatting sqref="C1:C1048576">
    <cfRule type="duplicateValues" dxfId="16" priority="27"/>
  </conditionalFormatting>
  <conditionalFormatting sqref="C11:C13">
    <cfRule type="duplicateValues" dxfId="15" priority="26"/>
  </conditionalFormatting>
  <conditionalFormatting sqref="C14:C26">
    <cfRule type="duplicateValues" dxfId="14" priority="25"/>
  </conditionalFormatting>
  <conditionalFormatting sqref="C27:C43">
    <cfRule type="duplicateValues" dxfId="13" priority="24"/>
  </conditionalFormatting>
  <conditionalFormatting sqref="C11:C46">
    <cfRule type="duplicateValues" dxfId="12" priority="5"/>
  </conditionalFormatting>
  <conditionalFormatting sqref="C11:C23">
    <cfRule type="duplicateValues" dxfId="11" priority="4"/>
  </conditionalFormatting>
  <conditionalFormatting sqref="C24:C27">
    <cfRule type="duplicateValues" dxfId="10" priority="3"/>
  </conditionalFormatting>
  <conditionalFormatting sqref="C28:C41">
    <cfRule type="duplicateValues" dxfId="9" priority="2"/>
  </conditionalFormatting>
  <conditionalFormatting sqref="C42:C46">
    <cfRule type="duplicateValues" dxfId="8" priority="1"/>
  </conditionalFormatting>
  <conditionalFormatting sqref="C44:C46">
    <cfRule type="duplicateValues" dxfId="7" priority="36"/>
  </conditionalFormatting>
  <dataValidations count="1">
    <dataValidation allowBlank="1" showInputMessage="1" showErrorMessage="1" errorTitle="Không xóa dữ liệu" error="Không xóa dữ liệu" prompt="Không xóa dữ liệu" sqref="D51 AL3:AL9 W5:AK9 X3:AK4 V11:W4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47"/>
  <sheetViews>
    <sheetView workbookViewId="0">
      <pane ySplit="4" topLeftCell="A5" activePane="bottomLeft" state="frozen"/>
      <selection activeCell="A6" sqref="A6:XFD6"/>
      <selection pane="bottomLeft" activeCell="B3" sqref="B3:G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670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664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9</v>
      </c>
      <c r="Z9" s="63">
        <f>COUNTIF($S$10:$S$79,"Khiển trách")</f>
        <v>0</v>
      </c>
      <c r="AA9" s="63">
        <f>COUNTIF($S$10:$S$79,"Cảnh cáo")</f>
        <v>0</v>
      </c>
      <c r="AB9" s="63">
        <f>COUNTIF($S$10:$S$79,"Đình chỉ thi")</f>
        <v>0</v>
      </c>
      <c r="AC9" s="70">
        <f>+($Z$9+$AA$9+$AB$9)/$Y$9*100%</f>
        <v>0</v>
      </c>
      <c r="AD9" s="63">
        <f>SUM(COUNTIF($S$10:$S$77,"Vắng"),COUNTIF($S$10:$S$77,"Vắng có phép"))</f>
        <v>0</v>
      </c>
      <c r="AE9" s="71">
        <f>+$AD$9/$Y$9</f>
        <v>0</v>
      </c>
      <c r="AF9" s="72">
        <f>COUNTIF($V$10:$V$77,"Thi lại")</f>
        <v>0</v>
      </c>
      <c r="AG9" s="71">
        <f>+$AF$9/$Y$9</f>
        <v>0</v>
      </c>
      <c r="AH9" s="72">
        <f>COUNTIF($V$10:$V$78,"Học lại")</f>
        <v>9</v>
      </c>
      <c r="AI9" s="71">
        <f>+$AH$9/$Y$9</f>
        <v>1</v>
      </c>
      <c r="AJ9" s="63">
        <f>COUNTIF($V$11:$V$78,"Đạt")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6" customHeight="1">
      <c r="B11" s="15">
        <v>1</v>
      </c>
      <c r="C11" s="27" t="s">
        <v>649</v>
      </c>
      <c r="D11" s="28" t="s">
        <v>650</v>
      </c>
      <c r="E11" s="29" t="s">
        <v>651</v>
      </c>
      <c r="F11" s="30" t="s">
        <v>335</v>
      </c>
      <c r="G11" s="101" t="s">
        <v>652</v>
      </c>
      <c r="H11" s="31">
        <v>7</v>
      </c>
      <c r="I11" s="31">
        <v>6</v>
      </c>
      <c r="J11" s="31">
        <v>7</v>
      </c>
      <c r="K11" s="31" t="s">
        <v>27</v>
      </c>
      <c r="L11" s="38"/>
      <c r="M11" s="38"/>
      <c r="N11" s="38"/>
      <c r="O11" s="38"/>
      <c r="P11" s="33"/>
      <c r="Q11" s="34">
        <v>2</v>
      </c>
      <c r="R11" s="35" t="s">
        <v>666</v>
      </c>
      <c r="S11" s="36" t="s">
        <v>667</v>
      </c>
      <c r="T11" s="37" t="s">
        <v>27</v>
      </c>
      <c r="U11" s="93">
        <v>9</v>
      </c>
      <c r="V11" s="91" t="str">
        <f t="shared" ref="V11:V19" si="0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6" customHeight="1">
      <c r="B12" s="26">
        <v>2</v>
      </c>
      <c r="C12" s="27" t="s">
        <v>653</v>
      </c>
      <c r="D12" s="28" t="s">
        <v>640</v>
      </c>
      <c r="E12" s="29" t="s">
        <v>654</v>
      </c>
      <c r="F12" s="30" t="s">
        <v>655</v>
      </c>
      <c r="G12" s="101" t="s">
        <v>652</v>
      </c>
      <c r="H12" s="31">
        <v>7</v>
      </c>
      <c r="I12" s="31">
        <v>8</v>
      </c>
      <c r="J12" s="31">
        <v>6</v>
      </c>
      <c r="K12" s="31" t="s">
        <v>27</v>
      </c>
      <c r="L12" s="38"/>
      <c r="M12" s="38"/>
      <c r="N12" s="38"/>
      <c r="O12" s="38"/>
      <c r="P12" s="33"/>
      <c r="Q12" s="34">
        <v>2.1</v>
      </c>
      <c r="R12" s="35" t="s">
        <v>666</v>
      </c>
      <c r="S12" s="36" t="s">
        <v>667</v>
      </c>
      <c r="T12" s="37" t="s">
        <v>27</v>
      </c>
      <c r="U12" s="93">
        <v>9</v>
      </c>
      <c r="V12" s="91" t="str">
        <f t="shared" si="0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6" customHeight="1">
      <c r="B13" s="26">
        <v>3</v>
      </c>
      <c r="C13" s="27" t="s">
        <v>656</v>
      </c>
      <c r="D13" s="28" t="s">
        <v>237</v>
      </c>
      <c r="E13" s="29" t="s">
        <v>247</v>
      </c>
      <c r="F13" s="30" t="s">
        <v>657</v>
      </c>
      <c r="G13" s="101" t="s">
        <v>658</v>
      </c>
      <c r="H13" s="31">
        <v>7</v>
      </c>
      <c r="I13" s="31">
        <v>6</v>
      </c>
      <c r="J13" s="31">
        <v>7</v>
      </c>
      <c r="K13" s="31" t="s">
        <v>27</v>
      </c>
      <c r="L13" s="38"/>
      <c r="M13" s="38"/>
      <c r="N13" s="38"/>
      <c r="O13" s="38"/>
      <c r="P13" s="33"/>
      <c r="Q13" s="34">
        <v>2</v>
      </c>
      <c r="R13" s="35" t="s">
        <v>666</v>
      </c>
      <c r="S13" s="36" t="s">
        <v>667</v>
      </c>
      <c r="T13" s="37" t="s">
        <v>27</v>
      </c>
      <c r="U13" s="93">
        <v>9</v>
      </c>
      <c r="V13" s="91" t="str">
        <f t="shared" si="0"/>
        <v>Học lại</v>
      </c>
      <c r="W13" s="74"/>
      <c r="X13" s="75"/>
      <c r="Y13" s="75"/>
      <c r="Z13" s="10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6" customHeight="1">
      <c r="B14" s="26">
        <v>4</v>
      </c>
      <c r="C14" s="27" t="s">
        <v>628</v>
      </c>
      <c r="D14" s="28" t="s">
        <v>629</v>
      </c>
      <c r="E14" s="29" t="s">
        <v>225</v>
      </c>
      <c r="F14" s="30" t="s">
        <v>172</v>
      </c>
      <c r="G14" s="101" t="s">
        <v>630</v>
      </c>
      <c r="H14" s="31">
        <v>5</v>
      </c>
      <c r="I14" s="31">
        <v>6</v>
      </c>
      <c r="J14" s="31">
        <v>5</v>
      </c>
      <c r="K14" s="31" t="s">
        <v>27</v>
      </c>
      <c r="L14" s="38"/>
      <c r="M14" s="38"/>
      <c r="N14" s="38"/>
      <c r="O14" s="38"/>
      <c r="P14" s="33"/>
      <c r="Q14" s="34">
        <v>1.6</v>
      </c>
      <c r="R14" s="35" t="s">
        <v>666</v>
      </c>
      <c r="S14" s="36" t="s">
        <v>667</v>
      </c>
      <c r="T14" s="37" t="s">
        <v>27</v>
      </c>
      <c r="U14" s="93">
        <v>10</v>
      </c>
      <c r="V14" s="91" t="str">
        <f t="shared" si="0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6" customHeight="1">
      <c r="B15" s="26">
        <v>5</v>
      </c>
      <c r="C15" s="27" t="s">
        <v>631</v>
      </c>
      <c r="D15" s="28" t="s">
        <v>632</v>
      </c>
      <c r="E15" s="29" t="s">
        <v>633</v>
      </c>
      <c r="F15" s="30" t="s">
        <v>634</v>
      </c>
      <c r="G15" s="101" t="s">
        <v>630</v>
      </c>
      <c r="H15" s="31">
        <v>7</v>
      </c>
      <c r="I15" s="31">
        <v>7</v>
      </c>
      <c r="J15" s="31">
        <v>5</v>
      </c>
      <c r="K15" s="31" t="s">
        <v>27</v>
      </c>
      <c r="L15" s="38"/>
      <c r="M15" s="38"/>
      <c r="N15" s="38"/>
      <c r="O15" s="38"/>
      <c r="P15" s="33"/>
      <c r="Q15" s="34">
        <v>1.9</v>
      </c>
      <c r="R15" s="35" t="s">
        <v>666</v>
      </c>
      <c r="S15" s="36" t="s">
        <v>667</v>
      </c>
      <c r="T15" s="37" t="s">
        <v>27</v>
      </c>
      <c r="U15" s="93">
        <v>10</v>
      </c>
      <c r="V15" s="91" t="str">
        <f t="shared" si="0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6" customHeight="1">
      <c r="B16" s="26">
        <v>6</v>
      </c>
      <c r="C16" s="27" t="s">
        <v>635</v>
      </c>
      <c r="D16" s="28" t="s">
        <v>636</v>
      </c>
      <c r="E16" s="29" t="s">
        <v>637</v>
      </c>
      <c r="F16" s="30" t="s">
        <v>638</v>
      </c>
      <c r="G16" s="101" t="s">
        <v>630</v>
      </c>
      <c r="H16" s="31">
        <v>5</v>
      </c>
      <c r="I16" s="31">
        <v>5</v>
      </c>
      <c r="J16" s="31">
        <v>4</v>
      </c>
      <c r="K16" s="31" t="s">
        <v>27</v>
      </c>
      <c r="L16" s="38"/>
      <c r="M16" s="38"/>
      <c r="N16" s="38"/>
      <c r="O16" s="38"/>
      <c r="P16" s="33"/>
      <c r="Q16" s="34">
        <v>1.4</v>
      </c>
      <c r="R16" s="35" t="s">
        <v>666</v>
      </c>
      <c r="S16" s="36" t="s">
        <v>667</v>
      </c>
      <c r="T16" s="37" t="s">
        <v>27</v>
      </c>
      <c r="U16" s="93">
        <v>10</v>
      </c>
      <c r="V16" s="91" t="str">
        <f t="shared" si="0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6" customHeight="1">
      <c r="B17" s="26">
        <v>7</v>
      </c>
      <c r="C17" s="27" t="s">
        <v>639</v>
      </c>
      <c r="D17" s="28" t="s">
        <v>640</v>
      </c>
      <c r="E17" s="29" t="s">
        <v>385</v>
      </c>
      <c r="F17" s="30" t="s">
        <v>641</v>
      </c>
      <c r="G17" s="101" t="s">
        <v>642</v>
      </c>
      <c r="H17" s="31">
        <v>8</v>
      </c>
      <c r="I17" s="31">
        <v>6</v>
      </c>
      <c r="J17" s="31">
        <v>7</v>
      </c>
      <c r="K17" s="31" t="s">
        <v>27</v>
      </c>
      <c r="L17" s="38"/>
      <c r="M17" s="38"/>
      <c r="N17" s="38"/>
      <c r="O17" s="38"/>
      <c r="P17" s="33"/>
      <c r="Q17" s="34">
        <v>2.1</v>
      </c>
      <c r="R17" s="35" t="s">
        <v>666</v>
      </c>
      <c r="S17" s="36" t="s">
        <v>667</v>
      </c>
      <c r="T17" s="37" t="s">
        <v>27</v>
      </c>
      <c r="U17" s="93">
        <v>11</v>
      </c>
      <c r="V17" s="91" t="str">
        <f t="shared" si="0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36" customHeight="1">
      <c r="B18" s="26">
        <v>8</v>
      </c>
      <c r="C18" s="27" t="s">
        <v>643</v>
      </c>
      <c r="D18" s="28" t="s">
        <v>406</v>
      </c>
      <c r="E18" s="29" t="s">
        <v>65</v>
      </c>
      <c r="F18" s="30" t="s">
        <v>644</v>
      </c>
      <c r="G18" s="101" t="s">
        <v>645</v>
      </c>
      <c r="H18" s="31">
        <v>7</v>
      </c>
      <c r="I18" s="31">
        <v>8</v>
      </c>
      <c r="J18" s="31">
        <v>5</v>
      </c>
      <c r="K18" s="31" t="s">
        <v>27</v>
      </c>
      <c r="L18" s="38"/>
      <c r="M18" s="38"/>
      <c r="N18" s="38"/>
      <c r="O18" s="38"/>
      <c r="P18" s="33"/>
      <c r="Q18" s="34">
        <v>2</v>
      </c>
      <c r="R18" s="35" t="s">
        <v>666</v>
      </c>
      <c r="S18" s="36" t="s">
        <v>667</v>
      </c>
      <c r="T18" s="37" t="s">
        <v>27</v>
      </c>
      <c r="U18" s="93">
        <v>25</v>
      </c>
      <c r="V18" s="91" t="str">
        <f t="shared" si="0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36" customHeight="1">
      <c r="B19" s="26">
        <v>9</v>
      </c>
      <c r="C19" s="27" t="s">
        <v>646</v>
      </c>
      <c r="D19" s="28" t="s">
        <v>647</v>
      </c>
      <c r="E19" s="29" t="s">
        <v>65</v>
      </c>
      <c r="F19" s="30" t="s">
        <v>648</v>
      </c>
      <c r="G19" s="101" t="s">
        <v>645</v>
      </c>
      <c r="H19" s="31">
        <v>7</v>
      </c>
      <c r="I19" s="31">
        <v>9</v>
      </c>
      <c r="J19" s="31">
        <v>8</v>
      </c>
      <c r="K19" s="31" t="s">
        <v>27</v>
      </c>
      <c r="L19" s="38"/>
      <c r="M19" s="38"/>
      <c r="N19" s="38"/>
      <c r="O19" s="38"/>
      <c r="P19" s="33"/>
      <c r="Q19" s="34">
        <v>2.4</v>
      </c>
      <c r="R19" s="35" t="s">
        <v>666</v>
      </c>
      <c r="S19" s="36" t="s">
        <v>667</v>
      </c>
      <c r="T19" s="37" t="s">
        <v>27</v>
      </c>
      <c r="U19" s="93">
        <v>25</v>
      </c>
      <c r="V19" s="91" t="str">
        <f t="shared" si="0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7.5" customHeight="1">
      <c r="A20" s="2"/>
      <c r="B20" s="39"/>
      <c r="C20" s="40"/>
      <c r="D20" s="40"/>
      <c r="E20" s="41"/>
      <c r="F20" s="41"/>
      <c r="G20" s="41"/>
      <c r="H20" s="42"/>
      <c r="I20" s="43"/>
      <c r="J20" s="43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3"/>
    </row>
    <row r="21" spans="1:38" ht="16.5" hidden="1">
      <c r="A21" s="2"/>
      <c r="B21" s="152" t="s">
        <v>28</v>
      </c>
      <c r="C21" s="152"/>
      <c r="D21" s="40"/>
      <c r="E21" s="41"/>
      <c r="F21" s="41"/>
      <c r="G21" s="41"/>
      <c r="H21" s="42"/>
      <c r="I21" s="43"/>
      <c r="J21" s="43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3"/>
    </row>
    <row r="22" spans="1:38" ht="16.5" hidden="1" customHeight="1">
      <c r="A22" s="2"/>
      <c r="B22" s="45" t="s">
        <v>29</v>
      </c>
      <c r="C22" s="45"/>
      <c r="D22" s="46">
        <f>+$Y$9</f>
        <v>9</v>
      </c>
      <c r="E22" s="47" t="s">
        <v>30</v>
      </c>
      <c r="F22" s="47"/>
      <c r="G22" s="128" t="s">
        <v>31</v>
      </c>
      <c r="H22" s="128"/>
      <c r="I22" s="128"/>
      <c r="J22" s="128"/>
      <c r="K22" s="128"/>
      <c r="L22" s="128"/>
      <c r="M22" s="128"/>
      <c r="N22" s="128"/>
      <c r="O22" s="128"/>
      <c r="P22" s="48">
        <f>$Y$9 -COUNTIF($T$10:$T$209,"Vắng") -COUNTIF($T$10:$T$209,"Vắng có phép") - COUNTIF($T$10:$T$209,"Đình chỉ thi") - COUNTIF($T$10:$T$209,"Không đủ ĐKDT")</f>
        <v>9</v>
      </c>
      <c r="Q22" s="48"/>
      <c r="R22" s="49"/>
      <c r="S22" s="50"/>
      <c r="T22" s="50" t="s">
        <v>30</v>
      </c>
      <c r="U22" s="3"/>
    </row>
    <row r="23" spans="1:38" ht="16.5" hidden="1" customHeight="1">
      <c r="A23" s="2"/>
      <c r="B23" s="45" t="s">
        <v>32</v>
      </c>
      <c r="C23" s="45"/>
      <c r="D23" s="46">
        <f>+$AJ$9</f>
        <v>0</v>
      </c>
      <c r="E23" s="47" t="s">
        <v>30</v>
      </c>
      <c r="F23" s="47"/>
      <c r="G23" s="128" t="s">
        <v>33</v>
      </c>
      <c r="H23" s="128"/>
      <c r="I23" s="128"/>
      <c r="J23" s="128"/>
      <c r="K23" s="128"/>
      <c r="L23" s="128"/>
      <c r="M23" s="128"/>
      <c r="N23" s="128"/>
      <c r="O23" s="128"/>
      <c r="P23" s="51">
        <f>COUNTIF($T$10:$T$85,"Vắng")</f>
        <v>0</v>
      </c>
      <c r="Q23" s="51"/>
      <c r="R23" s="52"/>
      <c r="S23" s="50"/>
      <c r="T23" s="50" t="s">
        <v>30</v>
      </c>
      <c r="U23" s="3"/>
    </row>
    <row r="24" spans="1:38" ht="16.5" hidden="1" customHeight="1">
      <c r="A24" s="2"/>
      <c r="B24" s="45" t="s">
        <v>55</v>
      </c>
      <c r="C24" s="45"/>
      <c r="D24" s="85">
        <f>COUNTIF(V11:V19,"Học lại")</f>
        <v>9</v>
      </c>
      <c r="E24" s="47" t="s">
        <v>30</v>
      </c>
      <c r="F24" s="47"/>
      <c r="G24" s="128" t="s">
        <v>56</v>
      </c>
      <c r="H24" s="128"/>
      <c r="I24" s="128"/>
      <c r="J24" s="128"/>
      <c r="K24" s="128"/>
      <c r="L24" s="128"/>
      <c r="M24" s="128"/>
      <c r="N24" s="128"/>
      <c r="O24" s="128"/>
      <c r="P24" s="48">
        <f>COUNTIF($T$10:$T$85,"Vắng có phép")</f>
        <v>0</v>
      </c>
      <c r="Q24" s="48"/>
      <c r="R24" s="49"/>
      <c r="S24" s="50"/>
      <c r="T24" s="50" t="s">
        <v>30</v>
      </c>
      <c r="U24" s="3"/>
    </row>
    <row r="25" spans="1:38" ht="3" hidden="1" customHeight="1">
      <c r="A25" s="2"/>
      <c r="B25" s="39"/>
      <c r="C25" s="40"/>
      <c r="D25" s="40"/>
      <c r="E25" s="41"/>
      <c r="F25" s="41"/>
      <c r="G25" s="41"/>
      <c r="H25" s="42"/>
      <c r="I25" s="43"/>
      <c r="J25" s="43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3"/>
    </row>
    <row r="26" spans="1:38" hidden="1">
      <c r="B26" s="86" t="s">
        <v>34</v>
      </c>
      <c r="C26" s="86"/>
      <c r="D26" s="87">
        <f>COUNTIF(V11:V19,"Thi lại")</f>
        <v>0</v>
      </c>
      <c r="E26" s="88" t="s">
        <v>30</v>
      </c>
      <c r="F26" s="3"/>
      <c r="G26" s="3"/>
      <c r="H26" s="3"/>
      <c r="I26" s="3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3"/>
    </row>
    <row r="27" spans="1:38" hidden="1">
      <c r="B27" s="86"/>
      <c r="C27" s="86"/>
      <c r="D27" s="87"/>
      <c r="E27" s="88"/>
      <c r="F27" s="3"/>
      <c r="G27" s="3"/>
      <c r="H27" s="3"/>
      <c r="I27" s="3"/>
      <c r="J27" s="127" t="s">
        <v>57</v>
      </c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3"/>
    </row>
    <row r="28" spans="1:38" hidden="1">
      <c r="A28" s="53"/>
      <c r="B28" s="148" t="s">
        <v>35</v>
      </c>
      <c r="C28" s="148"/>
      <c r="D28" s="148"/>
      <c r="E28" s="148"/>
      <c r="F28" s="148"/>
      <c r="G28" s="148"/>
      <c r="H28" s="148"/>
      <c r="I28" s="54"/>
      <c r="J28" s="149" t="s">
        <v>36</v>
      </c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3"/>
    </row>
    <row r="29" spans="1:38" ht="4.5" hidden="1" customHeight="1">
      <c r="A29" s="2"/>
      <c r="B29" s="39"/>
      <c r="C29" s="55"/>
      <c r="D29" s="55"/>
      <c r="E29" s="56"/>
      <c r="F29" s="56"/>
      <c r="G29" s="56"/>
      <c r="H29" s="57"/>
      <c r="I29" s="58"/>
      <c r="J29" s="5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38" s="2" customFormat="1" hidden="1">
      <c r="B30" s="148" t="s">
        <v>37</v>
      </c>
      <c r="C30" s="148"/>
      <c r="D30" s="150" t="s">
        <v>38</v>
      </c>
      <c r="E30" s="150"/>
      <c r="F30" s="150"/>
      <c r="G30" s="150"/>
      <c r="H30" s="150"/>
      <c r="I30" s="58"/>
      <c r="J30" s="58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3"/>
      <c r="V30" s="62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idden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2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idden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idden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9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3.75" hidden="1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8" hidden="1" customHeight="1">
      <c r="A36" s="1"/>
      <c r="B36" s="154" t="s">
        <v>39</v>
      </c>
      <c r="C36" s="154"/>
      <c r="D36" s="154" t="s">
        <v>58</v>
      </c>
      <c r="E36" s="154"/>
      <c r="F36" s="154"/>
      <c r="G36" s="154"/>
      <c r="H36" s="154"/>
      <c r="I36" s="154"/>
      <c r="J36" s="154" t="s">
        <v>40</v>
      </c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4.5" hidden="1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36.75" hidden="1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62" customFormat="1" ht="38.25" customHeight="1">
      <c r="A39" s="1"/>
      <c r="B39" s="153" t="s">
        <v>53</v>
      </c>
      <c r="C39" s="148"/>
      <c r="D39" s="148"/>
      <c r="E39" s="148"/>
      <c r="F39" s="148"/>
      <c r="G39" s="148"/>
      <c r="H39" s="153" t="s">
        <v>54</v>
      </c>
      <c r="I39" s="153"/>
      <c r="J39" s="153"/>
      <c r="K39" s="153"/>
      <c r="L39" s="153"/>
      <c r="M39" s="153"/>
      <c r="N39" s="155" t="s">
        <v>61</v>
      </c>
      <c r="O39" s="155"/>
      <c r="P39" s="155"/>
      <c r="Q39" s="155"/>
      <c r="R39" s="155"/>
      <c r="S39" s="155"/>
      <c r="T39" s="155"/>
      <c r="U39" s="155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62" customFormat="1">
      <c r="A40" s="1"/>
      <c r="B40" s="39"/>
      <c r="C40" s="55"/>
      <c r="D40" s="55"/>
      <c r="E40" s="56"/>
      <c r="F40" s="56"/>
      <c r="G40" s="56"/>
      <c r="H40" s="57"/>
      <c r="I40" s="58"/>
      <c r="J40" s="58"/>
      <c r="K40" s="3"/>
      <c r="L40" s="3"/>
      <c r="M40" s="3"/>
      <c r="N40" s="3"/>
      <c r="O40" s="3"/>
      <c r="P40" s="3"/>
      <c r="Q40" s="3"/>
      <c r="R40" s="3"/>
      <c r="S40" s="3"/>
      <c r="T40" s="3"/>
      <c r="U40" s="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62" customFormat="1">
      <c r="A41" s="1"/>
      <c r="B41" s="148" t="s">
        <v>37</v>
      </c>
      <c r="C41" s="148"/>
      <c r="D41" s="150" t="s">
        <v>38</v>
      </c>
      <c r="E41" s="150"/>
      <c r="F41" s="150"/>
      <c r="G41" s="150"/>
      <c r="H41" s="150"/>
      <c r="I41" s="58"/>
      <c r="J41" s="58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62" customForma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7" spans="1:38" s="62" customFormat="1">
      <c r="A47" s="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 t="s">
        <v>62</v>
      </c>
      <c r="O47" s="121"/>
      <c r="P47" s="121"/>
      <c r="Q47" s="121"/>
      <c r="R47" s="121"/>
      <c r="S47" s="121"/>
      <c r="T47" s="121"/>
      <c r="U47" s="12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</sheetData>
  <sheetProtection formatCells="0" formatColumns="0" formatRows="0" insertColumns="0" insertRows="0" insertHyperlinks="0" deleteColumns="0" deleteRows="0" sort="0" autoFilter="0" pivotTables="0"/>
  <autoFilter ref="A9:AL19">
    <filterColumn colId="3" showButton="0"/>
    <filterColumn colId="12"/>
  </autoFilter>
  <mergeCells count="61">
    <mergeCell ref="B41:C41"/>
    <mergeCell ref="D41:H41"/>
    <mergeCell ref="B47:D47"/>
    <mergeCell ref="E47:G47"/>
    <mergeCell ref="H47:M47"/>
    <mergeCell ref="N47:U47"/>
    <mergeCell ref="B36:C36"/>
    <mergeCell ref="D36:I36"/>
    <mergeCell ref="J36:T36"/>
    <mergeCell ref="B39:G39"/>
    <mergeCell ref="H39:M39"/>
    <mergeCell ref="N39:U39"/>
    <mergeCell ref="G24:O24"/>
    <mergeCell ref="J26:T26"/>
    <mergeCell ref="J27:T27"/>
    <mergeCell ref="B28:H28"/>
    <mergeCell ref="J28:T28"/>
    <mergeCell ref="B30:C30"/>
    <mergeCell ref="D30:H30"/>
    <mergeCell ref="T8:T10"/>
    <mergeCell ref="U8:U10"/>
    <mergeCell ref="B10:G10"/>
    <mergeCell ref="B21:C21"/>
    <mergeCell ref="G22:O22"/>
    <mergeCell ref="G23:O2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19">
    <cfRule type="cellIs" dxfId="25" priority="27" operator="greaterThan">
      <formula>10</formula>
    </cfRule>
  </conditionalFormatting>
  <conditionalFormatting sqref="C1:C1048576">
    <cfRule type="duplicateValues" dxfId="24" priority="26"/>
  </conditionalFormatting>
  <conditionalFormatting sqref="C11:C13">
    <cfRule type="duplicateValues" dxfId="23" priority="25"/>
  </conditionalFormatting>
  <conditionalFormatting sqref="C11:C19">
    <cfRule type="duplicateValues" dxfId="22" priority="4"/>
  </conditionalFormatting>
  <conditionalFormatting sqref="C11:C14">
    <cfRule type="duplicateValues" dxfId="21" priority="3"/>
  </conditionalFormatting>
  <conditionalFormatting sqref="C15:C17">
    <cfRule type="duplicateValues" dxfId="20" priority="2"/>
  </conditionalFormatting>
  <conditionalFormatting sqref="C18:C19">
    <cfRule type="duplicateValues" dxfId="19" priority="1"/>
  </conditionalFormatting>
  <conditionalFormatting sqref="C14:C19">
    <cfRule type="duplicateValues" dxfId="18" priority="33"/>
  </conditionalFormatting>
  <dataValidations count="1">
    <dataValidation allowBlank="1" showInputMessage="1" showErrorMessage="1" errorTitle="Không xóa dữ liệu" error="Không xóa dữ liệu" prompt="Không xóa dữ liệu" sqref="D24 AL3:AL9 W5:AK9 X3:AK4 V11:W1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68"/>
  <sheetViews>
    <sheetView workbookViewId="0">
      <pane ySplit="4" topLeftCell="A5" activePane="bottomLeft" state="frozen"/>
      <selection activeCell="A6" sqref="A6:XFD6"/>
      <selection pane="bottomLeft" activeCell="A40" sqref="A11:XFD4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669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664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30</v>
      </c>
      <c r="Z9" s="63">
        <f>COUNTIF($S$10:$S$100,"Khiển trách")</f>
        <v>0</v>
      </c>
      <c r="AA9" s="63">
        <f>COUNTIF($S$10:$S$100,"Cảnh cáo")</f>
        <v>0</v>
      </c>
      <c r="AB9" s="63">
        <f>COUNTIF($S$10:$S$100,"Đình chỉ thi")</f>
        <v>0</v>
      </c>
      <c r="AC9" s="70">
        <f>+($Z$9+$AA$9+$AB$9)/$Y$9*100%</f>
        <v>0</v>
      </c>
      <c r="AD9" s="63">
        <f>SUM(COUNTIF($S$10:$S$98,"Vắng"),COUNTIF($S$10:$S$98,"Vắng có phép"))</f>
        <v>0</v>
      </c>
      <c r="AE9" s="71">
        <f>+$AD$9/$Y$9</f>
        <v>0</v>
      </c>
      <c r="AF9" s="72">
        <f>COUNTIF($V$10:$V$98,"Thi lại")</f>
        <v>0</v>
      </c>
      <c r="AG9" s="71">
        <f>+$AF$9/$Y$9</f>
        <v>0</v>
      </c>
      <c r="AH9" s="72">
        <f>COUNTIF($V$10:$V$99,"Học lại")</f>
        <v>30</v>
      </c>
      <c r="AI9" s="71">
        <f>+$AH$9/$Y$9</f>
        <v>1</v>
      </c>
      <c r="AJ9" s="63">
        <f>COUNTIF($V$11:$V$99,"Đạt")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6.5" customHeight="1">
      <c r="B11" s="15">
        <v>1</v>
      </c>
      <c r="C11" s="27" t="s">
        <v>129</v>
      </c>
      <c r="D11" s="28" t="s">
        <v>130</v>
      </c>
      <c r="E11" s="29" t="s">
        <v>80</v>
      </c>
      <c r="F11" s="30" t="s">
        <v>131</v>
      </c>
      <c r="G11" s="101" t="s">
        <v>132</v>
      </c>
      <c r="H11" s="31">
        <v>10</v>
      </c>
      <c r="I11" s="31">
        <v>7</v>
      </c>
      <c r="J11" s="31">
        <v>8</v>
      </c>
      <c r="K11" s="31" t="s">
        <v>27</v>
      </c>
      <c r="L11" s="38"/>
      <c r="M11" s="38"/>
      <c r="N11" s="38"/>
      <c r="O11" s="38"/>
      <c r="P11" s="33"/>
      <c r="Q11" s="34">
        <v>2.5</v>
      </c>
      <c r="R11" s="35" t="s">
        <v>666</v>
      </c>
      <c r="S11" s="36" t="s">
        <v>667</v>
      </c>
      <c r="T11" s="37" t="s">
        <v>27</v>
      </c>
      <c r="U11" s="93">
        <v>3</v>
      </c>
      <c r="V11" s="91" t="str">
        <f t="shared" ref="V11:V40" si="0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6.5" customHeight="1">
      <c r="B12" s="26">
        <v>2</v>
      </c>
      <c r="C12" s="27" t="s">
        <v>133</v>
      </c>
      <c r="D12" s="28" t="s">
        <v>134</v>
      </c>
      <c r="E12" s="29" t="s">
        <v>135</v>
      </c>
      <c r="F12" s="30" t="s">
        <v>136</v>
      </c>
      <c r="G12" s="101" t="s">
        <v>132</v>
      </c>
      <c r="H12" s="31">
        <v>10</v>
      </c>
      <c r="I12" s="31">
        <v>7</v>
      </c>
      <c r="J12" s="31">
        <v>7</v>
      </c>
      <c r="K12" s="31" t="s">
        <v>27</v>
      </c>
      <c r="L12" s="38"/>
      <c r="M12" s="38"/>
      <c r="N12" s="38"/>
      <c r="O12" s="38"/>
      <c r="P12" s="33"/>
      <c r="Q12" s="34">
        <v>2.4</v>
      </c>
      <c r="R12" s="35" t="s">
        <v>666</v>
      </c>
      <c r="S12" s="36" t="s">
        <v>667</v>
      </c>
      <c r="T12" s="37" t="s">
        <v>27</v>
      </c>
      <c r="U12" s="93">
        <v>3</v>
      </c>
      <c r="V12" s="91" t="str">
        <f t="shared" si="0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6.5" customHeight="1">
      <c r="B13" s="26">
        <v>3</v>
      </c>
      <c r="C13" s="27" t="s">
        <v>137</v>
      </c>
      <c r="D13" s="28" t="s">
        <v>138</v>
      </c>
      <c r="E13" s="29" t="s">
        <v>139</v>
      </c>
      <c r="F13" s="30" t="s">
        <v>140</v>
      </c>
      <c r="G13" s="101" t="s">
        <v>132</v>
      </c>
      <c r="H13" s="31">
        <v>10</v>
      </c>
      <c r="I13" s="31">
        <v>8</v>
      </c>
      <c r="J13" s="31">
        <v>7</v>
      </c>
      <c r="K13" s="31" t="s">
        <v>27</v>
      </c>
      <c r="L13" s="38"/>
      <c r="M13" s="38"/>
      <c r="N13" s="38"/>
      <c r="O13" s="38"/>
      <c r="P13" s="33"/>
      <c r="Q13" s="34">
        <v>2.5</v>
      </c>
      <c r="R13" s="35" t="s">
        <v>666</v>
      </c>
      <c r="S13" s="36" t="s">
        <v>667</v>
      </c>
      <c r="T13" s="37" t="s">
        <v>27</v>
      </c>
      <c r="U13" s="93">
        <v>3</v>
      </c>
      <c r="V13" s="91" t="str">
        <f t="shared" si="0"/>
        <v>Học lại</v>
      </c>
      <c r="W13" s="74"/>
      <c r="X13" s="75"/>
      <c r="Y13" s="75"/>
      <c r="Z13" s="10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6.5" customHeight="1">
      <c r="B14" s="26">
        <v>4</v>
      </c>
      <c r="C14" s="27" t="s">
        <v>141</v>
      </c>
      <c r="D14" s="28" t="s">
        <v>142</v>
      </c>
      <c r="E14" s="29" t="s">
        <v>143</v>
      </c>
      <c r="F14" s="30" t="s">
        <v>144</v>
      </c>
      <c r="G14" s="101" t="s">
        <v>132</v>
      </c>
      <c r="H14" s="31">
        <v>10</v>
      </c>
      <c r="I14" s="31">
        <v>7</v>
      </c>
      <c r="J14" s="31">
        <v>7</v>
      </c>
      <c r="K14" s="31" t="s">
        <v>27</v>
      </c>
      <c r="L14" s="38"/>
      <c r="M14" s="38"/>
      <c r="N14" s="38"/>
      <c r="O14" s="38"/>
      <c r="P14" s="33"/>
      <c r="Q14" s="34">
        <v>2.4</v>
      </c>
      <c r="R14" s="35" t="s">
        <v>666</v>
      </c>
      <c r="S14" s="36" t="s">
        <v>667</v>
      </c>
      <c r="T14" s="37" t="s">
        <v>27</v>
      </c>
      <c r="U14" s="93">
        <v>3</v>
      </c>
      <c r="V14" s="91" t="str">
        <f t="shared" si="0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6.5" customHeight="1">
      <c r="B15" s="26">
        <v>5</v>
      </c>
      <c r="C15" s="27" t="s">
        <v>145</v>
      </c>
      <c r="D15" s="28" t="s">
        <v>146</v>
      </c>
      <c r="E15" s="29" t="s">
        <v>147</v>
      </c>
      <c r="F15" s="30" t="s">
        <v>148</v>
      </c>
      <c r="G15" s="101" t="s">
        <v>132</v>
      </c>
      <c r="H15" s="31">
        <v>10</v>
      </c>
      <c r="I15" s="31">
        <v>6.5</v>
      </c>
      <c r="J15" s="31">
        <v>7</v>
      </c>
      <c r="K15" s="31" t="s">
        <v>27</v>
      </c>
      <c r="L15" s="38"/>
      <c r="M15" s="38"/>
      <c r="N15" s="38"/>
      <c r="O15" s="38"/>
      <c r="P15" s="33"/>
      <c r="Q15" s="34">
        <v>2.4</v>
      </c>
      <c r="R15" s="35" t="s">
        <v>666</v>
      </c>
      <c r="S15" s="36" t="s">
        <v>667</v>
      </c>
      <c r="T15" s="37" t="s">
        <v>27</v>
      </c>
      <c r="U15" s="93">
        <v>3</v>
      </c>
      <c r="V15" s="91" t="str">
        <f t="shared" si="0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6.5" customHeight="1">
      <c r="B16" s="26">
        <v>6</v>
      </c>
      <c r="C16" s="27" t="s">
        <v>149</v>
      </c>
      <c r="D16" s="28" t="s">
        <v>150</v>
      </c>
      <c r="E16" s="29" t="s">
        <v>151</v>
      </c>
      <c r="F16" s="30" t="s">
        <v>152</v>
      </c>
      <c r="G16" s="101" t="s">
        <v>132</v>
      </c>
      <c r="H16" s="31">
        <v>10</v>
      </c>
      <c r="I16" s="31">
        <v>6</v>
      </c>
      <c r="J16" s="31">
        <v>7</v>
      </c>
      <c r="K16" s="31" t="s">
        <v>27</v>
      </c>
      <c r="L16" s="38"/>
      <c r="M16" s="38"/>
      <c r="N16" s="38"/>
      <c r="O16" s="38"/>
      <c r="P16" s="33"/>
      <c r="Q16" s="34">
        <v>2.2999999999999998</v>
      </c>
      <c r="R16" s="35" t="s">
        <v>666</v>
      </c>
      <c r="S16" s="36" t="s">
        <v>667</v>
      </c>
      <c r="T16" s="37" t="s">
        <v>27</v>
      </c>
      <c r="U16" s="93">
        <v>3</v>
      </c>
      <c r="V16" s="91" t="str">
        <f t="shared" si="0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6.5" customHeight="1">
      <c r="B17" s="26">
        <v>7</v>
      </c>
      <c r="C17" s="27" t="s">
        <v>153</v>
      </c>
      <c r="D17" s="28" t="s">
        <v>154</v>
      </c>
      <c r="E17" s="29" t="s">
        <v>155</v>
      </c>
      <c r="F17" s="30" t="s">
        <v>156</v>
      </c>
      <c r="G17" s="101" t="s">
        <v>132</v>
      </c>
      <c r="H17" s="31">
        <v>10</v>
      </c>
      <c r="I17" s="31">
        <v>7</v>
      </c>
      <c r="J17" s="31">
        <v>8</v>
      </c>
      <c r="K17" s="31" t="s">
        <v>27</v>
      </c>
      <c r="L17" s="38"/>
      <c r="M17" s="38"/>
      <c r="N17" s="38"/>
      <c r="O17" s="38"/>
      <c r="P17" s="33"/>
      <c r="Q17" s="34">
        <v>2.5</v>
      </c>
      <c r="R17" s="35" t="s">
        <v>666</v>
      </c>
      <c r="S17" s="36" t="s">
        <v>667</v>
      </c>
      <c r="T17" s="37" t="s">
        <v>27</v>
      </c>
      <c r="U17" s="93">
        <v>3</v>
      </c>
      <c r="V17" s="91" t="str">
        <f t="shared" si="0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6.5" customHeight="1">
      <c r="B18" s="26">
        <v>8</v>
      </c>
      <c r="C18" s="27" t="s">
        <v>157</v>
      </c>
      <c r="D18" s="28" t="s">
        <v>158</v>
      </c>
      <c r="E18" s="29" t="s">
        <v>159</v>
      </c>
      <c r="F18" s="30" t="s">
        <v>160</v>
      </c>
      <c r="G18" s="101" t="s">
        <v>132</v>
      </c>
      <c r="H18" s="31">
        <v>10</v>
      </c>
      <c r="I18" s="31">
        <v>6.5</v>
      </c>
      <c r="J18" s="31">
        <v>7</v>
      </c>
      <c r="K18" s="31" t="s">
        <v>27</v>
      </c>
      <c r="L18" s="38"/>
      <c r="M18" s="38"/>
      <c r="N18" s="38"/>
      <c r="O18" s="38"/>
      <c r="P18" s="33"/>
      <c r="Q18" s="34">
        <v>2.4</v>
      </c>
      <c r="R18" s="35" t="s">
        <v>666</v>
      </c>
      <c r="S18" s="36" t="s">
        <v>667</v>
      </c>
      <c r="T18" s="37" t="s">
        <v>27</v>
      </c>
      <c r="U18" s="93">
        <v>3</v>
      </c>
      <c r="V18" s="91" t="str">
        <f t="shared" si="0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6.5" customHeight="1">
      <c r="B19" s="26">
        <v>9</v>
      </c>
      <c r="C19" s="27" t="s">
        <v>161</v>
      </c>
      <c r="D19" s="28" t="s">
        <v>162</v>
      </c>
      <c r="E19" s="29" t="s">
        <v>163</v>
      </c>
      <c r="F19" s="30" t="s">
        <v>164</v>
      </c>
      <c r="G19" s="101" t="s">
        <v>132</v>
      </c>
      <c r="H19" s="31">
        <v>10</v>
      </c>
      <c r="I19" s="31">
        <v>6.5</v>
      </c>
      <c r="J19" s="31">
        <v>7</v>
      </c>
      <c r="K19" s="31" t="s">
        <v>27</v>
      </c>
      <c r="L19" s="38"/>
      <c r="M19" s="38"/>
      <c r="N19" s="38"/>
      <c r="O19" s="38"/>
      <c r="P19" s="33"/>
      <c r="Q19" s="34">
        <v>2.4</v>
      </c>
      <c r="R19" s="35" t="s">
        <v>666</v>
      </c>
      <c r="S19" s="36" t="s">
        <v>667</v>
      </c>
      <c r="T19" s="37" t="s">
        <v>27</v>
      </c>
      <c r="U19" s="93">
        <v>3</v>
      </c>
      <c r="V19" s="91" t="str">
        <f t="shared" si="0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6.5" customHeight="1">
      <c r="B20" s="26">
        <v>10</v>
      </c>
      <c r="C20" s="27" t="s">
        <v>165</v>
      </c>
      <c r="D20" s="28" t="s">
        <v>166</v>
      </c>
      <c r="E20" s="29" t="s">
        <v>167</v>
      </c>
      <c r="F20" s="30" t="s">
        <v>168</v>
      </c>
      <c r="G20" s="101" t="s">
        <v>132</v>
      </c>
      <c r="H20" s="31">
        <v>10</v>
      </c>
      <c r="I20" s="31">
        <v>4.5</v>
      </c>
      <c r="J20" s="31">
        <v>8</v>
      </c>
      <c r="K20" s="31" t="s">
        <v>27</v>
      </c>
      <c r="L20" s="38"/>
      <c r="M20" s="38"/>
      <c r="N20" s="38"/>
      <c r="O20" s="38"/>
      <c r="P20" s="33"/>
      <c r="Q20" s="34">
        <v>2.2999999999999998</v>
      </c>
      <c r="R20" s="35" t="s">
        <v>666</v>
      </c>
      <c r="S20" s="36" t="s">
        <v>667</v>
      </c>
      <c r="T20" s="37" t="s">
        <v>27</v>
      </c>
      <c r="U20" s="93">
        <v>3</v>
      </c>
      <c r="V20" s="91" t="str">
        <f t="shared" si="0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6.5" customHeight="1">
      <c r="B21" s="26">
        <v>11</v>
      </c>
      <c r="C21" s="27" t="s">
        <v>169</v>
      </c>
      <c r="D21" s="28" t="s">
        <v>170</v>
      </c>
      <c r="E21" s="29" t="s">
        <v>171</v>
      </c>
      <c r="F21" s="30" t="s">
        <v>172</v>
      </c>
      <c r="G21" s="101" t="s">
        <v>132</v>
      </c>
      <c r="H21" s="31">
        <v>9</v>
      </c>
      <c r="I21" s="31">
        <v>8.5</v>
      </c>
      <c r="J21" s="31">
        <v>7</v>
      </c>
      <c r="K21" s="31" t="s">
        <v>27</v>
      </c>
      <c r="L21" s="38"/>
      <c r="M21" s="38"/>
      <c r="N21" s="38"/>
      <c r="O21" s="38"/>
      <c r="P21" s="33"/>
      <c r="Q21" s="34">
        <v>2.5</v>
      </c>
      <c r="R21" s="35" t="s">
        <v>666</v>
      </c>
      <c r="S21" s="36" t="s">
        <v>667</v>
      </c>
      <c r="T21" s="37" t="s">
        <v>27</v>
      </c>
      <c r="U21" s="93">
        <v>3</v>
      </c>
      <c r="V21" s="91" t="str">
        <f t="shared" si="0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6.5" customHeight="1">
      <c r="B22" s="26">
        <v>12</v>
      </c>
      <c r="C22" s="27" t="s">
        <v>173</v>
      </c>
      <c r="D22" s="28" t="s">
        <v>174</v>
      </c>
      <c r="E22" s="29" t="s">
        <v>175</v>
      </c>
      <c r="F22" s="30" t="s">
        <v>176</v>
      </c>
      <c r="G22" s="101" t="s">
        <v>177</v>
      </c>
      <c r="H22" s="31">
        <v>10</v>
      </c>
      <c r="I22" s="31">
        <v>6.5</v>
      </c>
      <c r="J22" s="31">
        <v>7</v>
      </c>
      <c r="K22" s="31" t="s">
        <v>27</v>
      </c>
      <c r="L22" s="38"/>
      <c r="M22" s="38"/>
      <c r="N22" s="38"/>
      <c r="O22" s="38"/>
      <c r="P22" s="33"/>
      <c r="Q22" s="34">
        <v>2.4</v>
      </c>
      <c r="R22" s="35" t="s">
        <v>666</v>
      </c>
      <c r="S22" s="36" t="s">
        <v>667</v>
      </c>
      <c r="T22" s="37" t="s">
        <v>27</v>
      </c>
      <c r="U22" s="93">
        <v>3</v>
      </c>
      <c r="V22" s="91" t="str">
        <f t="shared" si="0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6.5" customHeight="1">
      <c r="B23" s="26">
        <v>13</v>
      </c>
      <c r="C23" s="27" t="s">
        <v>178</v>
      </c>
      <c r="D23" s="28" t="s">
        <v>179</v>
      </c>
      <c r="E23" s="29" t="s">
        <v>180</v>
      </c>
      <c r="F23" s="30" t="s">
        <v>181</v>
      </c>
      <c r="G23" s="101" t="s">
        <v>177</v>
      </c>
      <c r="H23" s="31">
        <v>10</v>
      </c>
      <c r="I23" s="31">
        <v>6.5</v>
      </c>
      <c r="J23" s="31">
        <v>6</v>
      </c>
      <c r="K23" s="31" t="s">
        <v>27</v>
      </c>
      <c r="L23" s="38"/>
      <c r="M23" s="38"/>
      <c r="N23" s="38"/>
      <c r="O23" s="38"/>
      <c r="P23" s="33"/>
      <c r="Q23" s="34">
        <v>2.2999999999999998</v>
      </c>
      <c r="R23" s="35" t="s">
        <v>666</v>
      </c>
      <c r="S23" s="36" t="s">
        <v>667</v>
      </c>
      <c r="T23" s="37" t="s">
        <v>27</v>
      </c>
      <c r="U23" s="93">
        <v>3</v>
      </c>
      <c r="V23" s="91" t="str">
        <f t="shared" si="0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6.5" customHeight="1">
      <c r="B24" s="26">
        <v>14</v>
      </c>
      <c r="C24" s="27" t="s">
        <v>182</v>
      </c>
      <c r="D24" s="28" t="s">
        <v>183</v>
      </c>
      <c r="E24" s="29" t="s">
        <v>184</v>
      </c>
      <c r="F24" s="30" t="s">
        <v>185</v>
      </c>
      <c r="G24" s="101" t="s">
        <v>177</v>
      </c>
      <c r="H24" s="31">
        <v>10</v>
      </c>
      <c r="I24" s="31">
        <v>8</v>
      </c>
      <c r="J24" s="31">
        <v>6</v>
      </c>
      <c r="K24" s="31" t="s">
        <v>27</v>
      </c>
      <c r="L24" s="38"/>
      <c r="M24" s="38"/>
      <c r="N24" s="38"/>
      <c r="O24" s="38"/>
      <c r="P24" s="33"/>
      <c r="Q24" s="34">
        <v>2.4</v>
      </c>
      <c r="R24" s="35" t="s">
        <v>666</v>
      </c>
      <c r="S24" s="36" t="s">
        <v>667</v>
      </c>
      <c r="T24" s="37" t="s">
        <v>27</v>
      </c>
      <c r="U24" s="93">
        <v>3</v>
      </c>
      <c r="V24" s="91" t="str">
        <f t="shared" si="0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6.5" customHeight="1">
      <c r="B25" s="26">
        <v>15</v>
      </c>
      <c r="C25" s="27" t="s">
        <v>186</v>
      </c>
      <c r="D25" s="28" t="s">
        <v>187</v>
      </c>
      <c r="E25" s="29" t="s">
        <v>188</v>
      </c>
      <c r="F25" s="30" t="s">
        <v>189</v>
      </c>
      <c r="G25" s="101" t="s">
        <v>177</v>
      </c>
      <c r="H25" s="31">
        <v>10</v>
      </c>
      <c r="I25" s="31">
        <v>7</v>
      </c>
      <c r="J25" s="31">
        <v>6</v>
      </c>
      <c r="K25" s="31" t="s">
        <v>27</v>
      </c>
      <c r="L25" s="38"/>
      <c r="M25" s="38"/>
      <c r="N25" s="38"/>
      <c r="O25" s="38"/>
      <c r="P25" s="33"/>
      <c r="Q25" s="34">
        <v>2.2999999999999998</v>
      </c>
      <c r="R25" s="35" t="s">
        <v>666</v>
      </c>
      <c r="S25" s="36" t="s">
        <v>667</v>
      </c>
      <c r="T25" s="37" t="s">
        <v>27</v>
      </c>
      <c r="U25" s="93">
        <v>3</v>
      </c>
      <c r="V25" s="91" t="str">
        <f t="shared" si="0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6.5" customHeight="1">
      <c r="B26" s="26">
        <v>16</v>
      </c>
      <c r="C26" s="27" t="s">
        <v>190</v>
      </c>
      <c r="D26" s="28" t="s">
        <v>191</v>
      </c>
      <c r="E26" s="29" t="s">
        <v>192</v>
      </c>
      <c r="F26" s="30" t="s">
        <v>172</v>
      </c>
      <c r="G26" s="101" t="s">
        <v>177</v>
      </c>
      <c r="H26" s="31">
        <v>10</v>
      </c>
      <c r="I26" s="31">
        <v>7</v>
      </c>
      <c r="J26" s="31">
        <v>6</v>
      </c>
      <c r="K26" s="31" t="s">
        <v>27</v>
      </c>
      <c r="L26" s="38"/>
      <c r="M26" s="38"/>
      <c r="N26" s="38"/>
      <c r="O26" s="38"/>
      <c r="P26" s="33"/>
      <c r="Q26" s="34">
        <v>2.2999999999999998</v>
      </c>
      <c r="R26" s="35" t="s">
        <v>666</v>
      </c>
      <c r="S26" s="36" t="s">
        <v>667</v>
      </c>
      <c r="T26" s="37" t="s">
        <v>27</v>
      </c>
      <c r="U26" s="93">
        <v>3</v>
      </c>
      <c r="V26" s="91" t="str">
        <f t="shared" si="0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6.5" customHeight="1">
      <c r="B27" s="26">
        <v>17</v>
      </c>
      <c r="C27" s="27" t="s">
        <v>193</v>
      </c>
      <c r="D27" s="28" t="s">
        <v>194</v>
      </c>
      <c r="E27" s="29" t="s">
        <v>195</v>
      </c>
      <c r="F27" s="30" t="s">
        <v>196</v>
      </c>
      <c r="G27" s="101" t="s">
        <v>177</v>
      </c>
      <c r="H27" s="31">
        <v>9</v>
      </c>
      <c r="I27" s="31">
        <v>6.5</v>
      </c>
      <c r="J27" s="31">
        <v>6</v>
      </c>
      <c r="K27" s="31" t="s">
        <v>27</v>
      </c>
      <c r="L27" s="38"/>
      <c r="M27" s="38"/>
      <c r="N27" s="38"/>
      <c r="O27" s="38"/>
      <c r="P27" s="33"/>
      <c r="Q27" s="34">
        <v>2.2000000000000002</v>
      </c>
      <c r="R27" s="35" t="s">
        <v>666</v>
      </c>
      <c r="S27" s="36" t="s">
        <v>667</v>
      </c>
      <c r="T27" s="37" t="s">
        <v>27</v>
      </c>
      <c r="U27" s="93">
        <v>3</v>
      </c>
      <c r="V27" s="91" t="str">
        <f t="shared" si="0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6.5" customHeight="1">
      <c r="B28" s="26">
        <v>18</v>
      </c>
      <c r="C28" s="27" t="s">
        <v>197</v>
      </c>
      <c r="D28" s="28" t="s">
        <v>198</v>
      </c>
      <c r="E28" s="29" t="s">
        <v>175</v>
      </c>
      <c r="F28" s="30" t="s">
        <v>199</v>
      </c>
      <c r="G28" s="101" t="s">
        <v>200</v>
      </c>
      <c r="H28" s="31">
        <v>10</v>
      </c>
      <c r="I28" s="31">
        <v>5</v>
      </c>
      <c r="J28" s="31">
        <v>7</v>
      </c>
      <c r="K28" s="31" t="s">
        <v>27</v>
      </c>
      <c r="L28" s="38"/>
      <c r="M28" s="38"/>
      <c r="N28" s="38"/>
      <c r="O28" s="38"/>
      <c r="P28" s="33"/>
      <c r="Q28" s="34">
        <v>2.2000000000000002</v>
      </c>
      <c r="R28" s="35" t="s">
        <v>666</v>
      </c>
      <c r="S28" s="36" t="s">
        <v>667</v>
      </c>
      <c r="T28" s="37" t="s">
        <v>27</v>
      </c>
      <c r="U28" s="93">
        <v>16</v>
      </c>
      <c r="V28" s="91" t="str">
        <f t="shared" si="0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6.5" customHeight="1">
      <c r="B29" s="26">
        <v>19</v>
      </c>
      <c r="C29" s="27" t="s">
        <v>201</v>
      </c>
      <c r="D29" s="28" t="s">
        <v>202</v>
      </c>
      <c r="E29" s="29" t="s">
        <v>203</v>
      </c>
      <c r="F29" s="30" t="s">
        <v>204</v>
      </c>
      <c r="G29" s="101" t="s">
        <v>200</v>
      </c>
      <c r="H29" s="31">
        <v>9</v>
      </c>
      <c r="I29" s="31">
        <v>7</v>
      </c>
      <c r="J29" s="31">
        <v>7</v>
      </c>
      <c r="K29" s="31" t="s">
        <v>27</v>
      </c>
      <c r="L29" s="38"/>
      <c r="M29" s="38"/>
      <c r="N29" s="38"/>
      <c r="O29" s="38"/>
      <c r="P29" s="33"/>
      <c r="Q29" s="34">
        <v>2.2999999999999998</v>
      </c>
      <c r="R29" s="35" t="s">
        <v>666</v>
      </c>
      <c r="S29" s="36" t="s">
        <v>667</v>
      </c>
      <c r="T29" s="37" t="s">
        <v>27</v>
      </c>
      <c r="U29" s="93">
        <v>16</v>
      </c>
      <c r="V29" s="91" t="str">
        <f t="shared" si="0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6.5" customHeight="1">
      <c r="B30" s="26">
        <v>20</v>
      </c>
      <c r="C30" s="27" t="s">
        <v>209</v>
      </c>
      <c r="D30" s="28" t="s">
        <v>210</v>
      </c>
      <c r="E30" s="29" t="s">
        <v>211</v>
      </c>
      <c r="F30" s="30" t="s">
        <v>212</v>
      </c>
      <c r="G30" s="101" t="s">
        <v>200</v>
      </c>
      <c r="H30" s="31">
        <v>10</v>
      </c>
      <c r="I30" s="31">
        <v>5.5</v>
      </c>
      <c r="J30" s="31">
        <v>7</v>
      </c>
      <c r="K30" s="31" t="s">
        <v>27</v>
      </c>
      <c r="L30" s="38"/>
      <c r="M30" s="38"/>
      <c r="N30" s="38"/>
      <c r="O30" s="38"/>
      <c r="P30" s="33"/>
      <c r="Q30" s="34">
        <v>2.2999999999999998</v>
      </c>
      <c r="R30" s="35" t="s">
        <v>666</v>
      </c>
      <c r="S30" s="36" t="s">
        <v>667</v>
      </c>
      <c r="T30" s="37" t="s">
        <v>27</v>
      </c>
      <c r="U30" s="93">
        <v>16</v>
      </c>
      <c r="V30" s="91" t="str">
        <f t="shared" si="0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6.5" customHeight="1">
      <c r="B31" s="26">
        <v>21</v>
      </c>
      <c r="C31" s="27" t="s">
        <v>205</v>
      </c>
      <c r="D31" s="28" t="s">
        <v>206</v>
      </c>
      <c r="E31" s="29" t="s">
        <v>207</v>
      </c>
      <c r="F31" s="30" t="s">
        <v>208</v>
      </c>
      <c r="G31" s="101" t="s">
        <v>200</v>
      </c>
      <c r="H31" s="31">
        <v>8</v>
      </c>
      <c r="I31" s="31">
        <v>6.5</v>
      </c>
      <c r="J31" s="31">
        <v>7</v>
      </c>
      <c r="K31" s="31" t="s">
        <v>27</v>
      </c>
      <c r="L31" s="38"/>
      <c r="M31" s="38"/>
      <c r="N31" s="38"/>
      <c r="O31" s="38"/>
      <c r="P31" s="33"/>
      <c r="Q31" s="34">
        <v>2.2000000000000002</v>
      </c>
      <c r="R31" s="35" t="s">
        <v>666</v>
      </c>
      <c r="S31" s="36" t="s">
        <v>667</v>
      </c>
      <c r="T31" s="37" t="s">
        <v>27</v>
      </c>
      <c r="U31" s="93">
        <v>16</v>
      </c>
      <c r="V31" s="91" t="str">
        <f t="shared" si="0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6.5" customHeight="1">
      <c r="B32" s="26">
        <v>22</v>
      </c>
      <c r="C32" s="27" t="s">
        <v>468</v>
      </c>
      <c r="D32" s="28" t="s">
        <v>309</v>
      </c>
      <c r="E32" s="29" t="s">
        <v>469</v>
      </c>
      <c r="F32" s="30" t="s">
        <v>470</v>
      </c>
      <c r="G32" s="101" t="s">
        <v>471</v>
      </c>
      <c r="H32" s="31">
        <v>10</v>
      </c>
      <c r="I32" s="31">
        <v>6</v>
      </c>
      <c r="J32" s="31">
        <v>8</v>
      </c>
      <c r="K32" s="31" t="s">
        <v>27</v>
      </c>
      <c r="L32" s="38"/>
      <c r="M32" s="38"/>
      <c r="N32" s="38"/>
      <c r="O32" s="38"/>
      <c r="P32" s="33"/>
      <c r="Q32" s="34">
        <v>2.4</v>
      </c>
      <c r="R32" s="35" t="s">
        <v>666</v>
      </c>
      <c r="S32" s="36" t="s">
        <v>667</v>
      </c>
      <c r="T32" s="37" t="s">
        <v>27</v>
      </c>
      <c r="U32" s="93">
        <v>22</v>
      </c>
      <c r="V32" s="91" t="str">
        <f t="shared" si="0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6.5" customHeight="1">
      <c r="B33" s="26">
        <v>23</v>
      </c>
      <c r="C33" s="27" t="s">
        <v>472</v>
      </c>
      <c r="D33" s="28" t="s">
        <v>88</v>
      </c>
      <c r="E33" s="29" t="s">
        <v>469</v>
      </c>
      <c r="F33" s="30" t="s">
        <v>432</v>
      </c>
      <c r="G33" s="101" t="s">
        <v>471</v>
      </c>
      <c r="H33" s="31">
        <v>10</v>
      </c>
      <c r="I33" s="31">
        <v>6</v>
      </c>
      <c r="J33" s="31">
        <v>8</v>
      </c>
      <c r="K33" s="31" t="s">
        <v>27</v>
      </c>
      <c r="L33" s="38"/>
      <c r="M33" s="38"/>
      <c r="N33" s="38"/>
      <c r="O33" s="38"/>
      <c r="P33" s="33"/>
      <c r="Q33" s="34">
        <v>2.4</v>
      </c>
      <c r="R33" s="35" t="s">
        <v>666</v>
      </c>
      <c r="S33" s="36" t="s">
        <v>667</v>
      </c>
      <c r="T33" s="37" t="s">
        <v>27</v>
      </c>
      <c r="U33" s="93">
        <v>22</v>
      </c>
      <c r="V33" s="91" t="str">
        <f t="shared" si="0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6.5" customHeight="1">
      <c r="B34" s="26">
        <v>24</v>
      </c>
      <c r="C34" s="16" t="s">
        <v>473</v>
      </c>
      <c r="D34" s="17" t="s">
        <v>474</v>
      </c>
      <c r="E34" s="18" t="s">
        <v>475</v>
      </c>
      <c r="F34" s="19" t="s">
        <v>386</v>
      </c>
      <c r="G34" s="102" t="s">
        <v>471</v>
      </c>
      <c r="H34" s="20">
        <v>9</v>
      </c>
      <c r="I34" s="20">
        <v>7.5</v>
      </c>
      <c r="J34" s="20">
        <v>7</v>
      </c>
      <c r="K34" s="31" t="s">
        <v>27</v>
      </c>
      <c r="L34" s="38"/>
      <c r="M34" s="38"/>
      <c r="N34" s="38"/>
      <c r="O34" s="38"/>
      <c r="P34" s="33"/>
      <c r="Q34" s="34">
        <v>2.4</v>
      </c>
      <c r="R34" s="35" t="s">
        <v>666</v>
      </c>
      <c r="S34" s="36" t="s">
        <v>667</v>
      </c>
      <c r="T34" s="37" t="s">
        <v>27</v>
      </c>
      <c r="U34" s="93">
        <v>22</v>
      </c>
      <c r="V34" s="91" t="str">
        <f t="shared" si="0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6.5" customHeight="1">
      <c r="B35" s="26">
        <v>25</v>
      </c>
      <c r="C35" s="27" t="s">
        <v>476</v>
      </c>
      <c r="D35" s="28" t="s">
        <v>477</v>
      </c>
      <c r="E35" s="29" t="s">
        <v>478</v>
      </c>
      <c r="F35" s="30" t="s">
        <v>479</v>
      </c>
      <c r="G35" s="101" t="s">
        <v>480</v>
      </c>
      <c r="H35" s="31">
        <v>9</v>
      </c>
      <c r="I35" s="31">
        <v>7.5</v>
      </c>
      <c r="J35" s="31">
        <v>7</v>
      </c>
      <c r="K35" s="31" t="s">
        <v>27</v>
      </c>
      <c r="L35" s="38"/>
      <c r="M35" s="38"/>
      <c r="N35" s="38"/>
      <c r="O35" s="38"/>
      <c r="P35" s="33"/>
      <c r="Q35" s="34">
        <v>2.4</v>
      </c>
      <c r="R35" s="35" t="s">
        <v>666</v>
      </c>
      <c r="S35" s="36" t="s">
        <v>667</v>
      </c>
      <c r="T35" s="37" t="s">
        <v>27</v>
      </c>
      <c r="U35" s="93">
        <v>22</v>
      </c>
      <c r="V35" s="91" t="str">
        <f t="shared" si="0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6.5" customHeight="1">
      <c r="B36" s="26">
        <v>26</v>
      </c>
      <c r="C36" s="27" t="s">
        <v>481</v>
      </c>
      <c r="D36" s="28" t="s">
        <v>100</v>
      </c>
      <c r="E36" s="29" t="s">
        <v>97</v>
      </c>
      <c r="F36" s="30" t="s">
        <v>482</v>
      </c>
      <c r="G36" s="101" t="s">
        <v>480</v>
      </c>
      <c r="H36" s="31">
        <v>10</v>
      </c>
      <c r="I36" s="31">
        <v>8</v>
      </c>
      <c r="J36" s="31">
        <v>7</v>
      </c>
      <c r="K36" s="31" t="s">
        <v>27</v>
      </c>
      <c r="L36" s="38"/>
      <c r="M36" s="38"/>
      <c r="N36" s="38"/>
      <c r="O36" s="38"/>
      <c r="P36" s="33"/>
      <c r="Q36" s="34">
        <v>2.5</v>
      </c>
      <c r="R36" s="35" t="s">
        <v>666</v>
      </c>
      <c r="S36" s="36" t="s">
        <v>667</v>
      </c>
      <c r="T36" s="37" t="s">
        <v>27</v>
      </c>
      <c r="U36" s="93">
        <v>22</v>
      </c>
      <c r="V36" s="91" t="str">
        <f t="shared" si="0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6.5" customHeight="1">
      <c r="B37" s="26">
        <v>27</v>
      </c>
      <c r="C37" s="27" t="s">
        <v>483</v>
      </c>
      <c r="D37" s="28" t="s">
        <v>100</v>
      </c>
      <c r="E37" s="29" t="s">
        <v>484</v>
      </c>
      <c r="F37" s="30" t="s">
        <v>485</v>
      </c>
      <c r="G37" s="101" t="s">
        <v>480</v>
      </c>
      <c r="H37" s="31">
        <v>9</v>
      </c>
      <c r="I37" s="31">
        <v>6.5</v>
      </c>
      <c r="J37" s="31">
        <v>7</v>
      </c>
      <c r="K37" s="31" t="s">
        <v>27</v>
      </c>
      <c r="L37" s="38"/>
      <c r="M37" s="38"/>
      <c r="N37" s="38"/>
      <c r="O37" s="38"/>
      <c r="P37" s="33"/>
      <c r="Q37" s="34">
        <v>2.2999999999999998</v>
      </c>
      <c r="R37" s="35" t="s">
        <v>666</v>
      </c>
      <c r="S37" s="36" t="s">
        <v>667</v>
      </c>
      <c r="T37" s="37" t="s">
        <v>27</v>
      </c>
      <c r="U37" s="93">
        <v>22</v>
      </c>
      <c r="V37" s="91" t="str">
        <f t="shared" si="0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6.5" customHeight="1">
      <c r="B38" s="26">
        <v>28</v>
      </c>
      <c r="C38" s="27" t="s">
        <v>486</v>
      </c>
      <c r="D38" s="28" t="s">
        <v>487</v>
      </c>
      <c r="E38" s="29" t="s">
        <v>488</v>
      </c>
      <c r="F38" s="30" t="s">
        <v>489</v>
      </c>
      <c r="G38" s="101" t="s">
        <v>480</v>
      </c>
      <c r="H38" s="31">
        <v>10</v>
      </c>
      <c r="I38" s="31">
        <v>7</v>
      </c>
      <c r="J38" s="31">
        <v>5</v>
      </c>
      <c r="K38" s="31" t="s">
        <v>27</v>
      </c>
      <c r="L38" s="38"/>
      <c r="M38" s="38"/>
      <c r="N38" s="38"/>
      <c r="O38" s="38"/>
      <c r="P38" s="33"/>
      <c r="Q38" s="34">
        <v>2.2000000000000002</v>
      </c>
      <c r="R38" s="35" t="s">
        <v>666</v>
      </c>
      <c r="S38" s="36" t="s">
        <v>667</v>
      </c>
      <c r="T38" s="37" t="s">
        <v>27</v>
      </c>
      <c r="U38" s="93">
        <v>22</v>
      </c>
      <c r="V38" s="91" t="str">
        <f t="shared" si="0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6.5" customHeight="1">
      <c r="B39" s="26">
        <v>29</v>
      </c>
      <c r="C39" s="27" t="s">
        <v>490</v>
      </c>
      <c r="D39" s="28" t="s">
        <v>166</v>
      </c>
      <c r="E39" s="29" t="s">
        <v>313</v>
      </c>
      <c r="F39" s="30" t="s">
        <v>491</v>
      </c>
      <c r="G39" s="101" t="s">
        <v>480</v>
      </c>
      <c r="H39" s="31">
        <v>10</v>
      </c>
      <c r="I39" s="31">
        <v>8</v>
      </c>
      <c r="J39" s="31">
        <v>7</v>
      </c>
      <c r="K39" s="31" t="s">
        <v>27</v>
      </c>
      <c r="L39" s="38"/>
      <c r="M39" s="38"/>
      <c r="N39" s="38"/>
      <c r="O39" s="38"/>
      <c r="P39" s="33"/>
      <c r="Q39" s="34">
        <v>2.5</v>
      </c>
      <c r="R39" s="35" t="s">
        <v>666</v>
      </c>
      <c r="S39" s="36" t="s">
        <v>667</v>
      </c>
      <c r="T39" s="37" t="s">
        <v>27</v>
      </c>
      <c r="U39" s="93">
        <v>22</v>
      </c>
      <c r="V39" s="91" t="str">
        <f t="shared" si="0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16.5" customHeight="1">
      <c r="B40" s="26">
        <v>30</v>
      </c>
      <c r="C40" s="27" t="s">
        <v>492</v>
      </c>
      <c r="D40" s="28" t="s">
        <v>493</v>
      </c>
      <c r="E40" s="29" t="s">
        <v>167</v>
      </c>
      <c r="F40" s="30" t="s">
        <v>494</v>
      </c>
      <c r="G40" s="101" t="s">
        <v>480</v>
      </c>
      <c r="H40" s="31">
        <v>10</v>
      </c>
      <c r="I40" s="31">
        <v>7</v>
      </c>
      <c r="J40" s="31">
        <v>7</v>
      </c>
      <c r="K40" s="31" t="s">
        <v>27</v>
      </c>
      <c r="L40" s="38"/>
      <c r="M40" s="38"/>
      <c r="N40" s="38"/>
      <c r="O40" s="38"/>
      <c r="P40" s="33"/>
      <c r="Q40" s="34">
        <v>2.4</v>
      </c>
      <c r="R40" s="35" t="s">
        <v>666</v>
      </c>
      <c r="S40" s="36" t="s">
        <v>667</v>
      </c>
      <c r="T40" s="37" t="s">
        <v>27</v>
      </c>
      <c r="U40" s="93">
        <v>22</v>
      </c>
      <c r="V40" s="91" t="str">
        <f t="shared" si="0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7.5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hidden="1">
      <c r="A42" s="2"/>
      <c r="B42" s="152" t="s">
        <v>28</v>
      </c>
      <c r="C42" s="152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 hidden="1" customHeight="1">
      <c r="A43" s="2"/>
      <c r="B43" s="45" t="s">
        <v>29</v>
      </c>
      <c r="C43" s="45"/>
      <c r="D43" s="46">
        <f>+$Y$9</f>
        <v>30</v>
      </c>
      <c r="E43" s="47" t="s">
        <v>30</v>
      </c>
      <c r="F43" s="47"/>
      <c r="G43" s="128" t="s">
        <v>31</v>
      </c>
      <c r="H43" s="128"/>
      <c r="I43" s="128"/>
      <c r="J43" s="128"/>
      <c r="K43" s="128"/>
      <c r="L43" s="128"/>
      <c r="M43" s="128"/>
      <c r="N43" s="128"/>
      <c r="O43" s="128"/>
      <c r="P43" s="48">
        <f>$Y$9 -COUNTIF($T$10:$T$230,"Vắng") -COUNTIF($T$10:$T$230,"Vắng có phép") - COUNTIF($T$10:$T$230,"Đình chỉ thi") - COUNTIF($T$10:$T$230,"Không đủ ĐKDT")</f>
        <v>30</v>
      </c>
      <c r="Q43" s="48"/>
      <c r="R43" s="49"/>
      <c r="S43" s="50"/>
      <c r="T43" s="50" t="s">
        <v>30</v>
      </c>
      <c r="U43" s="3"/>
    </row>
    <row r="44" spans="1:38" ht="16.5" hidden="1" customHeight="1">
      <c r="A44" s="2"/>
      <c r="B44" s="45" t="s">
        <v>32</v>
      </c>
      <c r="C44" s="45"/>
      <c r="D44" s="46">
        <f>+$AJ$9</f>
        <v>0</v>
      </c>
      <c r="E44" s="47" t="s">
        <v>30</v>
      </c>
      <c r="F44" s="47"/>
      <c r="G44" s="128" t="s">
        <v>33</v>
      </c>
      <c r="H44" s="128"/>
      <c r="I44" s="128"/>
      <c r="J44" s="128"/>
      <c r="K44" s="128"/>
      <c r="L44" s="128"/>
      <c r="M44" s="128"/>
      <c r="N44" s="128"/>
      <c r="O44" s="128"/>
      <c r="P44" s="51">
        <f>COUNTIF($T$10:$T$106,"Vắng")</f>
        <v>0</v>
      </c>
      <c r="Q44" s="51"/>
      <c r="R44" s="52"/>
      <c r="S44" s="50"/>
      <c r="T44" s="50" t="s">
        <v>30</v>
      </c>
      <c r="U44" s="3"/>
    </row>
    <row r="45" spans="1:38" ht="16.5" hidden="1" customHeight="1">
      <c r="A45" s="2"/>
      <c r="B45" s="45" t="s">
        <v>55</v>
      </c>
      <c r="C45" s="45"/>
      <c r="D45" s="85">
        <f>COUNTIF(V11:V40,"Học lại")</f>
        <v>30</v>
      </c>
      <c r="E45" s="47" t="s">
        <v>30</v>
      </c>
      <c r="F45" s="47"/>
      <c r="G45" s="128" t="s">
        <v>56</v>
      </c>
      <c r="H45" s="128"/>
      <c r="I45" s="128"/>
      <c r="J45" s="128"/>
      <c r="K45" s="128"/>
      <c r="L45" s="128"/>
      <c r="M45" s="128"/>
      <c r="N45" s="128"/>
      <c r="O45" s="128"/>
      <c r="P45" s="48">
        <f>COUNTIF($T$10:$T$106,"Vắng có phép")</f>
        <v>0</v>
      </c>
      <c r="Q45" s="48"/>
      <c r="R45" s="49"/>
      <c r="S45" s="50"/>
      <c r="T45" s="50" t="s">
        <v>30</v>
      </c>
      <c r="U45" s="3"/>
    </row>
    <row r="46" spans="1:38" ht="3" hidden="1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idden="1">
      <c r="B47" s="86" t="s">
        <v>34</v>
      </c>
      <c r="C47" s="86"/>
      <c r="D47" s="87">
        <f>COUNTIF(V11:V40,"Thi lại")</f>
        <v>0</v>
      </c>
      <c r="E47" s="88" t="s">
        <v>30</v>
      </c>
      <c r="F47" s="3"/>
      <c r="G47" s="3"/>
      <c r="H47" s="3"/>
      <c r="I47" s="3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3"/>
    </row>
    <row r="48" spans="1:38" hidden="1">
      <c r="B48" s="86"/>
      <c r="C48" s="86"/>
      <c r="D48" s="87"/>
      <c r="E48" s="88"/>
      <c r="F48" s="3"/>
      <c r="G48" s="3"/>
      <c r="H48" s="3"/>
      <c r="I48" s="3"/>
      <c r="J48" s="127" t="s">
        <v>57</v>
      </c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3"/>
    </row>
    <row r="49" spans="1:38" hidden="1">
      <c r="A49" s="53"/>
      <c r="B49" s="148" t="s">
        <v>35</v>
      </c>
      <c r="C49" s="148"/>
      <c r="D49" s="148"/>
      <c r="E49" s="148"/>
      <c r="F49" s="148"/>
      <c r="G49" s="148"/>
      <c r="H49" s="148"/>
      <c r="I49" s="54"/>
      <c r="J49" s="149" t="s">
        <v>36</v>
      </c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3"/>
    </row>
    <row r="50" spans="1:38" ht="4.5" hidden="1" customHeight="1">
      <c r="A50" s="2"/>
      <c r="B50" s="39"/>
      <c r="C50" s="55"/>
      <c r="D50" s="55"/>
      <c r="E50" s="56"/>
      <c r="F50" s="56"/>
      <c r="G50" s="56"/>
      <c r="H50" s="57"/>
      <c r="I50" s="58"/>
      <c r="J50" s="5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38" s="2" customFormat="1" hidden="1">
      <c r="B51" s="148" t="s">
        <v>37</v>
      </c>
      <c r="C51" s="148"/>
      <c r="D51" s="150" t="s">
        <v>38</v>
      </c>
      <c r="E51" s="150"/>
      <c r="F51" s="150"/>
      <c r="G51" s="150"/>
      <c r="H51" s="150"/>
      <c r="I51" s="58"/>
      <c r="J51" s="58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idden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9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.7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" hidden="1" customHeight="1">
      <c r="A57" s="1"/>
      <c r="B57" s="154" t="s">
        <v>39</v>
      </c>
      <c r="C57" s="154"/>
      <c r="D57" s="154" t="s">
        <v>58</v>
      </c>
      <c r="E57" s="154"/>
      <c r="F57" s="154"/>
      <c r="G57" s="154"/>
      <c r="H57" s="154"/>
      <c r="I57" s="154"/>
      <c r="J57" s="154" t="s">
        <v>40</v>
      </c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4.5" hidden="1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36.7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62" customFormat="1" ht="38.25" customHeight="1">
      <c r="A60" s="1"/>
      <c r="B60" s="153" t="s">
        <v>53</v>
      </c>
      <c r="C60" s="148"/>
      <c r="D60" s="148"/>
      <c r="E60" s="148"/>
      <c r="F60" s="148"/>
      <c r="G60" s="148"/>
      <c r="H60" s="153" t="s">
        <v>54</v>
      </c>
      <c r="I60" s="153"/>
      <c r="J60" s="153"/>
      <c r="K60" s="153"/>
      <c r="L60" s="153"/>
      <c r="M60" s="153"/>
      <c r="N60" s="155" t="s">
        <v>61</v>
      </c>
      <c r="O60" s="155"/>
      <c r="P60" s="155"/>
      <c r="Q60" s="155"/>
      <c r="R60" s="155"/>
      <c r="S60" s="155"/>
      <c r="T60" s="155"/>
      <c r="U60" s="155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62" customFormat="1">
      <c r="A61" s="1"/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  <c r="U61" s="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62" customFormat="1">
      <c r="A62" s="1"/>
      <c r="B62" s="148" t="s">
        <v>37</v>
      </c>
      <c r="C62" s="148"/>
      <c r="D62" s="150" t="s">
        <v>38</v>
      </c>
      <c r="E62" s="150"/>
      <c r="F62" s="150"/>
      <c r="G62" s="150"/>
      <c r="H62" s="150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6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8" spans="1:38" s="62" customFormat="1">
      <c r="A68" s="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 t="s">
        <v>62</v>
      </c>
      <c r="O68" s="121"/>
      <c r="P68" s="121"/>
      <c r="Q68" s="121"/>
      <c r="R68" s="121"/>
      <c r="S68" s="121"/>
      <c r="T68" s="121"/>
      <c r="U68" s="12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</sheetData>
  <sheetProtection formatCells="0" formatColumns="0" formatRows="0" insertColumns="0" insertRows="0" insertHyperlinks="0" deleteColumns="0" deleteRows="0" sort="0" autoFilter="0" pivotTables="0"/>
  <autoFilter ref="A9:AL40">
    <filterColumn colId="3" showButton="0"/>
    <filterColumn colId="12"/>
  </autoFilter>
  <mergeCells count="61">
    <mergeCell ref="B62:C62"/>
    <mergeCell ref="D62:H62"/>
    <mergeCell ref="B68:D68"/>
    <mergeCell ref="E68:G68"/>
    <mergeCell ref="H68:M68"/>
    <mergeCell ref="N68:U68"/>
    <mergeCell ref="B57:C57"/>
    <mergeCell ref="D57:I57"/>
    <mergeCell ref="J57:T57"/>
    <mergeCell ref="B60:G60"/>
    <mergeCell ref="H60:M60"/>
    <mergeCell ref="N60:U60"/>
    <mergeCell ref="G45:O45"/>
    <mergeCell ref="J47:T47"/>
    <mergeCell ref="J48:T48"/>
    <mergeCell ref="B49:H49"/>
    <mergeCell ref="J49:T49"/>
    <mergeCell ref="B51:C51"/>
    <mergeCell ref="D51:H51"/>
    <mergeCell ref="T8:T10"/>
    <mergeCell ref="U8:U10"/>
    <mergeCell ref="B10:G10"/>
    <mergeCell ref="B42:C42"/>
    <mergeCell ref="G43:O43"/>
    <mergeCell ref="G44:O4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0">
    <cfRule type="cellIs" dxfId="36" priority="29" operator="greaterThan">
      <formula>10</formula>
    </cfRule>
  </conditionalFormatting>
  <conditionalFormatting sqref="C1:C1048576">
    <cfRule type="duplicateValues" dxfId="35" priority="28"/>
  </conditionalFormatting>
  <conditionalFormatting sqref="C11:C13">
    <cfRule type="duplicateValues" dxfId="34" priority="27"/>
  </conditionalFormatting>
  <conditionalFormatting sqref="C14:C26">
    <cfRule type="duplicateValues" dxfId="33" priority="26"/>
  </conditionalFormatting>
  <conditionalFormatting sqref="C11:C40">
    <cfRule type="duplicateValues" dxfId="32" priority="6"/>
  </conditionalFormatting>
  <conditionalFormatting sqref="C11:C27">
    <cfRule type="duplicateValues" dxfId="31" priority="5"/>
  </conditionalFormatting>
  <conditionalFormatting sqref="C28:C30">
    <cfRule type="duplicateValues" dxfId="30" priority="4"/>
  </conditionalFormatting>
  <conditionalFormatting sqref="C31">
    <cfRule type="duplicateValues" dxfId="29" priority="3"/>
  </conditionalFormatting>
  <conditionalFormatting sqref="C32:C33">
    <cfRule type="duplicateValues" dxfId="28" priority="2"/>
  </conditionalFormatting>
  <conditionalFormatting sqref="C34:C40">
    <cfRule type="duplicateValues" dxfId="27" priority="1"/>
  </conditionalFormatting>
  <conditionalFormatting sqref="C27:C40">
    <cfRule type="duplicateValues" dxfId="26" priority="36"/>
  </conditionalFormatting>
  <dataValidations count="1">
    <dataValidation allowBlank="1" showInputMessage="1" showErrorMessage="1" errorTitle="Không xóa dữ liệu" error="Không xóa dữ liệu" prompt="Không xóa dữ liệu" sqref="D45 AL3:AL9 W5:AK9 X3:AK4 V11:W4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59"/>
  <sheetViews>
    <sheetView workbookViewId="0">
      <pane ySplit="4" topLeftCell="A5" activePane="bottomLeft" state="frozen"/>
      <selection activeCell="A6" sqref="A6:XFD6"/>
      <selection pane="bottomLeft" activeCell="A11" sqref="A11:XFD3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668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662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21</v>
      </c>
      <c r="Z9" s="63">
        <f>COUNTIF($S$10:$S$91,"Khiển trách")</f>
        <v>0</v>
      </c>
      <c r="AA9" s="63">
        <f>COUNTIF($S$10:$S$91,"Cảnh cáo")</f>
        <v>0</v>
      </c>
      <c r="AB9" s="63">
        <f>COUNTIF($S$10:$S$91,"Đình chỉ thi")</f>
        <v>0</v>
      </c>
      <c r="AC9" s="70">
        <f>+($Z$9+$AA$9+$AB$9)/$Y$9*100%</f>
        <v>0</v>
      </c>
      <c r="AD9" s="63">
        <f>SUM(COUNTIF($S$10:$S$89,"Vắng"),COUNTIF($S$10:$S$89,"Vắng có phép"))</f>
        <v>0</v>
      </c>
      <c r="AE9" s="71">
        <f>+$AD$9/$Y$9</f>
        <v>0</v>
      </c>
      <c r="AF9" s="72">
        <f>COUNTIF($V$10:$V$89,"Thi lại")</f>
        <v>0</v>
      </c>
      <c r="AG9" s="71">
        <f>+$AF$9/$Y$9</f>
        <v>0</v>
      </c>
      <c r="AH9" s="72">
        <f>COUNTIF($V$10:$V$90,"Học lại")</f>
        <v>21</v>
      </c>
      <c r="AI9" s="71">
        <f>+$AH$9/$Y$9</f>
        <v>1</v>
      </c>
      <c r="AJ9" s="63">
        <f>COUNTIF($V$11:$V$90,"Đạt")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1" customHeight="1">
      <c r="B11" s="15">
        <v>1</v>
      </c>
      <c r="C11" s="27" t="s">
        <v>291</v>
      </c>
      <c r="D11" s="28" t="s">
        <v>292</v>
      </c>
      <c r="E11" s="29" t="s">
        <v>285</v>
      </c>
      <c r="F11" s="30" t="s">
        <v>293</v>
      </c>
      <c r="G11" s="101" t="s">
        <v>294</v>
      </c>
      <c r="H11" s="31">
        <v>10</v>
      </c>
      <c r="I11" s="31">
        <v>3</v>
      </c>
      <c r="J11" s="31">
        <v>6</v>
      </c>
      <c r="K11" s="31" t="s">
        <v>27</v>
      </c>
      <c r="L11" s="38"/>
      <c r="M11" s="38"/>
      <c r="N11" s="38"/>
      <c r="O11" s="38"/>
      <c r="P11" s="33"/>
      <c r="Q11" s="34">
        <v>1.9</v>
      </c>
      <c r="R11" s="35" t="s">
        <v>666</v>
      </c>
      <c r="S11" s="36" t="s">
        <v>667</v>
      </c>
      <c r="T11" s="37" t="s">
        <v>27</v>
      </c>
      <c r="U11" s="93">
        <v>13</v>
      </c>
      <c r="V11" s="91" t="str">
        <f t="shared" ref="V11:V31" si="0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1" customHeight="1">
      <c r="B12" s="26">
        <v>2</v>
      </c>
      <c r="C12" s="27" t="s">
        <v>295</v>
      </c>
      <c r="D12" s="28" t="s">
        <v>88</v>
      </c>
      <c r="E12" s="29" t="s">
        <v>296</v>
      </c>
      <c r="F12" s="30" t="s">
        <v>297</v>
      </c>
      <c r="G12" s="101" t="s">
        <v>294</v>
      </c>
      <c r="H12" s="31">
        <v>10</v>
      </c>
      <c r="I12" s="31">
        <v>5</v>
      </c>
      <c r="J12" s="31">
        <v>7</v>
      </c>
      <c r="K12" s="31" t="s">
        <v>27</v>
      </c>
      <c r="L12" s="38"/>
      <c r="M12" s="38"/>
      <c r="N12" s="38"/>
      <c r="O12" s="38"/>
      <c r="P12" s="33"/>
      <c r="Q12" s="34">
        <v>2.2000000000000002</v>
      </c>
      <c r="R12" s="35" t="s">
        <v>666</v>
      </c>
      <c r="S12" s="36" t="s">
        <v>667</v>
      </c>
      <c r="T12" s="37" t="s">
        <v>27</v>
      </c>
      <c r="U12" s="93">
        <v>13</v>
      </c>
      <c r="V12" s="91" t="str">
        <f t="shared" si="0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1" customHeight="1">
      <c r="B13" s="26">
        <v>3</v>
      </c>
      <c r="C13" s="27" t="s">
        <v>298</v>
      </c>
      <c r="D13" s="28" t="s">
        <v>79</v>
      </c>
      <c r="E13" s="29" t="s">
        <v>299</v>
      </c>
      <c r="F13" s="30" t="s">
        <v>300</v>
      </c>
      <c r="G13" s="101" t="s">
        <v>294</v>
      </c>
      <c r="H13" s="31">
        <v>10</v>
      </c>
      <c r="I13" s="31">
        <v>3</v>
      </c>
      <c r="J13" s="31">
        <v>8</v>
      </c>
      <c r="K13" s="31" t="s">
        <v>27</v>
      </c>
      <c r="L13" s="38"/>
      <c r="M13" s="38"/>
      <c r="N13" s="38"/>
      <c r="O13" s="38"/>
      <c r="P13" s="33"/>
      <c r="Q13" s="34">
        <v>2.1</v>
      </c>
      <c r="R13" s="35" t="s">
        <v>666</v>
      </c>
      <c r="S13" s="36" t="s">
        <v>667</v>
      </c>
      <c r="T13" s="37" t="s">
        <v>27</v>
      </c>
      <c r="U13" s="93">
        <v>13</v>
      </c>
      <c r="V13" s="91" t="str">
        <f t="shared" si="0"/>
        <v>Học lại</v>
      </c>
      <c r="W13" s="74"/>
      <c r="X13" s="75"/>
      <c r="Y13" s="75"/>
      <c r="Z13" s="10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1" customHeight="1">
      <c r="B14" s="26">
        <v>4</v>
      </c>
      <c r="C14" s="27" t="s">
        <v>301</v>
      </c>
      <c r="D14" s="28" t="s">
        <v>302</v>
      </c>
      <c r="E14" s="29" t="s">
        <v>262</v>
      </c>
      <c r="F14" s="30" t="s">
        <v>303</v>
      </c>
      <c r="G14" s="101" t="s">
        <v>294</v>
      </c>
      <c r="H14" s="31">
        <v>10</v>
      </c>
      <c r="I14" s="31">
        <v>5</v>
      </c>
      <c r="J14" s="31">
        <v>6</v>
      </c>
      <c r="K14" s="31" t="s">
        <v>27</v>
      </c>
      <c r="L14" s="38"/>
      <c r="M14" s="38"/>
      <c r="N14" s="38"/>
      <c r="O14" s="38"/>
      <c r="P14" s="33"/>
      <c r="Q14" s="34">
        <v>2.1</v>
      </c>
      <c r="R14" s="35" t="s">
        <v>666</v>
      </c>
      <c r="S14" s="36" t="s">
        <v>667</v>
      </c>
      <c r="T14" s="37" t="s">
        <v>27</v>
      </c>
      <c r="U14" s="93">
        <v>13</v>
      </c>
      <c r="V14" s="91" t="str">
        <f t="shared" si="0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1" customHeight="1">
      <c r="B15" s="26">
        <v>5</v>
      </c>
      <c r="C15" s="27" t="s">
        <v>304</v>
      </c>
      <c r="D15" s="28" t="s">
        <v>305</v>
      </c>
      <c r="E15" s="29" t="s">
        <v>306</v>
      </c>
      <c r="F15" s="30" t="s">
        <v>307</v>
      </c>
      <c r="G15" s="101" t="s">
        <v>294</v>
      </c>
      <c r="H15" s="31">
        <v>10</v>
      </c>
      <c r="I15" s="31">
        <v>5</v>
      </c>
      <c r="J15" s="31">
        <v>7</v>
      </c>
      <c r="K15" s="31" t="s">
        <v>27</v>
      </c>
      <c r="L15" s="38"/>
      <c r="M15" s="38"/>
      <c r="N15" s="38"/>
      <c r="O15" s="38"/>
      <c r="P15" s="33"/>
      <c r="Q15" s="34">
        <v>2.2000000000000002</v>
      </c>
      <c r="R15" s="35" t="s">
        <v>666</v>
      </c>
      <c r="S15" s="36" t="s">
        <v>667</v>
      </c>
      <c r="T15" s="37" t="s">
        <v>27</v>
      </c>
      <c r="U15" s="93">
        <v>13</v>
      </c>
      <c r="V15" s="91" t="str">
        <f t="shared" si="0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1" customHeight="1">
      <c r="B16" s="26">
        <v>6</v>
      </c>
      <c r="C16" s="27" t="s">
        <v>308</v>
      </c>
      <c r="D16" s="28" t="s">
        <v>309</v>
      </c>
      <c r="E16" s="29" t="s">
        <v>188</v>
      </c>
      <c r="F16" s="30" t="s">
        <v>310</v>
      </c>
      <c r="G16" s="101" t="s">
        <v>294</v>
      </c>
      <c r="H16" s="31">
        <v>10</v>
      </c>
      <c r="I16" s="31">
        <v>3</v>
      </c>
      <c r="J16" s="31">
        <v>6</v>
      </c>
      <c r="K16" s="31" t="s">
        <v>27</v>
      </c>
      <c r="L16" s="38"/>
      <c r="M16" s="38"/>
      <c r="N16" s="38"/>
      <c r="O16" s="38"/>
      <c r="P16" s="33"/>
      <c r="Q16" s="34">
        <v>1.9</v>
      </c>
      <c r="R16" s="35" t="s">
        <v>666</v>
      </c>
      <c r="S16" s="36" t="s">
        <v>667</v>
      </c>
      <c r="T16" s="37" t="s">
        <v>27</v>
      </c>
      <c r="U16" s="93">
        <v>13</v>
      </c>
      <c r="V16" s="91" t="str">
        <f t="shared" si="0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21" customHeight="1">
      <c r="B17" s="26">
        <v>7</v>
      </c>
      <c r="C17" s="27" t="s">
        <v>311</v>
      </c>
      <c r="D17" s="28" t="s">
        <v>312</v>
      </c>
      <c r="E17" s="29" t="s">
        <v>313</v>
      </c>
      <c r="F17" s="30" t="s">
        <v>314</v>
      </c>
      <c r="G17" s="101" t="s">
        <v>294</v>
      </c>
      <c r="H17" s="31">
        <v>10</v>
      </c>
      <c r="I17" s="31">
        <v>5</v>
      </c>
      <c r="J17" s="31">
        <v>6</v>
      </c>
      <c r="K17" s="31" t="s">
        <v>27</v>
      </c>
      <c r="L17" s="38"/>
      <c r="M17" s="38"/>
      <c r="N17" s="38"/>
      <c r="O17" s="38"/>
      <c r="P17" s="33"/>
      <c r="Q17" s="34">
        <v>2.1</v>
      </c>
      <c r="R17" s="35" t="s">
        <v>666</v>
      </c>
      <c r="S17" s="36" t="s">
        <v>667</v>
      </c>
      <c r="T17" s="37" t="s">
        <v>27</v>
      </c>
      <c r="U17" s="93">
        <v>13</v>
      </c>
      <c r="V17" s="91" t="str">
        <f t="shared" si="0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21" customHeight="1">
      <c r="B18" s="26">
        <v>8</v>
      </c>
      <c r="C18" s="27" t="s">
        <v>315</v>
      </c>
      <c r="D18" s="28" t="s">
        <v>316</v>
      </c>
      <c r="E18" s="29" t="s">
        <v>192</v>
      </c>
      <c r="F18" s="30" t="s">
        <v>317</v>
      </c>
      <c r="G18" s="101" t="s">
        <v>294</v>
      </c>
      <c r="H18" s="31">
        <v>8</v>
      </c>
      <c r="I18" s="31">
        <v>3</v>
      </c>
      <c r="J18" s="31">
        <v>6</v>
      </c>
      <c r="K18" s="31" t="s">
        <v>27</v>
      </c>
      <c r="L18" s="38"/>
      <c r="M18" s="38"/>
      <c r="N18" s="38"/>
      <c r="O18" s="38"/>
      <c r="P18" s="33"/>
      <c r="Q18" s="34">
        <v>1.7</v>
      </c>
      <c r="R18" s="35" t="s">
        <v>666</v>
      </c>
      <c r="S18" s="36" t="s">
        <v>667</v>
      </c>
      <c r="T18" s="37" t="s">
        <v>27</v>
      </c>
      <c r="U18" s="93">
        <v>13</v>
      </c>
      <c r="V18" s="91" t="str">
        <f t="shared" si="0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21" customHeight="1">
      <c r="B19" s="26">
        <v>9</v>
      </c>
      <c r="C19" s="27" t="s">
        <v>318</v>
      </c>
      <c r="D19" s="28" t="s">
        <v>319</v>
      </c>
      <c r="E19" s="29" t="s">
        <v>270</v>
      </c>
      <c r="F19" s="30" t="s">
        <v>320</v>
      </c>
      <c r="G19" s="101" t="s">
        <v>294</v>
      </c>
      <c r="H19" s="31">
        <v>7</v>
      </c>
      <c r="I19" s="31">
        <v>3</v>
      </c>
      <c r="J19" s="31">
        <v>6</v>
      </c>
      <c r="K19" s="31" t="s">
        <v>27</v>
      </c>
      <c r="L19" s="38"/>
      <c r="M19" s="38"/>
      <c r="N19" s="38"/>
      <c r="O19" s="38"/>
      <c r="P19" s="33"/>
      <c r="Q19" s="34">
        <v>1.6</v>
      </c>
      <c r="R19" s="35" t="s">
        <v>666</v>
      </c>
      <c r="S19" s="36" t="s">
        <v>667</v>
      </c>
      <c r="T19" s="37" t="s">
        <v>27</v>
      </c>
      <c r="U19" s="93">
        <v>13</v>
      </c>
      <c r="V19" s="91" t="str">
        <f t="shared" si="0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21" customHeight="1">
      <c r="B20" s="26">
        <v>10</v>
      </c>
      <c r="C20" s="27" t="s">
        <v>421</v>
      </c>
      <c r="D20" s="28" t="s">
        <v>92</v>
      </c>
      <c r="E20" s="29" t="s">
        <v>422</v>
      </c>
      <c r="F20" s="30" t="s">
        <v>423</v>
      </c>
      <c r="G20" s="101" t="s">
        <v>424</v>
      </c>
      <c r="H20" s="31">
        <v>10</v>
      </c>
      <c r="I20" s="31">
        <v>5</v>
      </c>
      <c r="J20" s="31">
        <v>7</v>
      </c>
      <c r="K20" s="31" t="s">
        <v>27</v>
      </c>
      <c r="L20" s="38"/>
      <c r="M20" s="38"/>
      <c r="N20" s="38"/>
      <c r="O20" s="38"/>
      <c r="P20" s="33"/>
      <c r="Q20" s="34">
        <v>2.2000000000000002</v>
      </c>
      <c r="R20" s="35" t="s">
        <v>666</v>
      </c>
      <c r="S20" s="36" t="s">
        <v>667</v>
      </c>
      <c r="T20" s="37" t="s">
        <v>27</v>
      </c>
      <c r="U20" s="93">
        <v>20</v>
      </c>
      <c r="V20" s="91" t="str">
        <f t="shared" si="0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21" customHeight="1">
      <c r="B21" s="26">
        <v>11</v>
      </c>
      <c r="C21" s="27" t="s">
        <v>425</v>
      </c>
      <c r="D21" s="28" t="s">
        <v>100</v>
      </c>
      <c r="E21" s="29" t="s">
        <v>426</v>
      </c>
      <c r="F21" s="30" t="s">
        <v>427</v>
      </c>
      <c r="G21" s="101" t="s">
        <v>424</v>
      </c>
      <c r="H21" s="31">
        <v>9</v>
      </c>
      <c r="I21" s="31">
        <v>5</v>
      </c>
      <c r="J21" s="31">
        <v>7</v>
      </c>
      <c r="K21" s="31" t="s">
        <v>27</v>
      </c>
      <c r="L21" s="38"/>
      <c r="M21" s="38"/>
      <c r="N21" s="38"/>
      <c r="O21" s="38"/>
      <c r="P21" s="33"/>
      <c r="Q21" s="34">
        <v>2.1</v>
      </c>
      <c r="R21" s="35" t="s">
        <v>666</v>
      </c>
      <c r="S21" s="36" t="s">
        <v>667</v>
      </c>
      <c r="T21" s="37" t="s">
        <v>27</v>
      </c>
      <c r="U21" s="93">
        <v>20</v>
      </c>
      <c r="V21" s="91" t="str">
        <f t="shared" si="0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21" customHeight="1">
      <c r="B22" s="26">
        <v>12</v>
      </c>
      <c r="C22" s="27" t="s">
        <v>428</v>
      </c>
      <c r="D22" s="28" t="s">
        <v>88</v>
      </c>
      <c r="E22" s="29" t="s">
        <v>429</v>
      </c>
      <c r="F22" s="30" t="s">
        <v>430</v>
      </c>
      <c r="G22" s="101" t="s">
        <v>424</v>
      </c>
      <c r="H22" s="31">
        <v>9</v>
      </c>
      <c r="I22" s="31">
        <v>5</v>
      </c>
      <c r="J22" s="31">
        <v>6</v>
      </c>
      <c r="K22" s="31" t="s">
        <v>27</v>
      </c>
      <c r="L22" s="38"/>
      <c r="M22" s="38"/>
      <c r="N22" s="38"/>
      <c r="O22" s="38"/>
      <c r="P22" s="33"/>
      <c r="Q22" s="34">
        <v>2</v>
      </c>
      <c r="R22" s="35" t="s">
        <v>666</v>
      </c>
      <c r="S22" s="36" t="s">
        <v>667</v>
      </c>
      <c r="T22" s="37" t="s">
        <v>27</v>
      </c>
      <c r="U22" s="93">
        <v>20</v>
      </c>
      <c r="V22" s="91" t="str">
        <f t="shared" si="0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21" customHeight="1">
      <c r="B23" s="26">
        <v>13</v>
      </c>
      <c r="C23" s="27" t="s">
        <v>431</v>
      </c>
      <c r="D23" s="28" t="s">
        <v>108</v>
      </c>
      <c r="E23" s="29" t="s">
        <v>120</v>
      </c>
      <c r="F23" s="30" t="s">
        <v>432</v>
      </c>
      <c r="G23" s="101" t="s">
        <v>424</v>
      </c>
      <c r="H23" s="31">
        <v>8</v>
      </c>
      <c r="I23" s="31">
        <v>7</v>
      </c>
      <c r="J23" s="31">
        <v>7</v>
      </c>
      <c r="K23" s="31" t="s">
        <v>27</v>
      </c>
      <c r="L23" s="38"/>
      <c r="M23" s="38"/>
      <c r="N23" s="38"/>
      <c r="O23" s="38"/>
      <c r="P23" s="33"/>
      <c r="Q23" s="34">
        <v>2.2000000000000002</v>
      </c>
      <c r="R23" s="35" t="s">
        <v>666</v>
      </c>
      <c r="S23" s="36" t="s">
        <v>667</v>
      </c>
      <c r="T23" s="37" t="s">
        <v>27</v>
      </c>
      <c r="U23" s="93">
        <v>20</v>
      </c>
      <c r="V23" s="91" t="str">
        <f t="shared" si="0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21" customHeight="1">
      <c r="B24" s="26">
        <v>14</v>
      </c>
      <c r="C24" s="27" t="s">
        <v>433</v>
      </c>
      <c r="D24" s="28" t="s">
        <v>434</v>
      </c>
      <c r="E24" s="29" t="s">
        <v>435</v>
      </c>
      <c r="F24" s="30" t="s">
        <v>436</v>
      </c>
      <c r="G24" s="101" t="s">
        <v>424</v>
      </c>
      <c r="H24" s="31">
        <v>8</v>
      </c>
      <c r="I24" s="31">
        <v>3</v>
      </c>
      <c r="J24" s="31">
        <v>7</v>
      </c>
      <c r="K24" s="31" t="s">
        <v>27</v>
      </c>
      <c r="L24" s="38"/>
      <c r="M24" s="38"/>
      <c r="N24" s="38"/>
      <c r="O24" s="38"/>
      <c r="P24" s="33"/>
      <c r="Q24" s="34">
        <v>1.8</v>
      </c>
      <c r="R24" s="35" t="s">
        <v>666</v>
      </c>
      <c r="S24" s="36" t="s">
        <v>667</v>
      </c>
      <c r="T24" s="37" t="s">
        <v>27</v>
      </c>
      <c r="U24" s="93">
        <v>20</v>
      </c>
      <c r="V24" s="91" t="str">
        <f t="shared" si="0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21" customHeight="1">
      <c r="B25" s="26">
        <v>15</v>
      </c>
      <c r="C25" s="27" t="s">
        <v>437</v>
      </c>
      <c r="D25" s="28" t="s">
        <v>166</v>
      </c>
      <c r="E25" s="29" t="s">
        <v>143</v>
      </c>
      <c r="F25" s="30" t="s">
        <v>106</v>
      </c>
      <c r="G25" s="101" t="s">
        <v>424</v>
      </c>
      <c r="H25" s="31">
        <v>9</v>
      </c>
      <c r="I25" s="31">
        <v>5</v>
      </c>
      <c r="J25" s="31">
        <v>7</v>
      </c>
      <c r="K25" s="31" t="s">
        <v>27</v>
      </c>
      <c r="L25" s="38"/>
      <c r="M25" s="38"/>
      <c r="N25" s="38"/>
      <c r="O25" s="38"/>
      <c r="P25" s="33"/>
      <c r="Q25" s="34">
        <v>2.1</v>
      </c>
      <c r="R25" s="35" t="s">
        <v>666</v>
      </c>
      <c r="S25" s="36" t="s">
        <v>667</v>
      </c>
      <c r="T25" s="37" t="s">
        <v>27</v>
      </c>
      <c r="U25" s="93">
        <v>20</v>
      </c>
      <c r="V25" s="91" t="str">
        <f t="shared" si="0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21" customHeight="1">
      <c r="B26" s="26">
        <v>16</v>
      </c>
      <c r="C26" s="27" t="s">
        <v>438</v>
      </c>
      <c r="D26" s="28" t="s">
        <v>439</v>
      </c>
      <c r="E26" s="29" t="s">
        <v>143</v>
      </c>
      <c r="F26" s="30" t="s">
        <v>131</v>
      </c>
      <c r="G26" s="101" t="s">
        <v>424</v>
      </c>
      <c r="H26" s="31">
        <v>10</v>
      </c>
      <c r="I26" s="31">
        <v>7</v>
      </c>
      <c r="J26" s="31">
        <v>7</v>
      </c>
      <c r="K26" s="31" t="s">
        <v>27</v>
      </c>
      <c r="L26" s="38"/>
      <c r="M26" s="38"/>
      <c r="N26" s="38"/>
      <c r="O26" s="38"/>
      <c r="P26" s="33"/>
      <c r="Q26" s="34">
        <v>2.4</v>
      </c>
      <c r="R26" s="35" t="s">
        <v>666</v>
      </c>
      <c r="S26" s="36" t="s">
        <v>667</v>
      </c>
      <c r="T26" s="37" t="s">
        <v>27</v>
      </c>
      <c r="U26" s="93">
        <v>20</v>
      </c>
      <c r="V26" s="91" t="str">
        <f t="shared" si="0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21" customHeight="1">
      <c r="B27" s="26">
        <v>17</v>
      </c>
      <c r="C27" s="27" t="s">
        <v>440</v>
      </c>
      <c r="D27" s="28" t="s">
        <v>441</v>
      </c>
      <c r="E27" s="29" t="s">
        <v>159</v>
      </c>
      <c r="F27" s="30" t="s">
        <v>442</v>
      </c>
      <c r="G27" s="101" t="s">
        <v>424</v>
      </c>
      <c r="H27" s="31">
        <v>10</v>
      </c>
      <c r="I27" s="31">
        <v>5</v>
      </c>
      <c r="J27" s="31">
        <v>9</v>
      </c>
      <c r="K27" s="31" t="s">
        <v>27</v>
      </c>
      <c r="L27" s="38"/>
      <c r="M27" s="38"/>
      <c r="N27" s="38"/>
      <c r="O27" s="38"/>
      <c r="P27" s="33"/>
      <c r="Q27" s="34">
        <v>2.4</v>
      </c>
      <c r="R27" s="35" t="s">
        <v>666</v>
      </c>
      <c r="S27" s="36" t="s">
        <v>667</v>
      </c>
      <c r="T27" s="37" t="s">
        <v>27</v>
      </c>
      <c r="U27" s="93">
        <v>20</v>
      </c>
      <c r="V27" s="91" t="str">
        <f t="shared" si="0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21" customHeight="1">
      <c r="B28" s="26">
        <v>18</v>
      </c>
      <c r="C28" s="27" t="s">
        <v>443</v>
      </c>
      <c r="D28" s="28" t="s">
        <v>444</v>
      </c>
      <c r="E28" s="29" t="s">
        <v>445</v>
      </c>
      <c r="F28" s="30" t="s">
        <v>446</v>
      </c>
      <c r="G28" s="101" t="s">
        <v>424</v>
      </c>
      <c r="H28" s="31">
        <v>10</v>
      </c>
      <c r="I28" s="31">
        <v>5</v>
      </c>
      <c r="J28" s="31">
        <v>7</v>
      </c>
      <c r="K28" s="31" t="s">
        <v>27</v>
      </c>
      <c r="L28" s="38"/>
      <c r="M28" s="38"/>
      <c r="N28" s="38"/>
      <c r="O28" s="38"/>
      <c r="P28" s="33"/>
      <c r="Q28" s="34">
        <v>2.2000000000000002</v>
      </c>
      <c r="R28" s="35" t="s">
        <v>666</v>
      </c>
      <c r="S28" s="36" t="s">
        <v>667</v>
      </c>
      <c r="T28" s="37" t="s">
        <v>27</v>
      </c>
      <c r="U28" s="93">
        <v>20</v>
      </c>
      <c r="V28" s="91" t="str">
        <f t="shared" si="0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21" customHeight="1">
      <c r="B29" s="26">
        <v>19</v>
      </c>
      <c r="C29" s="27" t="s">
        <v>447</v>
      </c>
      <c r="D29" s="28" t="s">
        <v>448</v>
      </c>
      <c r="E29" s="29" t="s">
        <v>449</v>
      </c>
      <c r="F29" s="30" t="s">
        <v>128</v>
      </c>
      <c r="G29" s="101" t="s">
        <v>424</v>
      </c>
      <c r="H29" s="31">
        <v>9</v>
      </c>
      <c r="I29" s="31">
        <v>5</v>
      </c>
      <c r="J29" s="31">
        <v>7</v>
      </c>
      <c r="K29" s="31" t="s">
        <v>27</v>
      </c>
      <c r="L29" s="38"/>
      <c r="M29" s="38"/>
      <c r="N29" s="38"/>
      <c r="O29" s="38"/>
      <c r="P29" s="33"/>
      <c r="Q29" s="34">
        <v>2.1</v>
      </c>
      <c r="R29" s="35" t="s">
        <v>666</v>
      </c>
      <c r="S29" s="36" t="s">
        <v>667</v>
      </c>
      <c r="T29" s="37" t="s">
        <v>27</v>
      </c>
      <c r="U29" s="93">
        <v>20</v>
      </c>
      <c r="V29" s="91" t="str">
        <f t="shared" si="0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1:38" ht="21" customHeight="1">
      <c r="B30" s="26">
        <v>20</v>
      </c>
      <c r="C30" s="27" t="s">
        <v>450</v>
      </c>
      <c r="D30" s="28" t="s">
        <v>451</v>
      </c>
      <c r="E30" s="29" t="s">
        <v>192</v>
      </c>
      <c r="F30" s="30" t="s">
        <v>452</v>
      </c>
      <c r="G30" s="101" t="s">
        <v>424</v>
      </c>
      <c r="H30" s="31">
        <v>9</v>
      </c>
      <c r="I30" s="31">
        <v>5</v>
      </c>
      <c r="J30" s="31">
        <v>7</v>
      </c>
      <c r="K30" s="31" t="s">
        <v>27</v>
      </c>
      <c r="L30" s="38"/>
      <c r="M30" s="38"/>
      <c r="N30" s="38"/>
      <c r="O30" s="38"/>
      <c r="P30" s="33"/>
      <c r="Q30" s="34">
        <v>2.1</v>
      </c>
      <c r="R30" s="35" t="s">
        <v>666</v>
      </c>
      <c r="S30" s="36" t="s">
        <v>667</v>
      </c>
      <c r="T30" s="37" t="s">
        <v>27</v>
      </c>
      <c r="U30" s="93">
        <v>20</v>
      </c>
      <c r="V30" s="91" t="str">
        <f t="shared" si="0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1:38" ht="21" customHeight="1">
      <c r="B31" s="26">
        <v>21</v>
      </c>
      <c r="C31" s="27" t="s">
        <v>453</v>
      </c>
      <c r="D31" s="28" t="s">
        <v>454</v>
      </c>
      <c r="E31" s="29" t="s">
        <v>192</v>
      </c>
      <c r="F31" s="30" t="s">
        <v>455</v>
      </c>
      <c r="G31" s="101" t="s">
        <v>424</v>
      </c>
      <c r="H31" s="31">
        <v>8</v>
      </c>
      <c r="I31" s="31">
        <v>5</v>
      </c>
      <c r="J31" s="31">
        <v>9</v>
      </c>
      <c r="K31" s="31" t="s">
        <v>27</v>
      </c>
      <c r="L31" s="38"/>
      <c r="M31" s="38"/>
      <c r="N31" s="38"/>
      <c r="O31" s="38"/>
      <c r="P31" s="33"/>
      <c r="Q31" s="34">
        <v>2.2000000000000002</v>
      </c>
      <c r="R31" s="35" t="s">
        <v>666</v>
      </c>
      <c r="S31" s="36" t="s">
        <v>667</v>
      </c>
      <c r="T31" s="37" t="s">
        <v>27</v>
      </c>
      <c r="U31" s="93">
        <v>20</v>
      </c>
      <c r="V31" s="91" t="str">
        <f t="shared" si="0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1:38" ht="7.5" customHeight="1">
      <c r="A32" s="2"/>
      <c r="B32" s="39"/>
      <c r="C32" s="40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 ht="16.5" hidden="1">
      <c r="A33" s="2"/>
      <c r="B33" s="152" t="s">
        <v>28</v>
      </c>
      <c r="C33" s="152"/>
      <c r="D33" s="40"/>
      <c r="E33" s="41"/>
      <c r="F33" s="41"/>
      <c r="G33" s="41"/>
      <c r="H33" s="42"/>
      <c r="I33" s="43"/>
      <c r="J33" s="43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3"/>
    </row>
    <row r="34" spans="1:38" ht="16.5" hidden="1" customHeight="1">
      <c r="A34" s="2"/>
      <c r="B34" s="45" t="s">
        <v>29</v>
      </c>
      <c r="C34" s="45"/>
      <c r="D34" s="46">
        <f>+$Y$9</f>
        <v>21</v>
      </c>
      <c r="E34" s="47" t="s">
        <v>30</v>
      </c>
      <c r="F34" s="47"/>
      <c r="G34" s="128" t="s">
        <v>31</v>
      </c>
      <c r="H34" s="128"/>
      <c r="I34" s="128"/>
      <c r="J34" s="128"/>
      <c r="K34" s="128"/>
      <c r="L34" s="128"/>
      <c r="M34" s="128"/>
      <c r="N34" s="128"/>
      <c r="O34" s="128"/>
      <c r="P34" s="48">
        <f>$Y$9 -COUNTIF($T$10:$T$221,"Vắng") -COUNTIF($T$10:$T$221,"Vắng có phép") - COUNTIF($T$10:$T$221,"Đình chỉ thi") - COUNTIF($T$10:$T$221,"Không đủ ĐKDT")</f>
        <v>21</v>
      </c>
      <c r="Q34" s="48"/>
      <c r="R34" s="49"/>
      <c r="S34" s="50"/>
      <c r="T34" s="50" t="s">
        <v>30</v>
      </c>
      <c r="U34" s="3"/>
    </row>
    <row r="35" spans="1:38" ht="16.5" hidden="1" customHeight="1">
      <c r="A35" s="2"/>
      <c r="B35" s="45" t="s">
        <v>32</v>
      </c>
      <c r="C35" s="45"/>
      <c r="D35" s="46">
        <f>+$AJ$9</f>
        <v>0</v>
      </c>
      <c r="E35" s="47" t="s">
        <v>30</v>
      </c>
      <c r="F35" s="47"/>
      <c r="G35" s="128" t="s">
        <v>33</v>
      </c>
      <c r="H35" s="128"/>
      <c r="I35" s="128"/>
      <c r="J35" s="128"/>
      <c r="K35" s="128"/>
      <c r="L35" s="128"/>
      <c r="M35" s="128"/>
      <c r="N35" s="128"/>
      <c r="O35" s="128"/>
      <c r="P35" s="51">
        <f>COUNTIF($T$10:$T$97,"Vắng")</f>
        <v>0</v>
      </c>
      <c r="Q35" s="51"/>
      <c r="R35" s="52"/>
      <c r="S35" s="50"/>
      <c r="T35" s="50" t="s">
        <v>30</v>
      </c>
      <c r="U35" s="3"/>
    </row>
    <row r="36" spans="1:38" ht="16.5" hidden="1" customHeight="1">
      <c r="A36" s="2"/>
      <c r="B36" s="45" t="s">
        <v>55</v>
      </c>
      <c r="C36" s="45"/>
      <c r="D36" s="85">
        <f>COUNTIF(V11:V31,"Học lại")</f>
        <v>21</v>
      </c>
      <c r="E36" s="47" t="s">
        <v>30</v>
      </c>
      <c r="F36" s="47"/>
      <c r="G36" s="128" t="s">
        <v>56</v>
      </c>
      <c r="H36" s="128"/>
      <c r="I36" s="128"/>
      <c r="J36" s="128"/>
      <c r="K36" s="128"/>
      <c r="L36" s="128"/>
      <c r="M36" s="128"/>
      <c r="N36" s="128"/>
      <c r="O36" s="128"/>
      <c r="P36" s="48">
        <f>COUNTIF($T$10:$T$97,"Vắng có phép")</f>
        <v>0</v>
      </c>
      <c r="Q36" s="48"/>
      <c r="R36" s="49"/>
      <c r="S36" s="50"/>
      <c r="T36" s="50" t="s">
        <v>30</v>
      </c>
      <c r="U36" s="3"/>
    </row>
    <row r="37" spans="1:38" ht="3" hidden="1" customHeight="1">
      <c r="A37" s="2"/>
      <c r="B37" s="39"/>
      <c r="C37" s="40"/>
      <c r="D37" s="40"/>
      <c r="E37" s="41"/>
      <c r="F37" s="41"/>
      <c r="G37" s="41"/>
      <c r="H37" s="42"/>
      <c r="I37" s="43"/>
      <c r="J37" s="43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</row>
    <row r="38" spans="1:38" hidden="1">
      <c r="B38" s="86" t="s">
        <v>34</v>
      </c>
      <c r="C38" s="86"/>
      <c r="D38" s="87">
        <f>COUNTIF(V11:V31,"Thi lại")</f>
        <v>0</v>
      </c>
      <c r="E38" s="88" t="s">
        <v>30</v>
      </c>
      <c r="F38" s="3"/>
      <c r="G38" s="3"/>
      <c r="H38" s="3"/>
      <c r="I38" s="3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3"/>
    </row>
    <row r="39" spans="1:38" hidden="1">
      <c r="B39" s="86"/>
      <c r="C39" s="86"/>
      <c r="D39" s="87"/>
      <c r="E39" s="88"/>
      <c r="F39" s="3"/>
      <c r="G39" s="3"/>
      <c r="H39" s="3"/>
      <c r="I39" s="3"/>
      <c r="J39" s="127" t="s">
        <v>57</v>
      </c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3"/>
    </row>
    <row r="40" spans="1:38" hidden="1">
      <c r="A40" s="53"/>
      <c r="B40" s="148" t="s">
        <v>35</v>
      </c>
      <c r="C40" s="148"/>
      <c r="D40" s="148"/>
      <c r="E40" s="148"/>
      <c r="F40" s="148"/>
      <c r="G40" s="148"/>
      <c r="H40" s="148"/>
      <c r="I40" s="54"/>
      <c r="J40" s="149" t="s">
        <v>36</v>
      </c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3"/>
    </row>
    <row r="41" spans="1:38" ht="4.5" hidden="1" customHeight="1">
      <c r="A41" s="2"/>
      <c r="B41" s="39"/>
      <c r="C41" s="55"/>
      <c r="D41" s="55"/>
      <c r="E41" s="56"/>
      <c r="F41" s="56"/>
      <c r="G41" s="56"/>
      <c r="H41" s="57"/>
      <c r="I41" s="58"/>
      <c r="J41" s="5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8" s="2" customFormat="1" hidden="1">
      <c r="B42" s="148" t="s">
        <v>37</v>
      </c>
      <c r="C42" s="148"/>
      <c r="D42" s="150" t="s">
        <v>38</v>
      </c>
      <c r="E42" s="150"/>
      <c r="F42" s="150"/>
      <c r="G42" s="150"/>
      <c r="H42" s="150"/>
      <c r="I42" s="58"/>
      <c r="J42" s="58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idden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idden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idden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9.75" hidden="1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.75" hidden="1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8" hidden="1" customHeight="1">
      <c r="A48" s="1"/>
      <c r="B48" s="154" t="s">
        <v>39</v>
      </c>
      <c r="C48" s="154"/>
      <c r="D48" s="154" t="s">
        <v>58</v>
      </c>
      <c r="E48" s="154"/>
      <c r="F48" s="154"/>
      <c r="G48" s="154"/>
      <c r="H48" s="154"/>
      <c r="I48" s="154"/>
      <c r="J48" s="154" t="s">
        <v>40</v>
      </c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4.5" hidden="1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6.75" hidden="1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62" customFormat="1" ht="38.25" customHeight="1">
      <c r="A51" s="1"/>
      <c r="B51" s="153" t="s">
        <v>53</v>
      </c>
      <c r="C51" s="148"/>
      <c r="D51" s="148"/>
      <c r="E51" s="148"/>
      <c r="F51" s="148"/>
      <c r="G51" s="148"/>
      <c r="H51" s="153" t="s">
        <v>54</v>
      </c>
      <c r="I51" s="153"/>
      <c r="J51" s="153"/>
      <c r="K51" s="153"/>
      <c r="L51" s="153"/>
      <c r="M51" s="153"/>
      <c r="N51" s="155" t="s">
        <v>61</v>
      </c>
      <c r="O51" s="155"/>
      <c r="P51" s="155"/>
      <c r="Q51" s="155"/>
      <c r="R51" s="155"/>
      <c r="S51" s="155"/>
      <c r="T51" s="155"/>
      <c r="U51" s="155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62" customFormat="1">
      <c r="A52" s="1"/>
      <c r="B52" s="39"/>
      <c r="C52" s="55"/>
      <c r="D52" s="55"/>
      <c r="E52" s="56"/>
      <c r="F52" s="56"/>
      <c r="G52" s="56"/>
      <c r="H52" s="57"/>
      <c r="I52" s="58"/>
      <c r="J52" s="58"/>
      <c r="K52" s="3"/>
      <c r="L52" s="3"/>
      <c r="M52" s="3"/>
      <c r="N52" s="3"/>
      <c r="O52" s="3"/>
      <c r="P52" s="3"/>
      <c r="Q52" s="3"/>
      <c r="R52" s="3"/>
      <c r="S52" s="3"/>
      <c r="T52" s="3"/>
      <c r="U52" s="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62" customFormat="1">
      <c r="A53" s="1"/>
      <c r="B53" s="148" t="s">
        <v>37</v>
      </c>
      <c r="C53" s="148"/>
      <c r="D53" s="150" t="s">
        <v>38</v>
      </c>
      <c r="E53" s="150"/>
      <c r="F53" s="150"/>
      <c r="G53" s="150"/>
      <c r="H53" s="150"/>
      <c r="I53" s="58"/>
      <c r="J53" s="58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6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9" spans="1:38" s="62" customFormat="1">
      <c r="A59" s="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 t="s">
        <v>62</v>
      </c>
      <c r="O59" s="121"/>
      <c r="P59" s="121"/>
      <c r="Q59" s="121"/>
      <c r="R59" s="121"/>
      <c r="S59" s="121"/>
      <c r="T59" s="121"/>
      <c r="U59" s="12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</sheetData>
  <sheetProtection formatCells="0" formatColumns="0" formatRows="0" insertColumns="0" insertRows="0" insertHyperlinks="0" deleteColumns="0" deleteRows="0" sort="0" autoFilter="0" pivotTables="0"/>
  <autoFilter ref="A9:AL31">
    <filterColumn colId="3" showButton="0"/>
    <filterColumn colId="12"/>
  </autoFilter>
  <mergeCells count="61">
    <mergeCell ref="B53:C53"/>
    <mergeCell ref="D53:H53"/>
    <mergeCell ref="B59:D59"/>
    <mergeCell ref="E59:G59"/>
    <mergeCell ref="H59:M59"/>
    <mergeCell ref="N59:U59"/>
    <mergeCell ref="B48:C48"/>
    <mergeCell ref="D48:I48"/>
    <mergeCell ref="J48:T48"/>
    <mergeCell ref="B51:G51"/>
    <mergeCell ref="H51:M51"/>
    <mergeCell ref="N51:U51"/>
    <mergeCell ref="G36:O36"/>
    <mergeCell ref="J38:T38"/>
    <mergeCell ref="J39:T39"/>
    <mergeCell ref="B40:H40"/>
    <mergeCell ref="J40:T40"/>
    <mergeCell ref="B42:C42"/>
    <mergeCell ref="D42:H42"/>
    <mergeCell ref="T8:T10"/>
    <mergeCell ref="U8:U10"/>
    <mergeCell ref="B10:G10"/>
    <mergeCell ref="B33:C33"/>
    <mergeCell ref="G34:O34"/>
    <mergeCell ref="G35:O3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31">
    <cfRule type="cellIs" dxfId="47" priority="29" operator="greaterThan">
      <formula>10</formula>
    </cfRule>
  </conditionalFormatting>
  <conditionalFormatting sqref="C1:C1048576">
    <cfRule type="duplicateValues" dxfId="46" priority="28"/>
  </conditionalFormatting>
  <conditionalFormatting sqref="C11:C13">
    <cfRule type="duplicateValues" dxfId="45" priority="27"/>
  </conditionalFormatting>
  <conditionalFormatting sqref="C14:C26">
    <cfRule type="duplicateValues" dxfId="44" priority="26"/>
  </conditionalFormatting>
  <conditionalFormatting sqref="C11:C31">
    <cfRule type="duplicateValues" dxfId="43" priority="6"/>
  </conditionalFormatting>
  <conditionalFormatting sqref="C11:C16">
    <cfRule type="duplicateValues" dxfId="42" priority="5"/>
  </conditionalFormatting>
  <conditionalFormatting sqref="C17:C19">
    <cfRule type="duplicateValues" dxfId="41" priority="4"/>
  </conditionalFormatting>
  <conditionalFormatting sqref="C20:C24">
    <cfRule type="duplicateValues" dxfId="40" priority="3"/>
  </conditionalFormatting>
  <conditionalFormatting sqref="C25:C27">
    <cfRule type="duplicateValues" dxfId="39" priority="2"/>
  </conditionalFormatting>
  <conditionalFormatting sqref="C28:C31">
    <cfRule type="duplicateValues" dxfId="38" priority="1"/>
  </conditionalFormatting>
  <conditionalFormatting sqref="C27:C31">
    <cfRule type="duplicateValues" dxfId="37" priority="36"/>
  </conditionalFormatting>
  <dataValidations count="1">
    <dataValidation allowBlank="1" showInputMessage="1" showErrorMessage="1" errorTitle="Không xóa dữ liệu" error="Không xóa dữ liệu" prompt="Không xóa dữ liệu" sqref="D36 AL3:AL9 W5:AK9 X3:AK4 V11:W3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59"/>
  <sheetViews>
    <sheetView workbookViewId="0">
      <pane ySplit="4" topLeftCell="A6" activePane="bottomLeft" state="frozen"/>
      <selection activeCell="A6" sqref="A6:XFD6"/>
      <selection pane="bottomLeft" activeCell="A31" sqref="A11:XFD3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665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662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21</v>
      </c>
      <c r="Z9" s="63">
        <f>COUNTIF($S$10:$S$91,"Khiển trách")</f>
        <v>0</v>
      </c>
      <c r="AA9" s="63">
        <f>COUNTIF($S$10:$S$91,"Cảnh cáo")</f>
        <v>0</v>
      </c>
      <c r="AB9" s="63">
        <f>COUNTIF($S$10:$S$91,"Đình chỉ thi")</f>
        <v>0</v>
      </c>
      <c r="AC9" s="70">
        <f>+($Z$9+$AA$9+$AB$9)/$Y$9*100%</f>
        <v>0</v>
      </c>
      <c r="AD9" s="63">
        <f>SUM(COUNTIF($S$10:$S$89,"Vắng"),COUNTIF($S$10:$S$89,"Vắng có phép"))</f>
        <v>0</v>
      </c>
      <c r="AE9" s="71">
        <f>+$AD$9/$Y$9</f>
        <v>0</v>
      </c>
      <c r="AF9" s="72">
        <f>COUNTIF($V$10:$V$89,"Thi lại")</f>
        <v>0</v>
      </c>
      <c r="AG9" s="71">
        <f>+$AF$9/$Y$9</f>
        <v>0</v>
      </c>
      <c r="AH9" s="72">
        <f>COUNTIF($V$10:$V$90,"Học lại")</f>
        <v>21</v>
      </c>
      <c r="AI9" s="71">
        <f>+$AH$9/$Y$9</f>
        <v>1</v>
      </c>
      <c r="AJ9" s="63">
        <f>COUNTIF($V$11:$V$90,"Đạt")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75" customHeight="1">
      <c r="B11" s="15">
        <v>1</v>
      </c>
      <c r="C11" s="27" t="s">
        <v>63</v>
      </c>
      <c r="D11" s="28" t="s">
        <v>64</v>
      </c>
      <c r="E11" s="29" t="s">
        <v>65</v>
      </c>
      <c r="F11" s="30" t="s">
        <v>73</v>
      </c>
      <c r="G11" s="101" t="s">
        <v>66</v>
      </c>
      <c r="H11" s="31">
        <v>10</v>
      </c>
      <c r="I11" s="31">
        <v>8.5</v>
      </c>
      <c r="J11" s="31">
        <v>6</v>
      </c>
      <c r="K11" s="31" t="s">
        <v>27</v>
      </c>
      <c r="L11" s="21"/>
      <c r="M11" s="21"/>
      <c r="N11" s="21"/>
      <c r="O11" s="21"/>
      <c r="P11" s="22"/>
      <c r="Q11" s="23">
        <v>2.5</v>
      </c>
      <c r="R11" s="24" t="s">
        <v>666</v>
      </c>
      <c r="S11" s="24" t="s">
        <v>667</v>
      </c>
      <c r="T11" s="25" t="s">
        <v>27</v>
      </c>
      <c r="U11" s="92">
        <v>1</v>
      </c>
      <c r="V11" s="91" t="str">
        <f t="shared" ref="V11:V31" si="0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75" customHeight="1">
      <c r="B12" s="26">
        <v>2</v>
      </c>
      <c r="C12" s="27" t="s">
        <v>67</v>
      </c>
      <c r="D12" s="28" t="s">
        <v>68</v>
      </c>
      <c r="E12" s="29" t="s">
        <v>69</v>
      </c>
      <c r="F12" s="30" t="s">
        <v>74</v>
      </c>
      <c r="G12" s="101" t="s">
        <v>66</v>
      </c>
      <c r="H12" s="31">
        <v>10</v>
      </c>
      <c r="I12" s="31">
        <v>8.5</v>
      </c>
      <c r="J12" s="31">
        <v>6</v>
      </c>
      <c r="K12" s="31" t="s">
        <v>27</v>
      </c>
      <c r="L12" s="32"/>
      <c r="M12" s="32"/>
      <c r="N12" s="32"/>
      <c r="O12" s="32"/>
      <c r="P12" s="33"/>
      <c r="Q12" s="34">
        <v>2.5</v>
      </c>
      <c r="R12" s="35" t="s">
        <v>666</v>
      </c>
      <c r="S12" s="36" t="s">
        <v>667</v>
      </c>
      <c r="T12" s="37" t="s">
        <v>27</v>
      </c>
      <c r="U12" s="93">
        <v>1</v>
      </c>
      <c r="V12" s="91" t="str">
        <f t="shared" si="0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75" customHeight="1">
      <c r="B13" s="26">
        <v>3</v>
      </c>
      <c r="C13" s="27" t="s">
        <v>70</v>
      </c>
      <c r="D13" s="28" t="s">
        <v>71</v>
      </c>
      <c r="E13" s="29" t="s">
        <v>72</v>
      </c>
      <c r="F13" s="30" t="s">
        <v>75</v>
      </c>
      <c r="G13" s="101" t="s">
        <v>66</v>
      </c>
      <c r="H13" s="31">
        <v>9</v>
      </c>
      <c r="I13" s="31">
        <v>5</v>
      </c>
      <c r="J13" s="31">
        <v>6</v>
      </c>
      <c r="K13" s="31" t="s">
        <v>27</v>
      </c>
      <c r="L13" s="38"/>
      <c r="M13" s="38"/>
      <c r="N13" s="38"/>
      <c r="O13" s="38"/>
      <c r="P13" s="33"/>
      <c r="Q13" s="34">
        <v>2</v>
      </c>
      <c r="R13" s="35" t="s">
        <v>666</v>
      </c>
      <c r="S13" s="36" t="s">
        <v>667</v>
      </c>
      <c r="T13" s="37" t="s">
        <v>27</v>
      </c>
      <c r="U13" s="93">
        <v>1</v>
      </c>
      <c r="V13" s="91" t="str">
        <f t="shared" si="0"/>
        <v>Học lại</v>
      </c>
      <c r="W13" s="74"/>
      <c r="X13" s="75"/>
      <c r="Y13" s="75"/>
      <c r="Z13" s="10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75" customHeight="1">
      <c r="B14" s="26">
        <v>4</v>
      </c>
      <c r="C14" s="27" t="s">
        <v>352</v>
      </c>
      <c r="D14" s="28" t="s">
        <v>353</v>
      </c>
      <c r="E14" s="29" t="s">
        <v>354</v>
      </c>
      <c r="F14" s="30" t="s">
        <v>355</v>
      </c>
      <c r="G14" s="101" t="s">
        <v>356</v>
      </c>
      <c r="H14" s="31">
        <v>10</v>
      </c>
      <c r="I14" s="31">
        <v>8.5</v>
      </c>
      <c r="J14" s="31">
        <v>6</v>
      </c>
      <c r="K14" s="31" t="s">
        <v>27</v>
      </c>
      <c r="L14" s="38"/>
      <c r="M14" s="38"/>
      <c r="N14" s="38"/>
      <c r="O14" s="38"/>
      <c r="P14" s="33"/>
      <c r="Q14" s="34">
        <v>2.5</v>
      </c>
      <c r="R14" s="35" t="s">
        <v>666</v>
      </c>
      <c r="S14" s="36" t="s">
        <v>667</v>
      </c>
      <c r="T14" s="37" t="s">
        <v>27</v>
      </c>
      <c r="U14" s="93">
        <v>17</v>
      </c>
      <c r="V14" s="91" t="str">
        <f t="shared" si="0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75" customHeight="1">
      <c r="B15" s="26">
        <v>5</v>
      </c>
      <c r="C15" s="27" t="s">
        <v>357</v>
      </c>
      <c r="D15" s="28" t="s">
        <v>358</v>
      </c>
      <c r="E15" s="29" t="s">
        <v>69</v>
      </c>
      <c r="F15" s="30" t="s">
        <v>359</v>
      </c>
      <c r="G15" s="101" t="s">
        <v>356</v>
      </c>
      <c r="H15" s="31">
        <v>10</v>
      </c>
      <c r="I15" s="31">
        <v>9.5</v>
      </c>
      <c r="J15" s="31">
        <v>6</v>
      </c>
      <c r="K15" s="31" t="s">
        <v>27</v>
      </c>
      <c r="L15" s="38"/>
      <c r="M15" s="38"/>
      <c r="N15" s="38"/>
      <c r="O15" s="38"/>
      <c r="P15" s="33"/>
      <c r="Q15" s="34">
        <v>2.6</v>
      </c>
      <c r="R15" s="35" t="s">
        <v>666</v>
      </c>
      <c r="S15" s="36" t="s">
        <v>667</v>
      </c>
      <c r="T15" s="37" t="s">
        <v>27</v>
      </c>
      <c r="U15" s="93">
        <v>17</v>
      </c>
      <c r="V15" s="91" t="str">
        <f t="shared" si="0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75" customHeight="1">
      <c r="B16" s="26">
        <v>6</v>
      </c>
      <c r="C16" s="27" t="s">
        <v>360</v>
      </c>
      <c r="D16" s="28" t="s">
        <v>361</v>
      </c>
      <c r="E16" s="29" t="s">
        <v>362</v>
      </c>
      <c r="F16" s="30" t="s">
        <v>363</v>
      </c>
      <c r="G16" s="101" t="s">
        <v>356</v>
      </c>
      <c r="H16" s="31">
        <v>10</v>
      </c>
      <c r="I16" s="31">
        <v>2.5</v>
      </c>
      <c r="J16" s="31">
        <v>5</v>
      </c>
      <c r="K16" s="31" t="s">
        <v>27</v>
      </c>
      <c r="L16" s="38"/>
      <c r="M16" s="38"/>
      <c r="N16" s="38"/>
      <c r="O16" s="38"/>
      <c r="P16" s="33"/>
      <c r="Q16" s="34">
        <v>1.8</v>
      </c>
      <c r="R16" s="35" t="s">
        <v>666</v>
      </c>
      <c r="S16" s="36" t="s">
        <v>667</v>
      </c>
      <c r="T16" s="37" t="s">
        <v>27</v>
      </c>
      <c r="U16" s="93">
        <v>17</v>
      </c>
      <c r="V16" s="91" t="str">
        <f t="shared" si="0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24.75" customHeight="1">
      <c r="B17" s="26">
        <v>7</v>
      </c>
      <c r="C17" s="27" t="s">
        <v>364</v>
      </c>
      <c r="D17" s="28" t="s">
        <v>365</v>
      </c>
      <c r="E17" s="29" t="s">
        <v>366</v>
      </c>
      <c r="F17" s="30" t="s">
        <v>90</v>
      </c>
      <c r="G17" s="101" t="s">
        <v>367</v>
      </c>
      <c r="H17" s="31">
        <v>10</v>
      </c>
      <c r="I17" s="31">
        <v>8</v>
      </c>
      <c r="J17" s="31">
        <v>7</v>
      </c>
      <c r="K17" s="31" t="s">
        <v>27</v>
      </c>
      <c r="L17" s="38"/>
      <c r="M17" s="38"/>
      <c r="N17" s="38"/>
      <c r="O17" s="38"/>
      <c r="P17" s="33"/>
      <c r="Q17" s="34">
        <v>2.5</v>
      </c>
      <c r="R17" s="35" t="s">
        <v>666</v>
      </c>
      <c r="S17" s="36" t="s">
        <v>667</v>
      </c>
      <c r="T17" s="37" t="s">
        <v>27</v>
      </c>
      <c r="U17" s="93">
        <v>17</v>
      </c>
      <c r="V17" s="91" t="str">
        <f t="shared" si="0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24.75" customHeight="1">
      <c r="B18" s="26">
        <v>8</v>
      </c>
      <c r="C18" s="27" t="s">
        <v>368</v>
      </c>
      <c r="D18" s="28" t="s">
        <v>369</v>
      </c>
      <c r="E18" s="29" t="s">
        <v>370</v>
      </c>
      <c r="F18" s="30" t="s">
        <v>371</v>
      </c>
      <c r="G18" s="101" t="s">
        <v>367</v>
      </c>
      <c r="H18" s="31">
        <v>9</v>
      </c>
      <c r="I18" s="31">
        <v>4.5</v>
      </c>
      <c r="J18" s="31">
        <v>6</v>
      </c>
      <c r="K18" s="31" t="s">
        <v>27</v>
      </c>
      <c r="L18" s="38"/>
      <c r="M18" s="38"/>
      <c r="N18" s="38"/>
      <c r="O18" s="38"/>
      <c r="P18" s="33"/>
      <c r="Q18" s="34">
        <v>2</v>
      </c>
      <c r="R18" s="35" t="s">
        <v>666</v>
      </c>
      <c r="S18" s="36" t="s">
        <v>667</v>
      </c>
      <c r="T18" s="37" t="s">
        <v>27</v>
      </c>
      <c r="U18" s="93">
        <v>17</v>
      </c>
      <c r="V18" s="91" t="str">
        <f t="shared" si="0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24.75" customHeight="1">
      <c r="B19" s="26">
        <v>9</v>
      </c>
      <c r="C19" s="27" t="s">
        <v>372</v>
      </c>
      <c r="D19" s="28" t="s">
        <v>369</v>
      </c>
      <c r="E19" s="29" t="s">
        <v>373</v>
      </c>
      <c r="F19" s="30" t="s">
        <v>374</v>
      </c>
      <c r="G19" s="101" t="s">
        <v>367</v>
      </c>
      <c r="H19" s="31">
        <v>10</v>
      </c>
      <c r="I19" s="31">
        <v>9</v>
      </c>
      <c r="J19" s="31">
        <v>8</v>
      </c>
      <c r="K19" s="31" t="s">
        <v>27</v>
      </c>
      <c r="L19" s="38"/>
      <c r="M19" s="38"/>
      <c r="N19" s="38"/>
      <c r="O19" s="38"/>
      <c r="P19" s="33"/>
      <c r="Q19" s="34">
        <v>2.7</v>
      </c>
      <c r="R19" s="35" t="s">
        <v>666</v>
      </c>
      <c r="S19" s="36" t="s">
        <v>667</v>
      </c>
      <c r="T19" s="37" t="s">
        <v>27</v>
      </c>
      <c r="U19" s="93">
        <v>17</v>
      </c>
      <c r="V19" s="91" t="str">
        <f t="shared" si="0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24.75" customHeight="1">
      <c r="B20" s="26">
        <v>10</v>
      </c>
      <c r="C20" s="27" t="s">
        <v>375</v>
      </c>
      <c r="D20" s="28" t="s">
        <v>376</v>
      </c>
      <c r="E20" s="29" t="s">
        <v>377</v>
      </c>
      <c r="F20" s="30" t="s">
        <v>136</v>
      </c>
      <c r="G20" s="101" t="s">
        <v>378</v>
      </c>
      <c r="H20" s="31">
        <v>10</v>
      </c>
      <c r="I20" s="31">
        <v>8.5</v>
      </c>
      <c r="J20" s="31">
        <v>6</v>
      </c>
      <c r="K20" s="31" t="s">
        <v>27</v>
      </c>
      <c r="L20" s="38"/>
      <c r="M20" s="38"/>
      <c r="N20" s="38"/>
      <c r="O20" s="38"/>
      <c r="P20" s="33"/>
      <c r="Q20" s="34">
        <v>2.5</v>
      </c>
      <c r="R20" s="35" t="s">
        <v>666</v>
      </c>
      <c r="S20" s="36" t="s">
        <v>667</v>
      </c>
      <c r="T20" s="37" t="s">
        <v>27</v>
      </c>
      <c r="U20" s="93">
        <v>18</v>
      </c>
      <c r="V20" s="91" t="str">
        <f t="shared" si="0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24.75" customHeight="1">
      <c r="B21" s="26">
        <v>11</v>
      </c>
      <c r="C21" s="27" t="s">
        <v>379</v>
      </c>
      <c r="D21" s="28" t="s">
        <v>380</v>
      </c>
      <c r="E21" s="29" t="s">
        <v>381</v>
      </c>
      <c r="F21" s="30" t="s">
        <v>131</v>
      </c>
      <c r="G21" s="101" t="s">
        <v>382</v>
      </c>
      <c r="H21" s="31">
        <v>8</v>
      </c>
      <c r="I21" s="31">
        <v>3.5</v>
      </c>
      <c r="J21" s="31">
        <v>7</v>
      </c>
      <c r="K21" s="31" t="s">
        <v>27</v>
      </c>
      <c r="L21" s="38"/>
      <c r="M21" s="38"/>
      <c r="N21" s="38"/>
      <c r="O21" s="38"/>
      <c r="P21" s="33"/>
      <c r="Q21" s="34">
        <v>1.9</v>
      </c>
      <c r="R21" s="35" t="s">
        <v>666</v>
      </c>
      <c r="S21" s="36" t="s">
        <v>667</v>
      </c>
      <c r="T21" s="37" t="s">
        <v>27</v>
      </c>
      <c r="U21" s="93">
        <v>19</v>
      </c>
      <c r="V21" s="91" t="str">
        <f t="shared" si="0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24.75" customHeight="1">
      <c r="B22" s="26">
        <v>12</v>
      </c>
      <c r="C22" s="27" t="s">
        <v>383</v>
      </c>
      <c r="D22" s="28" t="s">
        <v>384</v>
      </c>
      <c r="E22" s="29" t="s">
        <v>385</v>
      </c>
      <c r="F22" s="30" t="s">
        <v>386</v>
      </c>
      <c r="G22" s="101" t="s">
        <v>382</v>
      </c>
      <c r="H22" s="31">
        <v>10</v>
      </c>
      <c r="I22" s="31">
        <v>9.5</v>
      </c>
      <c r="J22" s="31">
        <v>8</v>
      </c>
      <c r="K22" s="31" t="s">
        <v>27</v>
      </c>
      <c r="L22" s="38"/>
      <c r="M22" s="38"/>
      <c r="N22" s="38"/>
      <c r="O22" s="38"/>
      <c r="P22" s="33"/>
      <c r="Q22" s="34">
        <v>2.8</v>
      </c>
      <c r="R22" s="35" t="s">
        <v>666</v>
      </c>
      <c r="S22" s="36" t="s">
        <v>667</v>
      </c>
      <c r="T22" s="37" t="s">
        <v>27</v>
      </c>
      <c r="U22" s="93">
        <v>19</v>
      </c>
      <c r="V22" s="91" t="str">
        <f t="shared" si="0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24.75" customHeight="1">
      <c r="B23" s="26">
        <v>13</v>
      </c>
      <c r="C23" s="27" t="s">
        <v>387</v>
      </c>
      <c r="D23" s="28" t="s">
        <v>388</v>
      </c>
      <c r="E23" s="29" t="s">
        <v>389</v>
      </c>
      <c r="F23" s="30" t="s">
        <v>390</v>
      </c>
      <c r="G23" s="101" t="s">
        <v>382</v>
      </c>
      <c r="H23" s="31">
        <v>10</v>
      </c>
      <c r="I23" s="31">
        <v>9.5</v>
      </c>
      <c r="J23" s="31">
        <v>7</v>
      </c>
      <c r="K23" s="31" t="s">
        <v>27</v>
      </c>
      <c r="L23" s="38"/>
      <c r="M23" s="38"/>
      <c r="N23" s="38"/>
      <c r="O23" s="38"/>
      <c r="P23" s="33"/>
      <c r="Q23" s="34">
        <v>2.7</v>
      </c>
      <c r="R23" s="35" t="s">
        <v>666</v>
      </c>
      <c r="S23" s="36" t="s">
        <v>667</v>
      </c>
      <c r="T23" s="37" t="s">
        <v>27</v>
      </c>
      <c r="U23" s="93">
        <v>19</v>
      </c>
      <c r="V23" s="91" t="str">
        <f t="shared" si="0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24.75" customHeight="1">
      <c r="B24" s="26">
        <v>14</v>
      </c>
      <c r="C24" s="27" t="s">
        <v>395</v>
      </c>
      <c r="D24" s="28" t="s">
        <v>396</v>
      </c>
      <c r="E24" s="29" t="s">
        <v>238</v>
      </c>
      <c r="F24" s="30" t="s">
        <v>397</v>
      </c>
      <c r="G24" s="101" t="s">
        <v>382</v>
      </c>
      <c r="H24" s="31">
        <v>10</v>
      </c>
      <c r="I24" s="31">
        <v>9.5</v>
      </c>
      <c r="J24" s="31">
        <v>9</v>
      </c>
      <c r="K24" s="31" t="s">
        <v>27</v>
      </c>
      <c r="L24" s="38"/>
      <c r="M24" s="38"/>
      <c r="N24" s="38"/>
      <c r="O24" s="38"/>
      <c r="P24" s="33"/>
      <c r="Q24" s="34">
        <v>2.9</v>
      </c>
      <c r="R24" s="35" t="s">
        <v>666</v>
      </c>
      <c r="S24" s="36" t="s">
        <v>667</v>
      </c>
      <c r="T24" s="37" t="s">
        <v>27</v>
      </c>
      <c r="U24" s="93">
        <v>19</v>
      </c>
      <c r="V24" s="91" t="str">
        <f t="shared" si="0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24.75" customHeight="1">
      <c r="B25" s="26">
        <v>15</v>
      </c>
      <c r="C25" s="27" t="s">
        <v>391</v>
      </c>
      <c r="D25" s="28" t="s">
        <v>392</v>
      </c>
      <c r="E25" s="29" t="s">
        <v>393</v>
      </c>
      <c r="F25" s="30" t="s">
        <v>394</v>
      </c>
      <c r="G25" s="101" t="s">
        <v>382</v>
      </c>
      <c r="H25" s="31">
        <v>10</v>
      </c>
      <c r="I25" s="31">
        <v>8.5</v>
      </c>
      <c r="J25" s="31">
        <v>10</v>
      </c>
      <c r="K25" s="31" t="s">
        <v>27</v>
      </c>
      <c r="L25" s="38"/>
      <c r="M25" s="38"/>
      <c r="N25" s="38"/>
      <c r="O25" s="38"/>
      <c r="P25" s="33"/>
      <c r="Q25" s="34">
        <v>2.9</v>
      </c>
      <c r="R25" s="35" t="s">
        <v>666</v>
      </c>
      <c r="S25" s="36" t="s">
        <v>667</v>
      </c>
      <c r="T25" s="37" t="s">
        <v>27</v>
      </c>
      <c r="U25" s="93">
        <v>19</v>
      </c>
      <c r="V25" s="91" t="str">
        <f t="shared" si="0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24.75" customHeight="1">
      <c r="B26" s="26">
        <v>16</v>
      </c>
      <c r="C26" s="27" t="s">
        <v>398</v>
      </c>
      <c r="D26" s="28" t="s">
        <v>399</v>
      </c>
      <c r="E26" s="29" t="s">
        <v>400</v>
      </c>
      <c r="F26" s="30" t="s">
        <v>401</v>
      </c>
      <c r="G26" s="101" t="s">
        <v>382</v>
      </c>
      <c r="H26" s="31">
        <v>10</v>
      </c>
      <c r="I26" s="31">
        <v>8.5</v>
      </c>
      <c r="J26" s="31">
        <v>5</v>
      </c>
      <c r="K26" s="31" t="s">
        <v>27</v>
      </c>
      <c r="L26" s="38"/>
      <c r="M26" s="38"/>
      <c r="N26" s="38"/>
      <c r="O26" s="38"/>
      <c r="P26" s="33"/>
      <c r="Q26" s="34">
        <v>2.4</v>
      </c>
      <c r="R26" s="35" t="s">
        <v>666</v>
      </c>
      <c r="S26" s="36" t="s">
        <v>667</v>
      </c>
      <c r="T26" s="37" t="s">
        <v>27</v>
      </c>
      <c r="U26" s="93">
        <v>19</v>
      </c>
      <c r="V26" s="91" t="str">
        <f t="shared" si="0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24.75" customHeight="1">
      <c r="B27" s="26">
        <v>17</v>
      </c>
      <c r="C27" s="27" t="s">
        <v>402</v>
      </c>
      <c r="D27" s="28" t="s">
        <v>71</v>
      </c>
      <c r="E27" s="29" t="s">
        <v>403</v>
      </c>
      <c r="F27" s="30" t="s">
        <v>404</v>
      </c>
      <c r="G27" s="101" t="s">
        <v>382</v>
      </c>
      <c r="H27" s="31">
        <v>10</v>
      </c>
      <c r="I27" s="31">
        <v>10</v>
      </c>
      <c r="J27" s="31">
        <v>7</v>
      </c>
      <c r="K27" s="31" t="s">
        <v>27</v>
      </c>
      <c r="L27" s="38"/>
      <c r="M27" s="38"/>
      <c r="N27" s="38"/>
      <c r="O27" s="38"/>
      <c r="P27" s="33"/>
      <c r="Q27" s="34">
        <v>2.7</v>
      </c>
      <c r="R27" s="35" t="s">
        <v>666</v>
      </c>
      <c r="S27" s="36" t="s">
        <v>667</v>
      </c>
      <c r="T27" s="37" t="s">
        <v>27</v>
      </c>
      <c r="U27" s="93">
        <v>19</v>
      </c>
      <c r="V27" s="91" t="str">
        <f t="shared" si="0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24.75" customHeight="1">
      <c r="B28" s="26">
        <v>18</v>
      </c>
      <c r="C28" s="27" t="s">
        <v>405</v>
      </c>
      <c r="D28" s="28" t="s">
        <v>406</v>
      </c>
      <c r="E28" s="29" t="s">
        <v>407</v>
      </c>
      <c r="F28" s="30" t="s">
        <v>408</v>
      </c>
      <c r="G28" s="101" t="s">
        <v>382</v>
      </c>
      <c r="H28" s="31">
        <v>10</v>
      </c>
      <c r="I28" s="31">
        <v>4.5</v>
      </c>
      <c r="J28" s="31">
        <v>5</v>
      </c>
      <c r="K28" s="31" t="s">
        <v>27</v>
      </c>
      <c r="L28" s="38"/>
      <c r="M28" s="38"/>
      <c r="N28" s="38"/>
      <c r="O28" s="38"/>
      <c r="P28" s="33"/>
      <c r="Q28" s="34">
        <v>2</v>
      </c>
      <c r="R28" s="35" t="s">
        <v>666</v>
      </c>
      <c r="S28" s="36" t="s">
        <v>667</v>
      </c>
      <c r="T28" s="37" t="s">
        <v>27</v>
      </c>
      <c r="U28" s="93">
        <v>19</v>
      </c>
      <c r="V28" s="91" t="str">
        <f t="shared" si="0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24.75" customHeight="1">
      <c r="B29" s="26">
        <v>19</v>
      </c>
      <c r="C29" s="27" t="s">
        <v>409</v>
      </c>
      <c r="D29" s="28" t="s">
        <v>410</v>
      </c>
      <c r="E29" s="29" t="s">
        <v>411</v>
      </c>
      <c r="F29" s="30" t="s">
        <v>412</v>
      </c>
      <c r="G29" s="101" t="s">
        <v>382</v>
      </c>
      <c r="H29" s="31">
        <v>10</v>
      </c>
      <c r="I29" s="31">
        <v>9</v>
      </c>
      <c r="J29" s="31">
        <v>6</v>
      </c>
      <c r="K29" s="31" t="s">
        <v>27</v>
      </c>
      <c r="L29" s="38"/>
      <c r="M29" s="38"/>
      <c r="N29" s="38"/>
      <c r="O29" s="38"/>
      <c r="P29" s="33"/>
      <c r="Q29" s="34">
        <v>2.5</v>
      </c>
      <c r="R29" s="35" t="s">
        <v>666</v>
      </c>
      <c r="S29" s="36" t="s">
        <v>667</v>
      </c>
      <c r="T29" s="37" t="s">
        <v>27</v>
      </c>
      <c r="U29" s="93">
        <v>19</v>
      </c>
      <c r="V29" s="91" t="str">
        <f t="shared" si="0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1:38" ht="24.75" customHeight="1">
      <c r="B30" s="26">
        <v>20</v>
      </c>
      <c r="C30" s="27" t="s">
        <v>413</v>
      </c>
      <c r="D30" s="28" t="s">
        <v>414</v>
      </c>
      <c r="E30" s="29" t="s">
        <v>415</v>
      </c>
      <c r="F30" s="30" t="s">
        <v>416</v>
      </c>
      <c r="G30" s="101" t="s">
        <v>382</v>
      </c>
      <c r="H30" s="31">
        <v>10</v>
      </c>
      <c r="I30" s="31">
        <v>9.5</v>
      </c>
      <c r="J30" s="31">
        <v>5</v>
      </c>
      <c r="K30" s="31" t="s">
        <v>27</v>
      </c>
      <c r="L30" s="38"/>
      <c r="M30" s="38"/>
      <c r="N30" s="38"/>
      <c r="O30" s="38"/>
      <c r="P30" s="33"/>
      <c r="Q30" s="34">
        <v>2.5</v>
      </c>
      <c r="R30" s="35" t="s">
        <v>666</v>
      </c>
      <c r="S30" s="36" t="s">
        <v>667</v>
      </c>
      <c r="T30" s="37" t="s">
        <v>27</v>
      </c>
      <c r="U30" s="93">
        <v>19</v>
      </c>
      <c r="V30" s="91" t="str">
        <f t="shared" si="0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1:38" ht="24.75" customHeight="1">
      <c r="B31" s="26">
        <v>21</v>
      </c>
      <c r="C31" s="27" t="s">
        <v>417</v>
      </c>
      <c r="D31" s="28" t="s">
        <v>418</v>
      </c>
      <c r="E31" s="29" t="s">
        <v>419</v>
      </c>
      <c r="F31" s="30" t="s">
        <v>420</v>
      </c>
      <c r="G31" s="101" t="s">
        <v>382</v>
      </c>
      <c r="H31" s="31">
        <v>9</v>
      </c>
      <c r="I31" s="31">
        <v>10</v>
      </c>
      <c r="J31" s="31">
        <v>10</v>
      </c>
      <c r="K31" s="31" t="s">
        <v>27</v>
      </c>
      <c r="L31" s="38"/>
      <c r="M31" s="38"/>
      <c r="N31" s="38"/>
      <c r="O31" s="38"/>
      <c r="P31" s="33"/>
      <c r="Q31" s="34">
        <v>2.9</v>
      </c>
      <c r="R31" s="35" t="s">
        <v>666</v>
      </c>
      <c r="S31" s="36" t="s">
        <v>667</v>
      </c>
      <c r="T31" s="37" t="s">
        <v>27</v>
      </c>
      <c r="U31" s="93">
        <v>19</v>
      </c>
      <c r="V31" s="91" t="str">
        <f t="shared" si="0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1:38" ht="7.5" customHeight="1">
      <c r="A32" s="2"/>
      <c r="B32" s="39"/>
      <c r="C32" s="40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 ht="16.5" hidden="1">
      <c r="A33" s="2"/>
      <c r="B33" s="152" t="s">
        <v>28</v>
      </c>
      <c r="C33" s="152"/>
      <c r="D33" s="40"/>
      <c r="E33" s="41"/>
      <c r="F33" s="41"/>
      <c r="G33" s="41"/>
      <c r="H33" s="42"/>
      <c r="I33" s="43"/>
      <c r="J33" s="43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3"/>
    </row>
    <row r="34" spans="1:38" ht="16.5" hidden="1" customHeight="1">
      <c r="A34" s="2"/>
      <c r="B34" s="45" t="s">
        <v>29</v>
      </c>
      <c r="C34" s="45"/>
      <c r="D34" s="46">
        <f>+$Y$9</f>
        <v>21</v>
      </c>
      <c r="E34" s="47" t="s">
        <v>30</v>
      </c>
      <c r="F34" s="47"/>
      <c r="G34" s="128" t="s">
        <v>31</v>
      </c>
      <c r="H34" s="128"/>
      <c r="I34" s="128"/>
      <c r="J34" s="128"/>
      <c r="K34" s="128"/>
      <c r="L34" s="128"/>
      <c r="M34" s="128"/>
      <c r="N34" s="128"/>
      <c r="O34" s="128"/>
      <c r="P34" s="48">
        <f>$Y$9 -COUNTIF($T$10:$T$221,"Vắng") -COUNTIF($T$10:$T$221,"Vắng có phép") - COUNTIF($T$10:$T$221,"Đình chỉ thi") - COUNTIF($T$10:$T$221,"Không đủ ĐKDT")</f>
        <v>21</v>
      </c>
      <c r="Q34" s="48"/>
      <c r="R34" s="49"/>
      <c r="S34" s="50"/>
      <c r="T34" s="50" t="s">
        <v>30</v>
      </c>
      <c r="U34" s="3"/>
    </row>
    <row r="35" spans="1:38" ht="16.5" hidden="1" customHeight="1">
      <c r="A35" s="2"/>
      <c r="B35" s="45" t="s">
        <v>32</v>
      </c>
      <c r="C35" s="45"/>
      <c r="D35" s="46">
        <f>+$AJ$9</f>
        <v>0</v>
      </c>
      <c r="E35" s="47" t="s">
        <v>30</v>
      </c>
      <c r="F35" s="47"/>
      <c r="G35" s="128" t="s">
        <v>33</v>
      </c>
      <c r="H35" s="128"/>
      <c r="I35" s="128"/>
      <c r="J35" s="128"/>
      <c r="K35" s="128"/>
      <c r="L35" s="128"/>
      <c r="M35" s="128"/>
      <c r="N35" s="128"/>
      <c r="O35" s="128"/>
      <c r="P35" s="51">
        <f>COUNTIF($T$10:$T$97,"Vắng")</f>
        <v>0</v>
      </c>
      <c r="Q35" s="51"/>
      <c r="R35" s="52"/>
      <c r="S35" s="50"/>
      <c r="T35" s="50" t="s">
        <v>30</v>
      </c>
      <c r="U35" s="3"/>
    </row>
    <row r="36" spans="1:38" ht="16.5" hidden="1" customHeight="1">
      <c r="A36" s="2"/>
      <c r="B36" s="45" t="s">
        <v>55</v>
      </c>
      <c r="C36" s="45"/>
      <c r="D36" s="85">
        <f>COUNTIF(V11:V31,"Học lại")</f>
        <v>21</v>
      </c>
      <c r="E36" s="47" t="s">
        <v>30</v>
      </c>
      <c r="F36" s="47"/>
      <c r="G36" s="128" t="s">
        <v>56</v>
      </c>
      <c r="H36" s="128"/>
      <c r="I36" s="128"/>
      <c r="J36" s="128"/>
      <c r="K36" s="128"/>
      <c r="L36" s="128"/>
      <c r="M36" s="128"/>
      <c r="N36" s="128"/>
      <c r="O36" s="128"/>
      <c r="P36" s="48">
        <f>COUNTIF($T$10:$T$97,"Vắng có phép")</f>
        <v>0</v>
      </c>
      <c r="Q36" s="48"/>
      <c r="R36" s="49"/>
      <c r="S36" s="50"/>
      <c r="T36" s="50" t="s">
        <v>30</v>
      </c>
      <c r="U36" s="3"/>
    </row>
    <row r="37" spans="1:38" ht="3" hidden="1" customHeight="1">
      <c r="A37" s="2"/>
      <c r="B37" s="39"/>
      <c r="C37" s="40"/>
      <c r="D37" s="40"/>
      <c r="E37" s="41"/>
      <c r="F37" s="41"/>
      <c r="G37" s="41"/>
      <c r="H37" s="42"/>
      <c r="I37" s="43"/>
      <c r="J37" s="43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</row>
    <row r="38" spans="1:38" hidden="1">
      <c r="B38" s="86" t="s">
        <v>34</v>
      </c>
      <c r="C38" s="86"/>
      <c r="D38" s="87">
        <f>COUNTIF(V11:V31,"Thi lại")</f>
        <v>0</v>
      </c>
      <c r="E38" s="88" t="s">
        <v>30</v>
      </c>
      <c r="F38" s="3"/>
      <c r="G38" s="3"/>
      <c r="H38" s="3"/>
      <c r="I38" s="3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3"/>
    </row>
    <row r="39" spans="1:38" hidden="1">
      <c r="B39" s="86"/>
      <c r="C39" s="86"/>
      <c r="D39" s="87"/>
      <c r="E39" s="88"/>
      <c r="F39" s="3"/>
      <c r="G39" s="3"/>
      <c r="H39" s="3"/>
      <c r="I39" s="3"/>
      <c r="J39" s="127" t="s">
        <v>57</v>
      </c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3"/>
    </row>
    <row r="40" spans="1:38" hidden="1">
      <c r="A40" s="53"/>
      <c r="B40" s="148" t="s">
        <v>35</v>
      </c>
      <c r="C40" s="148"/>
      <c r="D40" s="148"/>
      <c r="E40" s="148"/>
      <c r="F40" s="148"/>
      <c r="G40" s="148"/>
      <c r="H40" s="148"/>
      <c r="I40" s="54"/>
      <c r="J40" s="149" t="s">
        <v>36</v>
      </c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3"/>
    </row>
    <row r="41" spans="1:38" ht="4.5" hidden="1" customHeight="1">
      <c r="A41" s="2"/>
      <c r="B41" s="39"/>
      <c r="C41" s="55"/>
      <c r="D41" s="55"/>
      <c r="E41" s="56"/>
      <c r="F41" s="56"/>
      <c r="G41" s="56"/>
      <c r="H41" s="57"/>
      <c r="I41" s="58"/>
      <c r="J41" s="5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8" s="2" customFormat="1" hidden="1">
      <c r="B42" s="148" t="s">
        <v>37</v>
      </c>
      <c r="C42" s="148"/>
      <c r="D42" s="150" t="s">
        <v>38</v>
      </c>
      <c r="E42" s="150"/>
      <c r="F42" s="150"/>
      <c r="G42" s="150"/>
      <c r="H42" s="150"/>
      <c r="I42" s="58"/>
      <c r="J42" s="58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idden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idden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idden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9.75" hidden="1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.75" hidden="1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8" hidden="1" customHeight="1">
      <c r="A48" s="1"/>
      <c r="B48" s="154" t="s">
        <v>39</v>
      </c>
      <c r="C48" s="154"/>
      <c r="D48" s="154" t="s">
        <v>58</v>
      </c>
      <c r="E48" s="154"/>
      <c r="F48" s="154"/>
      <c r="G48" s="154"/>
      <c r="H48" s="154"/>
      <c r="I48" s="154"/>
      <c r="J48" s="154" t="s">
        <v>40</v>
      </c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4.5" hidden="1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6.75" hidden="1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62" customFormat="1" ht="38.25" customHeight="1">
      <c r="A51" s="1"/>
      <c r="B51" s="153" t="s">
        <v>53</v>
      </c>
      <c r="C51" s="148"/>
      <c r="D51" s="148"/>
      <c r="E51" s="148"/>
      <c r="F51" s="148"/>
      <c r="G51" s="148"/>
      <c r="H51" s="153" t="s">
        <v>54</v>
      </c>
      <c r="I51" s="153"/>
      <c r="J51" s="153"/>
      <c r="K51" s="153"/>
      <c r="L51" s="153"/>
      <c r="M51" s="153"/>
      <c r="N51" s="155" t="s">
        <v>61</v>
      </c>
      <c r="O51" s="155"/>
      <c r="P51" s="155"/>
      <c r="Q51" s="155"/>
      <c r="R51" s="155"/>
      <c r="S51" s="155"/>
      <c r="T51" s="155"/>
      <c r="U51" s="155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62" customFormat="1">
      <c r="A52" s="1"/>
      <c r="B52" s="39"/>
      <c r="C52" s="55"/>
      <c r="D52" s="55"/>
      <c r="E52" s="56"/>
      <c r="F52" s="56"/>
      <c r="G52" s="56"/>
      <c r="H52" s="57"/>
      <c r="I52" s="58"/>
      <c r="J52" s="58"/>
      <c r="K52" s="3"/>
      <c r="L52" s="3"/>
      <c r="M52" s="3"/>
      <c r="N52" s="3"/>
      <c r="O52" s="3"/>
      <c r="P52" s="3"/>
      <c r="Q52" s="3"/>
      <c r="R52" s="3"/>
      <c r="S52" s="3"/>
      <c r="T52" s="3"/>
      <c r="U52" s="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62" customFormat="1">
      <c r="A53" s="1"/>
      <c r="B53" s="148" t="s">
        <v>37</v>
      </c>
      <c r="C53" s="148"/>
      <c r="D53" s="150" t="s">
        <v>38</v>
      </c>
      <c r="E53" s="150"/>
      <c r="F53" s="150"/>
      <c r="G53" s="150"/>
      <c r="H53" s="150"/>
      <c r="I53" s="58"/>
      <c r="J53" s="58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6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9" spans="1:38" s="62" customFormat="1">
      <c r="A59" s="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 t="s">
        <v>62</v>
      </c>
      <c r="O59" s="121"/>
      <c r="P59" s="121"/>
      <c r="Q59" s="121"/>
      <c r="R59" s="121"/>
      <c r="S59" s="121"/>
      <c r="T59" s="121"/>
      <c r="U59" s="12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</sheetData>
  <sheetProtection formatCells="0" formatColumns="0" formatRows="0" insertColumns="0" insertRows="0" insertHyperlinks="0" deleteColumns="0" deleteRows="0" sort="0" autoFilter="0" pivotTables="0"/>
  <autoFilter ref="A9:AL31">
    <filterColumn colId="3" showButton="0"/>
    <filterColumn colId="12"/>
  </autoFilter>
  <mergeCells count="61">
    <mergeCell ref="B53:C53"/>
    <mergeCell ref="D53:H53"/>
    <mergeCell ref="B59:D59"/>
    <mergeCell ref="E59:G59"/>
    <mergeCell ref="H59:M59"/>
    <mergeCell ref="N59:U59"/>
    <mergeCell ref="B48:C48"/>
    <mergeCell ref="D48:I48"/>
    <mergeCell ref="J48:T48"/>
    <mergeCell ref="B51:G51"/>
    <mergeCell ref="H51:M51"/>
    <mergeCell ref="N51:U51"/>
    <mergeCell ref="G36:O36"/>
    <mergeCell ref="J38:T38"/>
    <mergeCell ref="J39:T39"/>
    <mergeCell ref="B40:H40"/>
    <mergeCell ref="J40:T40"/>
    <mergeCell ref="B42:C42"/>
    <mergeCell ref="D42:H42"/>
    <mergeCell ref="T8:T10"/>
    <mergeCell ref="U8:U10"/>
    <mergeCell ref="B10:G10"/>
    <mergeCell ref="B33:C33"/>
    <mergeCell ref="G34:O34"/>
    <mergeCell ref="G35:O3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31">
    <cfRule type="cellIs" dxfId="55" priority="27" operator="greaterThan">
      <formula>10</formula>
    </cfRule>
  </conditionalFormatting>
  <conditionalFormatting sqref="C1:C1048576">
    <cfRule type="duplicateValues" dxfId="54" priority="26"/>
  </conditionalFormatting>
  <conditionalFormatting sqref="C11:C13">
    <cfRule type="duplicateValues" dxfId="53" priority="25"/>
  </conditionalFormatting>
  <conditionalFormatting sqref="C14:C26">
    <cfRule type="duplicateValues" dxfId="52" priority="24"/>
  </conditionalFormatting>
  <conditionalFormatting sqref="C11:C31">
    <cfRule type="duplicateValues" dxfId="51" priority="4"/>
  </conditionalFormatting>
  <conditionalFormatting sqref="C14:C24">
    <cfRule type="duplicateValues" dxfId="50" priority="2"/>
  </conditionalFormatting>
  <conditionalFormatting sqref="C25:C31">
    <cfRule type="duplicateValues" dxfId="49" priority="1"/>
  </conditionalFormatting>
  <conditionalFormatting sqref="C27:C31">
    <cfRule type="duplicateValues" dxfId="48" priority="34"/>
  </conditionalFormatting>
  <dataValidations count="1">
    <dataValidation allowBlank="1" showInputMessage="1" showErrorMessage="1" errorTitle="Không xóa dữ liệu" error="Không xóa dữ liệu" prompt="Không xóa dữ liệu" sqref="D36 AL3:AL9 W5:AK9 X3:AK4 V11:W3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46"/>
  <sheetViews>
    <sheetView workbookViewId="0">
      <pane ySplit="4" topLeftCell="A15" activePane="bottomLeft" state="frozen"/>
      <selection activeCell="A6" sqref="A6:XFD6"/>
      <selection pane="bottomLeft" activeCell="B18" sqref="B18:U18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661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664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8</v>
      </c>
      <c r="Z9" s="63">
        <f>COUNTIF($S$10:$S$78,"Khiển trách")</f>
        <v>0</v>
      </c>
      <c r="AA9" s="63">
        <f>COUNTIF($S$10:$S$78,"Cảnh cáo")</f>
        <v>0</v>
      </c>
      <c r="AB9" s="63">
        <f>COUNTIF($S$10:$S$78,"Đình chỉ thi")</f>
        <v>0</v>
      </c>
      <c r="AC9" s="70">
        <f>+($Z$9+$AA$9+$AB$9)/$Y$9*100%</f>
        <v>0</v>
      </c>
      <c r="AD9" s="63">
        <f>SUM(COUNTIF($S$10:$S$76,"Vắng"),COUNTIF($S$10:$S$76,"Vắng có phép"))</f>
        <v>0</v>
      </c>
      <c r="AE9" s="71">
        <f>+$AD$9/$Y$9</f>
        <v>0</v>
      </c>
      <c r="AF9" s="72">
        <f>COUNTIF($V$10:$V$76,"Thi lại")</f>
        <v>0</v>
      </c>
      <c r="AG9" s="71">
        <f>+$AF$9/$Y$9</f>
        <v>0</v>
      </c>
      <c r="AH9" s="72">
        <f>COUNTIF($V$10:$V$77,"Học lại")</f>
        <v>8</v>
      </c>
      <c r="AI9" s="71">
        <f>+$AH$9/$Y$9</f>
        <v>1</v>
      </c>
      <c r="AJ9" s="63">
        <f>COUNTIF($V$11:$V$77,"Đạt")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7.5" customHeight="1">
      <c r="B11" s="26">
        <v>1</v>
      </c>
      <c r="C11" s="27" t="s">
        <v>456</v>
      </c>
      <c r="D11" s="28" t="s">
        <v>414</v>
      </c>
      <c r="E11" s="29" t="s">
        <v>457</v>
      </c>
      <c r="F11" s="30" t="s">
        <v>458</v>
      </c>
      <c r="G11" s="101" t="s">
        <v>459</v>
      </c>
      <c r="H11" s="31">
        <v>7</v>
      </c>
      <c r="I11" s="31">
        <v>6</v>
      </c>
      <c r="J11" s="31">
        <v>7</v>
      </c>
      <c r="K11" s="31" t="s">
        <v>27</v>
      </c>
      <c r="L11" s="38"/>
      <c r="M11" s="38"/>
      <c r="N11" s="38"/>
      <c r="O11" s="38"/>
      <c r="P11" s="33"/>
      <c r="Q11" s="34">
        <f t="shared" ref="Q11:Q13" si="0">ROUND(SUMPRODUCT(H11:P11,$H$10:$P$10)/100,1)</f>
        <v>2</v>
      </c>
      <c r="R11" s="35" t="str">
        <f t="shared" ref="R11:R13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ref="S11:S13" si="2">IF($Q11&lt;4,"Kém",IF(AND($Q11&gt;=4,$Q11&lt;=5.4),"Trung bình yếu",IF(AND($Q11&gt;=5.5,$Q11&lt;=6.9),"Trung bình",IF(AND($Q11&gt;=7,$Q11&lt;=8.4),"Khá",IF(AND($Q11&gt;=8.5,$Q11&lt;=10),"Giỏi","")))))</f>
        <v>Kém</v>
      </c>
      <c r="T11" s="37" t="str">
        <f t="shared" ref="T11:T13" si="3">+IF(OR($H11=0,$I11=0,$J11=0,$K11=0),"Không đủ ĐKDT","")</f>
        <v/>
      </c>
      <c r="U11" s="93">
        <v>21</v>
      </c>
      <c r="V11" s="91" t="str">
        <f t="shared" ref="V11:V18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2"/>
    </row>
    <row r="12" spans="2:38" ht="37.5" customHeight="1">
      <c r="B12" s="26">
        <v>2</v>
      </c>
      <c r="C12" s="27" t="s">
        <v>460</v>
      </c>
      <c r="D12" s="28" t="s">
        <v>461</v>
      </c>
      <c r="E12" s="29" t="s">
        <v>247</v>
      </c>
      <c r="F12" s="30" t="s">
        <v>462</v>
      </c>
      <c r="G12" s="101" t="s">
        <v>459</v>
      </c>
      <c r="H12" s="31">
        <v>6</v>
      </c>
      <c r="I12" s="31">
        <v>4</v>
      </c>
      <c r="J12" s="31">
        <v>8</v>
      </c>
      <c r="K12" s="31" t="s">
        <v>27</v>
      </c>
      <c r="L12" s="38"/>
      <c r="M12" s="38"/>
      <c r="N12" s="38"/>
      <c r="O12" s="38"/>
      <c r="P12" s="33"/>
      <c r="Q12" s="34">
        <f t="shared" si="0"/>
        <v>1.8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93">
        <v>21</v>
      </c>
      <c r="V12" s="91" t="str">
        <f t="shared" si="4"/>
        <v>Học lại</v>
      </c>
      <c r="W12" s="74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2"/>
    </row>
    <row r="13" spans="2:38" ht="37.5" customHeight="1">
      <c r="B13" s="26">
        <v>3</v>
      </c>
      <c r="C13" s="27" t="s">
        <v>463</v>
      </c>
      <c r="D13" s="28" t="s">
        <v>464</v>
      </c>
      <c r="E13" s="29" t="s">
        <v>465</v>
      </c>
      <c r="F13" s="30" t="s">
        <v>466</v>
      </c>
      <c r="G13" s="101" t="s">
        <v>467</v>
      </c>
      <c r="H13" s="31">
        <v>7</v>
      </c>
      <c r="I13" s="31">
        <v>4</v>
      </c>
      <c r="J13" s="31">
        <v>7</v>
      </c>
      <c r="K13" s="31" t="s">
        <v>27</v>
      </c>
      <c r="L13" s="38"/>
      <c r="M13" s="38"/>
      <c r="N13" s="38"/>
      <c r="O13" s="38"/>
      <c r="P13" s="33"/>
      <c r="Q13" s="34">
        <f t="shared" si="0"/>
        <v>1.8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93">
        <v>21</v>
      </c>
      <c r="V13" s="91" t="str">
        <f t="shared" si="4"/>
        <v>Học lại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37.5" customHeight="1">
      <c r="B14" s="26">
        <v>4</v>
      </c>
      <c r="C14" s="27" t="s">
        <v>610</v>
      </c>
      <c r="D14" s="28" t="s">
        <v>611</v>
      </c>
      <c r="E14" s="29" t="s">
        <v>612</v>
      </c>
      <c r="F14" s="30" t="s">
        <v>125</v>
      </c>
      <c r="G14" s="101" t="s">
        <v>613</v>
      </c>
      <c r="H14" s="31">
        <v>6</v>
      </c>
      <c r="I14" s="31">
        <v>5</v>
      </c>
      <c r="J14" s="31">
        <v>6</v>
      </c>
      <c r="K14" s="31" t="s">
        <v>27</v>
      </c>
      <c r="L14" s="38"/>
      <c r="M14" s="38"/>
      <c r="N14" s="38"/>
      <c r="O14" s="38"/>
      <c r="P14" s="33"/>
      <c r="Q14" s="34">
        <f t="shared" ref="Q14:Q18" si="5">ROUND(SUMPRODUCT(H14:P14,$H$10:$P$10)/100,1)</f>
        <v>1.7</v>
      </c>
      <c r="R14" s="35" t="str">
        <f t="shared" ref="R14:R18" si="6"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36" t="str">
        <f t="shared" ref="S14:S18" si="7">IF($Q14&lt;4,"Kém",IF(AND($Q14&gt;=4,$Q14&lt;=5.4),"Trung bình yếu",IF(AND($Q14&gt;=5.5,$Q14&lt;=6.9),"Trung bình",IF(AND($Q14&gt;=7,$Q14&lt;=8.4),"Khá",IF(AND($Q14&gt;=8.5,$Q14&lt;=10),"Giỏi","")))))</f>
        <v>Kém</v>
      </c>
      <c r="T14" s="37" t="str">
        <f t="shared" ref="T14:T18" si="8">+IF(OR($H14=0,$I14=0,$J14=0,$K14=0),"Không đủ ĐKDT","")</f>
        <v/>
      </c>
      <c r="U14" s="93">
        <v>24</v>
      </c>
      <c r="V14" s="91" t="str">
        <f t="shared" si="4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7.5" customHeight="1">
      <c r="B15" s="26">
        <v>5</v>
      </c>
      <c r="C15" s="27" t="s">
        <v>614</v>
      </c>
      <c r="D15" s="28" t="s">
        <v>615</v>
      </c>
      <c r="E15" s="29" t="s">
        <v>616</v>
      </c>
      <c r="F15" s="30" t="s">
        <v>617</v>
      </c>
      <c r="G15" s="101" t="s">
        <v>613</v>
      </c>
      <c r="H15" s="31">
        <v>6</v>
      </c>
      <c r="I15" s="31">
        <v>4</v>
      </c>
      <c r="J15" s="31">
        <v>6</v>
      </c>
      <c r="K15" s="31" t="s">
        <v>27</v>
      </c>
      <c r="L15" s="38"/>
      <c r="M15" s="38"/>
      <c r="N15" s="38"/>
      <c r="O15" s="38"/>
      <c r="P15" s="33"/>
      <c r="Q15" s="34">
        <f t="shared" si="5"/>
        <v>1.6</v>
      </c>
      <c r="R15" s="35" t="str">
        <f t="shared" si="6"/>
        <v>F</v>
      </c>
      <c r="S15" s="36" t="str">
        <f t="shared" si="7"/>
        <v>Kém</v>
      </c>
      <c r="T15" s="37" t="str">
        <f t="shared" si="8"/>
        <v/>
      </c>
      <c r="U15" s="93">
        <v>24</v>
      </c>
      <c r="V15" s="91" t="str">
        <f t="shared" si="4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7.5" customHeight="1">
      <c r="B16" s="26">
        <v>6</v>
      </c>
      <c r="C16" s="27" t="s">
        <v>618</v>
      </c>
      <c r="D16" s="28" t="s">
        <v>619</v>
      </c>
      <c r="E16" s="29" t="s">
        <v>620</v>
      </c>
      <c r="F16" s="30" t="s">
        <v>621</v>
      </c>
      <c r="G16" s="101" t="s">
        <v>613</v>
      </c>
      <c r="H16" s="31">
        <v>6</v>
      </c>
      <c r="I16" s="31">
        <v>5</v>
      </c>
      <c r="J16" s="31">
        <v>6</v>
      </c>
      <c r="K16" s="31" t="s">
        <v>27</v>
      </c>
      <c r="L16" s="38"/>
      <c r="M16" s="38"/>
      <c r="N16" s="38"/>
      <c r="O16" s="38"/>
      <c r="P16" s="33"/>
      <c r="Q16" s="34">
        <f t="shared" si="5"/>
        <v>1.7</v>
      </c>
      <c r="R16" s="35" t="str">
        <f t="shared" si="6"/>
        <v>F</v>
      </c>
      <c r="S16" s="36" t="str">
        <f t="shared" si="7"/>
        <v>Kém</v>
      </c>
      <c r="T16" s="37" t="str">
        <f t="shared" si="8"/>
        <v/>
      </c>
      <c r="U16" s="93">
        <v>24</v>
      </c>
      <c r="V16" s="91" t="str">
        <f t="shared" si="4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7.5" customHeight="1">
      <c r="B17" s="26">
        <v>7</v>
      </c>
      <c r="C17" s="27" t="s">
        <v>622</v>
      </c>
      <c r="D17" s="28" t="s">
        <v>138</v>
      </c>
      <c r="E17" s="29" t="s">
        <v>623</v>
      </c>
      <c r="F17" s="30" t="s">
        <v>624</v>
      </c>
      <c r="G17" s="101" t="s">
        <v>613</v>
      </c>
      <c r="H17" s="31">
        <v>6</v>
      </c>
      <c r="I17" s="31">
        <v>5</v>
      </c>
      <c r="J17" s="31">
        <v>2</v>
      </c>
      <c r="K17" s="31" t="s">
        <v>27</v>
      </c>
      <c r="L17" s="38"/>
      <c r="M17" s="38"/>
      <c r="N17" s="38"/>
      <c r="O17" s="38"/>
      <c r="P17" s="33"/>
      <c r="Q17" s="34">
        <f t="shared" si="5"/>
        <v>1.3</v>
      </c>
      <c r="R17" s="35" t="str">
        <f t="shared" si="6"/>
        <v>F</v>
      </c>
      <c r="S17" s="36" t="str">
        <f t="shared" si="7"/>
        <v>Kém</v>
      </c>
      <c r="T17" s="37" t="str">
        <f t="shared" si="8"/>
        <v/>
      </c>
      <c r="U17" s="93">
        <v>24</v>
      </c>
      <c r="V17" s="91" t="str">
        <f t="shared" si="4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37.5" customHeight="1">
      <c r="B18" s="156">
        <v>8</v>
      </c>
      <c r="C18" s="95" t="s">
        <v>625</v>
      </c>
      <c r="D18" s="96" t="s">
        <v>626</v>
      </c>
      <c r="E18" s="97" t="s">
        <v>171</v>
      </c>
      <c r="F18" s="98" t="s">
        <v>627</v>
      </c>
      <c r="G18" s="103" t="s">
        <v>613</v>
      </c>
      <c r="H18" s="99">
        <v>6</v>
      </c>
      <c r="I18" s="99">
        <v>5</v>
      </c>
      <c r="J18" s="99">
        <v>3</v>
      </c>
      <c r="K18" s="99" t="s">
        <v>27</v>
      </c>
      <c r="L18" s="157"/>
      <c r="M18" s="157"/>
      <c r="N18" s="157"/>
      <c r="O18" s="157"/>
      <c r="P18" s="158"/>
      <c r="Q18" s="159">
        <f t="shared" si="5"/>
        <v>1.4</v>
      </c>
      <c r="R18" s="160" t="str">
        <f t="shared" si="6"/>
        <v>F</v>
      </c>
      <c r="S18" s="161" t="str">
        <f t="shared" si="7"/>
        <v>Kém</v>
      </c>
      <c r="T18" s="164" t="str">
        <f t="shared" si="8"/>
        <v/>
      </c>
      <c r="U18" s="163">
        <v>24</v>
      </c>
      <c r="V18" s="91" t="str">
        <f t="shared" si="4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7.5" customHeight="1">
      <c r="A19" s="2"/>
      <c r="B19" s="39"/>
      <c r="C19" s="40"/>
      <c r="D19" s="40"/>
      <c r="E19" s="41"/>
      <c r="F19" s="41"/>
      <c r="G19" s="41"/>
      <c r="H19" s="42"/>
      <c r="I19" s="43"/>
      <c r="J19" s="4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3"/>
    </row>
    <row r="20" spans="1:38" ht="16.5" hidden="1">
      <c r="A20" s="2"/>
      <c r="B20" s="152" t="s">
        <v>28</v>
      </c>
      <c r="C20" s="152"/>
      <c r="D20" s="40"/>
      <c r="E20" s="41"/>
      <c r="F20" s="41"/>
      <c r="G20" s="41"/>
      <c r="H20" s="42"/>
      <c r="I20" s="43"/>
      <c r="J20" s="43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3"/>
    </row>
    <row r="21" spans="1:38" ht="16.5" hidden="1" customHeight="1">
      <c r="A21" s="2"/>
      <c r="B21" s="45" t="s">
        <v>29</v>
      </c>
      <c r="C21" s="45"/>
      <c r="D21" s="46">
        <f>+$Y$9</f>
        <v>8</v>
      </c>
      <c r="E21" s="47" t="s">
        <v>30</v>
      </c>
      <c r="F21" s="47"/>
      <c r="G21" s="128" t="s">
        <v>31</v>
      </c>
      <c r="H21" s="128"/>
      <c r="I21" s="128"/>
      <c r="J21" s="128"/>
      <c r="K21" s="128"/>
      <c r="L21" s="128"/>
      <c r="M21" s="128"/>
      <c r="N21" s="128"/>
      <c r="O21" s="128"/>
      <c r="P21" s="48">
        <f>$Y$9 -COUNTIF($T$10:$T$208,"Vắng") -COUNTIF($T$10:$T$208,"Vắng có phép") - COUNTIF($T$10:$T$208,"Đình chỉ thi") - COUNTIF($T$10:$T$208,"Không đủ ĐKDT")</f>
        <v>8</v>
      </c>
      <c r="Q21" s="48"/>
      <c r="R21" s="49"/>
      <c r="S21" s="50"/>
      <c r="T21" s="50" t="s">
        <v>30</v>
      </c>
      <c r="U21" s="3"/>
    </row>
    <row r="22" spans="1:38" ht="16.5" hidden="1" customHeight="1">
      <c r="A22" s="2"/>
      <c r="B22" s="45" t="s">
        <v>32</v>
      </c>
      <c r="C22" s="45"/>
      <c r="D22" s="46">
        <f>+$AJ$9</f>
        <v>0</v>
      </c>
      <c r="E22" s="47" t="s">
        <v>30</v>
      </c>
      <c r="F22" s="47"/>
      <c r="G22" s="128" t="s">
        <v>33</v>
      </c>
      <c r="H22" s="128"/>
      <c r="I22" s="128"/>
      <c r="J22" s="128"/>
      <c r="K22" s="128"/>
      <c r="L22" s="128"/>
      <c r="M22" s="128"/>
      <c r="N22" s="128"/>
      <c r="O22" s="128"/>
      <c r="P22" s="51">
        <f>COUNTIF($T$10:$T$84,"Vắng")</f>
        <v>0</v>
      </c>
      <c r="Q22" s="51"/>
      <c r="R22" s="52"/>
      <c r="S22" s="50"/>
      <c r="T22" s="50" t="s">
        <v>30</v>
      </c>
      <c r="U22" s="3"/>
    </row>
    <row r="23" spans="1:38" ht="16.5" hidden="1" customHeight="1">
      <c r="A23" s="2"/>
      <c r="B23" s="45" t="s">
        <v>55</v>
      </c>
      <c r="C23" s="45"/>
      <c r="D23" s="85">
        <f>COUNTIF(V11:V18,"Học lại")</f>
        <v>8</v>
      </c>
      <c r="E23" s="47" t="s">
        <v>30</v>
      </c>
      <c r="F23" s="47"/>
      <c r="G23" s="128" t="s">
        <v>56</v>
      </c>
      <c r="H23" s="128"/>
      <c r="I23" s="128"/>
      <c r="J23" s="128"/>
      <c r="K23" s="128"/>
      <c r="L23" s="128"/>
      <c r="M23" s="128"/>
      <c r="N23" s="128"/>
      <c r="O23" s="128"/>
      <c r="P23" s="48">
        <f>COUNTIF($T$10:$T$84,"Vắng có phép")</f>
        <v>0</v>
      </c>
      <c r="Q23" s="48"/>
      <c r="R23" s="49"/>
      <c r="S23" s="50"/>
      <c r="T23" s="50" t="s">
        <v>30</v>
      </c>
      <c r="U23" s="3"/>
    </row>
    <row r="24" spans="1:38" ht="3" hidden="1" customHeight="1">
      <c r="A24" s="2"/>
      <c r="B24" s="39"/>
      <c r="C24" s="40"/>
      <c r="D24" s="40"/>
      <c r="E24" s="41"/>
      <c r="F24" s="41"/>
      <c r="G24" s="41"/>
      <c r="H24" s="42"/>
      <c r="I24" s="43"/>
      <c r="J24" s="43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3"/>
    </row>
    <row r="25" spans="1:38" hidden="1">
      <c r="B25" s="86" t="s">
        <v>34</v>
      </c>
      <c r="C25" s="86"/>
      <c r="D25" s="87">
        <f>COUNTIF(V11:V18,"Thi lại")</f>
        <v>0</v>
      </c>
      <c r="E25" s="88" t="s">
        <v>30</v>
      </c>
      <c r="F25" s="3"/>
      <c r="G25" s="3"/>
      <c r="H25" s="3"/>
      <c r="I25" s="3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3"/>
    </row>
    <row r="26" spans="1:38" hidden="1">
      <c r="B26" s="86"/>
      <c r="C26" s="86"/>
      <c r="D26" s="87"/>
      <c r="E26" s="88"/>
      <c r="F26" s="3"/>
      <c r="G26" s="3"/>
      <c r="H26" s="3"/>
      <c r="I26" s="3"/>
      <c r="J26" s="127" t="s">
        <v>57</v>
      </c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3"/>
    </row>
    <row r="27" spans="1:38" hidden="1">
      <c r="A27" s="53"/>
      <c r="B27" s="148" t="s">
        <v>35</v>
      </c>
      <c r="C27" s="148"/>
      <c r="D27" s="148"/>
      <c r="E27" s="148"/>
      <c r="F27" s="148"/>
      <c r="G27" s="148"/>
      <c r="H27" s="148"/>
      <c r="I27" s="54"/>
      <c r="J27" s="149" t="s">
        <v>36</v>
      </c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3"/>
    </row>
    <row r="28" spans="1:38" ht="4.5" hidden="1" customHeight="1">
      <c r="A28" s="2"/>
      <c r="B28" s="39"/>
      <c r="C28" s="55"/>
      <c r="D28" s="55"/>
      <c r="E28" s="56"/>
      <c r="F28" s="56"/>
      <c r="G28" s="56"/>
      <c r="H28" s="57"/>
      <c r="I28" s="58"/>
      <c r="J28" s="5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38" s="2" customFormat="1" hidden="1">
      <c r="B29" s="148" t="s">
        <v>37</v>
      </c>
      <c r="C29" s="148"/>
      <c r="D29" s="150" t="s">
        <v>38</v>
      </c>
      <c r="E29" s="150"/>
      <c r="F29" s="150"/>
      <c r="G29" s="150"/>
      <c r="H29" s="150"/>
      <c r="I29" s="58"/>
      <c r="J29" s="58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  <c r="V29" s="62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idden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62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idden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2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idden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9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3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8" hidden="1" customHeight="1">
      <c r="A35" s="1"/>
      <c r="B35" s="154" t="s">
        <v>39</v>
      </c>
      <c r="C35" s="154"/>
      <c r="D35" s="154" t="s">
        <v>58</v>
      </c>
      <c r="E35" s="154"/>
      <c r="F35" s="154"/>
      <c r="G35" s="154"/>
      <c r="H35" s="154"/>
      <c r="I35" s="154"/>
      <c r="J35" s="154" t="s">
        <v>40</v>
      </c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4.5" hidden="1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36.75" hidden="1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62" customFormat="1" ht="38.25" customHeight="1">
      <c r="A38" s="1"/>
      <c r="B38" s="153" t="s">
        <v>53</v>
      </c>
      <c r="C38" s="148"/>
      <c r="D38" s="148"/>
      <c r="E38" s="148"/>
      <c r="F38" s="148"/>
      <c r="G38" s="148"/>
      <c r="H38" s="153" t="s">
        <v>54</v>
      </c>
      <c r="I38" s="153"/>
      <c r="J38" s="153"/>
      <c r="K38" s="153"/>
      <c r="L38" s="153"/>
      <c r="M38" s="153"/>
      <c r="N38" s="155" t="s">
        <v>61</v>
      </c>
      <c r="O38" s="155"/>
      <c r="P38" s="155"/>
      <c r="Q38" s="155"/>
      <c r="R38" s="155"/>
      <c r="S38" s="155"/>
      <c r="T38" s="155"/>
      <c r="U38" s="155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62" customFormat="1">
      <c r="A39" s="1"/>
      <c r="B39" s="39"/>
      <c r="C39" s="55"/>
      <c r="D39" s="55"/>
      <c r="E39" s="56"/>
      <c r="F39" s="56"/>
      <c r="G39" s="56"/>
      <c r="H39" s="57"/>
      <c r="I39" s="58"/>
      <c r="J39" s="58"/>
      <c r="K39" s="3"/>
      <c r="L39" s="3"/>
      <c r="M39" s="3"/>
      <c r="N39" s="3"/>
      <c r="O39" s="3"/>
      <c r="P39" s="3"/>
      <c r="Q39" s="3"/>
      <c r="R39" s="3"/>
      <c r="S39" s="3"/>
      <c r="T39" s="3"/>
      <c r="U39" s="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62" customFormat="1">
      <c r="A40" s="1"/>
      <c r="B40" s="148" t="s">
        <v>37</v>
      </c>
      <c r="C40" s="148"/>
      <c r="D40" s="150" t="s">
        <v>38</v>
      </c>
      <c r="E40" s="150"/>
      <c r="F40" s="150"/>
      <c r="G40" s="150"/>
      <c r="H40" s="150"/>
      <c r="I40" s="58"/>
      <c r="J40" s="58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62" customForma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6" spans="1:38" s="62" customFormat="1">
      <c r="A46" s="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 t="s">
        <v>62</v>
      </c>
      <c r="O46" s="121"/>
      <c r="P46" s="121"/>
      <c r="Q46" s="121"/>
      <c r="R46" s="121"/>
      <c r="S46" s="121"/>
      <c r="T46" s="121"/>
      <c r="U46" s="12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</sheetData>
  <sheetProtection formatCells="0" formatColumns="0" formatRows="0" insertColumns="0" insertRows="0" insertHyperlinks="0" deleteColumns="0" deleteRows="0" sort="0" autoFilter="0" pivotTables="0"/>
  <autoFilter ref="A9:AL18">
    <filterColumn colId="3" showButton="0"/>
    <filterColumn colId="12"/>
  </autoFilter>
  <mergeCells count="61">
    <mergeCell ref="B40:C40"/>
    <mergeCell ref="D40:H40"/>
    <mergeCell ref="B46:D46"/>
    <mergeCell ref="E46:G46"/>
    <mergeCell ref="H46:M46"/>
    <mergeCell ref="N46:U46"/>
    <mergeCell ref="B35:C35"/>
    <mergeCell ref="D35:I35"/>
    <mergeCell ref="J35:T35"/>
    <mergeCell ref="B38:G38"/>
    <mergeCell ref="H38:M38"/>
    <mergeCell ref="N38:U38"/>
    <mergeCell ref="G23:O23"/>
    <mergeCell ref="J25:T25"/>
    <mergeCell ref="J26:T26"/>
    <mergeCell ref="B27:H27"/>
    <mergeCell ref="J27:T27"/>
    <mergeCell ref="B29:C29"/>
    <mergeCell ref="D29:H29"/>
    <mergeCell ref="T8:T10"/>
    <mergeCell ref="U8:U10"/>
    <mergeCell ref="B10:G10"/>
    <mergeCell ref="B20:C20"/>
    <mergeCell ref="G21:O21"/>
    <mergeCell ref="G22:O2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18">
    <cfRule type="cellIs" dxfId="62" priority="22" operator="greaterThan">
      <formula>10</formula>
    </cfRule>
  </conditionalFormatting>
  <conditionalFormatting sqref="C1:C1048576">
    <cfRule type="duplicateValues" dxfId="61" priority="21"/>
  </conditionalFormatting>
  <conditionalFormatting sqref="C15">
    <cfRule type="duplicateValues" dxfId="60" priority="3"/>
  </conditionalFormatting>
  <conditionalFormatting sqref="C16:C17">
    <cfRule type="duplicateValues" dxfId="59" priority="2"/>
  </conditionalFormatting>
  <conditionalFormatting sqref="C14">
    <cfRule type="duplicateValues" dxfId="58" priority="33"/>
  </conditionalFormatting>
  <conditionalFormatting sqref="C11:C13">
    <cfRule type="duplicateValues" dxfId="57" priority="34"/>
  </conditionalFormatting>
  <conditionalFormatting sqref="C18">
    <cfRule type="duplicateValues" dxfId="56" priority="41"/>
  </conditionalFormatting>
  <dataValidations count="1">
    <dataValidation allowBlank="1" showInputMessage="1" showErrorMessage="1" errorTitle="Không xóa dữ liệu" error="Không xóa dữ liệu" prompt="Không xóa dữ liệu" sqref="D23 AL3:AL9 W5:AK9 X3:AK4 V11:W1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84"/>
  <sheetViews>
    <sheetView workbookViewId="0">
      <pane ySplit="4" topLeftCell="A53" activePane="bottomLeft" state="frozen"/>
      <selection activeCell="A6" sqref="A6:XFD6"/>
      <selection pane="bottomLeft" activeCell="A56" sqref="A11:XFD56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 t="s">
        <v>661</v>
      </c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663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662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105" t="s">
        <v>50</v>
      </c>
      <c r="N9" s="105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 xml:space="preserve">Mã HP: INT1154 </v>
      </c>
      <c r="Y9" s="69">
        <f>+$AH$9+$AJ$9+$AF$9</f>
        <v>46</v>
      </c>
      <c r="Z9" s="63">
        <f>COUNTIF($S$10:$S$116,"Khiển trách")</f>
        <v>0</v>
      </c>
      <c r="AA9" s="63">
        <f>COUNTIF($S$10:$S$116,"Cảnh cáo")</f>
        <v>0</v>
      </c>
      <c r="AB9" s="63">
        <f>COUNTIF($S$10:$S$116,"Đình chỉ thi")</f>
        <v>0</v>
      </c>
      <c r="AC9" s="70">
        <f>+($Z$9+$AA$9+$AB$9)/$Y$9*100%</f>
        <v>0</v>
      </c>
      <c r="AD9" s="63">
        <f>SUM(COUNTIF($S$10:$S$114,"Vắng"),COUNTIF($S$10:$S$114,"Vắng có phép"))</f>
        <v>0</v>
      </c>
      <c r="AE9" s="71">
        <f>+$AD$9/$Y$9</f>
        <v>0</v>
      </c>
      <c r="AF9" s="72">
        <f>COUNTIF($V$10:$V$114,"Thi lại")</f>
        <v>0</v>
      </c>
      <c r="AG9" s="71">
        <f>+$AF$9/$Y$9</f>
        <v>0</v>
      </c>
      <c r="AH9" s="72">
        <f>COUNTIF($V$10:$V$115,"Học lại")</f>
        <v>46</v>
      </c>
      <c r="AI9" s="71">
        <f>+$AH$9/$Y$9</f>
        <v>1</v>
      </c>
      <c r="AJ9" s="63">
        <f>COUNTIF($V$11:$V$115,"Đạt")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25" customHeight="1">
      <c r="B11" s="26">
        <v>1</v>
      </c>
      <c r="C11" s="27" t="s">
        <v>606</v>
      </c>
      <c r="D11" s="28" t="s">
        <v>607</v>
      </c>
      <c r="E11" s="29" t="s">
        <v>608</v>
      </c>
      <c r="F11" s="30">
        <v>34992</v>
      </c>
      <c r="G11" s="101" t="s">
        <v>609</v>
      </c>
      <c r="H11" s="31">
        <v>7</v>
      </c>
      <c r="I11" s="31">
        <v>6</v>
      </c>
      <c r="J11" s="31">
        <v>6</v>
      </c>
      <c r="K11" s="31" t="s">
        <v>27</v>
      </c>
      <c r="L11" s="38"/>
      <c r="M11" s="38"/>
      <c r="N11" s="38"/>
      <c r="O11" s="38"/>
      <c r="P11" s="33"/>
      <c r="Q11" s="34">
        <f t="shared" ref="Q11:Q12" si="0">ROUND(SUMPRODUCT(H11:P11,$H$10:$P$10)/100,1)</f>
        <v>1.9</v>
      </c>
      <c r="R11" s="35" t="str">
        <f t="shared" ref="R11:R12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ref="S11:S12" si="2">IF($Q11&lt;4,"Kém",IF(AND($Q11&gt;=4,$Q11&lt;=5.4),"Trung bình yếu",IF(AND($Q11&gt;=5.5,$Q11&lt;=6.9),"Trung bình",IF(AND($Q11&gt;=7,$Q11&lt;=8.4),"Khá",IF(AND($Q11&gt;=8.5,$Q11&lt;=10),"Giỏi","")))))</f>
        <v>Kém</v>
      </c>
      <c r="T11" s="120" t="s">
        <v>659</v>
      </c>
      <c r="U11" s="93">
        <v>23</v>
      </c>
      <c r="V11" s="91" t="str">
        <f t="shared" ref="V11:V56" si="3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2"/>
    </row>
    <row r="12" spans="2:38" ht="23.25" customHeight="1">
      <c r="B12" s="26">
        <v>2</v>
      </c>
      <c r="C12" s="27" t="s">
        <v>495</v>
      </c>
      <c r="D12" s="28" t="s">
        <v>496</v>
      </c>
      <c r="E12" s="29" t="s">
        <v>497</v>
      </c>
      <c r="F12" s="30">
        <v>35852</v>
      </c>
      <c r="G12" s="101" t="s">
        <v>498</v>
      </c>
      <c r="H12" s="31">
        <v>8</v>
      </c>
      <c r="I12" s="31">
        <v>8</v>
      </c>
      <c r="J12" s="31">
        <v>8</v>
      </c>
      <c r="K12" s="31" t="s">
        <v>27</v>
      </c>
      <c r="L12" s="38"/>
      <c r="M12" s="38"/>
      <c r="N12" s="38"/>
      <c r="O12" s="38"/>
      <c r="P12" s="33"/>
      <c r="Q12" s="34">
        <f t="shared" si="0"/>
        <v>2.4</v>
      </c>
      <c r="R12" s="35" t="str">
        <f t="shared" si="1"/>
        <v>F</v>
      </c>
      <c r="S12" s="36" t="str">
        <f t="shared" si="2"/>
        <v>Kém</v>
      </c>
      <c r="T12" s="120" t="s">
        <v>659</v>
      </c>
      <c r="U12" s="93">
        <v>23</v>
      </c>
      <c r="V12" s="91" t="str">
        <f t="shared" si="3"/>
        <v>Học lại</v>
      </c>
      <c r="W12" s="74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2"/>
    </row>
    <row r="13" spans="2:38" ht="23.25" customHeight="1">
      <c r="B13" s="26">
        <v>3</v>
      </c>
      <c r="C13" s="27" t="s">
        <v>499</v>
      </c>
      <c r="D13" s="28" t="s">
        <v>500</v>
      </c>
      <c r="E13" s="29" t="s">
        <v>215</v>
      </c>
      <c r="F13" s="30">
        <v>35893</v>
      </c>
      <c r="G13" s="101" t="s">
        <v>498</v>
      </c>
      <c r="H13" s="31">
        <v>7</v>
      </c>
      <c r="I13" s="31">
        <v>7</v>
      </c>
      <c r="J13" s="31">
        <v>8</v>
      </c>
      <c r="K13" s="31" t="s">
        <v>27</v>
      </c>
      <c r="L13" s="38"/>
      <c r="M13" s="38"/>
      <c r="N13" s="38"/>
      <c r="O13" s="38"/>
      <c r="P13" s="33"/>
      <c r="Q13" s="34">
        <f t="shared" ref="Q13:Q56" si="4">ROUND(SUMPRODUCT(H13:P13,$H$10:$P$10)/100,1)</f>
        <v>2.2000000000000002</v>
      </c>
      <c r="R13" s="35" t="str">
        <f t="shared" ref="R13:R56" si="5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ref="S13:S56" si="6">IF($Q13&lt;4,"Kém",IF(AND($Q13&gt;=4,$Q13&lt;=5.4),"Trung bình yếu",IF(AND($Q13&gt;=5.5,$Q13&lt;=6.9),"Trung bình",IF(AND($Q13&gt;=7,$Q13&lt;=8.4),"Khá",IF(AND($Q13&gt;=8.5,$Q13&lt;=10),"Giỏi","")))))</f>
        <v>Kém</v>
      </c>
      <c r="T13" s="120" t="s">
        <v>659</v>
      </c>
      <c r="U13" s="93">
        <v>23</v>
      </c>
      <c r="V13" s="91" t="str">
        <f t="shared" si="3"/>
        <v>Học lại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23.25" customHeight="1">
      <c r="B14" s="26">
        <v>4</v>
      </c>
      <c r="C14" s="27" t="s">
        <v>501</v>
      </c>
      <c r="D14" s="28" t="s">
        <v>502</v>
      </c>
      <c r="E14" s="29" t="s">
        <v>503</v>
      </c>
      <c r="F14" s="30">
        <v>36068</v>
      </c>
      <c r="G14" s="101" t="s">
        <v>498</v>
      </c>
      <c r="H14" s="31">
        <v>7</v>
      </c>
      <c r="I14" s="31">
        <v>6</v>
      </c>
      <c r="J14" s="31">
        <v>5</v>
      </c>
      <c r="K14" s="31" t="s">
        <v>27</v>
      </c>
      <c r="L14" s="38"/>
      <c r="M14" s="38"/>
      <c r="N14" s="38"/>
      <c r="O14" s="38"/>
      <c r="P14" s="33"/>
      <c r="Q14" s="34">
        <f t="shared" si="4"/>
        <v>1.8</v>
      </c>
      <c r="R14" s="35" t="str">
        <f t="shared" si="5"/>
        <v>F</v>
      </c>
      <c r="S14" s="36" t="str">
        <f t="shared" si="6"/>
        <v>Kém</v>
      </c>
      <c r="T14" s="120" t="s">
        <v>659</v>
      </c>
      <c r="U14" s="93">
        <v>23</v>
      </c>
      <c r="V14" s="91" t="str">
        <f t="shared" si="3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25" customHeight="1">
      <c r="B15" s="26">
        <v>5</v>
      </c>
      <c r="C15" s="27" t="s">
        <v>508</v>
      </c>
      <c r="D15" s="28" t="s">
        <v>509</v>
      </c>
      <c r="E15" s="29" t="s">
        <v>510</v>
      </c>
      <c r="F15" s="30">
        <v>35853</v>
      </c>
      <c r="G15" s="101" t="s">
        <v>498</v>
      </c>
      <c r="H15" s="31">
        <v>7</v>
      </c>
      <c r="I15" s="31">
        <v>5</v>
      </c>
      <c r="J15" s="31">
        <v>9</v>
      </c>
      <c r="K15" s="31" t="s">
        <v>27</v>
      </c>
      <c r="L15" s="38"/>
      <c r="M15" s="38"/>
      <c r="N15" s="38"/>
      <c r="O15" s="38"/>
      <c r="P15" s="33"/>
      <c r="Q15" s="34">
        <f t="shared" si="4"/>
        <v>2.1</v>
      </c>
      <c r="R15" s="35" t="str">
        <f t="shared" si="5"/>
        <v>F</v>
      </c>
      <c r="S15" s="36" t="str">
        <f t="shared" si="6"/>
        <v>Kém</v>
      </c>
      <c r="T15" s="120" t="s">
        <v>659</v>
      </c>
      <c r="U15" s="93">
        <v>23</v>
      </c>
      <c r="V15" s="91" t="str">
        <f t="shared" si="3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25" customHeight="1">
      <c r="B16" s="26">
        <v>6</v>
      </c>
      <c r="C16" s="27" t="s">
        <v>504</v>
      </c>
      <c r="D16" s="28" t="s">
        <v>505</v>
      </c>
      <c r="E16" s="29" t="s">
        <v>225</v>
      </c>
      <c r="F16" s="30">
        <v>35884</v>
      </c>
      <c r="G16" s="101" t="s">
        <v>498</v>
      </c>
      <c r="H16" s="31">
        <v>6</v>
      </c>
      <c r="I16" s="31">
        <v>5</v>
      </c>
      <c r="J16" s="31">
        <v>8</v>
      </c>
      <c r="K16" s="31" t="s">
        <v>27</v>
      </c>
      <c r="L16" s="38"/>
      <c r="M16" s="38"/>
      <c r="N16" s="38"/>
      <c r="O16" s="38"/>
      <c r="P16" s="33"/>
      <c r="Q16" s="34">
        <f t="shared" si="4"/>
        <v>1.9</v>
      </c>
      <c r="R16" s="35" t="str">
        <f t="shared" si="5"/>
        <v>F</v>
      </c>
      <c r="S16" s="36" t="str">
        <f t="shared" si="6"/>
        <v>Kém</v>
      </c>
      <c r="T16" s="120" t="s">
        <v>659</v>
      </c>
      <c r="U16" s="93">
        <v>23</v>
      </c>
      <c r="V16" s="91" t="str">
        <f t="shared" si="3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25" customHeight="1">
      <c r="B17" s="26">
        <v>7</v>
      </c>
      <c r="C17" s="27" t="s">
        <v>506</v>
      </c>
      <c r="D17" s="28" t="s">
        <v>507</v>
      </c>
      <c r="E17" s="29" t="s">
        <v>225</v>
      </c>
      <c r="F17" s="30">
        <v>36149</v>
      </c>
      <c r="G17" s="101" t="s">
        <v>498</v>
      </c>
      <c r="H17" s="31">
        <v>7</v>
      </c>
      <c r="I17" s="31">
        <v>5</v>
      </c>
      <c r="J17" s="31">
        <v>9</v>
      </c>
      <c r="K17" s="31" t="s">
        <v>27</v>
      </c>
      <c r="L17" s="38"/>
      <c r="M17" s="38"/>
      <c r="N17" s="38"/>
      <c r="O17" s="38"/>
      <c r="P17" s="33"/>
      <c r="Q17" s="34">
        <f t="shared" si="4"/>
        <v>2.1</v>
      </c>
      <c r="R17" s="35" t="str">
        <f t="shared" si="5"/>
        <v>F</v>
      </c>
      <c r="S17" s="36" t="str">
        <f t="shared" si="6"/>
        <v>Kém</v>
      </c>
      <c r="T17" s="120" t="s">
        <v>659</v>
      </c>
      <c r="U17" s="93">
        <v>23</v>
      </c>
      <c r="V17" s="91" t="str">
        <f t="shared" si="3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25" customHeight="1">
      <c r="B18" s="26">
        <v>8</v>
      </c>
      <c r="C18" s="27" t="s">
        <v>511</v>
      </c>
      <c r="D18" s="28" t="s">
        <v>512</v>
      </c>
      <c r="E18" s="29" t="s">
        <v>513</v>
      </c>
      <c r="F18" s="30">
        <v>35614</v>
      </c>
      <c r="G18" s="101" t="s">
        <v>498</v>
      </c>
      <c r="H18" s="31">
        <v>7</v>
      </c>
      <c r="I18" s="31">
        <v>6</v>
      </c>
      <c r="J18" s="31">
        <v>5</v>
      </c>
      <c r="K18" s="31" t="s">
        <v>27</v>
      </c>
      <c r="L18" s="38"/>
      <c r="M18" s="38"/>
      <c r="N18" s="38"/>
      <c r="O18" s="38"/>
      <c r="P18" s="33"/>
      <c r="Q18" s="34">
        <f t="shared" si="4"/>
        <v>1.8</v>
      </c>
      <c r="R18" s="35" t="str">
        <f t="shared" si="5"/>
        <v>F</v>
      </c>
      <c r="S18" s="36" t="str">
        <f t="shared" si="6"/>
        <v>Kém</v>
      </c>
      <c r="T18" s="120" t="s">
        <v>659</v>
      </c>
      <c r="U18" s="93">
        <v>23</v>
      </c>
      <c r="V18" s="91" t="str">
        <f t="shared" si="3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25" customHeight="1">
      <c r="B19" s="26">
        <v>9</v>
      </c>
      <c r="C19" s="27" t="s">
        <v>514</v>
      </c>
      <c r="D19" s="28" t="s">
        <v>515</v>
      </c>
      <c r="E19" s="29" t="s">
        <v>389</v>
      </c>
      <c r="F19" s="30">
        <v>36115</v>
      </c>
      <c r="G19" s="101" t="s">
        <v>498</v>
      </c>
      <c r="H19" s="31">
        <v>8</v>
      </c>
      <c r="I19" s="31">
        <v>8</v>
      </c>
      <c r="J19" s="31">
        <v>9</v>
      </c>
      <c r="K19" s="31" t="s">
        <v>27</v>
      </c>
      <c r="L19" s="38"/>
      <c r="M19" s="38"/>
      <c r="N19" s="38"/>
      <c r="O19" s="38"/>
      <c r="P19" s="33"/>
      <c r="Q19" s="34">
        <f t="shared" si="4"/>
        <v>2.5</v>
      </c>
      <c r="R19" s="35" t="str">
        <f t="shared" si="5"/>
        <v>F</v>
      </c>
      <c r="S19" s="36" t="str">
        <f t="shared" si="6"/>
        <v>Kém</v>
      </c>
      <c r="T19" s="120" t="s">
        <v>659</v>
      </c>
      <c r="U19" s="93">
        <v>23</v>
      </c>
      <c r="V19" s="91" t="str">
        <f t="shared" si="3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25" customHeight="1">
      <c r="B20" s="26">
        <v>10</v>
      </c>
      <c r="C20" s="27" t="s">
        <v>516</v>
      </c>
      <c r="D20" s="28" t="s">
        <v>517</v>
      </c>
      <c r="E20" s="29" t="s">
        <v>518</v>
      </c>
      <c r="F20" s="30">
        <v>35825</v>
      </c>
      <c r="G20" s="101" t="s">
        <v>498</v>
      </c>
      <c r="H20" s="31">
        <v>7</v>
      </c>
      <c r="I20" s="31">
        <v>6</v>
      </c>
      <c r="J20" s="31">
        <v>7</v>
      </c>
      <c r="K20" s="31" t="s">
        <v>27</v>
      </c>
      <c r="L20" s="38"/>
      <c r="M20" s="38"/>
      <c r="N20" s="38"/>
      <c r="O20" s="38"/>
      <c r="P20" s="33"/>
      <c r="Q20" s="34">
        <f t="shared" si="4"/>
        <v>2</v>
      </c>
      <c r="R20" s="35" t="str">
        <f t="shared" si="5"/>
        <v>F</v>
      </c>
      <c r="S20" s="36" t="str">
        <f t="shared" si="6"/>
        <v>Kém</v>
      </c>
      <c r="T20" s="120" t="s">
        <v>659</v>
      </c>
      <c r="U20" s="93">
        <v>23</v>
      </c>
      <c r="V20" s="91" t="str">
        <f t="shared" si="3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25" customHeight="1">
      <c r="B21" s="26">
        <v>11</v>
      </c>
      <c r="C21" s="27" t="s">
        <v>519</v>
      </c>
      <c r="D21" s="28" t="s">
        <v>520</v>
      </c>
      <c r="E21" s="29" t="s">
        <v>354</v>
      </c>
      <c r="F21" s="30">
        <v>35934</v>
      </c>
      <c r="G21" s="101" t="s">
        <v>498</v>
      </c>
      <c r="H21" s="31">
        <v>8</v>
      </c>
      <c r="I21" s="31">
        <v>8</v>
      </c>
      <c r="J21" s="31">
        <v>8</v>
      </c>
      <c r="K21" s="31" t="s">
        <v>27</v>
      </c>
      <c r="L21" s="38"/>
      <c r="M21" s="38"/>
      <c r="N21" s="38"/>
      <c r="O21" s="38"/>
      <c r="P21" s="33"/>
      <c r="Q21" s="34">
        <f t="shared" si="4"/>
        <v>2.4</v>
      </c>
      <c r="R21" s="35" t="str">
        <f t="shared" si="5"/>
        <v>F</v>
      </c>
      <c r="S21" s="36" t="str">
        <f t="shared" si="6"/>
        <v>Kém</v>
      </c>
      <c r="T21" s="120" t="s">
        <v>659</v>
      </c>
      <c r="U21" s="93">
        <v>23</v>
      </c>
      <c r="V21" s="91" t="str">
        <f t="shared" si="3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25" customHeight="1">
      <c r="B22" s="26">
        <v>12</v>
      </c>
      <c r="C22" s="27" t="s">
        <v>523</v>
      </c>
      <c r="D22" s="28" t="s">
        <v>524</v>
      </c>
      <c r="E22" s="29" t="s">
        <v>238</v>
      </c>
      <c r="F22" s="30">
        <v>35818</v>
      </c>
      <c r="G22" s="101" t="s">
        <v>498</v>
      </c>
      <c r="H22" s="31">
        <v>7</v>
      </c>
      <c r="I22" s="31">
        <v>7</v>
      </c>
      <c r="J22" s="31">
        <v>9</v>
      </c>
      <c r="K22" s="31" t="s">
        <v>27</v>
      </c>
      <c r="L22" s="38"/>
      <c r="M22" s="38"/>
      <c r="N22" s="38"/>
      <c r="O22" s="38"/>
      <c r="P22" s="33"/>
      <c r="Q22" s="34">
        <f t="shared" si="4"/>
        <v>2.2999999999999998</v>
      </c>
      <c r="R22" s="35" t="str">
        <f t="shared" si="5"/>
        <v>F</v>
      </c>
      <c r="S22" s="36" t="str">
        <f t="shared" si="6"/>
        <v>Kém</v>
      </c>
      <c r="T22" s="120" t="s">
        <v>659</v>
      </c>
      <c r="U22" s="93">
        <v>23</v>
      </c>
      <c r="V22" s="91" t="str">
        <f t="shared" si="3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25" customHeight="1">
      <c r="B23" s="26">
        <v>13</v>
      </c>
      <c r="C23" s="27" t="s">
        <v>525</v>
      </c>
      <c r="D23" s="28" t="s">
        <v>526</v>
      </c>
      <c r="E23" s="29" t="s">
        <v>527</v>
      </c>
      <c r="F23" s="30">
        <v>36081</v>
      </c>
      <c r="G23" s="101" t="s">
        <v>498</v>
      </c>
      <c r="H23" s="31">
        <v>7</v>
      </c>
      <c r="I23" s="31">
        <v>6</v>
      </c>
      <c r="J23" s="31">
        <v>7</v>
      </c>
      <c r="K23" s="31" t="s">
        <v>27</v>
      </c>
      <c r="L23" s="38"/>
      <c r="M23" s="38"/>
      <c r="N23" s="38"/>
      <c r="O23" s="38"/>
      <c r="P23" s="33"/>
      <c r="Q23" s="34">
        <f t="shared" si="4"/>
        <v>2</v>
      </c>
      <c r="R23" s="35" t="str">
        <f t="shared" si="5"/>
        <v>F</v>
      </c>
      <c r="S23" s="36" t="str">
        <f t="shared" si="6"/>
        <v>Kém</v>
      </c>
      <c r="T23" s="120" t="s">
        <v>659</v>
      </c>
      <c r="U23" s="93">
        <v>23</v>
      </c>
      <c r="V23" s="91" t="str">
        <f t="shared" si="3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25" customHeight="1">
      <c r="B24" s="26">
        <v>14</v>
      </c>
      <c r="C24" s="27" t="s">
        <v>521</v>
      </c>
      <c r="D24" s="28" t="s">
        <v>522</v>
      </c>
      <c r="E24" s="29" t="s">
        <v>393</v>
      </c>
      <c r="F24" s="30">
        <v>36127</v>
      </c>
      <c r="G24" s="101" t="s">
        <v>498</v>
      </c>
      <c r="H24" s="31">
        <v>7</v>
      </c>
      <c r="I24" s="31">
        <v>5</v>
      </c>
      <c r="J24" s="31">
        <v>7</v>
      </c>
      <c r="K24" s="31" t="s">
        <v>27</v>
      </c>
      <c r="L24" s="38"/>
      <c r="M24" s="38"/>
      <c r="N24" s="38"/>
      <c r="O24" s="38"/>
      <c r="P24" s="33"/>
      <c r="Q24" s="34">
        <f t="shared" si="4"/>
        <v>1.9</v>
      </c>
      <c r="R24" s="35" t="str">
        <f t="shared" si="5"/>
        <v>F</v>
      </c>
      <c r="S24" s="36" t="str">
        <f t="shared" si="6"/>
        <v>Kém</v>
      </c>
      <c r="T24" s="120" t="s">
        <v>659</v>
      </c>
      <c r="U24" s="93">
        <v>23</v>
      </c>
      <c r="V24" s="91" t="str">
        <f t="shared" si="3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25" customHeight="1">
      <c r="B25" s="26">
        <v>15</v>
      </c>
      <c r="C25" s="27" t="s">
        <v>531</v>
      </c>
      <c r="D25" s="28" t="s">
        <v>532</v>
      </c>
      <c r="E25" s="29" t="s">
        <v>69</v>
      </c>
      <c r="F25" s="30">
        <v>36067</v>
      </c>
      <c r="G25" s="101" t="s">
        <v>498</v>
      </c>
      <c r="H25" s="31">
        <v>8</v>
      </c>
      <c r="I25" s="31">
        <v>7</v>
      </c>
      <c r="J25" s="31">
        <v>9</v>
      </c>
      <c r="K25" s="31" t="s">
        <v>27</v>
      </c>
      <c r="L25" s="38"/>
      <c r="M25" s="38"/>
      <c r="N25" s="38"/>
      <c r="O25" s="38"/>
      <c r="P25" s="33"/>
      <c r="Q25" s="34">
        <f t="shared" si="4"/>
        <v>2.4</v>
      </c>
      <c r="R25" s="35" t="str">
        <f t="shared" si="5"/>
        <v>F</v>
      </c>
      <c r="S25" s="36" t="str">
        <f t="shared" si="6"/>
        <v>Kém</v>
      </c>
      <c r="T25" s="120" t="s">
        <v>659</v>
      </c>
      <c r="U25" s="93">
        <v>23</v>
      </c>
      <c r="V25" s="91" t="str">
        <f t="shared" si="3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25" customHeight="1">
      <c r="B26" s="26">
        <v>16</v>
      </c>
      <c r="C26" s="27" t="s">
        <v>528</v>
      </c>
      <c r="D26" s="28" t="s">
        <v>529</v>
      </c>
      <c r="E26" s="29" t="s">
        <v>530</v>
      </c>
      <c r="F26" s="30">
        <v>36048</v>
      </c>
      <c r="G26" s="101" t="s">
        <v>498</v>
      </c>
      <c r="H26" s="31">
        <v>7</v>
      </c>
      <c r="I26" s="31">
        <v>7</v>
      </c>
      <c r="J26" s="31">
        <v>7</v>
      </c>
      <c r="K26" s="31" t="s">
        <v>27</v>
      </c>
      <c r="L26" s="38"/>
      <c r="M26" s="38"/>
      <c r="N26" s="38"/>
      <c r="O26" s="38"/>
      <c r="P26" s="33"/>
      <c r="Q26" s="34">
        <f t="shared" si="4"/>
        <v>2.1</v>
      </c>
      <c r="R26" s="35" t="str">
        <f t="shared" si="5"/>
        <v>F</v>
      </c>
      <c r="S26" s="36" t="str">
        <f t="shared" si="6"/>
        <v>Kém</v>
      </c>
      <c r="T26" s="120" t="s">
        <v>659</v>
      </c>
      <c r="U26" s="93">
        <v>23</v>
      </c>
      <c r="V26" s="91" t="str">
        <f t="shared" si="3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25" customHeight="1">
      <c r="B27" s="26">
        <v>17</v>
      </c>
      <c r="C27" s="27" t="s">
        <v>533</v>
      </c>
      <c r="D27" s="28" t="s">
        <v>534</v>
      </c>
      <c r="E27" s="29" t="s">
        <v>400</v>
      </c>
      <c r="F27" s="30">
        <v>36083</v>
      </c>
      <c r="G27" s="101" t="s">
        <v>498</v>
      </c>
      <c r="H27" s="31">
        <v>7</v>
      </c>
      <c r="I27" s="31">
        <v>7</v>
      </c>
      <c r="J27" s="31">
        <v>6</v>
      </c>
      <c r="K27" s="31" t="s">
        <v>27</v>
      </c>
      <c r="L27" s="38"/>
      <c r="M27" s="38"/>
      <c r="N27" s="38"/>
      <c r="O27" s="38"/>
      <c r="P27" s="33"/>
      <c r="Q27" s="34">
        <f t="shared" si="4"/>
        <v>2</v>
      </c>
      <c r="R27" s="35" t="str">
        <f t="shared" si="5"/>
        <v>F</v>
      </c>
      <c r="S27" s="36" t="str">
        <f t="shared" si="6"/>
        <v>Kém</v>
      </c>
      <c r="T27" s="120" t="s">
        <v>659</v>
      </c>
      <c r="U27" s="93">
        <v>23</v>
      </c>
      <c r="V27" s="91" t="str">
        <f t="shared" si="3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25" customHeight="1">
      <c r="B28" s="26">
        <v>18</v>
      </c>
      <c r="C28" s="27" t="s">
        <v>535</v>
      </c>
      <c r="D28" s="28" t="s">
        <v>524</v>
      </c>
      <c r="E28" s="29" t="s">
        <v>536</v>
      </c>
      <c r="F28" s="30">
        <v>35858</v>
      </c>
      <c r="G28" s="101" t="s">
        <v>498</v>
      </c>
      <c r="H28" s="31">
        <v>6</v>
      </c>
      <c r="I28" s="31">
        <v>5</v>
      </c>
      <c r="J28" s="31">
        <v>5</v>
      </c>
      <c r="K28" s="31" t="s">
        <v>27</v>
      </c>
      <c r="L28" s="38"/>
      <c r="M28" s="38"/>
      <c r="N28" s="38"/>
      <c r="O28" s="38"/>
      <c r="P28" s="33"/>
      <c r="Q28" s="34">
        <f t="shared" si="4"/>
        <v>1.6</v>
      </c>
      <c r="R28" s="35" t="str">
        <f t="shared" si="5"/>
        <v>F</v>
      </c>
      <c r="S28" s="36" t="str">
        <f t="shared" si="6"/>
        <v>Kém</v>
      </c>
      <c r="T28" s="120" t="s">
        <v>659</v>
      </c>
      <c r="U28" s="93">
        <v>23</v>
      </c>
      <c r="V28" s="91" t="str">
        <f t="shared" si="3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25" customHeight="1">
      <c r="B29" s="26">
        <v>19</v>
      </c>
      <c r="C29" s="27" t="s">
        <v>537</v>
      </c>
      <c r="D29" s="28" t="s">
        <v>515</v>
      </c>
      <c r="E29" s="29" t="s">
        <v>538</v>
      </c>
      <c r="F29" s="30">
        <v>35845</v>
      </c>
      <c r="G29" s="101" t="s">
        <v>498</v>
      </c>
      <c r="H29" s="31">
        <v>8</v>
      </c>
      <c r="I29" s="31">
        <v>9</v>
      </c>
      <c r="J29" s="31">
        <v>8</v>
      </c>
      <c r="K29" s="31" t="s">
        <v>27</v>
      </c>
      <c r="L29" s="38"/>
      <c r="M29" s="38"/>
      <c r="N29" s="38"/>
      <c r="O29" s="38"/>
      <c r="P29" s="33"/>
      <c r="Q29" s="34">
        <f t="shared" si="4"/>
        <v>2.5</v>
      </c>
      <c r="R29" s="35" t="str">
        <f t="shared" si="5"/>
        <v>F</v>
      </c>
      <c r="S29" s="36" t="str">
        <f t="shared" si="6"/>
        <v>Kém</v>
      </c>
      <c r="T29" s="120" t="s">
        <v>659</v>
      </c>
      <c r="U29" s="93">
        <v>23</v>
      </c>
      <c r="V29" s="91" t="str">
        <f t="shared" si="3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25" customHeight="1">
      <c r="B30" s="26">
        <v>20</v>
      </c>
      <c r="C30" s="27" t="s">
        <v>539</v>
      </c>
      <c r="D30" s="28" t="s">
        <v>540</v>
      </c>
      <c r="E30" s="29" t="s">
        <v>541</v>
      </c>
      <c r="F30" s="30">
        <v>35891</v>
      </c>
      <c r="G30" s="101" t="s">
        <v>498</v>
      </c>
      <c r="H30" s="31">
        <v>8</v>
      </c>
      <c r="I30" s="31">
        <v>7</v>
      </c>
      <c r="J30" s="31">
        <v>9</v>
      </c>
      <c r="K30" s="31" t="s">
        <v>27</v>
      </c>
      <c r="L30" s="38"/>
      <c r="M30" s="38"/>
      <c r="N30" s="38"/>
      <c r="O30" s="38"/>
      <c r="P30" s="33"/>
      <c r="Q30" s="34">
        <f t="shared" si="4"/>
        <v>2.4</v>
      </c>
      <c r="R30" s="35" t="str">
        <f t="shared" si="5"/>
        <v>F</v>
      </c>
      <c r="S30" s="36" t="str">
        <f t="shared" si="6"/>
        <v>Kém</v>
      </c>
      <c r="T30" s="120" t="s">
        <v>659</v>
      </c>
      <c r="U30" s="93">
        <v>23</v>
      </c>
      <c r="V30" s="91" t="str">
        <f t="shared" si="3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25" customHeight="1">
      <c r="B31" s="26">
        <v>21</v>
      </c>
      <c r="C31" s="27" t="s">
        <v>542</v>
      </c>
      <c r="D31" s="28" t="s">
        <v>543</v>
      </c>
      <c r="E31" s="29" t="s">
        <v>544</v>
      </c>
      <c r="F31" s="30">
        <v>36008</v>
      </c>
      <c r="G31" s="101" t="s">
        <v>498</v>
      </c>
      <c r="H31" s="31">
        <v>7</v>
      </c>
      <c r="I31" s="31">
        <v>7</v>
      </c>
      <c r="J31" s="31">
        <v>5</v>
      </c>
      <c r="K31" s="31" t="s">
        <v>27</v>
      </c>
      <c r="L31" s="38"/>
      <c r="M31" s="38"/>
      <c r="N31" s="38"/>
      <c r="O31" s="38"/>
      <c r="P31" s="33"/>
      <c r="Q31" s="34">
        <f t="shared" si="4"/>
        <v>1.9</v>
      </c>
      <c r="R31" s="35" t="str">
        <f t="shared" si="5"/>
        <v>F</v>
      </c>
      <c r="S31" s="36" t="str">
        <f t="shared" si="6"/>
        <v>Kém</v>
      </c>
      <c r="T31" s="120" t="s">
        <v>659</v>
      </c>
      <c r="U31" s="93">
        <v>23</v>
      </c>
      <c r="V31" s="91" t="str">
        <f t="shared" si="3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25" customHeight="1">
      <c r="B32" s="26">
        <v>22</v>
      </c>
      <c r="C32" s="27" t="s">
        <v>545</v>
      </c>
      <c r="D32" s="28" t="s">
        <v>546</v>
      </c>
      <c r="E32" s="29" t="s">
        <v>547</v>
      </c>
      <c r="F32" s="30">
        <v>36092</v>
      </c>
      <c r="G32" s="101" t="s">
        <v>498</v>
      </c>
      <c r="H32" s="31">
        <v>7</v>
      </c>
      <c r="I32" s="31">
        <v>6</v>
      </c>
      <c r="J32" s="31">
        <v>8</v>
      </c>
      <c r="K32" s="31" t="s">
        <v>27</v>
      </c>
      <c r="L32" s="38"/>
      <c r="M32" s="38"/>
      <c r="N32" s="38"/>
      <c r="O32" s="38"/>
      <c r="P32" s="33"/>
      <c r="Q32" s="34">
        <f t="shared" si="4"/>
        <v>2.1</v>
      </c>
      <c r="R32" s="35" t="str">
        <f t="shared" si="5"/>
        <v>F</v>
      </c>
      <c r="S32" s="36" t="str">
        <f t="shared" si="6"/>
        <v>Kém</v>
      </c>
      <c r="T32" s="120" t="s">
        <v>659</v>
      </c>
      <c r="U32" s="93">
        <v>23</v>
      </c>
      <c r="V32" s="91" t="str">
        <f t="shared" si="3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25" customHeight="1">
      <c r="B33" s="26">
        <v>23</v>
      </c>
      <c r="C33" s="27" t="s">
        <v>548</v>
      </c>
      <c r="D33" s="28" t="s">
        <v>549</v>
      </c>
      <c r="E33" s="29" t="s">
        <v>550</v>
      </c>
      <c r="F33" s="30">
        <v>35968</v>
      </c>
      <c r="G33" s="101" t="s">
        <v>498</v>
      </c>
      <c r="H33" s="31">
        <v>8</v>
      </c>
      <c r="I33" s="31">
        <v>8</v>
      </c>
      <c r="J33" s="31">
        <v>10</v>
      </c>
      <c r="K33" s="31" t="s">
        <v>27</v>
      </c>
      <c r="L33" s="38"/>
      <c r="M33" s="38"/>
      <c r="N33" s="38"/>
      <c r="O33" s="38"/>
      <c r="P33" s="33"/>
      <c r="Q33" s="34">
        <f t="shared" si="4"/>
        <v>2.6</v>
      </c>
      <c r="R33" s="35" t="str">
        <f t="shared" si="5"/>
        <v>F</v>
      </c>
      <c r="S33" s="36" t="str">
        <f t="shared" si="6"/>
        <v>Kém</v>
      </c>
      <c r="T33" s="120" t="s">
        <v>659</v>
      </c>
      <c r="U33" s="93">
        <v>23</v>
      </c>
      <c r="V33" s="91" t="str">
        <f t="shared" si="3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25" customHeight="1">
      <c r="B34" s="26">
        <v>24</v>
      </c>
      <c r="C34" s="27" t="s">
        <v>551</v>
      </c>
      <c r="D34" s="28" t="s">
        <v>552</v>
      </c>
      <c r="E34" s="29" t="s">
        <v>553</v>
      </c>
      <c r="F34" s="30">
        <v>36097</v>
      </c>
      <c r="G34" s="101" t="s">
        <v>498</v>
      </c>
      <c r="H34" s="31">
        <v>7</v>
      </c>
      <c r="I34" s="31">
        <v>7</v>
      </c>
      <c r="J34" s="31">
        <v>5</v>
      </c>
      <c r="K34" s="31" t="s">
        <v>27</v>
      </c>
      <c r="L34" s="38"/>
      <c r="M34" s="38"/>
      <c r="N34" s="38"/>
      <c r="O34" s="38"/>
      <c r="P34" s="33"/>
      <c r="Q34" s="34">
        <f t="shared" si="4"/>
        <v>1.9</v>
      </c>
      <c r="R34" s="35" t="str">
        <f t="shared" si="5"/>
        <v>F</v>
      </c>
      <c r="S34" s="36" t="str">
        <f t="shared" si="6"/>
        <v>Kém</v>
      </c>
      <c r="T34" s="120" t="s">
        <v>659</v>
      </c>
      <c r="U34" s="93">
        <v>23</v>
      </c>
      <c r="V34" s="91" t="str">
        <f t="shared" si="3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25" customHeight="1">
      <c r="B35" s="26">
        <v>25</v>
      </c>
      <c r="C35" s="27" t="s">
        <v>566</v>
      </c>
      <c r="D35" s="28" t="s">
        <v>567</v>
      </c>
      <c r="E35" s="29" t="s">
        <v>350</v>
      </c>
      <c r="F35" s="30">
        <v>36057</v>
      </c>
      <c r="G35" s="101" t="s">
        <v>498</v>
      </c>
      <c r="H35" s="31">
        <v>7</v>
      </c>
      <c r="I35" s="31">
        <v>6</v>
      </c>
      <c r="J35" s="31">
        <v>8</v>
      </c>
      <c r="K35" s="31" t="s">
        <v>27</v>
      </c>
      <c r="L35" s="38"/>
      <c r="M35" s="38"/>
      <c r="N35" s="38"/>
      <c r="O35" s="38"/>
      <c r="P35" s="33"/>
      <c r="Q35" s="34">
        <f t="shared" si="4"/>
        <v>2.1</v>
      </c>
      <c r="R35" s="35" t="str">
        <f t="shared" si="5"/>
        <v>F</v>
      </c>
      <c r="S35" s="36" t="str">
        <f t="shared" si="6"/>
        <v>Kém</v>
      </c>
      <c r="T35" s="120" t="s">
        <v>659</v>
      </c>
      <c r="U35" s="93">
        <v>23</v>
      </c>
      <c r="V35" s="91" t="str">
        <f t="shared" si="3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25" customHeight="1">
      <c r="B36" s="26">
        <v>26</v>
      </c>
      <c r="C36" s="27" t="s">
        <v>573</v>
      </c>
      <c r="D36" s="28" t="s">
        <v>574</v>
      </c>
      <c r="E36" s="29" t="s">
        <v>575</v>
      </c>
      <c r="F36" s="30">
        <v>35686</v>
      </c>
      <c r="G36" s="101" t="s">
        <v>498</v>
      </c>
      <c r="H36" s="31">
        <v>7</v>
      </c>
      <c r="I36" s="31">
        <v>8</v>
      </c>
      <c r="J36" s="31">
        <v>6</v>
      </c>
      <c r="K36" s="31" t="s">
        <v>27</v>
      </c>
      <c r="L36" s="38"/>
      <c r="M36" s="38"/>
      <c r="N36" s="38"/>
      <c r="O36" s="38"/>
      <c r="P36" s="33"/>
      <c r="Q36" s="34">
        <f t="shared" si="4"/>
        <v>2.1</v>
      </c>
      <c r="R36" s="35" t="str">
        <f t="shared" si="5"/>
        <v>F</v>
      </c>
      <c r="S36" s="36" t="str">
        <f t="shared" si="6"/>
        <v>Kém</v>
      </c>
      <c r="T36" s="120" t="s">
        <v>659</v>
      </c>
      <c r="U36" s="93">
        <v>23</v>
      </c>
      <c r="V36" s="91" t="str">
        <f t="shared" si="3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25" customHeight="1">
      <c r="B37" s="26">
        <v>27</v>
      </c>
      <c r="C37" s="107" t="s">
        <v>576</v>
      </c>
      <c r="D37" s="108" t="s">
        <v>577</v>
      </c>
      <c r="E37" s="109" t="s">
        <v>575</v>
      </c>
      <c r="F37" s="110">
        <v>36126</v>
      </c>
      <c r="G37" s="111" t="s">
        <v>498</v>
      </c>
      <c r="H37" s="112">
        <v>7</v>
      </c>
      <c r="I37" s="112">
        <v>5</v>
      </c>
      <c r="J37" s="112">
        <v>5</v>
      </c>
      <c r="K37" s="112" t="s">
        <v>27</v>
      </c>
      <c r="L37" s="113"/>
      <c r="M37" s="113"/>
      <c r="N37" s="113"/>
      <c r="O37" s="113"/>
      <c r="P37" s="114"/>
      <c r="Q37" s="115">
        <f t="shared" si="4"/>
        <v>1.7</v>
      </c>
      <c r="R37" s="116" t="str">
        <f t="shared" si="5"/>
        <v>F</v>
      </c>
      <c r="S37" s="117" t="str">
        <f t="shared" si="6"/>
        <v>Kém</v>
      </c>
      <c r="T37" s="118" t="str">
        <f t="shared" ref="T37:T38" si="7">+IF(OR($H37=0,$I37=0,$J37=0,$K37=0),"Không đủ ĐKDT","")</f>
        <v/>
      </c>
      <c r="U37" s="119">
        <v>23</v>
      </c>
      <c r="V37" s="91" t="str">
        <f t="shared" si="3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25" customHeight="1">
      <c r="B38" s="26">
        <v>28</v>
      </c>
      <c r="C38" s="107" t="s">
        <v>554</v>
      </c>
      <c r="D38" s="108" t="s">
        <v>555</v>
      </c>
      <c r="E38" s="109" t="s">
        <v>556</v>
      </c>
      <c r="F38" s="110">
        <v>35686</v>
      </c>
      <c r="G38" s="111" t="s">
        <v>498</v>
      </c>
      <c r="H38" s="112">
        <v>7</v>
      </c>
      <c r="I38" s="112">
        <v>6</v>
      </c>
      <c r="J38" s="112">
        <v>5</v>
      </c>
      <c r="K38" s="112" t="s">
        <v>27</v>
      </c>
      <c r="L38" s="113"/>
      <c r="M38" s="113"/>
      <c r="N38" s="113"/>
      <c r="O38" s="113"/>
      <c r="P38" s="114"/>
      <c r="Q38" s="115">
        <f t="shared" si="4"/>
        <v>1.8</v>
      </c>
      <c r="R38" s="116" t="str">
        <f t="shared" si="5"/>
        <v>F</v>
      </c>
      <c r="S38" s="117" t="str">
        <f t="shared" si="6"/>
        <v>Kém</v>
      </c>
      <c r="T38" s="118" t="str">
        <f t="shared" si="7"/>
        <v/>
      </c>
      <c r="U38" s="119">
        <v>23</v>
      </c>
      <c r="V38" s="91" t="str">
        <f t="shared" si="3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25" customHeight="1">
      <c r="B39" s="26">
        <v>29</v>
      </c>
      <c r="C39" s="27" t="s">
        <v>560</v>
      </c>
      <c r="D39" s="28" t="s">
        <v>561</v>
      </c>
      <c r="E39" s="29" t="s">
        <v>562</v>
      </c>
      <c r="F39" s="30">
        <v>35950</v>
      </c>
      <c r="G39" s="101" t="s">
        <v>498</v>
      </c>
      <c r="H39" s="31">
        <v>8</v>
      </c>
      <c r="I39" s="31">
        <v>8</v>
      </c>
      <c r="J39" s="31">
        <v>8</v>
      </c>
      <c r="K39" s="31" t="s">
        <v>27</v>
      </c>
      <c r="L39" s="38"/>
      <c r="M39" s="38"/>
      <c r="N39" s="38"/>
      <c r="O39" s="38"/>
      <c r="P39" s="33"/>
      <c r="Q39" s="34">
        <f t="shared" si="4"/>
        <v>2.4</v>
      </c>
      <c r="R39" s="35" t="str">
        <f t="shared" si="5"/>
        <v>F</v>
      </c>
      <c r="S39" s="36" t="str">
        <f t="shared" si="6"/>
        <v>Kém</v>
      </c>
      <c r="T39" s="120" t="s">
        <v>659</v>
      </c>
      <c r="U39" s="93">
        <v>23</v>
      </c>
      <c r="V39" s="91" t="str">
        <f t="shared" si="3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25" customHeight="1">
      <c r="B40" s="26">
        <v>30</v>
      </c>
      <c r="C40" s="27" t="s">
        <v>557</v>
      </c>
      <c r="D40" s="28" t="s">
        <v>558</v>
      </c>
      <c r="E40" s="29" t="s">
        <v>559</v>
      </c>
      <c r="F40" s="30">
        <v>36116</v>
      </c>
      <c r="G40" s="101" t="s">
        <v>498</v>
      </c>
      <c r="H40" s="31">
        <v>7</v>
      </c>
      <c r="I40" s="31">
        <v>6</v>
      </c>
      <c r="J40" s="31">
        <v>8</v>
      </c>
      <c r="K40" s="31" t="s">
        <v>27</v>
      </c>
      <c r="L40" s="38"/>
      <c r="M40" s="38"/>
      <c r="N40" s="38"/>
      <c r="O40" s="38"/>
      <c r="P40" s="33"/>
      <c r="Q40" s="34">
        <f t="shared" si="4"/>
        <v>2.1</v>
      </c>
      <c r="R40" s="35" t="str">
        <f t="shared" si="5"/>
        <v>F</v>
      </c>
      <c r="S40" s="36" t="str">
        <f t="shared" si="6"/>
        <v>Kém</v>
      </c>
      <c r="T40" s="120" t="s">
        <v>659</v>
      </c>
      <c r="U40" s="93">
        <v>23</v>
      </c>
      <c r="V40" s="91" t="str">
        <f t="shared" si="3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25" customHeight="1">
      <c r="B41" s="26">
        <v>31</v>
      </c>
      <c r="C41" s="27" t="s">
        <v>563</v>
      </c>
      <c r="D41" s="28" t="s">
        <v>564</v>
      </c>
      <c r="E41" s="29" t="s">
        <v>565</v>
      </c>
      <c r="F41" s="30">
        <v>35935</v>
      </c>
      <c r="G41" s="101" t="s">
        <v>498</v>
      </c>
      <c r="H41" s="31">
        <v>7</v>
      </c>
      <c r="I41" s="31">
        <v>6</v>
      </c>
      <c r="J41" s="31">
        <v>8</v>
      </c>
      <c r="K41" s="31" t="s">
        <v>27</v>
      </c>
      <c r="L41" s="38"/>
      <c r="M41" s="38"/>
      <c r="N41" s="38"/>
      <c r="O41" s="38"/>
      <c r="P41" s="33"/>
      <c r="Q41" s="34">
        <f t="shared" si="4"/>
        <v>2.1</v>
      </c>
      <c r="R41" s="35" t="str">
        <f t="shared" si="5"/>
        <v>F</v>
      </c>
      <c r="S41" s="36" t="str">
        <f t="shared" si="6"/>
        <v>Kém</v>
      </c>
      <c r="T41" s="120" t="s">
        <v>659</v>
      </c>
      <c r="U41" s="93">
        <v>23</v>
      </c>
      <c r="V41" s="91" t="str">
        <f t="shared" si="3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25" customHeight="1">
      <c r="B42" s="26">
        <v>32</v>
      </c>
      <c r="C42" s="27" t="s">
        <v>568</v>
      </c>
      <c r="D42" s="28" t="s">
        <v>569</v>
      </c>
      <c r="E42" s="29" t="s">
        <v>411</v>
      </c>
      <c r="F42" s="30">
        <v>36088</v>
      </c>
      <c r="G42" s="101" t="s">
        <v>498</v>
      </c>
      <c r="H42" s="31">
        <v>7</v>
      </c>
      <c r="I42" s="31">
        <v>6</v>
      </c>
      <c r="J42" s="31">
        <v>6</v>
      </c>
      <c r="K42" s="31" t="s">
        <v>27</v>
      </c>
      <c r="L42" s="38"/>
      <c r="M42" s="38"/>
      <c r="N42" s="38"/>
      <c r="O42" s="38"/>
      <c r="P42" s="33"/>
      <c r="Q42" s="34">
        <f t="shared" si="4"/>
        <v>1.9</v>
      </c>
      <c r="R42" s="35" t="str">
        <f t="shared" si="5"/>
        <v>F</v>
      </c>
      <c r="S42" s="36" t="str">
        <f t="shared" si="6"/>
        <v>Kém</v>
      </c>
      <c r="T42" s="120" t="s">
        <v>659</v>
      </c>
      <c r="U42" s="93">
        <v>23</v>
      </c>
      <c r="V42" s="91" t="str">
        <f t="shared" si="3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25" customHeight="1">
      <c r="B43" s="26">
        <v>33</v>
      </c>
      <c r="C43" s="27" t="s">
        <v>570</v>
      </c>
      <c r="D43" s="28" t="s">
        <v>571</v>
      </c>
      <c r="E43" s="29" t="s">
        <v>572</v>
      </c>
      <c r="F43" s="30">
        <v>35974</v>
      </c>
      <c r="G43" s="101" t="s">
        <v>498</v>
      </c>
      <c r="H43" s="31">
        <v>7</v>
      </c>
      <c r="I43" s="31">
        <v>4</v>
      </c>
      <c r="J43" s="31">
        <v>5</v>
      </c>
      <c r="K43" s="31" t="s">
        <v>27</v>
      </c>
      <c r="L43" s="38"/>
      <c r="M43" s="38"/>
      <c r="N43" s="38"/>
      <c r="O43" s="38"/>
      <c r="P43" s="33"/>
      <c r="Q43" s="34">
        <f t="shared" si="4"/>
        <v>1.6</v>
      </c>
      <c r="R43" s="35" t="str">
        <f t="shared" si="5"/>
        <v>F</v>
      </c>
      <c r="S43" s="36" t="str">
        <f t="shared" si="6"/>
        <v>Kém</v>
      </c>
      <c r="T43" s="120" t="s">
        <v>659</v>
      </c>
      <c r="U43" s="93">
        <v>23</v>
      </c>
      <c r="V43" s="91" t="str">
        <f t="shared" si="3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25" customHeight="1">
      <c r="B44" s="26">
        <v>34</v>
      </c>
      <c r="C44" s="27" t="s">
        <v>578</v>
      </c>
      <c r="D44" s="28" t="s">
        <v>579</v>
      </c>
      <c r="E44" s="29" t="s">
        <v>215</v>
      </c>
      <c r="F44" s="30">
        <v>35901</v>
      </c>
      <c r="G44" s="101" t="s">
        <v>580</v>
      </c>
      <c r="H44" s="31">
        <v>7</v>
      </c>
      <c r="I44" s="31">
        <v>6</v>
      </c>
      <c r="J44" s="31">
        <v>8</v>
      </c>
      <c r="K44" s="31" t="s">
        <v>27</v>
      </c>
      <c r="L44" s="38"/>
      <c r="M44" s="38"/>
      <c r="N44" s="38"/>
      <c r="O44" s="38"/>
      <c r="P44" s="33"/>
      <c r="Q44" s="34">
        <f t="shared" si="4"/>
        <v>2.1</v>
      </c>
      <c r="R44" s="35" t="str">
        <f t="shared" si="5"/>
        <v>F</v>
      </c>
      <c r="S44" s="36" t="str">
        <f t="shared" si="6"/>
        <v>Kém</v>
      </c>
      <c r="T44" s="120" t="s">
        <v>659</v>
      </c>
      <c r="U44" s="93">
        <v>23</v>
      </c>
      <c r="V44" s="91" t="str">
        <f t="shared" si="3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25" customHeight="1">
      <c r="B45" s="26">
        <v>35</v>
      </c>
      <c r="C45" s="27" t="s">
        <v>584</v>
      </c>
      <c r="D45" s="28" t="s">
        <v>558</v>
      </c>
      <c r="E45" s="29" t="s">
        <v>585</v>
      </c>
      <c r="F45" s="30">
        <v>35887</v>
      </c>
      <c r="G45" s="101" t="s">
        <v>580</v>
      </c>
      <c r="H45" s="31">
        <v>7</v>
      </c>
      <c r="I45" s="31">
        <v>6</v>
      </c>
      <c r="J45" s="31">
        <v>6</v>
      </c>
      <c r="K45" s="31" t="s">
        <v>27</v>
      </c>
      <c r="L45" s="38"/>
      <c r="M45" s="38"/>
      <c r="N45" s="38"/>
      <c r="O45" s="38"/>
      <c r="P45" s="33"/>
      <c r="Q45" s="34">
        <f t="shared" si="4"/>
        <v>1.9</v>
      </c>
      <c r="R45" s="35" t="str">
        <f t="shared" si="5"/>
        <v>F</v>
      </c>
      <c r="S45" s="36" t="str">
        <f t="shared" si="6"/>
        <v>Kém</v>
      </c>
      <c r="T45" s="120" t="s">
        <v>659</v>
      </c>
      <c r="U45" s="93">
        <v>23</v>
      </c>
      <c r="V45" s="91" t="str">
        <f t="shared" si="3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25" customHeight="1">
      <c r="B46" s="26">
        <v>36</v>
      </c>
      <c r="C46" s="27" t="s">
        <v>581</v>
      </c>
      <c r="D46" s="28" t="s">
        <v>582</v>
      </c>
      <c r="E46" s="29" t="s">
        <v>583</v>
      </c>
      <c r="F46" s="30">
        <v>36139</v>
      </c>
      <c r="G46" s="101" t="s">
        <v>580</v>
      </c>
      <c r="H46" s="31">
        <v>7</v>
      </c>
      <c r="I46" s="31">
        <v>6</v>
      </c>
      <c r="J46" s="31">
        <v>10</v>
      </c>
      <c r="K46" s="31" t="s">
        <v>27</v>
      </c>
      <c r="L46" s="38"/>
      <c r="M46" s="38"/>
      <c r="N46" s="38"/>
      <c r="O46" s="38"/>
      <c r="P46" s="33"/>
      <c r="Q46" s="34">
        <f t="shared" si="4"/>
        <v>2.2999999999999998</v>
      </c>
      <c r="R46" s="35" t="str">
        <f t="shared" si="5"/>
        <v>F</v>
      </c>
      <c r="S46" s="36" t="str">
        <f t="shared" si="6"/>
        <v>Kém</v>
      </c>
      <c r="T46" s="120" t="s">
        <v>659</v>
      </c>
      <c r="U46" s="93">
        <v>23</v>
      </c>
      <c r="V46" s="91" t="str">
        <f t="shared" si="3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25" customHeight="1">
      <c r="B47" s="26">
        <v>37</v>
      </c>
      <c r="C47" s="27" t="s">
        <v>589</v>
      </c>
      <c r="D47" s="28" t="s">
        <v>590</v>
      </c>
      <c r="E47" s="29" t="s">
        <v>591</v>
      </c>
      <c r="F47" s="30">
        <v>35989</v>
      </c>
      <c r="G47" s="101" t="s">
        <v>580</v>
      </c>
      <c r="H47" s="31">
        <v>7</v>
      </c>
      <c r="I47" s="31">
        <v>6</v>
      </c>
      <c r="J47" s="31">
        <v>6</v>
      </c>
      <c r="K47" s="31" t="s">
        <v>27</v>
      </c>
      <c r="L47" s="38"/>
      <c r="M47" s="38"/>
      <c r="N47" s="38"/>
      <c r="O47" s="38"/>
      <c r="P47" s="33"/>
      <c r="Q47" s="34">
        <f t="shared" si="4"/>
        <v>1.9</v>
      </c>
      <c r="R47" s="35" t="str">
        <f t="shared" si="5"/>
        <v>F</v>
      </c>
      <c r="S47" s="36" t="str">
        <f t="shared" si="6"/>
        <v>Kém</v>
      </c>
      <c r="T47" s="120" t="s">
        <v>659</v>
      </c>
      <c r="U47" s="93">
        <v>23</v>
      </c>
      <c r="V47" s="91" t="str">
        <f t="shared" si="3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25" customHeight="1">
      <c r="B48" s="26">
        <v>38</v>
      </c>
      <c r="C48" s="27" t="s">
        <v>586</v>
      </c>
      <c r="D48" s="28" t="s">
        <v>587</v>
      </c>
      <c r="E48" s="29" t="s">
        <v>225</v>
      </c>
      <c r="F48" s="30">
        <v>36149</v>
      </c>
      <c r="G48" s="101" t="s">
        <v>580</v>
      </c>
      <c r="H48" s="31">
        <v>8</v>
      </c>
      <c r="I48" s="31">
        <v>7</v>
      </c>
      <c r="J48" s="31">
        <v>10</v>
      </c>
      <c r="K48" s="31" t="s">
        <v>27</v>
      </c>
      <c r="L48" s="38"/>
      <c r="M48" s="38"/>
      <c r="N48" s="38"/>
      <c r="O48" s="38"/>
      <c r="P48" s="33"/>
      <c r="Q48" s="34">
        <f t="shared" si="4"/>
        <v>2.5</v>
      </c>
      <c r="R48" s="35" t="str">
        <f t="shared" si="5"/>
        <v>F</v>
      </c>
      <c r="S48" s="36" t="str">
        <f t="shared" si="6"/>
        <v>Kém</v>
      </c>
      <c r="T48" s="120" t="s">
        <v>659</v>
      </c>
      <c r="U48" s="93">
        <v>23</v>
      </c>
      <c r="V48" s="91" t="str">
        <f t="shared" si="3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25" customHeight="1">
      <c r="B49" s="26">
        <v>39</v>
      </c>
      <c r="C49" s="95" t="s">
        <v>588</v>
      </c>
      <c r="D49" s="96" t="s">
        <v>524</v>
      </c>
      <c r="E49" s="97" t="s">
        <v>225</v>
      </c>
      <c r="F49" s="98">
        <v>35960</v>
      </c>
      <c r="G49" s="103" t="s">
        <v>580</v>
      </c>
      <c r="H49" s="99">
        <v>7</v>
      </c>
      <c r="I49" s="99">
        <v>6</v>
      </c>
      <c r="J49" s="99">
        <v>6</v>
      </c>
      <c r="K49" s="31" t="s">
        <v>27</v>
      </c>
      <c r="L49" s="38"/>
      <c r="M49" s="38"/>
      <c r="N49" s="38"/>
      <c r="O49" s="38"/>
      <c r="P49" s="33"/>
      <c r="Q49" s="34">
        <f t="shared" si="4"/>
        <v>1.9</v>
      </c>
      <c r="R49" s="35" t="str">
        <f t="shared" si="5"/>
        <v>F</v>
      </c>
      <c r="S49" s="36" t="str">
        <f t="shared" si="6"/>
        <v>Kém</v>
      </c>
      <c r="T49" s="120" t="s">
        <v>659</v>
      </c>
      <c r="U49" s="93">
        <v>23</v>
      </c>
      <c r="V49" s="91" t="str">
        <f t="shared" si="3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25" customHeight="1">
      <c r="B50" s="26">
        <v>40</v>
      </c>
      <c r="C50" s="27" t="s">
        <v>592</v>
      </c>
      <c r="D50" s="28" t="s">
        <v>593</v>
      </c>
      <c r="E50" s="29" t="s">
        <v>513</v>
      </c>
      <c r="F50" s="30">
        <v>36074</v>
      </c>
      <c r="G50" s="101" t="s">
        <v>580</v>
      </c>
      <c r="H50" s="31">
        <v>7</v>
      </c>
      <c r="I50" s="31">
        <v>5</v>
      </c>
      <c r="J50" s="31">
        <v>7</v>
      </c>
      <c r="K50" s="31" t="s">
        <v>27</v>
      </c>
      <c r="L50" s="38"/>
      <c r="M50" s="38"/>
      <c r="N50" s="38"/>
      <c r="O50" s="38"/>
      <c r="P50" s="33"/>
      <c r="Q50" s="34">
        <f t="shared" si="4"/>
        <v>1.9</v>
      </c>
      <c r="R50" s="35" t="str">
        <f t="shared" si="5"/>
        <v>F</v>
      </c>
      <c r="S50" s="36" t="str">
        <f t="shared" si="6"/>
        <v>Kém</v>
      </c>
      <c r="T50" s="120" t="s">
        <v>659</v>
      </c>
      <c r="U50" s="93">
        <v>23</v>
      </c>
      <c r="V50" s="91" t="str">
        <f t="shared" si="3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25" customHeight="1">
      <c r="B51" s="26">
        <v>41</v>
      </c>
      <c r="C51" s="27" t="s">
        <v>594</v>
      </c>
      <c r="D51" s="28" t="s">
        <v>595</v>
      </c>
      <c r="E51" s="29" t="s">
        <v>385</v>
      </c>
      <c r="F51" s="30">
        <v>36024</v>
      </c>
      <c r="G51" s="101" t="s">
        <v>580</v>
      </c>
      <c r="H51" s="31">
        <v>7</v>
      </c>
      <c r="I51" s="31">
        <v>7</v>
      </c>
      <c r="J51" s="31">
        <v>7</v>
      </c>
      <c r="K51" s="31" t="s">
        <v>27</v>
      </c>
      <c r="L51" s="38"/>
      <c r="M51" s="38"/>
      <c r="N51" s="38"/>
      <c r="O51" s="38"/>
      <c r="P51" s="33"/>
      <c r="Q51" s="34">
        <f t="shared" si="4"/>
        <v>2.1</v>
      </c>
      <c r="R51" s="35" t="str">
        <f t="shared" si="5"/>
        <v>F</v>
      </c>
      <c r="S51" s="36" t="str">
        <f t="shared" si="6"/>
        <v>Kém</v>
      </c>
      <c r="T51" s="120" t="s">
        <v>659</v>
      </c>
      <c r="U51" s="93">
        <v>23</v>
      </c>
      <c r="V51" s="91" t="str">
        <f t="shared" si="3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25" customHeight="1">
      <c r="B52" s="26">
        <v>42</v>
      </c>
      <c r="C52" s="27" t="s">
        <v>596</v>
      </c>
      <c r="D52" s="28" t="s">
        <v>597</v>
      </c>
      <c r="E52" s="29" t="s">
        <v>389</v>
      </c>
      <c r="F52" s="30">
        <v>36125</v>
      </c>
      <c r="G52" s="101" t="s">
        <v>580</v>
      </c>
      <c r="H52" s="31">
        <v>8</v>
      </c>
      <c r="I52" s="31">
        <v>8</v>
      </c>
      <c r="J52" s="31">
        <v>5</v>
      </c>
      <c r="K52" s="31" t="s">
        <v>27</v>
      </c>
      <c r="L52" s="38"/>
      <c r="M52" s="38"/>
      <c r="N52" s="38"/>
      <c r="O52" s="38"/>
      <c r="P52" s="33"/>
      <c r="Q52" s="34">
        <f t="shared" si="4"/>
        <v>2.1</v>
      </c>
      <c r="R52" s="35" t="str">
        <f t="shared" si="5"/>
        <v>F</v>
      </c>
      <c r="S52" s="36" t="str">
        <f t="shared" si="6"/>
        <v>Kém</v>
      </c>
      <c r="T52" s="120" t="s">
        <v>659</v>
      </c>
      <c r="U52" s="93">
        <v>23</v>
      </c>
      <c r="V52" s="91" t="str">
        <f t="shared" si="3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25" customHeight="1">
      <c r="B53" s="26">
        <v>43</v>
      </c>
      <c r="C53" s="27" t="s">
        <v>598</v>
      </c>
      <c r="D53" s="28" t="s">
        <v>515</v>
      </c>
      <c r="E53" s="29" t="s">
        <v>538</v>
      </c>
      <c r="F53" s="30">
        <v>35463</v>
      </c>
      <c r="G53" s="101" t="s">
        <v>580</v>
      </c>
      <c r="H53" s="31">
        <v>8</v>
      </c>
      <c r="I53" s="31">
        <v>7</v>
      </c>
      <c r="J53" s="31">
        <v>8</v>
      </c>
      <c r="K53" s="31" t="s">
        <v>27</v>
      </c>
      <c r="L53" s="38"/>
      <c r="M53" s="38"/>
      <c r="N53" s="38"/>
      <c r="O53" s="38"/>
      <c r="P53" s="33"/>
      <c r="Q53" s="34">
        <f t="shared" si="4"/>
        <v>2.2999999999999998</v>
      </c>
      <c r="R53" s="35" t="str">
        <f t="shared" si="5"/>
        <v>F</v>
      </c>
      <c r="S53" s="36" t="str">
        <f t="shared" si="6"/>
        <v>Kém</v>
      </c>
      <c r="T53" s="120" t="s">
        <v>659</v>
      </c>
      <c r="U53" s="93">
        <v>23</v>
      </c>
      <c r="V53" s="91" t="str">
        <f t="shared" si="3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25" customHeight="1">
      <c r="B54" s="26">
        <v>44</v>
      </c>
      <c r="C54" s="27" t="s">
        <v>599</v>
      </c>
      <c r="D54" s="28" t="s">
        <v>600</v>
      </c>
      <c r="E54" s="29" t="s">
        <v>601</v>
      </c>
      <c r="F54" s="30">
        <v>36021</v>
      </c>
      <c r="G54" s="101" t="s">
        <v>580</v>
      </c>
      <c r="H54" s="31">
        <v>7</v>
      </c>
      <c r="I54" s="31">
        <v>4</v>
      </c>
      <c r="J54" s="31">
        <v>6</v>
      </c>
      <c r="K54" s="31" t="s">
        <v>27</v>
      </c>
      <c r="L54" s="38"/>
      <c r="M54" s="38"/>
      <c r="N54" s="38"/>
      <c r="O54" s="38"/>
      <c r="P54" s="33"/>
      <c r="Q54" s="34">
        <f t="shared" si="4"/>
        <v>1.7</v>
      </c>
      <c r="R54" s="35" t="str">
        <f t="shared" si="5"/>
        <v>F</v>
      </c>
      <c r="S54" s="36" t="str">
        <f t="shared" si="6"/>
        <v>Kém</v>
      </c>
      <c r="T54" s="120" t="s">
        <v>659</v>
      </c>
      <c r="U54" s="93">
        <v>23</v>
      </c>
      <c r="V54" s="91" t="str">
        <f t="shared" si="3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25" customHeight="1">
      <c r="B55" s="26">
        <v>45</v>
      </c>
      <c r="C55" s="27" t="s">
        <v>602</v>
      </c>
      <c r="D55" s="28" t="s">
        <v>603</v>
      </c>
      <c r="E55" s="29" t="s">
        <v>403</v>
      </c>
      <c r="F55" s="30">
        <v>36077</v>
      </c>
      <c r="G55" s="101" t="s">
        <v>580</v>
      </c>
      <c r="H55" s="31">
        <v>7</v>
      </c>
      <c r="I55" s="31">
        <v>5</v>
      </c>
      <c r="J55" s="31">
        <v>6</v>
      </c>
      <c r="K55" s="31" t="s">
        <v>27</v>
      </c>
      <c r="L55" s="38"/>
      <c r="M55" s="38"/>
      <c r="N55" s="38"/>
      <c r="O55" s="38"/>
      <c r="P55" s="33"/>
      <c r="Q55" s="34">
        <f t="shared" si="4"/>
        <v>1.8</v>
      </c>
      <c r="R55" s="35" t="str">
        <f t="shared" si="5"/>
        <v>F</v>
      </c>
      <c r="S55" s="36" t="str">
        <f t="shared" si="6"/>
        <v>Kém</v>
      </c>
      <c r="T55" s="120" t="s">
        <v>659</v>
      </c>
      <c r="U55" s="93">
        <v>23</v>
      </c>
      <c r="V55" s="91" t="str">
        <f t="shared" si="3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3.25" customHeight="1">
      <c r="B56" s="156">
        <v>46</v>
      </c>
      <c r="C56" s="95" t="s">
        <v>604</v>
      </c>
      <c r="D56" s="96" t="s">
        <v>605</v>
      </c>
      <c r="E56" s="97" t="s">
        <v>547</v>
      </c>
      <c r="F56" s="98">
        <v>35477</v>
      </c>
      <c r="G56" s="103" t="s">
        <v>580</v>
      </c>
      <c r="H56" s="99">
        <v>7</v>
      </c>
      <c r="I56" s="99">
        <v>5</v>
      </c>
      <c r="J56" s="99">
        <v>6</v>
      </c>
      <c r="K56" s="99" t="s">
        <v>27</v>
      </c>
      <c r="L56" s="157"/>
      <c r="M56" s="157"/>
      <c r="N56" s="157"/>
      <c r="O56" s="157"/>
      <c r="P56" s="158"/>
      <c r="Q56" s="159">
        <f t="shared" si="4"/>
        <v>1.8</v>
      </c>
      <c r="R56" s="160" t="str">
        <f t="shared" si="5"/>
        <v>F</v>
      </c>
      <c r="S56" s="161" t="str">
        <f t="shared" si="6"/>
        <v>Kém</v>
      </c>
      <c r="T56" s="162" t="s">
        <v>659</v>
      </c>
      <c r="U56" s="163">
        <v>23</v>
      </c>
      <c r="V56" s="91" t="str">
        <f t="shared" si="3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7.5" customHeight="1">
      <c r="A57" s="2"/>
      <c r="B57" s="39"/>
      <c r="C57" s="4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hidden="1">
      <c r="A58" s="2"/>
      <c r="B58" s="152" t="s">
        <v>28</v>
      </c>
      <c r="C58" s="152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 hidden="1" customHeight="1">
      <c r="A59" s="2"/>
      <c r="B59" s="45" t="s">
        <v>29</v>
      </c>
      <c r="C59" s="45"/>
      <c r="D59" s="46">
        <f>+$Y$9</f>
        <v>46</v>
      </c>
      <c r="E59" s="47" t="s">
        <v>30</v>
      </c>
      <c r="F59" s="47"/>
      <c r="G59" s="128" t="s">
        <v>31</v>
      </c>
      <c r="H59" s="128"/>
      <c r="I59" s="128"/>
      <c r="J59" s="128"/>
      <c r="K59" s="128"/>
      <c r="L59" s="128"/>
      <c r="M59" s="128"/>
      <c r="N59" s="128"/>
      <c r="O59" s="128"/>
      <c r="P59" s="48">
        <f>$Y$9 -COUNTIF($T$10:$T$246,"Vắng") -COUNTIF($T$10:$T$246,"Vắng có phép") - COUNTIF($T$10:$T$246,"Đình chỉ thi") - COUNTIF($T$10:$T$246,"Không đủ ĐKDT")</f>
        <v>46</v>
      </c>
      <c r="Q59" s="48"/>
      <c r="R59" s="49"/>
      <c r="S59" s="50"/>
      <c r="T59" s="50" t="s">
        <v>30</v>
      </c>
      <c r="U59" s="3"/>
    </row>
    <row r="60" spans="1:38" ht="16.5" hidden="1" customHeight="1">
      <c r="A60" s="2"/>
      <c r="B60" s="45" t="s">
        <v>32</v>
      </c>
      <c r="C60" s="45"/>
      <c r="D60" s="46">
        <f>+$AJ$9</f>
        <v>0</v>
      </c>
      <c r="E60" s="47" t="s">
        <v>30</v>
      </c>
      <c r="F60" s="47"/>
      <c r="G60" s="128" t="s">
        <v>33</v>
      </c>
      <c r="H60" s="128"/>
      <c r="I60" s="128"/>
      <c r="J60" s="128"/>
      <c r="K60" s="128"/>
      <c r="L60" s="128"/>
      <c r="M60" s="128"/>
      <c r="N60" s="128"/>
      <c r="O60" s="128"/>
      <c r="P60" s="51">
        <f>COUNTIF($T$10:$T$122,"Vắng")</f>
        <v>0</v>
      </c>
      <c r="Q60" s="51"/>
      <c r="R60" s="52"/>
      <c r="S60" s="50"/>
      <c r="T60" s="50" t="s">
        <v>30</v>
      </c>
      <c r="U60" s="3"/>
    </row>
    <row r="61" spans="1:38" ht="16.5" hidden="1" customHeight="1">
      <c r="A61" s="2"/>
      <c r="B61" s="45" t="s">
        <v>55</v>
      </c>
      <c r="C61" s="45"/>
      <c r="D61" s="85">
        <f>COUNTIF(V11:V56,"Học lại")</f>
        <v>46</v>
      </c>
      <c r="E61" s="47" t="s">
        <v>30</v>
      </c>
      <c r="F61" s="47"/>
      <c r="G61" s="128" t="s">
        <v>56</v>
      </c>
      <c r="H61" s="128"/>
      <c r="I61" s="128"/>
      <c r="J61" s="128"/>
      <c r="K61" s="128"/>
      <c r="L61" s="128"/>
      <c r="M61" s="128"/>
      <c r="N61" s="128"/>
      <c r="O61" s="128"/>
      <c r="P61" s="48">
        <f>COUNTIF($T$10:$T$122,"Vắng có phép")</f>
        <v>0</v>
      </c>
      <c r="Q61" s="48"/>
      <c r="R61" s="49"/>
      <c r="S61" s="50"/>
      <c r="T61" s="50" t="s">
        <v>30</v>
      </c>
      <c r="U61" s="3"/>
    </row>
    <row r="62" spans="1:38" ht="3" hidden="1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idden="1">
      <c r="B63" s="86" t="s">
        <v>34</v>
      </c>
      <c r="C63" s="86"/>
      <c r="D63" s="87">
        <f>COUNTIF(V11:V56,"Thi lại")</f>
        <v>0</v>
      </c>
      <c r="E63" s="88" t="s">
        <v>30</v>
      </c>
      <c r="F63" s="3"/>
      <c r="G63" s="3"/>
      <c r="H63" s="3"/>
      <c r="I63" s="3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3"/>
    </row>
    <row r="64" spans="1:38" hidden="1">
      <c r="B64" s="86"/>
      <c r="C64" s="86"/>
      <c r="D64" s="87"/>
      <c r="E64" s="88"/>
      <c r="F64" s="3"/>
      <c r="G64" s="3"/>
      <c r="H64" s="3"/>
      <c r="I64" s="3"/>
      <c r="J64" s="127" t="s">
        <v>57</v>
      </c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3"/>
    </row>
    <row r="65" spans="1:38" hidden="1">
      <c r="A65" s="53"/>
      <c r="B65" s="148" t="s">
        <v>35</v>
      </c>
      <c r="C65" s="148"/>
      <c r="D65" s="148"/>
      <c r="E65" s="148"/>
      <c r="F65" s="148"/>
      <c r="G65" s="148"/>
      <c r="H65" s="148"/>
      <c r="I65" s="54"/>
      <c r="J65" s="149" t="s">
        <v>36</v>
      </c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3"/>
    </row>
    <row r="66" spans="1:38" ht="4.5" hidden="1" customHeight="1">
      <c r="A66" s="2"/>
      <c r="B66" s="39"/>
      <c r="C66" s="55"/>
      <c r="D66" s="55"/>
      <c r="E66" s="56"/>
      <c r="F66" s="56"/>
      <c r="G66" s="56"/>
      <c r="H66" s="57"/>
      <c r="I66" s="58"/>
      <c r="J66" s="58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38" s="2" customFormat="1" hidden="1">
      <c r="B67" s="148" t="s">
        <v>37</v>
      </c>
      <c r="C67" s="148"/>
      <c r="D67" s="150" t="s">
        <v>38</v>
      </c>
      <c r="E67" s="150"/>
      <c r="F67" s="150"/>
      <c r="G67" s="150"/>
      <c r="H67" s="150"/>
      <c r="I67" s="58"/>
      <c r="J67" s="58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idden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9.75" hidden="1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3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18" hidden="1" customHeight="1">
      <c r="A73" s="1"/>
      <c r="B73" s="154" t="s">
        <v>39</v>
      </c>
      <c r="C73" s="154"/>
      <c r="D73" s="154" t="s">
        <v>58</v>
      </c>
      <c r="E73" s="154"/>
      <c r="F73" s="154"/>
      <c r="G73" s="154"/>
      <c r="H73" s="154"/>
      <c r="I73" s="154"/>
      <c r="J73" s="154" t="s">
        <v>40</v>
      </c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4.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6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62" customFormat="1" ht="38.25" customHeight="1">
      <c r="A76" s="1"/>
      <c r="B76" s="153" t="s">
        <v>53</v>
      </c>
      <c r="C76" s="148"/>
      <c r="D76" s="148"/>
      <c r="E76" s="148"/>
      <c r="F76" s="148"/>
      <c r="G76" s="148"/>
      <c r="H76" s="153" t="s">
        <v>54</v>
      </c>
      <c r="I76" s="153"/>
      <c r="J76" s="153"/>
      <c r="K76" s="153"/>
      <c r="L76" s="153"/>
      <c r="M76" s="153"/>
      <c r="N76" s="155" t="s">
        <v>61</v>
      </c>
      <c r="O76" s="155"/>
      <c r="P76" s="155"/>
      <c r="Q76" s="155"/>
      <c r="R76" s="155"/>
      <c r="S76" s="155"/>
      <c r="T76" s="155"/>
      <c r="U76" s="155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62" customFormat="1">
      <c r="A77" s="1"/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62" customFormat="1">
      <c r="A78" s="1"/>
      <c r="B78" s="148" t="s">
        <v>37</v>
      </c>
      <c r="C78" s="148"/>
      <c r="D78" s="150" t="s">
        <v>38</v>
      </c>
      <c r="E78" s="150"/>
      <c r="F78" s="150"/>
      <c r="G78" s="150"/>
      <c r="H78" s="150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6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4" spans="1:38" s="62" customFormat="1">
      <c r="A84" s="1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 t="s">
        <v>62</v>
      </c>
      <c r="O84" s="121"/>
      <c r="P84" s="121"/>
      <c r="Q84" s="121"/>
      <c r="R84" s="121"/>
      <c r="S84" s="121"/>
      <c r="T84" s="121"/>
      <c r="U84" s="12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</sheetData>
  <sheetProtection formatCells="0" formatColumns="0" formatRows="0" insertColumns="0" insertRows="0" insertHyperlinks="0" deleteColumns="0" deleteRows="0" sort="0" autoFilter="0" pivotTables="0"/>
  <autoFilter ref="A9:AL56">
    <filterColumn colId="3" showButton="0"/>
    <filterColumn colId="12"/>
  </autoFilter>
  <mergeCells count="61">
    <mergeCell ref="B78:C78"/>
    <mergeCell ref="D78:H78"/>
    <mergeCell ref="B84:D84"/>
    <mergeCell ref="E84:G84"/>
    <mergeCell ref="H84:M84"/>
    <mergeCell ref="N84:U84"/>
    <mergeCell ref="B73:C73"/>
    <mergeCell ref="D73:I73"/>
    <mergeCell ref="J73:T73"/>
    <mergeCell ref="B76:G76"/>
    <mergeCell ref="H76:M76"/>
    <mergeCell ref="N76:U76"/>
    <mergeCell ref="G61:O61"/>
    <mergeCell ref="J63:T63"/>
    <mergeCell ref="J64:T64"/>
    <mergeCell ref="B65:H65"/>
    <mergeCell ref="J65:T65"/>
    <mergeCell ref="B67:C67"/>
    <mergeCell ref="D67:H67"/>
    <mergeCell ref="T8:T10"/>
    <mergeCell ref="U8:U10"/>
    <mergeCell ref="B10:G10"/>
    <mergeCell ref="B58:C58"/>
    <mergeCell ref="G59:O59"/>
    <mergeCell ref="G60:O6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56">
    <cfRule type="cellIs" dxfId="67" priority="22" operator="greaterThan">
      <formula>10</formula>
    </cfRule>
  </conditionalFormatting>
  <conditionalFormatting sqref="C1:C1048576">
    <cfRule type="duplicateValues" dxfId="66" priority="21"/>
  </conditionalFormatting>
  <conditionalFormatting sqref="C50:C54">
    <cfRule type="duplicateValues" dxfId="65" priority="5"/>
  </conditionalFormatting>
  <conditionalFormatting sqref="C11:C49">
    <cfRule type="duplicateValues" dxfId="64" priority="27"/>
  </conditionalFormatting>
  <conditionalFormatting sqref="C55:C56">
    <cfRule type="duplicateValues" dxfId="63" priority="33"/>
  </conditionalFormatting>
  <dataValidations count="1">
    <dataValidation allowBlank="1" showInputMessage="1" showErrorMessage="1" errorTitle="Không xóa dữ liệu" error="Không xóa dữ liệu" prompt="Không xóa dữ liệu" sqref="D61 V11:W56 X3:AK4 W5:AK9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1:AL217"/>
  <sheetViews>
    <sheetView workbookViewId="0">
      <pane ySplit="4" topLeftCell="A5" activePane="bottomLeft" state="frozen"/>
      <selection activeCell="A6" sqref="A6:XFD6"/>
      <selection pane="bottomLeft" activeCell="B2" sqref="B2:G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8.25" style="1" customWidth="1"/>
    <col min="5" max="5" width="10.375" style="1" customWidth="1"/>
    <col min="6" max="6" width="0.875" style="1" hidden="1" customWidth="1"/>
    <col min="7" max="7" width="10.375" style="1" customWidth="1"/>
    <col min="8" max="10" width="4.375" style="1" customWidth="1"/>
    <col min="11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7.6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25" style="1" customWidth="1"/>
    <col min="21" max="21" width="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29" t="s">
        <v>0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</row>
    <row r="2" spans="2:38" ht="27.75" customHeight="1">
      <c r="B2" s="130" t="s">
        <v>1</v>
      </c>
      <c r="C2" s="130"/>
      <c r="D2" s="130"/>
      <c r="E2" s="130"/>
      <c r="F2" s="130"/>
      <c r="G2" s="130"/>
      <c r="H2" s="135" t="s">
        <v>52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8" ht="25.5" customHeight="1">
      <c r="B3" s="131" t="s">
        <v>2</v>
      </c>
      <c r="C3" s="131"/>
      <c r="D3" s="131"/>
      <c r="E3" s="131"/>
      <c r="F3" s="131"/>
      <c r="G3" s="131"/>
      <c r="H3" s="136" t="s">
        <v>59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3" t="s">
        <v>3</v>
      </c>
      <c r="C5" s="133"/>
      <c r="D5" s="134" t="s">
        <v>76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25" t="s">
        <v>77</v>
      </c>
      <c r="Q5" s="125"/>
      <c r="R5" s="125"/>
      <c r="S5" s="125"/>
      <c r="T5" s="125"/>
      <c r="U5" s="125"/>
      <c r="W5" s="137" t="s">
        <v>48</v>
      </c>
      <c r="X5" s="137" t="s">
        <v>9</v>
      </c>
      <c r="Y5" s="137" t="s">
        <v>47</v>
      </c>
      <c r="Z5" s="137" t="s">
        <v>46</v>
      </c>
      <c r="AA5" s="137"/>
      <c r="AB5" s="137"/>
      <c r="AC5" s="137"/>
      <c r="AD5" s="137" t="s">
        <v>45</v>
      </c>
      <c r="AE5" s="137"/>
      <c r="AF5" s="137" t="s">
        <v>43</v>
      </c>
      <c r="AG5" s="137"/>
      <c r="AH5" s="137" t="s">
        <v>44</v>
      </c>
      <c r="AI5" s="137"/>
      <c r="AJ5" s="137" t="s">
        <v>42</v>
      </c>
      <c r="AK5" s="137"/>
      <c r="AL5" s="83"/>
    </row>
    <row r="6" spans="2:38" ht="17.25" customHeight="1">
      <c r="B6" s="132" t="s">
        <v>4</v>
      </c>
      <c r="C6" s="132"/>
      <c r="D6" s="8">
        <v>2</v>
      </c>
      <c r="G6" s="126" t="s">
        <v>660</v>
      </c>
      <c r="H6" s="126"/>
      <c r="I6" s="126"/>
      <c r="J6" s="126"/>
      <c r="K6" s="126"/>
      <c r="L6" s="126"/>
      <c r="M6" s="126"/>
      <c r="N6" s="126"/>
      <c r="O6" s="126"/>
      <c r="P6" s="126" t="s">
        <v>41</v>
      </c>
      <c r="Q6" s="126"/>
      <c r="R6" s="126"/>
      <c r="S6" s="126"/>
      <c r="T6" s="126"/>
      <c r="U6" s="126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83"/>
    </row>
    <row r="8" spans="2:38" ht="44.25" customHeight="1">
      <c r="B8" s="122" t="s">
        <v>5</v>
      </c>
      <c r="C8" s="138" t="s">
        <v>6</v>
      </c>
      <c r="D8" s="140" t="s">
        <v>7</v>
      </c>
      <c r="E8" s="141"/>
      <c r="F8" s="122" t="s">
        <v>8</v>
      </c>
      <c r="G8" s="122" t="s">
        <v>9</v>
      </c>
      <c r="H8" s="144" t="s">
        <v>10</v>
      </c>
      <c r="I8" s="144" t="s">
        <v>11</v>
      </c>
      <c r="J8" s="144" t="s">
        <v>12</v>
      </c>
      <c r="K8" s="144" t="s">
        <v>13</v>
      </c>
      <c r="L8" s="145" t="s">
        <v>14</v>
      </c>
      <c r="M8" s="146" t="s">
        <v>49</v>
      </c>
      <c r="N8" s="147"/>
      <c r="O8" s="145" t="s">
        <v>15</v>
      </c>
      <c r="P8" s="145" t="s">
        <v>16</v>
      </c>
      <c r="Q8" s="122" t="s">
        <v>17</v>
      </c>
      <c r="R8" s="145" t="s">
        <v>18</v>
      </c>
      <c r="S8" s="122" t="s">
        <v>19</v>
      </c>
      <c r="T8" s="122" t="s">
        <v>20</v>
      </c>
      <c r="U8" s="122" t="s">
        <v>60</v>
      </c>
      <c r="W8" s="137"/>
      <c r="X8" s="137"/>
      <c r="Y8" s="13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24"/>
      <c r="C9" s="139"/>
      <c r="D9" s="142"/>
      <c r="E9" s="143"/>
      <c r="F9" s="124"/>
      <c r="G9" s="124"/>
      <c r="H9" s="144"/>
      <c r="I9" s="144"/>
      <c r="J9" s="144"/>
      <c r="K9" s="144"/>
      <c r="L9" s="145"/>
      <c r="M9" s="79" t="s">
        <v>50</v>
      </c>
      <c r="N9" s="79" t="s">
        <v>51</v>
      </c>
      <c r="O9" s="145"/>
      <c r="P9" s="145"/>
      <c r="Q9" s="123"/>
      <c r="R9" s="145"/>
      <c r="S9" s="124"/>
      <c r="T9" s="123"/>
      <c r="U9" s="123"/>
      <c r="V9" s="90"/>
      <c r="W9" s="67" t="str">
        <f>+D5</f>
        <v>Tin học cơ sở 1</v>
      </c>
      <c r="X9" s="68" t="str">
        <f>+P5</f>
        <v>Mã HP: INT1154</v>
      </c>
      <c r="Y9" s="69">
        <f>+$AH$9+$AJ$9+$AF$9</f>
        <v>179</v>
      </c>
      <c r="Z9" s="63">
        <f>COUNTIF($S$10:$S$249,"Khiển trách")</f>
        <v>0</v>
      </c>
      <c r="AA9" s="63">
        <f>COUNTIF($S$10:$S$249,"Cảnh cáo")</f>
        <v>0</v>
      </c>
      <c r="AB9" s="63">
        <f>COUNTIF($S$10:$S$249,"Đình chỉ thi")</f>
        <v>0</v>
      </c>
      <c r="AC9" s="70">
        <f>+($Z$9+$AA$9+$AB$9)/$Y$9*100%</f>
        <v>0</v>
      </c>
      <c r="AD9" s="63">
        <f>SUM(COUNTIF($S$10:$S$247,"Vắng"),COUNTIF($S$10:$S$247,"Vắng có phép"))</f>
        <v>0</v>
      </c>
      <c r="AE9" s="71">
        <f>+$AD$9/$Y$9</f>
        <v>0</v>
      </c>
      <c r="AF9" s="72">
        <f>COUNTIF($V$10:$V$247,"Thi lại")</f>
        <v>0</v>
      </c>
      <c r="AG9" s="71">
        <f>+$AF$9/$Y$9</f>
        <v>0</v>
      </c>
      <c r="AH9" s="72">
        <f>COUNTIF($V$10:$V$248,"Học lại")</f>
        <v>179</v>
      </c>
      <c r="AI9" s="71">
        <f>+$AH$9/$Y$9</f>
        <v>1</v>
      </c>
      <c r="AJ9" s="63">
        <f>COUNTIF($V$11:$V$248,"Đạt")</f>
        <v>0</v>
      </c>
      <c r="AK9" s="70">
        <f>+$AJ$9/$Y$9</f>
        <v>0</v>
      </c>
      <c r="AL9" s="82"/>
    </row>
    <row r="10" spans="2:38" ht="14.25" customHeight="1">
      <c r="B10" s="146" t="s">
        <v>26</v>
      </c>
      <c r="C10" s="151"/>
      <c r="D10" s="151"/>
      <c r="E10" s="151"/>
      <c r="F10" s="151"/>
      <c r="G10" s="147"/>
      <c r="H10" s="10">
        <v>10</v>
      </c>
      <c r="I10" s="10">
        <v>10</v>
      </c>
      <c r="J10" s="11">
        <v>10</v>
      </c>
      <c r="K10" s="10"/>
      <c r="L10" s="12"/>
      <c r="M10" s="13"/>
      <c r="N10" s="13"/>
      <c r="O10" s="13"/>
      <c r="P10" s="60">
        <f>100-(H10+I10+J10+K10)</f>
        <v>70</v>
      </c>
      <c r="Q10" s="124"/>
      <c r="R10" s="14"/>
      <c r="S10" s="14"/>
      <c r="T10" s="124"/>
      <c r="U10" s="12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27" t="s">
        <v>63</v>
      </c>
      <c r="D11" s="28" t="s">
        <v>64</v>
      </c>
      <c r="E11" s="29" t="s">
        <v>65</v>
      </c>
      <c r="F11" s="30" t="s">
        <v>73</v>
      </c>
      <c r="G11" s="101" t="s">
        <v>66</v>
      </c>
      <c r="H11" s="31">
        <v>10</v>
      </c>
      <c r="I11" s="31">
        <v>8.5</v>
      </c>
      <c r="J11" s="31">
        <v>6</v>
      </c>
      <c r="K11" s="31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2.5</v>
      </c>
      <c r="R11" s="24" t="str">
        <f t="shared" ref="R11:R42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2" si="2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 t="shared" ref="T11:T42" si="3">+IF(OR($H11=0,$I11=0,$J11=0,$K11=0),"Không đủ ĐKDT","")</f>
        <v/>
      </c>
      <c r="U11" s="92">
        <v>1</v>
      </c>
      <c r="V11" s="91" t="str">
        <f t="shared" ref="V11:V42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67</v>
      </c>
      <c r="D12" s="28" t="s">
        <v>68</v>
      </c>
      <c r="E12" s="29" t="s">
        <v>69</v>
      </c>
      <c r="F12" s="30" t="s">
        <v>74</v>
      </c>
      <c r="G12" s="101" t="s">
        <v>66</v>
      </c>
      <c r="H12" s="31">
        <v>10</v>
      </c>
      <c r="I12" s="31">
        <v>8.5</v>
      </c>
      <c r="J12" s="31">
        <v>6</v>
      </c>
      <c r="K12" s="31" t="s">
        <v>27</v>
      </c>
      <c r="L12" s="32"/>
      <c r="M12" s="32"/>
      <c r="N12" s="32"/>
      <c r="O12" s="32"/>
      <c r="P12" s="33"/>
      <c r="Q12" s="34">
        <f t="shared" si="0"/>
        <v>2.5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93">
        <v>1</v>
      </c>
      <c r="V12" s="91" t="str">
        <f t="shared" si="4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70</v>
      </c>
      <c r="D13" s="28" t="s">
        <v>71</v>
      </c>
      <c r="E13" s="29" t="s">
        <v>72</v>
      </c>
      <c r="F13" s="30" t="s">
        <v>75</v>
      </c>
      <c r="G13" s="101" t="s">
        <v>66</v>
      </c>
      <c r="H13" s="31">
        <v>9</v>
      </c>
      <c r="I13" s="31">
        <v>5</v>
      </c>
      <c r="J13" s="31">
        <v>6</v>
      </c>
      <c r="K13" s="31" t="s">
        <v>27</v>
      </c>
      <c r="L13" s="38"/>
      <c r="M13" s="38"/>
      <c r="N13" s="38"/>
      <c r="O13" s="38"/>
      <c r="P13" s="33"/>
      <c r="Q13" s="34">
        <f t="shared" si="0"/>
        <v>2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93">
        <v>1</v>
      </c>
      <c r="V13" s="91" t="str">
        <f t="shared" si="4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78</v>
      </c>
      <c r="D14" s="28" t="s">
        <v>79</v>
      </c>
      <c r="E14" s="29" t="s">
        <v>80</v>
      </c>
      <c r="F14" s="30" t="s">
        <v>81</v>
      </c>
      <c r="G14" s="101" t="s">
        <v>82</v>
      </c>
      <c r="H14" s="31">
        <v>9</v>
      </c>
      <c r="I14" s="31">
        <v>7</v>
      </c>
      <c r="J14" s="31">
        <v>8</v>
      </c>
      <c r="K14" s="31" t="s">
        <v>27</v>
      </c>
      <c r="L14" s="38"/>
      <c r="M14" s="38"/>
      <c r="N14" s="38"/>
      <c r="O14" s="38"/>
      <c r="P14" s="33"/>
      <c r="Q14" s="34">
        <f t="shared" si="0"/>
        <v>2.4</v>
      </c>
      <c r="R14" s="35" t="str">
        <f t="shared" si="1"/>
        <v>F</v>
      </c>
      <c r="S14" s="36" t="str">
        <f t="shared" si="2"/>
        <v>Kém</v>
      </c>
      <c r="T14" s="37" t="str">
        <f t="shared" si="3"/>
        <v/>
      </c>
      <c r="U14" s="93">
        <v>2</v>
      </c>
      <c r="V14" s="91" t="str">
        <f t="shared" si="4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83</v>
      </c>
      <c r="D15" s="28" t="s">
        <v>84</v>
      </c>
      <c r="E15" s="29" t="s">
        <v>85</v>
      </c>
      <c r="F15" s="30" t="s">
        <v>86</v>
      </c>
      <c r="G15" s="101" t="s">
        <v>82</v>
      </c>
      <c r="H15" s="31">
        <v>9</v>
      </c>
      <c r="I15" s="31">
        <v>5</v>
      </c>
      <c r="J15" s="31">
        <v>5</v>
      </c>
      <c r="K15" s="31" t="s">
        <v>27</v>
      </c>
      <c r="L15" s="38"/>
      <c r="M15" s="38"/>
      <c r="N15" s="38"/>
      <c r="O15" s="38"/>
      <c r="P15" s="33"/>
      <c r="Q15" s="34">
        <f t="shared" si="0"/>
        <v>1.9</v>
      </c>
      <c r="R15" s="35" t="str">
        <f t="shared" si="1"/>
        <v>F</v>
      </c>
      <c r="S15" s="36" t="str">
        <f t="shared" si="2"/>
        <v>Kém</v>
      </c>
      <c r="T15" s="37" t="str">
        <f t="shared" si="3"/>
        <v/>
      </c>
      <c r="U15" s="93">
        <v>2</v>
      </c>
      <c r="V15" s="91" t="str">
        <f t="shared" si="4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87</v>
      </c>
      <c r="D16" s="28" t="s">
        <v>88</v>
      </c>
      <c r="E16" s="29" t="s">
        <v>89</v>
      </c>
      <c r="F16" s="30" t="s">
        <v>90</v>
      </c>
      <c r="G16" s="101" t="s">
        <v>82</v>
      </c>
      <c r="H16" s="31">
        <v>8</v>
      </c>
      <c r="I16" s="31">
        <v>6</v>
      </c>
      <c r="J16" s="31">
        <v>6</v>
      </c>
      <c r="K16" s="31" t="s">
        <v>27</v>
      </c>
      <c r="L16" s="38"/>
      <c r="M16" s="38"/>
      <c r="N16" s="38"/>
      <c r="O16" s="38"/>
      <c r="P16" s="33"/>
      <c r="Q16" s="34">
        <f t="shared" si="0"/>
        <v>2</v>
      </c>
      <c r="R16" s="35" t="str">
        <f t="shared" si="1"/>
        <v>F</v>
      </c>
      <c r="S16" s="36" t="str">
        <f t="shared" si="2"/>
        <v>Kém</v>
      </c>
      <c r="T16" s="37" t="str">
        <f t="shared" si="3"/>
        <v/>
      </c>
      <c r="U16" s="93">
        <v>2</v>
      </c>
      <c r="V16" s="91" t="str">
        <f t="shared" si="4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91</v>
      </c>
      <c r="D17" s="28" t="s">
        <v>92</v>
      </c>
      <c r="E17" s="29" t="s">
        <v>93</v>
      </c>
      <c r="F17" s="30" t="s">
        <v>94</v>
      </c>
      <c r="G17" s="101" t="s">
        <v>82</v>
      </c>
      <c r="H17" s="31">
        <v>9</v>
      </c>
      <c r="I17" s="31">
        <v>5</v>
      </c>
      <c r="J17" s="31">
        <v>6</v>
      </c>
      <c r="K17" s="31" t="s">
        <v>27</v>
      </c>
      <c r="L17" s="38"/>
      <c r="M17" s="38"/>
      <c r="N17" s="38"/>
      <c r="O17" s="38"/>
      <c r="P17" s="33"/>
      <c r="Q17" s="34">
        <f t="shared" si="0"/>
        <v>2</v>
      </c>
      <c r="R17" s="35" t="str">
        <f t="shared" si="1"/>
        <v>F</v>
      </c>
      <c r="S17" s="36" t="str">
        <f t="shared" si="2"/>
        <v>Kém</v>
      </c>
      <c r="T17" s="37" t="str">
        <f t="shared" si="3"/>
        <v/>
      </c>
      <c r="U17" s="93">
        <v>2</v>
      </c>
      <c r="V17" s="91" t="str">
        <f t="shared" si="4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95</v>
      </c>
      <c r="D18" s="28" t="s">
        <v>96</v>
      </c>
      <c r="E18" s="29" t="s">
        <v>97</v>
      </c>
      <c r="F18" s="30" t="s">
        <v>98</v>
      </c>
      <c r="G18" s="101" t="s">
        <v>82</v>
      </c>
      <c r="H18" s="31">
        <v>8</v>
      </c>
      <c r="I18" s="31">
        <v>5</v>
      </c>
      <c r="J18" s="31">
        <v>8</v>
      </c>
      <c r="K18" s="31" t="s">
        <v>27</v>
      </c>
      <c r="L18" s="38"/>
      <c r="M18" s="38"/>
      <c r="N18" s="38"/>
      <c r="O18" s="38"/>
      <c r="P18" s="33"/>
      <c r="Q18" s="34">
        <f t="shared" si="0"/>
        <v>2.1</v>
      </c>
      <c r="R18" s="35" t="str">
        <f t="shared" si="1"/>
        <v>F</v>
      </c>
      <c r="S18" s="36" t="str">
        <f t="shared" si="2"/>
        <v>Kém</v>
      </c>
      <c r="T18" s="37" t="str">
        <f t="shared" si="3"/>
        <v/>
      </c>
      <c r="U18" s="93">
        <v>2</v>
      </c>
      <c r="V18" s="91" t="str">
        <f t="shared" si="4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103</v>
      </c>
      <c r="D19" s="28" t="s">
        <v>104</v>
      </c>
      <c r="E19" s="29" t="s">
        <v>105</v>
      </c>
      <c r="F19" s="30" t="s">
        <v>106</v>
      </c>
      <c r="G19" s="101" t="s">
        <v>82</v>
      </c>
      <c r="H19" s="31">
        <v>9</v>
      </c>
      <c r="I19" s="31">
        <v>5</v>
      </c>
      <c r="J19" s="31">
        <v>5</v>
      </c>
      <c r="K19" s="31" t="s">
        <v>27</v>
      </c>
      <c r="L19" s="38"/>
      <c r="M19" s="38"/>
      <c r="N19" s="38"/>
      <c r="O19" s="38"/>
      <c r="P19" s="33"/>
      <c r="Q19" s="34">
        <f t="shared" si="0"/>
        <v>1.9</v>
      </c>
      <c r="R19" s="35" t="str">
        <f t="shared" si="1"/>
        <v>F</v>
      </c>
      <c r="S19" s="36" t="str">
        <f t="shared" si="2"/>
        <v>Kém</v>
      </c>
      <c r="T19" s="37" t="str">
        <f t="shared" si="3"/>
        <v/>
      </c>
      <c r="U19" s="93">
        <v>2</v>
      </c>
      <c r="V19" s="91" t="str">
        <f t="shared" si="4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99</v>
      </c>
      <c r="D20" s="28" t="s">
        <v>100</v>
      </c>
      <c r="E20" s="29" t="s">
        <v>101</v>
      </c>
      <c r="F20" s="30" t="s">
        <v>102</v>
      </c>
      <c r="G20" s="101" t="s">
        <v>82</v>
      </c>
      <c r="H20" s="31">
        <v>9</v>
      </c>
      <c r="I20" s="31">
        <v>9</v>
      </c>
      <c r="J20" s="31">
        <v>6</v>
      </c>
      <c r="K20" s="31" t="s">
        <v>27</v>
      </c>
      <c r="L20" s="38"/>
      <c r="M20" s="38"/>
      <c r="N20" s="38"/>
      <c r="O20" s="38"/>
      <c r="P20" s="33"/>
      <c r="Q20" s="34">
        <f t="shared" si="0"/>
        <v>2.4</v>
      </c>
      <c r="R20" s="35" t="str">
        <f t="shared" si="1"/>
        <v>F</v>
      </c>
      <c r="S20" s="36" t="str">
        <f t="shared" si="2"/>
        <v>Kém</v>
      </c>
      <c r="T20" s="37" t="str">
        <f t="shared" si="3"/>
        <v/>
      </c>
      <c r="U20" s="93">
        <v>2</v>
      </c>
      <c r="V20" s="91" t="str">
        <f t="shared" si="4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107</v>
      </c>
      <c r="D21" s="28" t="s">
        <v>108</v>
      </c>
      <c r="E21" s="29" t="s">
        <v>109</v>
      </c>
      <c r="F21" s="30" t="s">
        <v>110</v>
      </c>
      <c r="G21" s="101" t="s">
        <v>111</v>
      </c>
      <c r="H21" s="31">
        <v>9</v>
      </c>
      <c r="I21" s="31">
        <v>5</v>
      </c>
      <c r="J21" s="31">
        <v>4</v>
      </c>
      <c r="K21" s="31" t="s">
        <v>27</v>
      </c>
      <c r="L21" s="38"/>
      <c r="M21" s="38"/>
      <c r="N21" s="38"/>
      <c r="O21" s="38"/>
      <c r="P21" s="33"/>
      <c r="Q21" s="34">
        <f t="shared" si="0"/>
        <v>1.8</v>
      </c>
      <c r="R21" s="35" t="str">
        <f t="shared" si="1"/>
        <v>F</v>
      </c>
      <c r="S21" s="36" t="str">
        <f t="shared" si="2"/>
        <v>Kém</v>
      </c>
      <c r="T21" s="37" t="str">
        <f t="shared" si="3"/>
        <v/>
      </c>
      <c r="U21" s="93">
        <v>2</v>
      </c>
      <c r="V21" s="91" t="str">
        <f t="shared" si="4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112</v>
      </c>
      <c r="D22" s="28" t="s">
        <v>100</v>
      </c>
      <c r="E22" s="29" t="s">
        <v>113</v>
      </c>
      <c r="F22" s="30" t="s">
        <v>114</v>
      </c>
      <c r="G22" s="101" t="s">
        <v>111</v>
      </c>
      <c r="H22" s="31">
        <v>7</v>
      </c>
      <c r="I22" s="31">
        <v>8</v>
      </c>
      <c r="J22" s="31">
        <v>6</v>
      </c>
      <c r="K22" s="31" t="s">
        <v>27</v>
      </c>
      <c r="L22" s="38"/>
      <c r="M22" s="38"/>
      <c r="N22" s="38"/>
      <c r="O22" s="38"/>
      <c r="P22" s="33"/>
      <c r="Q22" s="34">
        <f t="shared" si="0"/>
        <v>2.1</v>
      </c>
      <c r="R22" s="35" t="str">
        <f t="shared" si="1"/>
        <v>F</v>
      </c>
      <c r="S22" s="36" t="str">
        <f t="shared" si="2"/>
        <v>Kém</v>
      </c>
      <c r="T22" s="37" t="str">
        <f t="shared" si="3"/>
        <v/>
      </c>
      <c r="U22" s="93">
        <v>2</v>
      </c>
      <c r="V22" s="91" t="str">
        <f t="shared" si="4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115</v>
      </c>
      <c r="D23" s="28" t="s">
        <v>116</v>
      </c>
      <c r="E23" s="29" t="s">
        <v>93</v>
      </c>
      <c r="F23" s="30" t="s">
        <v>117</v>
      </c>
      <c r="G23" s="101" t="s">
        <v>111</v>
      </c>
      <c r="H23" s="31">
        <v>8</v>
      </c>
      <c r="I23" s="31">
        <v>5</v>
      </c>
      <c r="J23" s="31">
        <v>5</v>
      </c>
      <c r="K23" s="31" t="s">
        <v>27</v>
      </c>
      <c r="L23" s="38"/>
      <c r="M23" s="38"/>
      <c r="N23" s="38"/>
      <c r="O23" s="38"/>
      <c r="P23" s="33"/>
      <c r="Q23" s="34">
        <f t="shared" si="0"/>
        <v>1.8</v>
      </c>
      <c r="R23" s="35" t="str">
        <f t="shared" si="1"/>
        <v>F</v>
      </c>
      <c r="S23" s="36" t="str">
        <f t="shared" si="2"/>
        <v>Kém</v>
      </c>
      <c r="T23" s="37" t="str">
        <f t="shared" si="3"/>
        <v/>
      </c>
      <c r="U23" s="93">
        <v>2</v>
      </c>
      <c r="V23" s="91" t="str">
        <f t="shared" si="4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118</v>
      </c>
      <c r="D24" s="28" t="s">
        <v>119</v>
      </c>
      <c r="E24" s="29" t="s">
        <v>120</v>
      </c>
      <c r="F24" s="30" t="s">
        <v>121</v>
      </c>
      <c r="G24" s="101" t="s">
        <v>111</v>
      </c>
      <c r="H24" s="31">
        <v>10</v>
      </c>
      <c r="I24" s="31">
        <v>5</v>
      </c>
      <c r="J24" s="31">
        <v>5</v>
      </c>
      <c r="K24" s="31" t="s">
        <v>27</v>
      </c>
      <c r="L24" s="38"/>
      <c r="M24" s="38"/>
      <c r="N24" s="38"/>
      <c r="O24" s="38"/>
      <c r="P24" s="33"/>
      <c r="Q24" s="34">
        <f t="shared" si="0"/>
        <v>2</v>
      </c>
      <c r="R24" s="35" t="str">
        <f t="shared" si="1"/>
        <v>F</v>
      </c>
      <c r="S24" s="36" t="str">
        <f t="shared" si="2"/>
        <v>Kém</v>
      </c>
      <c r="T24" s="37" t="str">
        <f t="shared" si="3"/>
        <v/>
      </c>
      <c r="U24" s="93">
        <v>2</v>
      </c>
      <c r="V24" s="91" t="str">
        <f t="shared" si="4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122</v>
      </c>
      <c r="D25" s="28" t="s">
        <v>123</v>
      </c>
      <c r="E25" s="29" t="s">
        <v>124</v>
      </c>
      <c r="F25" s="30" t="s">
        <v>125</v>
      </c>
      <c r="G25" s="101" t="s">
        <v>111</v>
      </c>
      <c r="H25" s="31">
        <v>8</v>
      </c>
      <c r="I25" s="31">
        <v>9</v>
      </c>
      <c r="J25" s="31">
        <v>5</v>
      </c>
      <c r="K25" s="31" t="s">
        <v>27</v>
      </c>
      <c r="L25" s="38"/>
      <c r="M25" s="38"/>
      <c r="N25" s="38"/>
      <c r="O25" s="38"/>
      <c r="P25" s="33"/>
      <c r="Q25" s="34">
        <f t="shared" si="0"/>
        <v>2.2000000000000002</v>
      </c>
      <c r="R25" s="35" t="str">
        <f t="shared" si="1"/>
        <v>F</v>
      </c>
      <c r="S25" s="36" t="str">
        <f t="shared" si="2"/>
        <v>Kém</v>
      </c>
      <c r="T25" s="37" t="str">
        <f t="shared" si="3"/>
        <v/>
      </c>
      <c r="U25" s="93">
        <v>2</v>
      </c>
      <c r="V25" s="91" t="str">
        <f t="shared" si="4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126</v>
      </c>
      <c r="D26" s="28" t="s">
        <v>100</v>
      </c>
      <c r="E26" s="29" t="s">
        <v>127</v>
      </c>
      <c r="F26" s="30" t="s">
        <v>128</v>
      </c>
      <c r="G26" s="101" t="s">
        <v>111</v>
      </c>
      <c r="H26" s="31">
        <v>8</v>
      </c>
      <c r="I26" s="31">
        <v>5</v>
      </c>
      <c r="J26" s="31">
        <v>5</v>
      </c>
      <c r="K26" s="31" t="s">
        <v>27</v>
      </c>
      <c r="L26" s="38"/>
      <c r="M26" s="38"/>
      <c r="N26" s="38"/>
      <c r="O26" s="38"/>
      <c r="P26" s="33"/>
      <c r="Q26" s="34">
        <f t="shared" si="0"/>
        <v>1.8</v>
      </c>
      <c r="R26" s="35" t="str">
        <f t="shared" si="1"/>
        <v>F</v>
      </c>
      <c r="S26" s="36" t="str">
        <f t="shared" si="2"/>
        <v>Kém</v>
      </c>
      <c r="T26" s="37" t="str">
        <f t="shared" si="3"/>
        <v/>
      </c>
      <c r="U26" s="93">
        <v>2</v>
      </c>
      <c r="V26" s="91" t="str">
        <f t="shared" si="4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129</v>
      </c>
      <c r="D27" s="28" t="s">
        <v>130</v>
      </c>
      <c r="E27" s="29" t="s">
        <v>80</v>
      </c>
      <c r="F27" s="30" t="s">
        <v>131</v>
      </c>
      <c r="G27" s="101" t="s">
        <v>132</v>
      </c>
      <c r="H27" s="31">
        <v>10</v>
      </c>
      <c r="I27" s="31">
        <v>7</v>
      </c>
      <c r="J27" s="31">
        <v>8</v>
      </c>
      <c r="K27" s="31" t="s">
        <v>27</v>
      </c>
      <c r="L27" s="38"/>
      <c r="M27" s="38"/>
      <c r="N27" s="38"/>
      <c r="O27" s="38"/>
      <c r="P27" s="33"/>
      <c r="Q27" s="34">
        <f t="shared" si="0"/>
        <v>2.5</v>
      </c>
      <c r="R27" s="35" t="str">
        <f t="shared" si="1"/>
        <v>F</v>
      </c>
      <c r="S27" s="36" t="str">
        <f t="shared" si="2"/>
        <v>Kém</v>
      </c>
      <c r="T27" s="37" t="str">
        <f t="shared" si="3"/>
        <v/>
      </c>
      <c r="U27" s="93">
        <v>3</v>
      </c>
      <c r="V27" s="91" t="str">
        <f t="shared" si="4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133</v>
      </c>
      <c r="D28" s="28" t="s">
        <v>134</v>
      </c>
      <c r="E28" s="29" t="s">
        <v>135</v>
      </c>
      <c r="F28" s="30" t="s">
        <v>136</v>
      </c>
      <c r="G28" s="101" t="s">
        <v>132</v>
      </c>
      <c r="H28" s="31">
        <v>10</v>
      </c>
      <c r="I28" s="31">
        <v>7</v>
      </c>
      <c r="J28" s="31">
        <v>7</v>
      </c>
      <c r="K28" s="31" t="s">
        <v>27</v>
      </c>
      <c r="L28" s="38"/>
      <c r="M28" s="38"/>
      <c r="N28" s="38"/>
      <c r="O28" s="38"/>
      <c r="P28" s="33"/>
      <c r="Q28" s="34">
        <f t="shared" si="0"/>
        <v>2.4</v>
      </c>
      <c r="R28" s="35" t="str">
        <f t="shared" si="1"/>
        <v>F</v>
      </c>
      <c r="S28" s="36" t="str">
        <f t="shared" si="2"/>
        <v>Kém</v>
      </c>
      <c r="T28" s="37" t="str">
        <f t="shared" si="3"/>
        <v/>
      </c>
      <c r="U28" s="93">
        <v>3</v>
      </c>
      <c r="V28" s="91" t="str">
        <f t="shared" si="4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137</v>
      </c>
      <c r="D29" s="28" t="s">
        <v>138</v>
      </c>
      <c r="E29" s="29" t="s">
        <v>139</v>
      </c>
      <c r="F29" s="30" t="s">
        <v>140</v>
      </c>
      <c r="G29" s="101" t="s">
        <v>132</v>
      </c>
      <c r="H29" s="31">
        <v>10</v>
      </c>
      <c r="I29" s="31">
        <v>8</v>
      </c>
      <c r="J29" s="31">
        <v>7</v>
      </c>
      <c r="K29" s="31" t="s">
        <v>27</v>
      </c>
      <c r="L29" s="38"/>
      <c r="M29" s="38"/>
      <c r="N29" s="38"/>
      <c r="O29" s="38"/>
      <c r="P29" s="33"/>
      <c r="Q29" s="34">
        <f t="shared" si="0"/>
        <v>2.5</v>
      </c>
      <c r="R29" s="35" t="str">
        <f t="shared" si="1"/>
        <v>F</v>
      </c>
      <c r="S29" s="36" t="str">
        <f t="shared" si="2"/>
        <v>Kém</v>
      </c>
      <c r="T29" s="37" t="str">
        <f t="shared" si="3"/>
        <v/>
      </c>
      <c r="U29" s="93">
        <v>3</v>
      </c>
      <c r="V29" s="91" t="str">
        <f t="shared" si="4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141</v>
      </c>
      <c r="D30" s="28" t="s">
        <v>142</v>
      </c>
      <c r="E30" s="29" t="s">
        <v>143</v>
      </c>
      <c r="F30" s="30" t="s">
        <v>144</v>
      </c>
      <c r="G30" s="101" t="s">
        <v>132</v>
      </c>
      <c r="H30" s="31">
        <v>10</v>
      </c>
      <c r="I30" s="31">
        <v>7</v>
      </c>
      <c r="J30" s="31">
        <v>7</v>
      </c>
      <c r="K30" s="31" t="s">
        <v>27</v>
      </c>
      <c r="L30" s="38"/>
      <c r="M30" s="38"/>
      <c r="N30" s="38"/>
      <c r="O30" s="38"/>
      <c r="P30" s="33"/>
      <c r="Q30" s="34">
        <f t="shared" si="0"/>
        <v>2.4</v>
      </c>
      <c r="R30" s="35" t="str">
        <f t="shared" si="1"/>
        <v>F</v>
      </c>
      <c r="S30" s="36" t="str">
        <f t="shared" si="2"/>
        <v>Kém</v>
      </c>
      <c r="T30" s="37" t="str">
        <f t="shared" si="3"/>
        <v/>
      </c>
      <c r="U30" s="93">
        <v>3</v>
      </c>
      <c r="V30" s="91" t="str">
        <f t="shared" si="4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101" t="s">
        <v>132</v>
      </c>
      <c r="H31" s="31">
        <v>10</v>
      </c>
      <c r="I31" s="31">
        <v>6.5</v>
      </c>
      <c r="J31" s="31">
        <v>7</v>
      </c>
      <c r="K31" s="31" t="s">
        <v>27</v>
      </c>
      <c r="L31" s="38"/>
      <c r="M31" s="38"/>
      <c r="N31" s="38"/>
      <c r="O31" s="38"/>
      <c r="P31" s="33"/>
      <c r="Q31" s="34">
        <f t="shared" si="0"/>
        <v>2.4</v>
      </c>
      <c r="R31" s="35" t="str">
        <f t="shared" si="1"/>
        <v>F</v>
      </c>
      <c r="S31" s="36" t="str">
        <f t="shared" si="2"/>
        <v>Kém</v>
      </c>
      <c r="T31" s="37" t="str">
        <f t="shared" si="3"/>
        <v/>
      </c>
      <c r="U31" s="93">
        <v>3</v>
      </c>
      <c r="V31" s="91" t="str">
        <f t="shared" si="4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149</v>
      </c>
      <c r="D32" s="28" t="s">
        <v>150</v>
      </c>
      <c r="E32" s="29" t="s">
        <v>151</v>
      </c>
      <c r="F32" s="30" t="s">
        <v>152</v>
      </c>
      <c r="G32" s="101" t="s">
        <v>132</v>
      </c>
      <c r="H32" s="31">
        <v>10</v>
      </c>
      <c r="I32" s="31">
        <v>6</v>
      </c>
      <c r="J32" s="31">
        <v>7</v>
      </c>
      <c r="K32" s="31" t="s">
        <v>27</v>
      </c>
      <c r="L32" s="38"/>
      <c r="M32" s="38"/>
      <c r="N32" s="38"/>
      <c r="O32" s="38"/>
      <c r="P32" s="33"/>
      <c r="Q32" s="34">
        <f t="shared" si="0"/>
        <v>2.2999999999999998</v>
      </c>
      <c r="R32" s="35" t="str">
        <f t="shared" si="1"/>
        <v>F</v>
      </c>
      <c r="S32" s="36" t="str">
        <f t="shared" si="2"/>
        <v>Kém</v>
      </c>
      <c r="T32" s="37" t="str">
        <f t="shared" si="3"/>
        <v/>
      </c>
      <c r="U32" s="93">
        <v>3</v>
      </c>
      <c r="V32" s="91" t="str">
        <f t="shared" si="4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153</v>
      </c>
      <c r="D33" s="28" t="s">
        <v>154</v>
      </c>
      <c r="E33" s="29" t="s">
        <v>155</v>
      </c>
      <c r="F33" s="30" t="s">
        <v>156</v>
      </c>
      <c r="G33" s="101" t="s">
        <v>132</v>
      </c>
      <c r="H33" s="31">
        <v>10</v>
      </c>
      <c r="I33" s="31">
        <v>7</v>
      </c>
      <c r="J33" s="31">
        <v>8</v>
      </c>
      <c r="K33" s="31" t="s">
        <v>27</v>
      </c>
      <c r="L33" s="38"/>
      <c r="M33" s="38"/>
      <c r="N33" s="38"/>
      <c r="O33" s="38"/>
      <c r="P33" s="33"/>
      <c r="Q33" s="34">
        <f t="shared" si="0"/>
        <v>2.5</v>
      </c>
      <c r="R33" s="35" t="str">
        <f t="shared" si="1"/>
        <v>F</v>
      </c>
      <c r="S33" s="36" t="str">
        <f t="shared" si="2"/>
        <v>Kém</v>
      </c>
      <c r="T33" s="37" t="str">
        <f t="shared" si="3"/>
        <v/>
      </c>
      <c r="U33" s="93">
        <v>3</v>
      </c>
      <c r="V33" s="91" t="str">
        <f t="shared" si="4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157</v>
      </c>
      <c r="D34" s="28" t="s">
        <v>158</v>
      </c>
      <c r="E34" s="29" t="s">
        <v>159</v>
      </c>
      <c r="F34" s="30" t="s">
        <v>160</v>
      </c>
      <c r="G34" s="101" t="s">
        <v>132</v>
      </c>
      <c r="H34" s="31">
        <v>10</v>
      </c>
      <c r="I34" s="31">
        <v>6.5</v>
      </c>
      <c r="J34" s="31">
        <v>7</v>
      </c>
      <c r="K34" s="31" t="s">
        <v>27</v>
      </c>
      <c r="L34" s="38"/>
      <c r="M34" s="38"/>
      <c r="N34" s="38"/>
      <c r="O34" s="38"/>
      <c r="P34" s="33"/>
      <c r="Q34" s="34">
        <f t="shared" si="0"/>
        <v>2.4</v>
      </c>
      <c r="R34" s="35" t="str">
        <f t="shared" si="1"/>
        <v>F</v>
      </c>
      <c r="S34" s="36" t="str">
        <f t="shared" si="2"/>
        <v>Kém</v>
      </c>
      <c r="T34" s="37" t="str">
        <f t="shared" si="3"/>
        <v/>
      </c>
      <c r="U34" s="93">
        <v>3</v>
      </c>
      <c r="V34" s="91" t="str">
        <f t="shared" si="4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161</v>
      </c>
      <c r="D35" s="28" t="s">
        <v>162</v>
      </c>
      <c r="E35" s="29" t="s">
        <v>163</v>
      </c>
      <c r="F35" s="30" t="s">
        <v>164</v>
      </c>
      <c r="G35" s="101" t="s">
        <v>132</v>
      </c>
      <c r="H35" s="31">
        <v>10</v>
      </c>
      <c r="I35" s="31">
        <v>6.5</v>
      </c>
      <c r="J35" s="31">
        <v>7</v>
      </c>
      <c r="K35" s="31" t="s">
        <v>27</v>
      </c>
      <c r="L35" s="38"/>
      <c r="M35" s="38"/>
      <c r="N35" s="38"/>
      <c r="O35" s="38"/>
      <c r="P35" s="33"/>
      <c r="Q35" s="34">
        <f t="shared" si="0"/>
        <v>2.4</v>
      </c>
      <c r="R35" s="35" t="str">
        <f t="shared" si="1"/>
        <v>F</v>
      </c>
      <c r="S35" s="36" t="str">
        <f t="shared" si="2"/>
        <v>Kém</v>
      </c>
      <c r="T35" s="37" t="str">
        <f t="shared" si="3"/>
        <v/>
      </c>
      <c r="U35" s="93">
        <v>3</v>
      </c>
      <c r="V35" s="91" t="str">
        <f t="shared" si="4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101" t="s">
        <v>132</v>
      </c>
      <c r="H36" s="31">
        <v>10</v>
      </c>
      <c r="I36" s="31">
        <v>4.5</v>
      </c>
      <c r="J36" s="31">
        <v>8</v>
      </c>
      <c r="K36" s="31" t="s">
        <v>27</v>
      </c>
      <c r="L36" s="38"/>
      <c r="M36" s="38"/>
      <c r="N36" s="38"/>
      <c r="O36" s="38"/>
      <c r="P36" s="33"/>
      <c r="Q36" s="34">
        <f t="shared" si="0"/>
        <v>2.2999999999999998</v>
      </c>
      <c r="R36" s="35" t="str">
        <f t="shared" si="1"/>
        <v>F</v>
      </c>
      <c r="S36" s="36" t="str">
        <f t="shared" si="2"/>
        <v>Kém</v>
      </c>
      <c r="T36" s="37" t="str">
        <f t="shared" si="3"/>
        <v/>
      </c>
      <c r="U36" s="93">
        <v>3</v>
      </c>
      <c r="V36" s="91" t="str">
        <f t="shared" si="4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169</v>
      </c>
      <c r="D37" s="28" t="s">
        <v>170</v>
      </c>
      <c r="E37" s="29" t="s">
        <v>171</v>
      </c>
      <c r="F37" s="30" t="s">
        <v>172</v>
      </c>
      <c r="G37" s="101" t="s">
        <v>132</v>
      </c>
      <c r="H37" s="31">
        <v>9</v>
      </c>
      <c r="I37" s="31">
        <v>8.5</v>
      </c>
      <c r="J37" s="31">
        <v>7</v>
      </c>
      <c r="K37" s="31" t="s">
        <v>27</v>
      </c>
      <c r="L37" s="38"/>
      <c r="M37" s="38"/>
      <c r="N37" s="38"/>
      <c r="O37" s="38"/>
      <c r="P37" s="33"/>
      <c r="Q37" s="34">
        <f t="shared" si="0"/>
        <v>2.5</v>
      </c>
      <c r="R37" s="35" t="str">
        <f t="shared" si="1"/>
        <v>F</v>
      </c>
      <c r="S37" s="36" t="str">
        <f t="shared" si="2"/>
        <v>Kém</v>
      </c>
      <c r="T37" s="37" t="str">
        <f t="shared" si="3"/>
        <v/>
      </c>
      <c r="U37" s="93">
        <v>3</v>
      </c>
      <c r="V37" s="91" t="str">
        <f t="shared" si="4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173</v>
      </c>
      <c r="D38" s="28" t="s">
        <v>174</v>
      </c>
      <c r="E38" s="29" t="s">
        <v>175</v>
      </c>
      <c r="F38" s="30" t="s">
        <v>176</v>
      </c>
      <c r="G38" s="101" t="s">
        <v>177</v>
      </c>
      <c r="H38" s="31">
        <v>10</v>
      </c>
      <c r="I38" s="31">
        <v>6.5</v>
      </c>
      <c r="J38" s="31">
        <v>7</v>
      </c>
      <c r="K38" s="31" t="s">
        <v>27</v>
      </c>
      <c r="L38" s="38"/>
      <c r="M38" s="38"/>
      <c r="N38" s="38"/>
      <c r="O38" s="38"/>
      <c r="P38" s="33"/>
      <c r="Q38" s="34">
        <f t="shared" si="0"/>
        <v>2.4</v>
      </c>
      <c r="R38" s="35" t="str">
        <f t="shared" si="1"/>
        <v>F</v>
      </c>
      <c r="S38" s="36" t="str">
        <f t="shared" si="2"/>
        <v>Kém</v>
      </c>
      <c r="T38" s="37" t="str">
        <f t="shared" si="3"/>
        <v/>
      </c>
      <c r="U38" s="93">
        <v>3</v>
      </c>
      <c r="V38" s="91" t="str">
        <f t="shared" si="4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178</v>
      </c>
      <c r="D39" s="28" t="s">
        <v>179</v>
      </c>
      <c r="E39" s="29" t="s">
        <v>180</v>
      </c>
      <c r="F39" s="30" t="s">
        <v>181</v>
      </c>
      <c r="G39" s="101" t="s">
        <v>177</v>
      </c>
      <c r="H39" s="31">
        <v>10</v>
      </c>
      <c r="I39" s="31">
        <v>6.5</v>
      </c>
      <c r="J39" s="31">
        <v>6</v>
      </c>
      <c r="K39" s="31" t="s">
        <v>27</v>
      </c>
      <c r="L39" s="38"/>
      <c r="M39" s="38"/>
      <c r="N39" s="38"/>
      <c r="O39" s="38"/>
      <c r="P39" s="33"/>
      <c r="Q39" s="34">
        <f t="shared" si="0"/>
        <v>2.2999999999999998</v>
      </c>
      <c r="R39" s="35" t="str">
        <f t="shared" si="1"/>
        <v>F</v>
      </c>
      <c r="S39" s="36" t="str">
        <f t="shared" si="2"/>
        <v>Kém</v>
      </c>
      <c r="T39" s="37" t="str">
        <f t="shared" si="3"/>
        <v/>
      </c>
      <c r="U39" s="93">
        <v>3</v>
      </c>
      <c r="V39" s="91" t="str">
        <f t="shared" si="4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182</v>
      </c>
      <c r="D40" s="28" t="s">
        <v>183</v>
      </c>
      <c r="E40" s="29" t="s">
        <v>184</v>
      </c>
      <c r="F40" s="30" t="s">
        <v>185</v>
      </c>
      <c r="G40" s="101" t="s">
        <v>177</v>
      </c>
      <c r="H40" s="31">
        <v>10</v>
      </c>
      <c r="I40" s="31">
        <v>8</v>
      </c>
      <c r="J40" s="31">
        <v>6</v>
      </c>
      <c r="K40" s="31" t="s">
        <v>27</v>
      </c>
      <c r="L40" s="38"/>
      <c r="M40" s="38"/>
      <c r="N40" s="38"/>
      <c r="O40" s="38"/>
      <c r="P40" s="33"/>
      <c r="Q40" s="34">
        <f t="shared" si="0"/>
        <v>2.4</v>
      </c>
      <c r="R40" s="35" t="str">
        <f t="shared" si="1"/>
        <v>F</v>
      </c>
      <c r="S40" s="36" t="str">
        <f t="shared" si="2"/>
        <v>Kém</v>
      </c>
      <c r="T40" s="37" t="str">
        <f t="shared" si="3"/>
        <v/>
      </c>
      <c r="U40" s="93">
        <v>3</v>
      </c>
      <c r="V40" s="91" t="str">
        <f t="shared" si="4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186</v>
      </c>
      <c r="D41" s="28" t="s">
        <v>187</v>
      </c>
      <c r="E41" s="29" t="s">
        <v>188</v>
      </c>
      <c r="F41" s="30" t="s">
        <v>189</v>
      </c>
      <c r="G41" s="101" t="s">
        <v>177</v>
      </c>
      <c r="H41" s="31">
        <v>10</v>
      </c>
      <c r="I41" s="31">
        <v>7</v>
      </c>
      <c r="J41" s="31">
        <v>6</v>
      </c>
      <c r="K41" s="31" t="s">
        <v>27</v>
      </c>
      <c r="L41" s="38"/>
      <c r="M41" s="38"/>
      <c r="N41" s="38"/>
      <c r="O41" s="38"/>
      <c r="P41" s="33"/>
      <c r="Q41" s="34">
        <f t="shared" si="0"/>
        <v>2.2999999999999998</v>
      </c>
      <c r="R41" s="35" t="str">
        <f t="shared" si="1"/>
        <v>F</v>
      </c>
      <c r="S41" s="36" t="str">
        <f t="shared" si="2"/>
        <v>Kém</v>
      </c>
      <c r="T41" s="37" t="str">
        <f t="shared" si="3"/>
        <v/>
      </c>
      <c r="U41" s="93">
        <v>3</v>
      </c>
      <c r="V41" s="91" t="str">
        <f t="shared" si="4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190</v>
      </c>
      <c r="D42" s="28" t="s">
        <v>191</v>
      </c>
      <c r="E42" s="29" t="s">
        <v>192</v>
      </c>
      <c r="F42" s="30" t="s">
        <v>172</v>
      </c>
      <c r="G42" s="101" t="s">
        <v>177</v>
      </c>
      <c r="H42" s="31">
        <v>10</v>
      </c>
      <c r="I42" s="31">
        <v>7</v>
      </c>
      <c r="J42" s="31">
        <v>6</v>
      </c>
      <c r="K42" s="31" t="s">
        <v>27</v>
      </c>
      <c r="L42" s="38"/>
      <c r="M42" s="38"/>
      <c r="N42" s="38"/>
      <c r="O42" s="38"/>
      <c r="P42" s="33"/>
      <c r="Q42" s="34">
        <f t="shared" si="0"/>
        <v>2.2999999999999998</v>
      </c>
      <c r="R42" s="35" t="str">
        <f t="shared" si="1"/>
        <v>F</v>
      </c>
      <c r="S42" s="36" t="str">
        <f t="shared" si="2"/>
        <v>Kém</v>
      </c>
      <c r="T42" s="37" t="str">
        <f t="shared" si="3"/>
        <v/>
      </c>
      <c r="U42" s="93">
        <v>3</v>
      </c>
      <c r="V42" s="91" t="str">
        <f t="shared" si="4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193</v>
      </c>
      <c r="D43" s="28" t="s">
        <v>194</v>
      </c>
      <c r="E43" s="29" t="s">
        <v>195</v>
      </c>
      <c r="F43" s="30" t="s">
        <v>196</v>
      </c>
      <c r="G43" s="101" t="s">
        <v>177</v>
      </c>
      <c r="H43" s="31">
        <v>9</v>
      </c>
      <c r="I43" s="31">
        <v>6.5</v>
      </c>
      <c r="J43" s="31">
        <v>6</v>
      </c>
      <c r="K43" s="31" t="s">
        <v>27</v>
      </c>
      <c r="L43" s="38"/>
      <c r="M43" s="38"/>
      <c r="N43" s="38"/>
      <c r="O43" s="38"/>
      <c r="P43" s="33"/>
      <c r="Q43" s="34">
        <f t="shared" ref="Q43:Q74" si="5">ROUND(SUMPRODUCT(H43:P43,$H$10:$P$10)/100,1)</f>
        <v>2.2000000000000002</v>
      </c>
      <c r="R43" s="35" t="str">
        <f t="shared" ref="R43:R74" si="6"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F</v>
      </c>
      <c r="S43" s="36" t="str">
        <f t="shared" ref="S43:S74" si="7">IF($Q43&lt;4,"Kém",IF(AND($Q43&gt;=4,$Q43&lt;=5.4),"Trung bình yếu",IF(AND($Q43&gt;=5.5,$Q43&lt;=6.9),"Trung bình",IF(AND($Q43&gt;=7,$Q43&lt;=8.4),"Khá",IF(AND($Q43&gt;=8.5,$Q43&lt;=10),"Giỏi","")))))</f>
        <v>Kém</v>
      </c>
      <c r="T43" s="37" t="str">
        <f t="shared" ref="T43:T74" si="8">+IF(OR($H43=0,$I43=0,$J43=0,$K43=0),"Không đủ ĐKDT","")</f>
        <v/>
      </c>
      <c r="U43" s="93">
        <v>3</v>
      </c>
      <c r="V43" s="91" t="str">
        <f t="shared" ref="V43:V189" si="9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213</v>
      </c>
      <c r="D44" s="28" t="s">
        <v>214</v>
      </c>
      <c r="E44" s="29" t="s">
        <v>215</v>
      </c>
      <c r="F44" s="30">
        <v>35468</v>
      </c>
      <c r="G44" s="101" t="s">
        <v>216</v>
      </c>
      <c r="H44" s="31">
        <v>9</v>
      </c>
      <c r="I44" s="31">
        <v>8</v>
      </c>
      <c r="J44" s="31">
        <v>5</v>
      </c>
      <c r="K44" s="31" t="s">
        <v>27</v>
      </c>
      <c r="L44" s="38"/>
      <c r="M44" s="38"/>
      <c r="N44" s="38"/>
      <c r="O44" s="38"/>
      <c r="P44" s="33"/>
      <c r="Q44" s="34">
        <f t="shared" si="5"/>
        <v>2.2000000000000002</v>
      </c>
      <c r="R44" s="35" t="str">
        <f t="shared" si="6"/>
        <v>F</v>
      </c>
      <c r="S44" s="36" t="str">
        <f t="shared" si="7"/>
        <v>Kém</v>
      </c>
      <c r="T44" s="37" t="str">
        <f t="shared" si="8"/>
        <v/>
      </c>
      <c r="U44" s="93">
        <v>4</v>
      </c>
      <c r="V44" s="91" t="str">
        <f t="shared" si="9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220</v>
      </c>
      <c r="D45" s="28" t="s">
        <v>221</v>
      </c>
      <c r="E45" s="29" t="s">
        <v>222</v>
      </c>
      <c r="F45" s="30">
        <v>36028</v>
      </c>
      <c r="G45" s="101" t="s">
        <v>216</v>
      </c>
      <c r="H45" s="31">
        <v>9</v>
      </c>
      <c r="I45" s="31">
        <v>7</v>
      </c>
      <c r="J45" s="31">
        <v>5</v>
      </c>
      <c r="K45" s="31" t="s">
        <v>27</v>
      </c>
      <c r="L45" s="38"/>
      <c r="M45" s="38"/>
      <c r="N45" s="38"/>
      <c r="O45" s="38"/>
      <c r="P45" s="33"/>
      <c r="Q45" s="34">
        <f t="shared" si="5"/>
        <v>2.1</v>
      </c>
      <c r="R45" s="35" t="str">
        <f t="shared" si="6"/>
        <v>F</v>
      </c>
      <c r="S45" s="36" t="str">
        <f t="shared" si="7"/>
        <v>Kém</v>
      </c>
      <c r="T45" s="37" t="str">
        <f t="shared" si="8"/>
        <v/>
      </c>
      <c r="U45" s="93">
        <v>4</v>
      </c>
      <c r="V45" s="91" t="str">
        <f t="shared" si="9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217</v>
      </c>
      <c r="D46" s="28" t="s">
        <v>218</v>
      </c>
      <c r="E46" s="29" t="s">
        <v>219</v>
      </c>
      <c r="F46" s="30">
        <v>35858</v>
      </c>
      <c r="G46" s="101" t="s">
        <v>216</v>
      </c>
      <c r="H46" s="31">
        <v>8</v>
      </c>
      <c r="I46" s="31">
        <v>7</v>
      </c>
      <c r="J46" s="31">
        <v>7</v>
      </c>
      <c r="K46" s="31" t="s">
        <v>27</v>
      </c>
      <c r="L46" s="38"/>
      <c r="M46" s="38"/>
      <c r="N46" s="38"/>
      <c r="O46" s="38"/>
      <c r="P46" s="33"/>
      <c r="Q46" s="34">
        <f t="shared" si="5"/>
        <v>2.2000000000000002</v>
      </c>
      <c r="R46" s="35" t="str">
        <f t="shared" si="6"/>
        <v>F</v>
      </c>
      <c r="S46" s="36" t="str">
        <f t="shared" si="7"/>
        <v>Kém</v>
      </c>
      <c r="T46" s="37" t="str">
        <f t="shared" si="8"/>
        <v/>
      </c>
      <c r="U46" s="93">
        <v>4</v>
      </c>
      <c r="V46" s="91" t="str">
        <f t="shared" si="9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223</v>
      </c>
      <c r="D47" s="28" t="s">
        <v>224</v>
      </c>
      <c r="E47" s="29" t="s">
        <v>225</v>
      </c>
      <c r="F47" s="30">
        <v>35861</v>
      </c>
      <c r="G47" s="101" t="s">
        <v>216</v>
      </c>
      <c r="H47" s="31">
        <v>9</v>
      </c>
      <c r="I47" s="31">
        <v>7</v>
      </c>
      <c r="J47" s="31">
        <v>5</v>
      </c>
      <c r="K47" s="31" t="s">
        <v>27</v>
      </c>
      <c r="L47" s="38"/>
      <c r="M47" s="38"/>
      <c r="N47" s="38"/>
      <c r="O47" s="38"/>
      <c r="P47" s="33"/>
      <c r="Q47" s="34">
        <f t="shared" si="5"/>
        <v>2.1</v>
      </c>
      <c r="R47" s="35" t="str">
        <f t="shared" si="6"/>
        <v>F</v>
      </c>
      <c r="S47" s="36" t="str">
        <f t="shared" si="7"/>
        <v>Kém</v>
      </c>
      <c r="T47" s="37" t="str">
        <f t="shared" si="8"/>
        <v/>
      </c>
      <c r="U47" s="93">
        <v>4</v>
      </c>
      <c r="V47" s="91" t="str">
        <f t="shared" si="9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226</v>
      </c>
      <c r="D48" s="28" t="s">
        <v>227</v>
      </c>
      <c r="E48" s="29" t="s">
        <v>228</v>
      </c>
      <c r="F48" s="30">
        <v>36023</v>
      </c>
      <c r="G48" s="101" t="s">
        <v>216</v>
      </c>
      <c r="H48" s="31">
        <v>9</v>
      </c>
      <c r="I48" s="31">
        <v>8</v>
      </c>
      <c r="J48" s="31">
        <v>8</v>
      </c>
      <c r="K48" s="31" t="s">
        <v>27</v>
      </c>
      <c r="L48" s="38"/>
      <c r="M48" s="38"/>
      <c r="N48" s="38"/>
      <c r="O48" s="38"/>
      <c r="P48" s="33"/>
      <c r="Q48" s="34">
        <f t="shared" si="5"/>
        <v>2.5</v>
      </c>
      <c r="R48" s="35" t="str">
        <f t="shared" si="6"/>
        <v>F</v>
      </c>
      <c r="S48" s="36" t="str">
        <f t="shared" si="7"/>
        <v>Kém</v>
      </c>
      <c r="T48" s="37" t="str">
        <f t="shared" si="8"/>
        <v/>
      </c>
      <c r="U48" s="93">
        <v>4</v>
      </c>
      <c r="V48" s="91" t="str">
        <f t="shared" si="9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229</v>
      </c>
      <c r="D49" s="28" t="s">
        <v>230</v>
      </c>
      <c r="E49" s="29" t="s">
        <v>231</v>
      </c>
      <c r="F49" s="30">
        <v>35842</v>
      </c>
      <c r="G49" s="101" t="s">
        <v>216</v>
      </c>
      <c r="H49" s="31">
        <v>8</v>
      </c>
      <c r="I49" s="31">
        <v>8</v>
      </c>
      <c r="J49" s="31">
        <v>7</v>
      </c>
      <c r="K49" s="31" t="s">
        <v>27</v>
      </c>
      <c r="L49" s="38"/>
      <c r="M49" s="38"/>
      <c r="N49" s="38"/>
      <c r="O49" s="38"/>
      <c r="P49" s="33"/>
      <c r="Q49" s="34">
        <f t="shared" si="5"/>
        <v>2.2999999999999998</v>
      </c>
      <c r="R49" s="35" t="str">
        <f t="shared" si="6"/>
        <v>F</v>
      </c>
      <c r="S49" s="36" t="str">
        <f t="shared" si="7"/>
        <v>Kém</v>
      </c>
      <c r="T49" s="37" t="str">
        <f t="shared" si="8"/>
        <v/>
      </c>
      <c r="U49" s="93">
        <v>4</v>
      </c>
      <c r="V49" s="91" t="str">
        <f t="shared" si="9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232</v>
      </c>
      <c r="D50" s="28" t="s">
        <v>233</v>
      </c>
      <c r="E50" s="29" t="s">
        <v>234</v>
      </c>
      <c r="F50" s="30">
        <v>35909</v>
      </c>
      <c r="G50" s="101" t="s">
        <v>235</v>
      </c>
      <c r="H50" s="31">
        <v>9</v>
      </c>
      <c r="I50" s="31">
        <v>7</v>
      </c>
      <c r="J50" s="31">
        <v>5</v>
      </c>
      <c r="K50" s="31" t="s">
        <v>27</v>
      </c>
      <c r="L50" s="38"/>
      <c r="M50" s="38"/>
      <c r="N50" s="38"/>
      <c r="O50" s="38"/>
      <c r="P50" s="33"/>
      <c r="Q50" s="34">
        <f t="shared" si="5"/>
        <v>2.1</v>
      </c>
      <c r="R50" s="35" t="str">
        <f t="shared" si="6"/>
        <v>F</v>
      </c>
      <c r="S50" s="36" t="str">
        <f t="shared" si="7"/>
        <v>Kém</v>
      </c>
      <c r="T50" s="37" t="str">
        <f t="shared" si="8"/>
        <v/>
      </c>
      <c r="U50" s="93">
        <v>4</v>
      </c>
      <c r="V50" s="91" t="str">
        <f t="shared" si="9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236</v>
      </c>
      <c r="D51" s="28" t="s">
        <v>237</v>
      </c>
      <c r="E51" s="29" t="s">
        <v>238</v>
      </c>
      <c r="F51" s="30">
        <v>35836</v>
      </c>
      <c r="G51" s="101" t="s">
        <v>235</v>
      </c>
      <c r="H51" s="31">
        <v>9</v>
      </c>
      <c r="I51" s="31">
        <v>8</v>
      </c>
      <c r="J51" s="31">
        <v>5</v>
      </c>
      <c r="K51" s="31" t="s">
        <v>27</v>
      </c>
      <c r="L51" s="38"/>
      <c r="M51" s="38"/>
      <c r="N51" s="38"/>
      <c r="O51" s="38"/>
      <c r="P51" s="33"/>
      <c r="Q51" s="34">
        <f t="shared" si="5"/>
        <v>2.2000000000000002</v>
      </c>
      <c r="R51" s="35" t="str">
        <f t="shared" si="6"/>
        <v>F</v>
      </c>
      <c r="S51" s="36" t="str">
        <f t="shared" si="7"/>
        <v>Kém</v>
      </c>
      <c r="T51" s="37" t="str">
        <f t="shared" si="8"/>
        <v/>
      </c>
      <c r="U51" s="93">
        <v>4</v>
      </c>
      <c r="V51" s="91" t="str">
        <f t="shared" si="9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239</v>
      </c>
      <c r="D52" s="28" t="s">
        <v>240</v>
      </c>
      <c r="E52" s="29" t="s">
        <v>241</v>
      </c>
      <c r="F52" s="30">
        <v>35979</v>
      </c>
      <c r="G52" s="101" t="s">
        <v>235</v>
      </c>
      <c r="H52" s="31">
        <v>8</v>
      </c>
      <c r="I52" s="31">
        <v>6</v>
      </c>
      <c r="J52" s="31">
        <v>6</v>
      </c>
      <c r="K52" s="31" t="s">
        <v>27</v>
      </c>
      <c r="L52" s="38"/>
      <c r="M52" s="38"/>
      <c r="N52" s="38"/>
      <c r="O52" s="38"/>
      <c r="P52" s="33"/>
      <c r="Q52" s="34">
        <f t="shared" si="5"/>
        <v>2</v>
      </c>
      <c r="R52" s="35" t="str">
        <f t="shared" si="6"/>
        <v>F</v>
      </c>
      <c r="S52" s="36" t="str">
        <f t="shared" si="7"/>
        <v>Kém</v>
      </c>
      <c r="T52" s="37" t="str">
        <f t="shared" si="8"/>
        <v/>
      </c>
      <c r="U52" s="93">
        <v>4</v>
      </c>
      <c r="V52" s="91" t="str">
        <f t="shared" si="9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242</v>
      </c>
      <c r="D53" s="28" t="s">
        <v>243</v>
      </c>
      <c r="E53" s="29" t="s">
        <v>244</v>
      </c>
      <c r="F53" s="30">
        <v>36001</v>
      </c>
      <c r="G53" s="101" t="s">
        <v>235</v>
      </c>
      <c r="H53" s="31">
        <v>9</v>
      </c>
      <c r="I53" s="31">
        <v>7</v>
      </c>
      <c r="J53" s="31">
        <v>7</v>
      </c>
      <c r="K53" s="31" t="s">
        <v>27</v>
      </c>
      <c r="L53" s="38"/>
      <c r="M53" s="38"/>
      <c r="N53" s="38"/>
      <c r="O53" s="38"/>
      <c r="P53" s="33"/>
      <c r="Q53" s="34">
        <f t="shared" si="5"/>
        <v>2.2999999999999998</v>
      </c>
      <c r="R53" s="35" t="str">
        <f t="shared" si="6"/>
        <v>F</v>
      </c>
      <c r="S53" s="36" t="str">
        <f t="shared" si="7"/>
        <v>Kém</v>
      </c>
      <c r="T53" s="37" t="str">
        <f t="shared" si="8"/>
        <v/>
      </c>
      <c r="U53" s="93">
        <v>4</v>
      </c>
      <c r="V53" s="91" t="str">
        <f t="shared" si="9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245</v>
      </c>
      <c r="D54" s="28" t="s">
        <v>246</v>
      </c>
      <c r="E54" s="29" t="s">
        <v>247</v>
      </c>
      <c r="F54" s="30">
        <v>36037</v>
      </c>
      <c r="G54" s="101" t="s">
        <v>235</v>
      </c>
      <c r="H54" s="31">
        <v>9</v>
      </c>
      <c r="I54" s="31">
        <v>8</v>
      </c>
      <c r="J54" s="31">
        <v>8</v>
      </c>
      <c r="K54" s="31" t="s">
        <v>27</v>
      </c>
      <c r="L54" s="38"/>
      <c r="M54" s="38"/>
      <c r="N54" s="38"/>
      <c r="O54" s="38"/>
      <c r="P54" s="33"/>
      <c r="Q54" s="34">
        <f t="shared" si="5"/>
        <v>2.5</v>
      </c>
      <c r="R54" s="35" t="str">
        <f t="shared" si="6"/>
        <v>F</v>
      </c>
      <c r="S54" s="36" t="str">
        <f t="shared" si="7"/>
        <v>Kém</v>
      </c>
      <c r="T54" s="37" t="str">
        <f t="shared" si="8"/>
        <v/>
      </c>
      <c r="U54" s="93">
        <v>4</v>
      </c>
      <c r="V54" s="91" t="str">
        <f t="shared" si="9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251</v>
      </c>
      <c r="D55" s="28" t="s">
        <v>252</v>
      </c>
      <c r="E55" s="29" t="s">
        <v>253</v>
      </c>
      <c r="F55" s="30">
        <v>35889</v>
      </c>
      <c r="G55" s="101" t="s">
        <v>235</v>
      </c>
      <c r="H55" s="31">
        <v>8</v>
      </c>
      <c r="I55" s="31">
        <v>7</v>
      </c>
      <c r="J55" s="94">
        <v>7</v>
      </c>
      <c r="K55" s="31" t="s">
        <v>27</v>
      </c>
      <c r="L55" s="38"/>
      <c r="M55" s="38"/>
      <c r="N55" s="38"/>
      <c r="O55" s="38"/>
      <c r="P55" s="33"/>
      <c r="Q55" s="34">
        <f t="shared" si="5"/>
        <v>2.2000000000000002</v>
      </c>
      <c r="R55" s="35" t="str">
        <f t="shared" si="6"/>
        <v>F</v>
      </c>
      <c r="S55" s="36" t="str">
        <f t="shared" si="7"/>
        <v>Kém</v>
      </c>
      <c r="T55" s="37" t="str">
        <f t="shared" si="8"/>
        <v/>
      </c>
      <c r="U55" s="93">
        <v>4</v>
      </c>
      <c r="V55" s="91" t="str">
        <f t="shared" si="9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248</v>
      </c>
      <c r="D56" s="28" t="s">
        <v>249</v>
      </c>
      <c r="E56" s="29" t="s">
        <v>250</v>
      </c>
      <c r="F56" s="30">
        <v>35823</v>
      </c>
      <c r="G56" s="101" t="s">
        <v>235</v>
      </c>
      <c r="H56" s="31">
        <v>9</v>
      </c>
      <c r="I56" s="31">
        <v>7</v>
      </c>
      <c r="J56" s="31">
        <v>5</v>
      </c>
      <c r="K56" s="31" t="s">
        <v>27</v>
      </c>
      <c r="L56" s="38"/>
      <c r="M56" s="38"/>
      <c r="N56" s="38"/>
      <c r="O56" s="38"/>
      <c r="P56" s="33"/>
      <c r="Q56" s="34">
        <f t="shared" si="5"/>
        <v>2.1</v>
      </c>
      <c r="R56" s="35" t="str">
        <f t="shared" si="6"/>
        <v>F</v>
      </c>
      <c r="S56" s="36" t="str">
        <f t="shared" si="7"/>
        <v>Kém</v>
      </c>
      <c r="T56" s="37" t="str">
        <f t="shared" si="8"/>
        <v/>
      </c>
      <c r="U56" s="93">
        <v>4</v>
      </c>
      <c r="V56" s="91" t="str">
        <f t="shared" si="9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254</v>
      </c>
      <c r="D57" s="28" t="s">
        <v>255</v>
      </c>
      <c r="E57" s="29" t="s">
        <v>256</v>
      </c>
      <c r="F57" s="30">
        <v>36141</v>
      </c>
      <c r="G57" s="101" t="s">
        <v>235</v>
      </c>
      <c r="H57" s="31">
        <v>9</v>
      </c>
      <c r="I57" s="31">
        <v>7</v>
      </c>
      <c r="J57" s="31">
        <v>8</v>
      </c>
      <c r="K57" s="31" t="s">
        <v>27</v>
      </c>
      <c r="L57" s="38"/>
      <c r="M57" s="38"/>
      <c r="N57" s="38"/>
      <c r="O57" s="38"/>
      <c r="P57" s="33"/>
      <c r="Q57" s="34">
        <f t="shared" si="5"/>
        <v>2.4</v>
      </c>
      <c r="R57" s="35" t="str">
        <f t="shared" si="6"/>
        <v>F</v>
      </c>
      <c r="S57" s="36" t="str">
        <f t="shared" si="7"/>
        <v>Kém</v>
      </c>
      <c r="T57" s="37" t="str">
        <f t="shared" si="8"/>
        <v/>
      </c>
      <c r="U57" s="93">
        <v>4</v>
      </c>
      <c r="V57" s="91" t="str">
        <f t="shared" si="9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257</v>
      </c>
      <c r="D58" s="28" t="s">
        <v>100</v>
      </c>
      <c r="E58" s="29" t="s">
        <v>143</v>
      </c>
      <c r="F58" s="30" t="s">
        <v>258</v>
      </c>
      <c r="G58" s="101" t="s">
        <v>259</v>
      </c>
      <c r="H58" s="31">
        <v>10</v>
      </c>
      <c r="I58" s="31">
        <v>7</v>
      </c>
      <c r="J58" s="31">
        <v>6</v>
      </c>
      <c r="K58" s="31" t="s">
        <v>27</v>
      </c>
      <c r="L58" s="38"/>
      <c r="M58" s="38"/>
      <c r="N58" s="38"/>
      <c r="O58" s="38"/>
      <c r="P58" s="33"/>
      <c r="Q58" s="34">
        <f t="shared" si="5"/>
        <v>2.2999999999999998</v>
      </c>
      <c r="R58" s="35" t="str">
        <f t="shared" si="6"/>
        <v>F</v>
      </c>
      <c r="S58" s="36" t="str">
        <f t="shared" si="7"/>
        <v>Kém</v>
      </c>
      <c r="T58" s="37" t="str">
        <f t="shared" si="8"/>
        <v/>
      </c>
      <c r="U58" s="93">
        <v>5</v>
      </c>
      <c r="V58" s="91" t="str">
        <f t="shared" si="9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260</v>
      </c>
      <c r="D59" s="28" t="s">
        <v>261</v>
      </c>
      <c r="E59" s="29" t="s">
        <v>262</v>
      </c>
      <c r="F59" s="30" t="s">
        <v>263</v>
      </c>
      <c r="G59" s="101" t="s">
        <v>259</v>
      </c>
      <c r="H59" s="31">
        <v>10</v>
      </c>
      <c r="I59" s="31">
        <v>9</v>
      </c>
      <c r="J59" s="31">
        <v>5</v>
      </c>
      <c r="K59" s="31" t="s">
        <v>27</v>
      </c>
      <c r="L59" s="38"/>
      <c r="M59" s="38"/>
      <c r="N59" s="38"/>
      <c r="O59" s="38"/>
      <c r="P59" s="33"/>
      <c r="Q59" s="34">
        <f t="shared" si="5"/>
        <v>2.4</v>
      </c>
      <c r="R59" s="35" t="str">
        <f t="shared" si="6"/>
        <v>F</v>
      </c>
      <c r="S59" s="36" t="str">
        <f t="shared" si="7"/>
        <v>Kém</v>
      </c>
      <c r="T59" s="37" t="str">
        <f t="shared" si="8"/>
        <v/>
      </c>
      <c r="U59" s="93">
        <v>5</v>
      </c>
      <c r="V59" s="91" t="str">
        <f t="shared" si="9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264</v>
      </c>
      <c r="D60" s="28" t="s">
        <v>265</v>
      </c>
      <c r="E60" s="29" t="s">
        <v>266</v>
      </c>
      <c r="F60" s="30" t="s">
        <v>267</v>
      </c>
      <c r="G60" s="101" t="s">
        <v>259</v>
      </c>
      <c r="H60" s="31">
        <v>10</v>
      </c>
      <c r="I60" s="31">
        <v>7</v>
      </c>
      <c r="J60" s="31">
        <v>2</v>
      </c>
      <c r="K60" s="31" t="s">
        <v>27</v>
      </c>
      <c r="L60" s="38"/>
      <c r="M60" s="38"/>
      <c r="N60" s="38"/>
      <c r="O60" s="38"/>
      <c r="P60" s="33"/>
      <c r="Q60" s="34">
        <f t="shared" si="5"/>
        <v>1.9</v>
      </c>
      <c r="R60" s="35" t="str">
        <f t="shared" si="6"/>
        <v>F</v>
      </c>
      <c r="S60" s="36" t="str">
        <f t="shared" si="7"/>
        <v>Kém</v>
      </c>
      <c r="T60" s="37" t="str">
        <f t="shared" si="8"/>
        <v/>
      </c>
      <c r="U60" s="93">
        <v>5</v>
      </c>
      <c r="V60" s="91" t="str">
        <f t="shared" si="9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268</v>
      </c>
      <c r="D61" s="28" t="s">
        <v>269</v>
      </c>
      <c r="E61" s="29" t="s">
        <v>270</v>
      </c>
      <c r="F61" s="30" t="s">
        <v>271</v>
      </c>
      <c r="G61" s="101" t="s">
        <v>259</v>
      </c>
      <c r="H61" s="31">
        <v>8</v>
      </c>
      <c r="I61" s="31">
        <v>8</v>
      </c>
      <c r="J61" s="31">
        <v>7</v>
      </c>
      <c r="K61" s="31" t="s">
        <v>27</v>
      </c>
      <c r="L61" s="38"/>
      <c r="M61" s="38"/>
      <c r="N61" s="38"/>
      <c r="O61" s="38"/>
      <c r="P61" s="33"/>
      <c r="Q61" s="34">
        <f t="shared" si="5"/>
        <v>2.2999999999999998</v>
      </c>
      <c r="R61" s="35" t="str">
        <f t="shared" si="6"/>
        <v>F</v>
      </c>
      <c r="S61" s="36" t="str">
        <f t="shared" si="7"/>
        <v>Kém</v>
      </c>
      <c r="T61" s="37" t="str">
        <f t="shared" si="8"/>
        <v/>
      </c>
      <c r="U61" s="93">
        <v>5</v>
      </c>
      <c r="V61" s="91" t="str">
        <f t="shared" si="9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272</v>
      </c>
      <c r="D62" s="28" t="s">
        <v>273</v>
      </c>
      <c r="E62" s="29" t="s">
        <v>274</v>
      </c>
      <c r="F62" s="30" t="s">
        <v>275</v>
      </c>
      <c r="G62" s="101" t="s">
        <v>259</v>
      </c>
      <c r="H62" s="31">
        <v>10</v>
      </c>
      <c r="I62" s="31">
        <v>6</v>
      </c>
      <c r="J62" s="31">
        <v>3</v>
      </c>
      <c r="K62" s="31" t="s">
        <v>27</v>
      </c>
      <c r="L62" s="38"/>
      <c r="M62" s="38"/>
      <c r="N62" s="38"/>
      <c r="O62" s="38"/>
      <c r="P62" s="33"/>
      <c r="Q62" s="34">
        <f t="shared" si="5"/>
        <v>1.9</v>
      </c>
      <c r="R62" s="35" t="str">
        <f t="shared" si="6"/>
        <v>F</v>
      </c>
      <c r="S62" s="36" t="str">
        <f t="shared" si="7"/>
        <v>Kém</v>
      </c>
      <c r="T62" s="37" t="str">
        <f t="shared" si="8"/>
        <v/>
      </c>
      <c r="U62" s="93">
        <v>5</v>
      </c>
      <c r="V62" s="91" t="str">
        <f t="shared" si="9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276</v>
      </c>
      <c r="D63" s="28" t="s">
        <v>277</v>
      </c>
      <c r="E63" s="29" t="s">
        <v>80</v>
      </c>
      <c r="F63" s="30" t="s">
        <v>140</v>
      </c>
      <c r="G63" s="101" t="s">
        <v>278</v>
      </c>
      <c r="H63" s="31">
        <v>10</v>
      </c>
      <c r="I63" s="31">
        <v>6</v>
      </c>
      <c r="J63" s="31">
        <v>5</v>
      </c>
      <c r="K63" s="31" t="s">
        <v>27</v>
      </c>
      <c r="L63" s="38"/>
      <c r="M63" s="38"/>
      <c r="N63" s="38"/>
      <c r="O63" s="38"/>
      <c r="P63" s="33"/>
      <c r="Q63" s="34">
        <f t="shared" si="5"/>
        <v>2.1</v>
      </c>
      <c r="R63" s="35" t="str">
        <f t="shared" si="6"/>
        <v>F</v>
      </c>
      <c r="S63" s="36" t="str">
        <f t="shared" si="7"/>
        <v>Kém</v>
      </c>
      <c r="T63" s="37" t="str">
        <f t="shared" si="8"/>
        <v/>
      </c>
      <c r="U63" s="93">
        <v>5</v>
      </c>
      <c r="V63" s="91" t="str">
        <f t="shared" si="9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279</v>
      </c>
      <c r="D64" s="28" t="s">
        <v>280</v>
      </c>
      <c r="E64" s="29" t="s">
        <v>281</v>
      </c>
      <c r="F64" s="30" t="s">
        <v>282</v>
      </c>
      <c r="G64" s="101" t="s">
        <v>278</v>
      </c>
      <c r="H64" s="31">
        <v>10</v>
      </c>
      <c r="I64" s="31">
        <v>9</v>
      </c>
      <c r="J64" s="31">
        <v>5</v>
      </c>
      <c r="K64" s="31" t="s">
        <v>27</v>
      </c>
      <c r="L64" s="38"/>
      <c r="M64" s="38"/>
      <c r="N64" s="38"/>
      <c r="O64" s="38"/>
      <c r="P64" s="33"/>
      <c r="Q64" s="34">
        <f t="shared" si="5"/>
        <v>2.4</v>
      </c>
      <c r="R64" s="35" t="str">
        <f t="shared" si="6"/>
        <v>F</v>
      </c>
      <c r="S64" s="36" t="str">
        <f t="shared" si="7"/>
        <v>Kém</v>
      </c>
      <c r="T64" s="37" t="str">
        <f t="shared" si="8"/>
        <v/>
      </c>
      <c r="U64" s="93">
        <v>5</v>
      </c>
      <c r="V64" s="91" t="str">
        <f t="shared" si="9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283</v>
      </c>
      <c r="D65" s="28" t="s">
        <v>284</v>
      </c>
      <c r="E65" s="29" t="s">
        <v>285</v>
      </c>
      <c r="F65" s="30" t="s">
        <v>286</v>
      </c>
      <c r="G65" s="101" t="s">
        <v>278</v>
      </c>
      <c r="H65" s="31">
        <v>10</v>
      </c>
      <c r="I65" s="31">
        <v>7</v>
      </c>
      <c r="J65" s="31">
        <v>6</v>
      </c>
      <c r="K65" s="31" t="s">
        <v>27</v>
      </c>
      <c r="L65" s="38"/>
      <c r="M65" s="38"/>
      <c r="N65" s="38"/>
      <c r="O65" s="38"/>
      <c r="P65" s="33"/>
      <c r="Q65" s="34">
        <f t="shared" si="5"/>
        <v>2.2999999999999998</v>
      </c>
      <c r="R65" s="35" t="str">
        <f t="shared" si="6"/>
        <v>F</v>
      </c>
      <c r="S65" s="36" t="str">
        <f t="shared" si="7"/>
        <v>Kém</v>
      </c>
      <c r="T65" s="37" t="str">
        <f t="shared" si="8"/>
        <v/>
      </c>
      <c r="U65" s="93">
        <v>5</v>
      </c>
      <c r="V65" s="91" t="str">
        <f t="shared" si="9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287</v>
      </c>
      <c r="D66" s="28" t="s">
        <v>288</v>
      </c>
      <c r="E66" s="29" t="s">
        <v>289</v>
      </c>
      <c r="F66" s="30" t="s">
        <v>290</v>
      </c>
      <c r="G66" s="101" t="s">
        <v>278</v>
      </c>
      <c r="H66" s="31">
        <v>10</v>
      </c>
      <c r="I66" s="31">
        <v>8</v>
      </c>
      <c r="J66" s="31">
        <v>3</v>
      </c>
      <c r="K66" s="31" t="s">
        <v>27</v>
      </c>
      <c r="L66" s="38"/>
      <c r="M66" s="38"/>
      <c r="N66" s="38"/>
      <c r="O66" s="38"/>
      <c r="P66" s="33"/>
      <c r="Q66" s="34">
        <f t="shared" si="5"/>
        <v>2.1</v>
      </c>
      <c r="R66" s="35" t="str">
        <f t="shared" si="6"/>
        <v>F</v>
      </c>
      <c r="S66" s="36" t="str">
        <f t="shared" si="7"/>
        <v>Kém</v>
      </c>
      <c r="T66" s="37" t="str">
        <f t="shared" si="8"/>
        <v/>
      </c>
      <c r="U66" s="93">
        <v>5</v>
      </c>
      <c r="V66" s="91" t="str">
        <f t="shared" si="9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649</v>
      </c>
      <c r="D67" s="28" t="s">
        <v>650</v>
      </c>
      <c r="E67" s="29" t="s">
        <v>651</v>
      </c>
      <c r="F67" s="30" t="s">
        <v>335</v>
      </c>
      <c r="G67" s="101" t="s">
        <v>652</v>
      </c>
      <c r="H67" s="31">
        <v>7</v>
      </c>
      <c r="I67" s="31">
        <v>6</v>
      </c>
      <c r="J67" s="31">
        <v>7</v>
      </c>
      <c r="K67" s="31" t="s">
        <v>27</v>
      </c>
      <c r="L67" s="38"/>
      <c r="M67" s="38"/>
      <c r="N67" s="38"/>
      <c r="O67" s="38"/>
      <c r="P67" s="33"/>
      <c r="Q67" s="34">
        <f t="shared" si="5"/>
        <v>2</v>
      </c>
      <c r="R67" s="35" t="str">
        <f t="shared" si="6"/>
        <v>F</v>
      </c>
      <c r="S67" s="36" t="str">
        <f t="shared" si="7"/>
        <v>Kém</v>
      </c>
      <c r="T67" s="37" t="str">
        <f t="shared" si="8"/>
        <v/>
      </c>
      <c r="U67" s="93">
        <v>9</v>
      </c>
      <c r="V67" s="91" t="str">
        <f t="shared" si="9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653</v>
      </c>
      <c r="D68" s="28" t="s">
        <v>640</v>
      </c>
      <c r="E68" s="29" t="s">
        <v>654</v>
      </c>
      <c r="F68" s="30" t="s">
        <v>655</v>
      </c>
      <c r="G68" s="101" t="s">
        <v>652</v>
      </c>
      <c r="H68" s="31">
        <v>7</v>
      </c>
      <c r="I68" s="31">
        <v>8</v>
      </c>
      <c r="J68" s="31">
        <v>6</v>
      </c>
      <c r="K68" s="31" t="s">
        <v>27</v>
      </c>
      <c r="L68" s="38"/>
      <c r="M68" s="38"/>
      <c r="N68" s="38"/>
      <c r="O68" s="38"/>
      <c r="P68" s="33"/>
      <c r="Q68" s="34">
        <f t="shared" si="5"/>
        <v>2.1</v>
      </c>
      <c r="R68" s="35" t="str">
        <f t="shared" si="6"/>
        <v>F</v>
      </c>
      <c r="S68" s="36" t="str">
        <f t="shared" si="7"/>
        <v>Kém</v>
      </c>
      <c r="T68" s="37" t="str">
        <f t="shared" si="8"/>
        <v/>
      </c>
      <c r="U68" s="93">
        <v>9</v>
      </c>
      <c r="V68" s="91" t="str">
        <f t="shared" si="9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656</v>
      </c>
      <c r="D69" s="28" t="s">
        <v>237</v>
      </c>
      <c r="E69" s="29" t="s">
        <v>247</v>
      </c>
      <c r="F69" s="30" t="s">
        <v>657</v>
      </c>
      <c r="G69" s="101" t="s">
        <v>658</v>
      </c>
      <c r="H69" s="31">
        <v>7</v>
      </c>
      <c r="I69" s="31">
        <v>6</v>
      </c>
      <c r="J69" s="31">
        <v>7</v>
      </c>
      <c r="K69" s="31" t="s">
        <v>27</v>
      </c>
      <c r="L69" s="38"/>
      <c r="M69" s="38"/>
      <c r="N69" s="38"/>
      <c r="O69" s="38"/>
      <c r="P69" s="33"/>
      <c r="Q69" s="34">
        <f t="shared" si="5"/>
        <v>2</v>
      </c>
      <c r="R69" s="35" t="str">
        <f t="shared" si="6"/>
        <v>F</v>
      </c>
      <c r="S69" s="36" t="str">
        <f t="shared" si="7"/>
        <v>Kém</v>
      </c>
      <c r="T69" s="37" t="str">
        <f t="shared" si="8"/>
        <v/>
      </c>
      <c r="U69" s="93">
        <v>9</v>
      </c>
      <c r="V69" s="91" t="str">
        <f t="shared" si="9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628</v>
      </c>
      <c r="D70" s="28" t="s">
        <v>629</v>
      </c>
      <c r="E70" s="29" t="s">
        <v>225</v>
      </c>
      <c r="F70" s="30" t="s">
        <v>172</v>
      </c>
      <c r="G70" s="101" t="s">
        <v>630</v>
      </c>
      <c r="H70" s="31">
        <v>5</v>
      </c>
      <c r="I70" s="31">
        <v>6</v>
      </c>
      <c r="J70" s="31">
        <v>5</v>
      </c>
      <c r="K70" s="31" t="s">
        <v>27</v>
      </c>
      <c r="L70" s="38"/>
      <c r="M70" s="38"/>
      <c r="N70" s="38"/>
      <c r="O70" s="38"/>
      <c r="P70" s="33"/>
      <c r="Q70" s="34">
        <f t="shared" si="5"/>
        <v>1.6</v>
      </c>
      <c r="R70" s="35" t="str">
        <f t="shared" si="6"/>
        <v>F</v>
      </c>
      <c r="S70" s="36" t="str">
        <f t="shared" si="7"/>
        <v>Kém</v>
      </c>
      <c r="T70" s="37" t="str">
        <f t="shared" si="8"/>
        <v/>
      </c>
      <c r="U70" s="93">
        <v>10</v>
      </c>
      <c r="V70" s="91" t="str">
        <f t="shared" si="9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631</v>
      </c>
      <c r="D71" s="28" t="s">
        <v>632</v>
      </c>
      <c r="E71" s="29" t="s">
        <v>633</v>
      </c>
      <c r="F71" s="30" t="s">
        <v>634</v>
      </c>
      <c r="G71" s="101" t="s">
        <v>630</v>
      </c>
      <c r="H71" s="31">
        <v>7</v>
      </c>
      <c r="I71" s="31">
        <v>7</v>
      </c>
      <c r="J71" s="31">
        <v>5</v>
      </c>
      <c r="K71" s="31" t="s">
        <v>27</v>
      </c>
      <c r="L71" s="38"/>
      <c r="M71" s="38"/>
      <c r="N71" s="38"/>
      <c r="O71" s="38"/>
      <c r="P71" s="33"/>
      <c r="Q71" s="34">
        <f t="shared" si="5"/>
        <v>1.9</v>
      </c>
      <c r="R71" s="35" t="str">
        <f t="shared" si="6"/>
        <v>F</v>
      </c>
      <c r="S71" s="36" t="str">
        <f t="shared" si="7"/>
        <v>Kém</v>
      </c>
      <c r="T71" s="37" t="str">
        <f t="shared" si="8"/>
        <v/>
      </c>
      <c r="U71" s="93">
        <v>10</v>
      </c>
      <c r="V71" s="91" t="str">
        <f t="shared" si="9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635</v>
      </c>
      <c r="D72" s="28" t="s">
        <v>636</v>
      </c>
      <c r="E72" s="29" t="s">
        <v>637</v>
      </c>
      <c r="F72" s="30" t="s">
        <v>638</v>
      </c>
      <c r="G72" s="101" t="s">
        <v>630</v>
      </c>
      <c r="H72" s="31">
        <v>5</v>
      </c>
      <c r="I72" s="31">
        <v>5</v>
      </c>
      <c r="J72" s="31">
        <v>4</v>
      </c>
      <c r="K72" s="31" t="s">
        <v>27</v>
      </c>
      <c r="L72" s="38"/>
      <c r="M72" s="38"/>
      <c r="N72" s="38"/>
      <c r="O72" s="38"/>
      <c r="P72" s="33"/>
      <c r="Q72" s="34">
        <f t="shared" si="5"/>
        <v>1.4</v>
      </c>
      <c r="R72" s="35" t="str">
        <f t="shared" si="6"/>
        <v>F</v>
      </c>
      <c r="S72" s="36" t="str">
        <f t="shared" si="7"/>
        <v>Kém</v>
      </c>
      <c r="T72" s="37" t="str">
        <f t="shared" si="8"/>
        <v/>
      </c>
      <c r="U72" s="93">
        <v>10</v>
      </c>
      <c r="V72" s="91" t="str">
        <f t="shared" si="9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639</v>
      </c>
      <c r="D73" s="28" t="s">
        <v>640</v>
      </c>
      <c r="E73" s="29" t="s">
        <v>385</v>
      </c>
      <c r="F73" s="30" t="s">
        <v>641</v>
      </c>
      <c r="G73" s="101" t="s">
        <v>642</v>
      </c>
      <c r="H73" s="31">
        <v>8</v>
      </c>
      <c r="I73" s="31">
        <v>6</v>
      </c>
      <c r="J73" s="31">
        <v>7</v>
      </c>
      <c r="K73" s="31" t="s">
        <v>27</v>
      </c>
      <c r="L73" s="38"/>
      <c r="M73" s="38"/>
      <c r="N73" s="38"/>
      <c r="O73" s="38"/>
      <c r="P73" s="33"/>
      <c r="Q73" s="34">
        <f t="shared" si="5"/>
        <v>2.1</v>
      </c>
      <c r="R73" s="35" t="str">
        <f t="shared" si="6"/>
        <v>F</v>
      </c>
      <c r="S73" s="36" t="str">
        <f t="shared" si="7"/>
        <v>Kém</v>
      </c>
      <c r="T73" s="37" t="str">
        <f t="shared" si="8"/>
        <v/>
      </c>
      <c r="U73" s="93">
        <v>11</v>
      </c>
      <c r="V73" s="91" t="str">
        <f t="shared" si="9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291</v>
      </c>
      <c r="D74" s="28" t="s">
        <v>292</v>
      </c>
      <c r="E74" s="29" t="s">
        <v>285</v>
      </c>
      <c r="F74" s="30" t="s">
        <v>293</v>
      </c>
      <c r="G74" s="101" t="s">
        <v>294</v>
      </c>
      <c r="H74" s="31">
        <v>10</v>
      </c>
      <c r="I74" s="31">
        <v>3</v>
      </c>
      <c r="J74" s="31">
        <v>6</v>
      </c>
      <c r="K74" s="31" t="s">
        <v>27</v>
      </c>
      <c r="L74" s="38"/>
      <c r="M74" s="38"/>
      <c r="N74" s="38"/>
      <c r="O74" s="38"/>
      <c r="P74" s="33"/>
      <c r="Q74" s="34">
        <f t="shared" si="5"/>
        <v>1.9</v>
      </c>
      <c r="R74" s="35" t="str">
        <f t="shared" si="6"/>
        <v>F</v>
      </c>
      <c r="S74" s="36" t="str">
        <f t="shared" si="7"/>
        <v>Kém</v>
      </c>
      <c r="T74" s="37" t="str">
        <f t="shared" si="8"/>
        <v/>
      </c>
      <c r="U74" s="93">
        <v>13</v>
      </c>
      <c r="V74" s="91" t="str">
        <f t="shared" si="9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295</v>
      </c>
      <c r="D75" s="28" t="s">
        <v>88</v>
      </c>
      <c r="E75" s="29" t="s">
        <v>296</v>
      </c>
      <c r="F75" s="30" t="s">
        <v>297</v>
      </c>
      <c r="G75" s="101" t="s">
        <v>294</v>
      </c>
      <c r="H75" s="31">
        <v>10</v>
      </c>
      <c r="I75" s="31">
        <v>5</v>
      </c>
      <c r="J75" s="31">
        <v>7</v>
      </c>
      <c r="K75" s="31" t="s">
        <v>27</v>
      </c>
      <c r="L75" s="38"/>
      <c r="M75" s="38"/>
      <c r="N75" s="38"/>
      <c r="O75" s="38"/>
      <c r="P75" s="33"/>
      <c r="Q75" s="34">
        <f t="shared" ref="Q75:Q106" si="10">ROUND(SUMPRODUCT(H75:P75,$H$10:$P$10)/100,1)</f>
        <v>2.2000000000000002</v>
      </c>
      <c r="R75" s="35" t="str">
        <f t="shared" ref="R75:R106" si="11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36" t="str">
        <f t="shared" ref="S75:S106" si="12">IF($Q75&lt;4,"Kém",IF(AND($Q75&gt;=4,$Q75&lt;=5.4),"Trung bình yếu",IF(AND($Q75&gt;=5.5,$Q75&lt;=6.9),"Trung bình",IF(AND($Q75&gt;=7,$Q75&lt;=8.4),"Khá",IF(AND($Q75&gt;=8.5,$Q75&lt;=10),"Giỏi","")))))</f>
        <v>Kém</v>
      </c>
      <c r="T75" s="37" t="str">
        <f t="shared" ref="T75:T106" si="13">+IF(OR($H75=0,$I75=0,$J75=0,$K75=0),"Không đủ ĐKDT","")</f>
        <v/>
      </c>
      <c r="U75" s="93">
        <v>13</v>
      </c>
      <c r="V75" s="91" t="str">
        <f t="shared" si="9"/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298</v>
      </c>
      <c r="D76" s="28" t="s">
        <v>79</v>
      </c>
      <c r="E76" s="29" t="s">
        <v>299</v>
      </c>
      <c r="F76" s="30" t="s">
        <v>300</v>
      </c>
      <c r="G76" s="101" t="s">
        <v>294</v>
      </c>
      <c r="H76" s="31">
        <v>10</v>
      </c>
      <c r="I76" s="31">
        <v>3</v>
      </c>
      <c r="J76" s="31">
        <v>8</v>
      </c>
      <c r="K76" s="31" t="s">
        <v>27</v>
      </c>
      <c r="L76" s="38"/>
      <c r="M76" s="38"/>
      <c r="N76" s="38"/>
      <c r="O76" s="38"/>
      <c r="P76" s="33"/>
      <c r="Q76" s="34">
        <f t="shared" si="10"/>
        <v>2.1</v>
      </c>
      <c r="R76" s="35" t="str">
        <f t="shared" si="11"/>
        <v>F</v>
      </c>
      <c r="S76" s="36" t="str">
        <f t="shared" si="12"/>
        <v>Kém</v>
      </c>
      <c r="T76" s="37" t="str">
        <f t="shared" si="13"/>
        <v/>
      </c>
      <c r="U76" s="93">
        <v>13</v>
      </c>
      <c r="V76" s="91" t="str">
        <f t="shared" si="9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301</v>
      </c>
      <c r="D77" s="28" t="s">
        <v>302</v>
      </c>
      <c r="E77" s="29" t="s">
        <v>262</v>
      </c>
      <c r="F77" s="30" t="s">
        <v>303</v>
      </c>
      <c r="G77" s="101" t="s">
        <v>294</v>
      </c>
      <c r="H77" s="31">
        <v>10</v>
      </c>
      <c r="I77" s="31">
        <v>5</v>
      </c>
      <c r="J77" s="31">
        <v>6</v>
      </c>
      <c r="K77" s="31" t="s">
        <v>27</v>
      </c>
      <c r="L77" s="38"/>
      <c r="M77" s="38"/>
      <c r="N77" s="38"/>
      <c r="O77" s="38"/>
      <c r="P77" s="33"/>
      <c r="Q77" s="34">
        <f t="shared" si="10"/>
        <v>2.1</v>
      </c>
      <c r="R77" s="35" t="str">
        <f t="shared" si="11"/>
        <v>F</v>
      </c>
      <c r="S77" s="36" t="str">
        <f t="shared" si="12"/>
        <v>Kém</v>
      </c>
      <c r="T77" s="37" t="str">
        <f t="shared" si="13"/>
        <v/>
      </c>
      <c r="U77" s="93">
        <v>13</v>
      </c>
      <c r="V77" s="91" t="str">
        <f t="shared" si="9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304</v>
      </c>
      <c r="D78" s="28" t="s">
        <v>305</v>
      </c>
      <c r="E78" s="29" t="s">
        <v>306</v>
      </c>
      <c r="F78" s="30" t="s">
        <v>307</v>
      </c>
      <c r="G78" s="101" t="s">
        <v>294</v>
      </c>
      <c r="H78" s="31">
        <v>10</v>
      </c>
      <c r="I78" s="31">
        <v>5</v>
      </c>
      <c r="J78" s="31">
        <v>7</v>
      </c>
      <c r="K78" s="31" t="s">
        <v>27</v>
      </c>
      <c r="L78" s="38"/>
      <c r="M78" s="38"/>
      <c r="N78" s="38"/>
      <c r="O78" s="38"/>
      <c r="P78" s="33"/>
      <c r="Q78" s="34">
        <f t="shared" si="10"/>
        <v>2.2000000000000002</v>
      </c>
      <c r="R78" s="35" t="str">
        <f t="shared" si="11"/>
        <v>F</v>
      </c>
      <c r="S78" s="36" t="str">
        <f t="shared" si="12"/>
        <v>Kém</v>
      </c>
      <c r="T78" s="37" t="str">
        <f t="shared" si="13"/>
        <v/>
      </c>
      <c r="U78" s="93">
        <v>13</v>
      </c>
      <c r="V78" s="91" t="str">
        <f t="shared" si="9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308</v>
      </c>
      <c r="D79" s="28" t="s">
        <v>309</v>
      </c>
      <c r="E79" s="29" t="s">
        <v>188</v>
      </c>
      <c r="F79" s="30" t="s">
        <v>310</v>
      </c>
      <c r="G79" s="101" t="s">
        <v>294</v>
      </c>
      <c r="H79" s="31">
        <v>10</v>
      </c>
      <c r="I79" s="31">
        <v>3</v>
      </c>
      <c r="J79" s="31">
        <v>6</v>
      </c>
      <c r="K79" s="31" t="s">
        <v>27</v>
      </c>
      <c r="L79" s="38"/>
      <c r="M79" s="38"/>
      <c r="N79" s="38"/>
      <c r="O79" s="38"/>
      <c r="P79" s="33"/>
      <c r="Q79" s="34">
        <f t="shared" si="10"/>
        <v>1.9</v>
      </c>
      <c r="R79" s="35" t="str">
        <f t="shared" si="11"/>
        <v>F</v>
      </c>
      <c r="S79" s="36" t="str">
        <f t="shared" si="12"/>
        <v>Kém</v>
      </c>
      <c r="T79" s="37" t="str">
        <f t="shared" si="13"/>
        <v/>
      </c>
      <c r="U79" s="93">
        <v>13</v>
      </c>
      <c r="V79" s="91" t="str">
        <f t="shared" si="9"/>
        <v>Học lại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311</v>
      </c>
      <c r="D80" s="28" t="s">
        <v>312</v>
      </c>
      <c r="E80" s="29" t="s">
        <v>313</v>
      </c>
      <c r="F80" s="30" t="s">
        <v>314</v>
      </c>
      <c r="G80" s="101" t="s">
        <v>294</v>
      </c>
      <c r="H80" s="31">
        <v>10</v>
      </c>
      <c r="I80" s="31">
        <v>5</v>
      </c>
      <c r="J80" s="31">
        <v>6</v>
      </c>
      <c r="K80" s="31" t="s">
        <v>27</v>
      </c>
      <c r="L80" s="38"/>
      <c r="M80" s="38"/>
      <c r="N80" s="38"/>
      <c r="O80" s="38"/>
      <c r="P80" s="33"/>
      <c r="Q80" s="34">
        <f t="shared" si="10"/>
        <v>2.1</v>
      </c>
      <c r="R80" s="35" t="str">
        <f t="shared" si="11"/>
        <v>F</v>
      </c>
      <c r="S80" s="36" t="str">
        <f t="shared" si="12"/>
        <v>Kém</v>
      </c>
      <c r="T80" s="37" t="str">
        <f t="shared" si="13"/>
        <v/>
      </c>
      <c r="U80" s="93">
        <v>13</v>
      </c>
      <c r="V80" s="91" t="str">
        <f t="shared" si="9"/>
        <v>Học lại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2:38" ht="18.75" customHeight="1">
      <c r="B81" s="26">
        <v>71</v>
      </c>
      <c r="C81" s="27" t="s">
        <v>315</v>
      </c>
      <c r="D81" s="28" t="s">
        <v>316</v>
      </c>
      <c r="E81" s="29" t="s">
        <v>192</v>
      </c>
      <c r="F81" s="30" t="s">
        <v>317</v>
      </c>
      <c r="G81" s="101" t="s">
        <v>294</v>
      </c>
      <c r="H81" s="31">
        <v>8</v>
      </c>
      <c r="I81" s="31">
        <v>3</v>
      </c>
      <c r="J81" s="31">
        <v>6</v>
      </c>
      <c r="K81" s="31" t="s">
        <v>27</v>
      </c>
      <c r="L81" s="38"/>
      <c r="M81" s="38"/>
      <c r="N81" s="38"/>
      <c r="O81" s="38"/>
      <c r="P81" s="33"/>
      <c r="Q81" s="34">
        <f t="shared" si="10"/>
        <v>1.7</v>
      </c>
      <c r="R81" s="35" t="str">
        <f t="shared" si="11"/>
        <v>F</v>
      </c>
      <c r="S81" s="36" t="str">
        <f t="shared" si="12"/>
        <v>Kém</v>
      </c>
      <c r="T81" s="37" t="str">
        <f t="shared" si="13"/>
        <v/>
      </c>
      <c r="U81" s="93">
        <v>13</v>
      </c>
      <c r="V81" s="91" t="str">
        <f t="shared" si="9"/>
        <v>Học lại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2:38" ht="18.75" customHeight="1">
      <c r="B82" s="26">
        <v>72</v>
      </c>
      <c r="C82" s="27" t="s">
        <v>318</v>
      </c>
      <c r="D82" s="28" t="s">
        <v>319</v>
      </c>
      <c r="E82" s="29" t="s">
        <v>270</v>
      </c>
      <c r="F82" s="30" t="s">
        <v>320</v>
      </c>
      <c r="G82" s="101" t="s">
        <v>294</v>
      </c>
      <c r="H82" s="31">
        <v>7</v>
      </c>
      <c r="I82" s="31">
        <v>3</v>
      </c>
      <c r="J82" s="31">
        <v>6</v>
      </c>
      <c r="K82" s="31" t="s">
        <v>27</v>
      </c>
      <c r="L82" s="38"/>
      <c r="M82" s="38"/>
      <c r="N82" s="38"/>
      <c r="O82" s="38"/>
      <c r="P82" s="33"/>
      <c r="Q82" s="34">
        <f t="shared" si="10"/>
        <v>1.6</v>
      </c>
      <c r="R82" s="35" t="str">
        <f t="shared" si="11"/>
        <v>F</v>
      </c>
      <c r="S82" s="36" t="str">
        <f t="shared" si="12"/>
        <v>Kém</v>
      </c>
      <c r="T82" s="37" t="str">
        <f t="shared" si="13"/>
        <v/>
      </c>
      <c r="U82" s="93">
        <v>13</v>
      </c>
      <c r="V82" s="91" t="str">
        <f t="shared" si="9"/>
        <v>Học lại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2:38" ht="18.75" customHeight="1">
      <c r="B83" s="26">
        <v>73</v>
      </c>
      <c r="C83" s="27" t="s">
        <v>321</v>
      </c>
      <c r="D83" s="28" t="s">
        <v>322</v>
      </c>
      <c r="E83" s="29" t="s">
        <v>215</v>
      </c>
      <c r="F83" s="30" t="s">
        <v>323</v>
      </c>
      <c r="G83" s="101" t="s">
        <v>324</v>
      </c>
      <c r="H83" s="31">
        <v>10</v>
      </c>
      <c r="I83" s="31">
        <v>8</v>
      </c>
      <c r="J83" s="31">
        <v>6</v>
      </c>
      <c r="K83" s="31" t="s">
        <v>27</v>
      </c>
      <c r="L83" s="38"/>
      <c r="M83" s="38"/>
      <c r="N83" s="38"/>
      <c r="O83" s="38"/>
      <c r="P83" s="33"/>
      <c r="Q83" s="34">
        <f t="shared" si="10"/>
        <v>2.4</v>
      </c>
      <c r="R83" s="35" t="str">
        <f t="shared" si="11"/>
        <v>F</v>
      </c>
      <c r="S83" s="36" t="str">
        <f t="shared" si="12"/>
        <v>Kém</v>
      </c>
      <c r="T83" s="37" t="str">
        <f t="shared" si="13"/>
        <v/>
      </c>
      <c r="U83" s="93">
        <v>14</v>
      </c>
      <c r="V83" s="91" t="str">
        <f t="shared" si="9"/>
        <v>Học lại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2:38" ht="18.75" customHeight="1">
      <c r="B84" s="26">
        <v>74</v>
      </c>
      <c r="C84" s="27" t="s">
        <v>329</v>
      </c>
      <c r="D84" s="28" t="s">
        <v>330</v>
      </c>
      <c r="E84" s="100" t="s">
        <v>331</v>
      </c>
      <c r="F84" s="30" t="s">
        <v>332</v>
      </c>
      <c r="G84" s="101" t="s">
        <v>324</v>
      </c>
      <c r="H84" s="31">
        <v>10</v>
      </c>
      <c r="I84" s="31">
        <v>8</v>
      </c>
      <c r="J84" s="31">
        <v>5</v>
      </c>
      <c r="K84" s="31" t="s">
        <v>27</v>
      </c>
      <c r="L84" s="38"/>
      <c r="M84" s="38"/>
      <c r="N84" s="38"/>
      <c r="O84" s="38"/>
      <c r="P84" s="33"/>
      <c r="Q84" s="34">
        <f t="shared" si="10"/>
        <v>2.2999999999999998</v>
      </c>
      <c r="R84" s="35" t="str">
        <f t="shared" si="11"/>
        <v>F</v>
      </c>
      <c r="S84" s="36" t="str">
        <f t="shared" si="12"/>
        <v>Kém</v>
      </c>
      <c r="T84" s="37" t="str">
        <f t="shared" si="13"/>
        <v/>
      </c>
      <c r="U84" s="93">
        <v>14</v>
      </c>
      <c r="V84" s="91" t="str">
        <f t="shared" si="9"/>
        <v>Học lại</v>
      </c>
      <c r="W84" s="74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2"/>
    </row>
    <row r="85" spans="2:38" ht="18.75" customHeight="1">
      <c r="B85" s="26">
        <v>75</v>
      </c>
      <c r="C85" s="27" t="s">
        <v>325</v>
      </c>
      <c r="D85" s="28" t="s">
        <v>326</v>
      </c>
      <c r="E85" s="29" t="s">
        <v>327</v>
      </c>
      <c r="F85" s="30" t="s">
        <v>328</v>
      </c>
      <c r="G85" s="101" t="s">
        <v>324</v>
      </c>
      <c r="H85" s="31">
        <v>9</v>
      </c>
      <c r="I85" s="31">
        <v>8</v>
      </c>
      <c r="J85" s="31">
        <v>7</v>
      </c>
      <c r="K85" s="31" t="s">
        <v>27</v>
      </c>
      <c r="L85" s="38"/>
      <c r="M85" s="38"/>
      <c r="N85" s="38"/>
      <c r="O85" s="38"/>
      <c r="P85" s="33"/>
      <c r="Q85" s="34">
        <f t="shared" si="10"/>
        <v>2.4</v>
      </c>
      <c r="R85" s="35" t="str">
        <f t="shared" si="11"/>
        <v>F</v>
      </c>
      <c r="S85" s="36" t="str">
        <f t="shared" si="12"/>
        <v>Kém</v>
      </c>
      <c r="T85" s="37" t="str">
        <f t="shared" si="13"/>
        <v/>
      </c>
      <c r="U85" s="93">
        <v>14</v>
      </c>
      <c r="V85" s="91" t="str">
        <f t="shared" si="9"/>
        <v>Học lại</v>
      </c>
      <c r="W85" s="74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2"/>
    </row>
    <row r="86" spans="2:38" ht="18.75" customHeight="1">
      <c r="B86" s="26">
        <v>76</v>
      </c>
      <c r="C86" s="27" t="s">
        <v>333</v>
      </c>
      <c r="D86" s="28" t="s">
        <v>334</v>
      </c>
      <c r="E86" s="29" t="s">
        <v>238</v>
      </c>
      <c r="F86" s="30" t="s">
        <v>335</v>
      </c>
      <c r="G86" s="101" t="s">
        <v>324</v>
      </c>
      <c r="H86" s="31">
        <v>10</v>
      </c>
      <c r="I86" s="31">
        <v>8</v>
      </c>
      <c r="J86" s="31">
        <v>9</v>
      </c>
      <c r="K86" s="31" t="s">
        <v>27</v>
      </c>
      <c r="L86" s="38"/>
      <c r="M86" s="38"/>
      <c r="N86" s="38"/>
      <c r="O86" s="38"/>
      <c r="P86" s="33"/>
      <c r="Q86" s="34">
        <f t="shared" si="10"/>
        <v>2.7</v>
      </c>
      <c r="R86" s="35" t="str">
        <f t="shared" si="11"/>
        <v>F</v>
      </c>
      <c r="S86" s="36" t="str">
        <f t="shared" si="12"/>
        <v>Kém</v>
      </c>
      <c r="T86" s="37" t="str">
        <f t="shared" si="13"/>
        <v/>
      </c>
      <c r="U86" s="93">
        <v>14</v>
      </c>
      <c r="V86" s="91" t="str">
        <f t="shared" si="9"/>
        <v>Học lại</v>
      </c>
      <c r="W86" s="74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2"/>
    </row>
    <row r="87" spans="2:38" ht="18.75" customHeight="1">
      <c r="B87" s="26">
        <v>77</v>
      </c>
      <c r="C87" s="27" t="s">
        <v>336</v>
      </c>
      <c r="D87" s="28" t="s">
        <v>337</v>
      </c>
      <c r="E87" s="29" t="s">
        <v>338</v>
      </c>
      <c r="F87" s="30" t="s">
        <v>339</v>
      </c>
      <c r="G87" s="101" t="s">
        <v>324</v>
      </c>
      <c r="H87" s="31">
        <v>10</v>
      </c>
      <c r="I87" s="31">
        <v>8</v>
      </c>
      <c r="J87" s="31">
        <v>4</v>
      </c>
      <c r="K87" s="31" t="s">
        <v>27</v>
      </c>
      <c r="L87" s="38"/>
      <c r="M87" s="38"/>
      <c r="N87" s="38"/>
      <c r="O87" s="38"/>
      <c r="P87" s="33"/>
      <c r="Q87" s="34">
        <f t="shared" si="10"/>
        <v>2.2000000000000002</v>
      </c>
      <c r="R87" s="35" t="str">
        <f t="shared" si="11"/>
        <v>F</v>
      </c>
      <c r="S87" s="36" t="str">
        <f t="shared" si="12"/>
        <v>Kém</v>
      </c>
      <c r="T87" s="37" t="str">
        <f t="shared" si="13"/>
        <v/>
      </c>
      <c r="U87" s="93">
        <v>14</v>
      </c>
      <c r="V87" s="91" t="str">
        <f t="shared" si="9"/>
        <v>Học lại</v>
      </c>
      <c r="W87" s="74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2"/>
    </row>
    <row r="88" spans="2:38" ht="18.75" customHeight="1">
      <c r="B88" s="26">
        <v>78</v>
      </c>
      <c r="C88" s="27" t="s">
        <v>340</v>
      </c>
      <c r="D88" s="28" t="s">
        <v>341</v>
      </c>
      <c r="E88" s="29" t="s">
        <v>342</v>
      </c>
      <c r="F88" s="30" t="s">
        <v>343</v>
      </c>
      <c r="G88" s="101" t="s">
        <v>324</v>
      </c>
      <c r="H88" s="31">
        <v>9</v>
      </c>
      <c r="I88" s="31">
        <v>8</v>
      </c>
      <c r="J88" s="31">
        <v>2</v>
      </c>
      <c r="K88" s="31" t="s">
        <v>27</v>
      </c>
      <c r="L88" s="38"/>
      <c r="M88" s="38"/>
      <c r="N88" s="38"/>
      <c r="O88" s="38"/>
      <c r="P88" s="33"/>
      <c r="Q88" s="34">
        <f t="shared" si="10"/>
        <v>1.9</v>
      </c>
      <c r="R88" s="35" t="str">
        <f t="shared" si="11"/>
        <v>F</v>
      </c>
      <c r="S88" s="36" t="str">
        <f t="shared" si="12"/>
        <v>Kém</v>
      </c>
      <c r="T88" s="37" t="str">
        <f t="shared" si="13"/>
        <v/>
      </c>
      <c r="U88" s="93">
        <v>14</v>
      </c>
      <c r="V88" s="91" t="str">
        <f t="shared" si="9"/>
        <v>Học lại</v>
      </c>
      <c r="W88" s="74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2"/>
    </row>
    <row r="89" spans="2:38" ht="18.75" customHeight="1">
      <c r="B89" s="26">
        <v>79</v>
      </c>
      <c r="C89" s="27" t="s">
        <v>348</v>
      </c>
      <c r="D89" s="28" t="s">
        <v>349</v>
      </c>
      <c r="E89" s="29" t="s">
        <v>350</v>
      </c>
      <c r="F89" s="30" t="s">
        <v>351</v>
      </c>
      <c r="G89" s="101" t="s">
        <v>324</v>
      </c>
      <c r="H89" s="31">
        <v>10</v>
      </c>
      <c r="I89" s="31">
        <v>8</v>
      </c>
      <c r="J89" s="31">
        <v>5</v>
      </c>
      <c r="K89" s="31" t="s">
        <v>27</v>
      </c>
      <c r="L89" s="38"/>
      <c r="M89" s="38"/>
      <c r="N89" s="38"/>
      <c r="O89" s="38"/>
      <c r="P89" s="33"/>
      <c r="Q89" s="34">
        <f t="shared" si="10"/>
        <v>2.2999999999999998</v>
      </c>
      <c r="R89" s="35" t="str">
        <f t="shared" si="11"/>
        <v>F</v>
      </c>
      <c r="S89" s="36" t="str">
        <f t="shared" si="12"/>
        <v>Kém</v>
      </c>
      <c r="T89" s="37" t="str">
        <f t="shared" si="13"/>
        <v/>
      </c>
      <c r="U89" s="93">
        <v>14</v>
      </c>
      <c r="V89" s="91" t="str">
        <f t="shared" si="9"/>
        <v>Học lại</v>
      </c>
      <c r="W89" s="74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2"/>
    </row>
    <row r="90" spans="2:38" ht="18.75" customHeight="1">
      <c r="B90" s="26">
        <v>80</v>
      </c>
      <c r="C90" s="27" t="s">
        <v>344</v>
      </c>
      <c r="D90" s="28" t="s">
        <v>345</v>
      </c>
      <c r="E90" s="29" t="s">
        <v>346</v>
      </c>
      <c r="F90" s="30" t="s">
        <v>347</v>
      </c>
      <c r="G90" s="101" t="s">
        <v>324</v>
      </c>
      <c r="H90" s="31">
        <v>10</v>
      </c>
      <c r="I90" s="31">
        <v>8</v>
      </c>
      <c r="J90" s="31">
        <v>2</v>
      </c>
      <c r="K90" s="31" t="s">
        <v>27</v>
      </c>
      <c r="L90" s="38"/>
      <c r="M90" s="38"/>
      <c r="N90" s="38"/>
      <c r="O90" s="38"/>
      <c r="P90" s="33"/>
      <c r="Q90" s="34">
        <f t="shared" si="10"/>
        <v>2</v>
      </c>
      <c r="R90" s="35" t="str">
        <f t="shared" si="11"/>
        <v>F</v>
      </c>
      <c r="S90" s="36" t="str">
        <f t="shared" si="12"/>
        <v>Kém</v>
      </c>
      <c r="T90" s="37" t="str">
        <f t="shared" si="13"/>
        <v/>
      </c>
      <c r="U90" s="93">
        <v>14</v>
      </c>
      <c r="V90" s="91" t="str">
        <f t="shared" si="9"/>
        <v>Học lại</v>
      </c>
      <c r="W90" s="74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2"/>
    </row>
    <row r="91" spans="2:38" ht="18.75" customHeight="1">
      <c r="B91" s="26">
        <v>81</v>
      </c>
      <c r="C91" s="27" t="s">
        <v>197</v>
      </c>
      <c r="D91" s="28" t="s">
        <v>198</v>
      </c>
      <c r="E91" s="29" t="s">
        <v>175</v>
      </c>
      <c r="F91" s="30" t="s">
        <v>199</v>
      </c>
      <c r="G91" s="101" t="s">
        <v>200</v>
      </c>
      <c r="H91" s="31">
        <v>10</v>
      </c>
      <c r="I91" s="31">
        <v>5</v>
      </c>
      <c r="J91" s="31">
        <v>7</v>
      </c>
      <c r="K91" s="31" t="s">
        <v>27</v>
      </c>
      <c r="L91" s="38"/>
      <c r="M91" s="38"/>
      <c r="N91" s="38"/>
      <c r="O91" s="38"/>
      <c r="P91" s="33"/>
      <c r="Q91" s="34">
        <f t="shared" si="10"/>
        <v>2.2000000000000002</v>
      </c>
      <c r="R91" s="35" t="str">
        <f t="shared" si="11"/>
        <v>F</v>
      </c>
      <c r="S91" s="36" t="str">
        <f t="shared" si="12"/>
        <v>Kém</v>
      </c>
      <c r="T91" s="37" t="str">
        <f t="shared" si="13"/>
        <v/>
      </c>
      <c r="U91" s="93">
        <v>16</v>
      </c>
      <c r="V91" s="91" t="str">
        <f t="shared" si="9"/>
        <v>Học lại</v>
      </c>
      <c r="W91" s="74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2"/>
    </row>
    <row r="92" spans="2:38" ht="18.75" customHeight="1">
      <c r="B92" s="26">
        <v>82</v>
      </c>
      <c r="C92" s="27" t="s">
        <v>201</v>
      </c>
      <c r="D92" s="28" t="s">
        <v>202</v>
      </c>
      <c r="E92" s="29" t="s">
        <v>203</v>
      </c>
      <c r="F92" s="30" t="s">
        <v>204</v>
      </c>
      <c r="G92" s="101" t="s">
        <v>200</v>
      </c>
      <c r="H92" s="31">
        <v>9</v>
      </c>
      <c r="I92" s="31">
        <v>7</v>
      </c>
      <c r="J92" s="31">
        <v>7</v>
      </c>
      <c r="K92" s="31" t="s">
        <v>27</v>
      </c>
      <c r="L92" s="38"/>
      <c r="M92" s="38"/>
      <c r="N92" s="38"/>
      <c r="O92" s="38"/>
      <c r="P92" s="33"/>
      <c r="Q92" s="34">
        <f t="shared" si="10"/>
        <v>2.2999999999999998</v>
      </c>
      <c r="R92" s="35" t="str">
        <f t="shared" si="11"/>
        <v>F</v>
      </c>
      <c r="S92" s="36" t="str">
        <f t="shared" si="12"/>
        <v>Kém</v>
      </c>
      <c r="T92" s="37" t="str">
        <f t="shared" si="13"/>
        <v/>
      </c>
      <c r="U92" s="93">
        <v>16</v>
      </c>
      <c r="V92" s="91" t="str">
        <f t="shared" si="9"/>
        <v>Học lại</v>
      </c>
      <c r="W92" s="74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2"/>
    </row>
    <row r="93" spans="2:38" ht="18.75" customHeight="1">
      <c r="B93" s="26">
        <v>83</v>
      </c>
      <c r="C93" s="27" t="s">
        <v>209</v>
      </c>
      <c r="D93" s="28" t="s">
        <v>210</v>
      </c>
      <c r="E93" s="29" t="s">
        <v>211</v>
      </c>
      <c r="F93" s="30" t="s">
        <v>212</v>
      </c>
      <c r="G93" s="101" t="s">
        <v>200</v>
      </c>
      <c r="H93" s="31">
        <v>10</v>
      </c>
      <c r="I93" s="31">
        <v>5.5</v>
      </c>
      <c r="J93" s="31">
        <v>7</v>
      </c>
      <c r="K93" s="31" t="s">
        <v>27</v>
      </c>
      <c r="L93" s="38"/>
      <c r="M93" s="38"/>
      <c r="N93" s="38"/>
      <c r="O93" s="38"/>
      <c r="P93" s="33"/>
      <c r="Q93" s="34">
        <f t="shared" si="10"/>
        <v>2.2999999999999998</v>
      </c>
      <c r="R93" s="35" t="str">
        <f t="shared" si="11"/>
        <v>F</v>
      </c>
      <c r="S93" s="36" t="str">
        <f t="shared" si="12"/>
        <v>Kém</v>
      </c>
      <c r="T93" s="37" t="str">
        <f t="shared" si="13"/>
        <v/>
      </c>
      <c r="U93" s="93">
        <v>16</v>
      </c>
      <c r="V93" s="91" t="str">
        <f t="shared" si="9"/>
        <v>Học lại</v>
      </c>
      <c r="W93" s="74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2"/>
    </row>
    <row r="94" spans="2:38" ht="18.75" customHeight="1">
      <c r="B94" s="26">
        <v>84</v>
      </c>
      <c r="C94" s="27" t="s">
        <v>205</v>
      </c>
      <c r="D94" s="28" t="s">
        <v>206</v>
      </c>
      <c r="E94" s="29" t="s">
        <v>207</v>
      </c>
      <c r="F94" s="30" t="s">
        <v>208</v>
      </c>
      <c r="G94" s="101" t="s">
        <v>200</v>
      </c>
      <c r="H94" s="31">
        <v>8</v>
      </c>
      <c r="I94" s="31">
        <v>6.5</v>
      </c>
      <c r="J94" s="31">
        <v>7</v>
      </c>
      <c r="K94" s="31" t="s">
        <v>27</v>
      </c>
      <c r="L94" s="38"/>
      <c r="M94" s="38"/>
      <c r="N94" s="38"/>
      <c r="O94" s="38"/>
      <c r="P94" s="33"/>
      <c r="Q94" s="34">
        <f t="shared" si="10"/>
        <v>2.2000000000000002</v>
      </c>
      <c r="R94" s="35" t="str">
        <f t="shared" si="11"/>
        <v>F</v>
      </c>
      <c r="S94" s="36" t="str">
        <f t="shared" si="12"/>
        <v>Kém</v>
      </c>
      <c r="T94" s="37" t="str">
        <f t="shared" si="13"/>
        <v/>
      </c>
      <c r="U94" s="93">
        <v>16</v>
      </c>
      <c r="V94" s="91" t="str">
        <f t="shared" si="9"/>
        <v>Học lại</v>
      </c>
      <c r="W94" s="74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2"/>
    </row>
    <row r="95" spans="2:38" ht="18.75" customHeight="1">
      <c r="B95" s="26">
        <v>85</v>
      </c>
      <c r="C95" s="27" t="s">
        <v>352</v>
      </c>
      <c r="D95" s="28" t="s">
        <v>353</v>
      </c>
      <c r="E95" s="29" t="s">
        <v>354</v>
      </c>
      <c r="F95" s="30" t="s">
        <v>355</v>
      </c>
      <c r="G95" s="101" t="s">
        <v>356</v>
      </c>
      <c r="H95" s="31">
        <v>10</v>
      </c>
      <c r="I95" s="31">
        <v>8.5</v>
      </c>
      <c r="J95" s="31">
        <v>6</v>
      </c>
      <c r="K95" s="31" t="s">
        <v>27</v>
      </c>
      <c r="L95" s="38"/>
      <c r="M95" s="38"/>
      <c r="N95" s="38"/>
      <c r="O95" s="38"/>
      <c r="P95" s="33"/>
      <c r="Q95" s="34">
        <f t="shared" si="10"/>
        <v>2.5</v>
      </c>
      <c r="R95" s="35" t="str">
        <f t="shared" si="11"/>
        <v>F</v>
      </c>
      <c r="S95" s="36" t="str">
        <f t="shared" si="12"/>
        <v>Kém</v>
      </c>
      <c r="T95" s="37" t="str">
        <f t="shared" si="13"/>
        <v/>
      </c>
      <c r="U95" s="93">
        <v>17</v>
      </c>
      <c r="V95" s="91" t="str">
        <f t="shared" si="9"/>
        <v>Học lại</v>
      </c>
      <c r="W95" s="74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2"/>
    </row>
    <row r="96" spans="2:38" ht="18.75" customHeight="1">
      <c r="B96" s="26">
        <v>86</v>
      </c>
      <c r="C96" s="27" t="s">
        <v>357</v>
      </c>
      <c r="D96" s="28" t="s">
        <v>358</v>
      </c>
      <c r="E96" s="29" t="s">
        <v>69</v>
      </c>
      <c r="F96" s="30" t="s">
        <v>359</v>
      </c>
      <c r="G96" s="101" t="s">
        <v>356</v>
      </c>
      <c r="H96" s="31">
        <v>10</v>
      </c>
      <c r="I96" s="31">
        <v>9.5</v>
      </c>
      <c r="J96" s="31">
        <v>6</v>
      </c>
      <c r="K96" s="31" t="s">
        <v>27</v>
      </c>
      <c r="L96" s="38"/>
      <c r="M96" s="38"/>
      <c r="N96" s="38"/>
      <c r="O96" s="38"/>
      <c r="P96" s="33"/>
      <c r="Q96" s="34">
        <f t="shared" si="10"/>
        <v>2.6</v>
      </c>
      <c r="R96" s="35" t="str">
        <f t="shared" si="11"/>
        <v>F</v>
      </c>
      <c r="S96" s="36" t="str">
        <f t="shared" si="12"/>
        <v>Kém</v>
      </c>
      <c r="T96" s="37" t="str">
        <f t="shared" si="13"/>
        <v/>
      </c>
      <c r="U96" s="93">
        <v>17</v>
      </c>
      <c r="V96" s="91" t="str">
        <f t="shared" si="9"/>
        <v>Học lại</v>
      </c>
      <c r="W96" s="74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2"/>
    </row>
    <row r="97" spans="2:38" ht="18.75" customHeight="1">
      <c r="B97" s="26">
        <v>87</v>
      </c>
      <c r="C97" s="27" t="s">
        <v>360</v>
      </c>
      <c r="D97" s="28" t="s">
        <v>361</v>
      </c>
      <c r="E97" s="29" t="s">
        <v>362</v>
      </c>
      <c r="F97" s="30" t="s">
        <v>363</v>
      </c>
      <c r="G97" s="101" t="s">
        <v>356</v>
      </c>
      <c r="H97" s="31">
        <v>10</v>
      </c>
      <c r="I97" s="31">
        <v>2.5</v>
      </c>
      <c r="J97" s="31">
        <v>5</v>
      </c>
      <c r="K97" s="31" t="s">
        <v>27</v>
      </c>
      <c r="L97" s="38"/>
      <c r="M97" s="38"/>
      <c r="N97" s="38"/>
      <c r="O97" s="38"/>
      <c r="P97" s="33"/>
      <c r="Q97" s="34">
        <f t="shared" si="10"/>
        <v>1.8</v>
      </c>
      <c r="R97" s="35" t="str">
        <f t="shared" si="11"/>
        <v>F</v>
      </c>
      <c r="S97" s="36" t="str">
        <f t="shared" si="12"/>
        <v>Kém</v>
      </c>
      <c r="T97" s="37" t="str">
        <f t="shared" si="13"/>
        <v/>
      </c>
      <c r="U97" s="93">
        <v>17</v>
      </c>
      <c r="V97" s="91" t="str">
        <f t="shared" si="9"/>
        <v>Học lại</v>
      </c>
      <c r="W97" s="74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2"/>
    </row>
    <row r="98" spans="2:38" ht="18.75" customHeight="1">
      <c r="B98" s="26">
        <v>88</v>
      </c>
      <c r="C98" s="27" t="s">
        <v>364</v>
      </c>
      <c r="D98" s="28" t="s">
        <v>365</v>
      </c>
      <c r="E98" s="29" t="s">
        <v>366</v>
      </c>
      <c r="F98" s="30" t="s">
        <v>90</v>
      </c>
      <c r="G98" s="101" t="s">
        <v>367</v>
      </c>
      <c r="H98" s="31">
        <v>10</v>
      </c>
      <c r="I98" s="31">
        <v>8</v>
      </c>
      <c r="J98" s="31">
        <v>7</v>
      </c>
      <c r="K98" s="31" t="s">
        <v>27</v>
      </c>
      <c r="L98" s="38"/>
      <c r="M98" s="38"/>
      <c r="N98" s="38"/>
      <c r="O98" s="38"/>
      <c r="P98" s="33"/>
      <c r="Q98" s="34">
        <f t="shared" si="10"/>
        <v>2.5</v>
      </c>
      <c r="R98" s="35" t="str">
        <f t="shared" si="11"/>
        <v>F</v>
      </c>
      <c r="S98" s="36" t="str">
        <f t="shared" si="12"/>
        <v>Kém</v>
      </c>
      <c r="T98" s="37" t="str">
        <f t="shared" si="13"/>
        <v/>
      </c>
      <c r="U98" s="93">
        <v>17</v>
      </c>
      <c r="V98" s="91" t="str">
        <f t="shared" si="9"/>
        <v>Học lại</v>
      </c>
      <c r="W98" s="74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2"/>
    </row>
    <row r="99" spans="2:38" ht="18.75" customHeight="1">
      <c r="B99" s="26">
        <v>89</v>
      </c>
      <c r="C99" s="27" t="s">
        <v>368</v>
      </c>
      <c r="D99" s="28" t="s">
        <v>369</v>
      </c>
      <c r="E99" s="29" t="s">
        <v>370</v>
      </c>
      <c r="F99" s="30" t="s">
        <v>371</v>
      </c>
      <c r="G99" s="101" t="s">
        <v>367</v>
      </c>
      <c r="H99" s="31">
        <v>9</v>
      </c>
      <c r="I99" s="31">
        <v>4.5</v>
      </c>
      <c r="J99" s="31">
        <v>6</v>
      </c>
      <c r="K99" s="31" t="s">
        <v>27</v>
      </c>
      <c r="L99" s="38"/>
      <c r="M99" s="38"/>
      <c r="N99" s="38"/>
      <c r="O99" s="38"/>
      <c r="P99" s="33"/>
      <c r="Q99" s="34">
        <f t="shared" si="10"/>
        <v>2</v>
      </c>
      <c r="R99" s="35" t="str">
        <f t="shared" si="11"/>
        <v>F</v>
      </c>
      <c r="S99" s="36" t="str">
        <f t="shared" si="12"/>
        <v>Kém</v>
      </c>
      <c r="T99" s="37" t="str">
        <f t="shared" si="13"/>
        <v/>
      </c>
      <c r="U99" s="93">
        <v>17</v>
      </c>
      <c r="V99" s="91" t="str">
        <f t="shared" si="9"/>
        <v>Học lại</v>
      </c>
      <c r="W99" s="74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2"/>
    </row>
    <row r="100" spans="2:38" ht="18.75" customHeight="1">
      <c r="B100" s="26">
        <v>90</v>
      </c>
      <c r="C100" s="27" t="s">
        <v>372</v>
      </c>
      <c r="D100" s="28" t="s">
        <v>369</v>
      </c>
      <c r="E100" s="29" t="s">
        <v>373</v>
      </c>
      <c r="F100" s="30" t="s">
        <v>374</v>
      </c>
      <c r="G100" s="101" t="s">
        <v>367</v>
      </c>
      <c r="H100" s="31">
        <v>10</v>
      </c>
      <c r="I100" s="31">
        <v>9</v>
      </c>
      <c r="J100" s="31">
        <v>8</v>
      </c>
      <c r="K100" s="31" t="s">
        <v>27</v>
      </c>
      <c r="L100" s="38"/>
      <c r="M100" s="38"/>
      <c r="N100" s="38"/>
      <c r="O100" s="38"/>
      <c r="P100" s="33"/>
      <c r="Q100" s="34">
        <f t="shared" si="10"/>
        <v>2.7</v>
      </c>
      <c r="R100" s="35" t="str">
        <f t="shared" si="11"/>
        <v>F</v>
      </c>
      <c r="S100" s="36" t="str">
        <f t="shared" si="12"/>
        <v>Kém</v>
      </c>
      <c r="T100" s="37" t="str">
        <f t="shared" si="13"/>
        <v/>
      </c>
      <c r="U100" s="93">
        <v>17</v>
      </c>
      <c r="V100" s="91" t="str">
        <f t="shared" si="9"/>
        <v>Học lại</v>
      </c>
      <c r="W100" s="74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2"/>
    </row>
    <row r="101" spans="2:38" ht="18.75" customHeight="1">
      <c r="B101" s="26">
        <v>91</v>
      </c>
      <c r="C101" s="27" t="s">
        <v>375</v>
      </c>
      <c r="D101" s="28" t="s">
        <v>376</v>
      </c>
      <c r="E101" s="29" t="s">
        <v>377</v>
      </c>
      <c r="F101" s="30" t="s">
        <v>136</v>
      </c>
      <c r="G101" s="101" t="s">
        <v>378</v>
      </c>
      <c r="H101" s="31">
        <v>10</v>
      </c>
      <c r="I101" s="31">
        <v>8.5</v>
      </c>
      <c r="J101" s="31">
        <v>6</v>
      </c>
      <c r="K101" s="31" t="s">
        <v>27</v>
      </c>
      <c r="L101" s="38"/>
      <c r="M101" s="38"/>
      <c r="N101" s="38"/>
      <c r="O101" s="38"/>
      <c r="P101" s="33"/>
      <c r="Q101" s="34">
        <f t="shared" si="10"/>
        <v>2.5</v>
      </c>
      <c r="R101" s="35" t="str">
        <f t="shared" si="11"/>
        <v>F</v>
      </c>
      <c r="S101" s="36" t="str">
        <f t="shared" si="12"/>
        <v>Kém</v>
      </c>
      <c r="T101" s="37" t="str">
        <f t="shared" si="13"/>
        <v/>
      </c>
      <c r="U101" s="93">
        <v>18</v>
      </c>
      <c r="V101" s="91" t="str">
        <f t="shared" ref="V101:V156" si="14">IF(T101="Không đủ ĐKDT","Học lại",IF(T101="Đình chỉ thi","Học lại",IF(AND(MID(G101,2,2)&gt;="12",T101="Vắng"),"Học lại",IF(T101="Vắng có phép", "Thi lại",IF(T101="Nợ học phí", "Thi lại",IF(AND((MID(G101,2,2)&lt;"12"),Q101&lt;4.5),"Thi lại",IF(Q101&lt;4,"Học lại","Đạt")))))))</f>
        <v>Học lại</v>
      </c>
      <c r="W101" s="74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2"/>
    </row>
    <row r="102" spans="2:38" ht="18.75" customHeight="1">
      <c r="B102" s="26">
        <v>92</v>
      </c>
      <c r="C102" s="27" t="s">
        <v>379</v>
      </c>
      <c r="D102" s="28" t="s">
        <v>380</v>
      </c>
      <c r="E102" s="29" t="s">
        <v>381</v>
      </c>
      <c r="F102" s="30" t="s">
        <v>131</v>
      </c>
      <c r="G102" s="101" t="s">
        <v>382</v>
      </c>
      <c r="H102" s="31">
        <v>8</v>
      </c>
      <c r="I102" s="31">
        <v>3.5</v>
      </c>
      <c r="J102" s="31">
        <v>7</v>
      </c>
      <c r="K102" s="31" t="s">
        <v>27</v>
      </c>
      <c r="L102" s="38"/>
      <c r="M102" s="38"/>
      <c r="N102" s="38"/>
      <c r="O102" s="38"/>
      <c r="P102" s="33"/>
      <c r="Q102" s="34">
        <f t="shared" si="10"/>
        <v>1.9</v>
      </c>
      <c r="R102" s="35" t="str">
        <f t="shared" si="11"/>
        <v>F</v>
      </c>
      <c r="S102" s="36" t="str">
        <f t="shared" si="12"/>
        <v>Kém</v>
      </c>
      <c r="T102" s="37" t="str">
        <f t="shared" si="13"/>
        <v/>
      </c>
      <c r="U102" s="93">
        <v>19</v>
      </c>
      <c r="V102" s="91" t="str">
        <f t="shared" si="14"/>
        <v>Học lại</v>
      </c>
      <c r="W102" s="74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2"/>
    </row>
    <row r="103" spans="2:38" ht="18.75" customHeight="1">
      <c r="B103" s="26">
        <v>93</v>
      </c>
      <c r="C103" s="27" t="s">
        <v>383</v>
      </c>
      <c r="D103" s="28" t="s">
        <v>384</v>
      </c>
      <c r="E103" s="29" t="s">
        <v>385</v>
      </c>
      <c r="F103" s="30" t="s">
        <v>386</v>
      </c>
      <c r="G103" s="101" t="s">
        <v>382</v>
      </c>
      <c r="H103" s="31">
        <v>10</v>
      </c>
      <c r="I103" s="31">
        <v>9.5</v>
      </c>
      <c r="J103" s="31">
        <v>8</v>
      </c>
      <c r="K103" s="31" t="s">
        <v>27</v>
      </c>
      <c r="L103" s="38"/>
      <c r="M103" s="38"/>
      <c r="N103" s="38"/>
      <c r="O103" s="38"/>
      <c r="P103" s="33"/>
      <c r="Q103" s="34">
        <f t="shared" si="10"/>
        <v>2.8</v>
      </c>
      <c r="R103" s="35" t="str">
        <f t="shared" si="11"/>
        <v>F</v>
      </c>
      <c r="S103" s="36" t="str">
        <f t="shared" si="12"/>
        <v>Kém</v>
      </c>
      <c r="T103" s="37" t="str">
        <f t="shared" si="13"/>
        <v/>
      </c>
      <c r="U103" s="93">
        <v>19</v>
      </c>
      <c r="V103" s="91" t="str">
        <f t="shared" si="14"/>
        <v>Học lại</v>
      </c>
      <c r="W103" s="74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2"/>
    </row>
    <row r="104" spans="2:38" ht="18.75" customHeight="1">
      <c r="B104" s="26">
        <v>94</v>
      </c>
      <c r="C104" s="27" t="s">
        <v>387</v>
      </c>
      <c r="D104" s="28" t="s">
        <v>388</v>
      </c>
      <c r="E104" s="29" t="s">
        <v>389</v>
      </c>
      <c r="F104" s="30" t="s">
        <v>390</v>
      </c>
      <c r="G104" s="101" t="s">
        <v>382</v>
      </c>
      <c r="H104" s="31">
        <v>10</v>
      </c>
      <c r="I104" s="31">
        <v>9.5</v>
      </c>
      <c r="J104" s="31">
        <v>7</v>
      </c>
      <c r="K104" s="31" t="s">
        <v>27</v>
      </c>
      <c r="L104" s="38"/>
      <c r="M104" s="38"/>
      <c r="N104" s="38"/>
      <c r="O104" s="38"/>
      <c r="P104" s="33"/>
      <c r="Q104" s="34">
        <f t="shared" si="10"/>
        <v>2.7</v>
      </c>
      <c r="R104" s="35" t="str">
        <f t="shared" si="11"/>
        <v>F</v>
      </c>
      <c r="S104" s="36" t="str">
        <f t="shared" si="12"/>
        <v>Kém</v>
      </c>
      <c r="T104" s="37" t="str">
        <f t="shared" si="13"/>
        <v/>
      </c>
      <c r="U104" s="93">
        <v>19</v>
      </c>
      <c r="V104" s="91" t="str">
        <f t="shared" si="14"/>
        <v>Học lại</v>
      </c>
      <c r="W104" s="74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2"/>
    </row>
    <row r="105" spans="2:38" ht="18.75" customHeight="1">
      <c r="B105" s="26">
        <v>95</v>
      </c>
      <c r="C105" s="27" t="s">
        <v>395</v>
      </c>
      <c r="D105" s="28" t="s">
        <v>396</v>
      </c>
      <c r="E105" s="29" t="s">
        <v>238</v>
      </c>
      <c r="F105" s="30" t="s">
        <v>397</v>
      </c>
      <c r="G105" s="101" t="s">
        <v>382</v>
      </c>
      <c r="H105" s="31">
        <v>10</v>
      </c>
      <c r="I105" s="31">
        <v>9.5</v>
      </c>
      <c r="J105" s="31">
        <v>9</v>
      </c>
      <c r="K105" s="31" t="s">
        <v>27</v>
      </c>
      <c r="L105" s="38"/>
      <c r="M105" s="38"/>
      <c r="N105" s="38"/>
      <c r="O105" s="38"/>
      <c r="P105" s="33"/>
      <c r="Q105" s="34">
        <f t="shared" si="10"/>
        <v>2.9</v>
      </c>
      <c r="R105" s="35" t="str">
        <f t="shared" si="11"/>
        <v>F</v>
      </c>
      <c r="S105" s="36" t="str">
        <f t="shared" si="12"/>
        <v>Kém</v>
      </c>
      <c r="T105" s="37" t="str">
        <f t="shared" si="13"/>
        <v/>
      </c>
      <c r="U105" s="93">
        <v>19</v>
      </c>
      <c r="V105" s="91" t="str">
        <f t="shared" si="14"/>
        <v>Học lại</v>
      </c>
      <c r="W105" s="74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2"/>
    </row>
    <row r="106" spans="2:38" ht="18.75" customHeight="1">
      <c r="B106" s="26">
        <v>96</v>
      </c>
      <c r="C106" s="27" t="s">
        <v>391</v>
      </c>
      <c r="D106" s="28" t="s">
        <v>392</v>
      </c>
      <c r="E106" s="29" t="s">
        <v>393</v>
      </c>
      <c r="F106" s="30" t="s">
        <v>394</v>
      </c>
      <c r="G106" s="101" t="s">
        <v>382</v>
      </c>
      <c r="H106" s="31">
        <v>10</v>
      </c>
      <c r="I106" s="31">
        <v>8.5</v>
      </c>
      <c r="J106" s="31">
        <v>10</v>
      </c>
      <c r="K106" s="31" t="s">
        <v>27</v>
      </c>
      <c r="L106" s="38"/>
      <c r="M106" s="38"/>
      <c r="N106" s="38"/>
      <c r="O106" s="38"/>
      <c r="P106" s="33"/>
      <c r="Q106" s="34">
        <f t="shared" si="10"/>
        <v>2.9</v>
      </c>
      <c r="R106" s="35" t="str">
        <f t="shared" si="11"/>
        <v>F</v>
      </c>
      <c r="S106" s="36" t="str">
        <f t="shared" si="12"/>
        <v>Kém</v>
      </c>
      <c r="T106" s="37" t="str">
        <f t="shared" si="13"/>
        <v/>
      </c>
      <c r="U106" s="93">
        <v>19</v>
      </c>
      <c r="V106" s="91" t="str">
        <f t="shared" si="14"/>
        <v>Học lại</v>
      </c>
      <c r="W106" s="74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2"/>
    </row>
    <row r="107" spans="2:38" ht="18.75" customHeight="1">
      <c r="B107" s="26">
        <v>97</v>
      </c>
      <c r="C107" s="27" t="s">
        <v>398</v>
      </c>
      <c r="D107" s="28" t="s">
        <v>399</v>
      </c>
      <c r="E107" s="29" t="s">
        <v>400</v>
      </c>
      <c r="F107" s="30" t="s">
        <v>401</v>
      </c>
      <c r="G107" s="101" t="s">
        <v>382</v>
      </c>
      <c r="H107" s="31">
        <v>10</v>
      </c>
      <c r="I107" s="31">
        <v>8.5</v>
      </c>
      <c r="J107" s="31">
        <v>5</v>
      </c>
      <c r="K107" s="31" t="s">
        <v>27</v>
      </c>
      <c r="L107" s="38"/>
      <c r="M107" s="38"/>
      <c r="N107" s="38"/>
      <c r="O107" s="38"/>
      <c r="P107" s="33"/>
      <c r="Q107" s="34">
        <f t="shared" ref="Q107:Q138" si="15">ROUND(SUMPRODUCT(H107:P107,$H$10:$P$10)/100,1)</f>
        <v>2.4</v>
      </c>
      <c r="R107" s="35" t="str">
        <f t="shared" ref="R107:R138" si="16">IF(AND($Q107&gt;=9,$Q107&lt;=10),"A+","")&amp;IF(AND($Q107&gt;=8.5,$Q107&lt;=8.9),"A","")&amp;IF(AND($Q107&gt;=8,$Q107&lt;=8.4),"B+","")&amp;IF(AND($Q107&gt;=7,$Q107&lt;=7.9),"B","")&amp;IF(AND($Q107&gt;=6.5,$Q107&lt;=6.9),"C+","")&amp;IF(AND($Q107&gt;=5.5,$Q107&lt;=6.4),"C","")&amp;IF(AND($Q107&gt;=5,$Q107&lt;=5.4),"D+","")&amp;IF(AND($Q107&gt;=4,$Q107&lt;=4.9),"D","")&amp;IF(AND($Q107&lt;4),"F","")</f>
        <v>F</v>
      </c>
      <c r="S107" s="36" t="str">
        <f t="shared" ref="S107:S138" si="17">IF($Q107&lt;4,"Kém",IF(AND($Q107&gt;=4,$Q107&lt;=5.4),"Trung bình yếu",IF(AND($Q107&gt;=5.5,$Q107&lt;=6.9),"Trung bình",IF(AND($Q107&gt;=7,$Q107&lt;=8.4),"Khá",IF(AND($Q107&gt;=8.5,$Q107&lt;=10),"Giỏi","")))))</f>
        <v>Kém</v>
      </c>
      <c r="T107" s="37" t="str">
        <f t="shared" ref="T107:T136" si="18">+IF(OR($H107=0,$I107=0,$J107=0,$K107=0),"Không đủ ĐKDT","")</f>
        <v/>
      </c>
      <c r="U107" s="93">
        <v>19</v>
      </c>
      <c r="V107" s="91" t="str">
        <f t="shared" si="14"/>
        <v>Học lại</v>
      </c>
      <c r="W107" s="74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2"/>
    </row>
    <row r="108" spans="2:38" ht="18.75" customHeight="1">
      <c r="B108" s="26">
        <v>98</v>
      </c>
      <c r="C108" s="27" t="s">
        <v>402</v>
      </c>
      <c r="D108" s="28" t="s">
        <v>71</v>
      </c>
      <c r="E108" s="29" t="s">
        <v>403</v>
      </c>
      <c r="F108" s="30" t="s">
        <v>404</v>
      </c>
      <c r="G108" s="101" t="s">
        <v>382</v>
      </c>
      <c r="H108" s="31">
        <v>10</v>
      </c>
      <c r="I108" s="31">
        <v>10</v>
      </c>
      <c r="J108" s="31">
        <v>7</v>
      </c>
      <c r="K108" s="31" t="s">
        <v>27</v>
      </c>
      <c r="L108" s="38"/>
      <c r="M108" s="38"/>
      <c r="N108" s="38"/>
      <c r="O108" s="38"/>
      <c r="P108" s="33"/>
      <c r="Q108" s="34">
        <f t="shared" si="15"/>
        <v>2.7</v>
      </c>
      <c r="R108" s="35" t="str">
        <f t="shared" si="16"/>
        <v>F</v>
      </c>
      <c r="S108" s="36" t="str">
        <f t="shared" si="17"/>
        <v>Kém</v>
      </c>
      <c r="T108" s="37" t="str">
        <f t="shared" si="18"/>
        <v/>
      </c>
      <c r="U108" s="93">
        <v>19</v>
      </c>
      <c r="V108" s="91" t="str">
        <f t="shared" si="14"/>
        <v>Học lại</v>
      </c>
      <c r="W108" s="74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2"/>
    </row>
    <row r="109" spans="2:38" ht="18.75" customHeight="1">
      <c r="B109" s="26">
        <v>99</v>
      </c>
      <c r="C109" s="27" t="s">
        <v>405</v>
      </c>
      <c r="D109" s="28" t="s">
        <v>406</v>
      </c>
      <c r="E109" s="29" t="s">
        <v>407</v>
      </c>
      <c r="F109" s="30" t="s">
        <v>408</v>
      </c>
      <c r="G109" s="101" t="s">
        <v>382</v>
      </c>
      <c r="H109" s="31">
        <v>10</v>
      </c>
      <c r="I109" s="31">
        <v>4.5</v>
      </c>
      <c r="J109" s="31">
        <v>5</v>
      </c>
      <c r="K109" s="31" t="s">
        <v>27</v>
      </c>
      <c r="L109" s="38"/>
      <c r="M109" s="38"/>
      <c r="N109" s="38"/>
      <c r="O109" s="38"/>
      <c r="P109" s="33"/>
      <c r="Q109" s="34">
        <f t="shared" si="15"/>
        <v>2</v>
      </c>
      <c r="R109" s="35" t="str">
        <f t="shared" si="16"/>
        <v>F</v>
      </c>
      <c r="S109" s="36" t="str">
        <f t="shared" si="17"/>
        <v>Kém</v>
      </c>
      <c r="T109" s="37" t="str">
        <f t="shared" si="18"/>
        <v/>
      </c>
      <c r="U109" s="93">
        <v>19</v>
      </c>
      <c r="V109" s="91" t="str">
        <f t="shared" si="14"/>
        <v>Học lại</v>
      </c>
      <c r="W109" s="74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2"/>
    </row>
    <row r="110" spans="2:38" ht="18.75" customHeight="1">
      <c r="B110" s="26">
        <v>100</v>
      </c>
      <c r="C110" s="27" t="s">
        <v>409</v>
      </c>
      <c r="D110" s="28" t="s">
        <v>410</v>
      </c>
      <c r="E110" s="29" t="s">
        <v>411</v>
      </c>
      <c r="F110" s="30" t="s">
        <v>412</v>
      </c>
      <c r="G110" s="101" t="s">
        <v>382</v>
      </c>
      <c r="H110" s="31">
        <v>10</v>
      </c>
      <c r="I110" s="31">
        <v>9</v>
      </c>
      <c r="J110" s="31">
        <v>6</v>
      </c>
      <c r="K110" s="31" t="s">
        <v>27</v>
      </c>
      <c r="L110" s="38"/>
      <c r="M110" s="38"/>
      <c r="N110" s="38"/>
      <c r="O110" s="38"/>
      <c r="P110" s="33"/>
      <c r="Q110" s="34">
        <f t="shared" si="15"/>
        <v>2.5</v>
      </c>
      <c r="R110" s="35" t="str">
        <f t="shared" si="16"/>
        <v>F</v>
      </c>
      <c r="S110" s="36" t="str">
        <f t="shared" si="17"/>
        <v>Kém</v>
      </c>
      <c r="T110" s="37" t="str">
        <f t="shared" si="18"/>
        <v/>
      </c>
      <c r="U110" s="93">
        <v>19</v>
      </c>
      <c r="V110" s="91" t="str">
        <f t="shared" si="14"/>
        <v>Học lại</v>
      </c>
      <c r="W110" s="74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2"/>
    </row>
    <row r="111" spans="2:38" ht="18.75" customHeight="1">
      <c r="B111" s="26">
        <v>101</v>
      </c>
      <c r="C111" s="27" t="s">
        <v>413</v>
      </c>
      <c r="D111" s="28" t="s">
        <v>414</v>
      </c>
      <c r="E111" s="29" t="s">
        <v>415</v>
      </c>
      <c r="F111" s="30" t="s">
        <v>416</v>
      </c>
      <c r="G111" s="101" t="s">
        <v>382</v>
      </c>
      <c r="H111" s="31">
        <v>10</v>
      </c>
      <c r="I111" s="31">
        <v>9.5</v>
      </c>
      <c r="J111" s="31">
        <v>5</v>
      </c>
      <c r="K111" s="31" t="s">
        <v>27</v>
      </c>
      <c r="L111" s="38"/>
      <c r="M111" s="38"/>
      <c r="N111" s="38"/>
      <c r="O111" s="38"/>
      <c r="P111" s="33"/>
      <c r="Q111" s="34">
        <f t="shared" si="15"/>
        <v>2.5</v>
      </c>
      <c r="R111" s="35" t="str">
        <f t="shared" si="16"/>
        <v>F</v>
      </c>
      <c r="S111" s="36" t="str">
        <f t="shared" si="17"/>
        <v>Kém</v>
      </c>
      <c r="T111" s="37" t="str">
        <f t="shared" si="18"/>
        <v/>
      </c>
      <c r="U111" s="93">
        <v>19</v>
      </c>
      <c r="V111" s="91" t="str">
        <f t="shared" si="14"/>
        <v>Học lại</v>
      </c>
      <c r="W111" s="74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2"/>
    </row>
    <row r="112" spans="2:38" ht="18.75" customHeight="1">
      <c r="B112" s="26">
        <v>102</v>
      </c>
      <c r="C112" s="27" t="s">
        <v>417</v>
      </c>
      <c r="D112" s="28" t="s">
        <v>418</v>
      </c>
      <c r="E112" s="29" t="s">
        <v>419</v>
      </c>
      <c r="F112" s="30" t="s">
        <v>420</v>
      </c>
      <c r="G112" s="101" t="s">
        <v>382</v>
      </c>
      <c r="H112" s="31">
        <v>9</v>
      </c>
      <c r="I112" s="31">
        <v>10</v>
      </c>
      <c r="J112" s="31">
        <v>10</v>
      </c>
      <c r="K112" s="31" t="s">
        <v>27</v>
      </c>
      <c r="L112" s="38"/>
      <c r="M112" s="38"/>
      <c r="N112" s="38"/>
      <c r="O112" s="38"/>
      <c r="P112" s="33"/>
      <c r="Q112" s="34">
        <f t="shared" si="15"/>
        <v>2.9</v>
      </c>
      <c r="R112" s="35" t="str">
        <f t="shared" si="16"/>
        <v>F</v>
      </c>
      <c r="S112" s="36" t="str">
        <f t="shared" si="17"/>
        <v>Kém</v>
      </c>
      <c r="T112" s="37" t="str">
        <f t="shared" si="18"/>
        <v/>
      </c>
      <c r="U112" s="93">
        <v>19</v>
      </c>
      <c r="V112" s="91" t="str">
        <f t="shared" si="14"/>
        <v>Học lại</v>
      </c>
      <c r="W112" s="74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2"/>
    </row>
    <row r="113" spans="2:38" ht="18.75" customHeight="1">
      <c r="B113" s="26">
        <v>103</v>
      </c>
      <c r="C113" s="27" t="s">
        <v>421</v>
      </c>
      <c r="D113" s="28" t="s">
        <v>92</v>
      </c>
      <c r="E113" s="29" t="s">
        <v>422</v>
      </c>
      <c r="F113" s="30" t="s">
        <v>423</v>
      </c>
      <c r="G113" s="101" t="s">
        <v>424</v>
      </c>
      <c r="H113" s="31">
        <v>10</v>
      </c>
      <c r="I113" s="31">
        <v>5</v>
      </c>
      <c r="J113" s="31">
        <v>7</v>
      </c>
      <c r="K113" s="31" t="s">
        <v>27</v>
      </c>
      <c r="L113" s="38"/>
      <c r="M113" s="38"/>
      <c r="N113" s="38"/>
      <c r="O113" s="38"/>
      <c r="P113" s="33"/>
      <c r="Q113" s="34">
        <f t="shared" si="15"/>
        <v>2.2000000000000002</v>
      </c>
      <c r="R113" s="35" t="str">
        <f t="shared" si="16"/>
        <v>F</v>
      </c>
      <c r="S113" s="36" t="str">
        <f t="shared" si="17"/>
        <v>Kém</v>
      </c>
      <c r="T113" s="37" t="str">
        <f t="shared" si="18"/>
        <v/>
      </c>
      <c r="U113" s="93">
        <v>20</v>
      </c>
      <c r="V113" s="91" t="str">
        <f t="shared" si="14"/>
        <v>Học lại</v>
      </c>
      <c r="W113" s="74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2"/>
    </row>
    <row r="114" spans="2:38" ht="18.75" customHeight="1">
      <c r="B114" s="26">
        <v>104</v>
      </c>
      <c r="C114" s="27" t="s">
        <v>425</v>
      </c>
      <c r="D114" s="28" t="s">
        <v>100</v>
      </c>
      <c r="E114" s="29" t="s">
        <v>426</v>
      </c>
      <c r="F114" s="30" t="s">
        <v>427</v>
      </c>
      <c r="G114" s="101" t="s">
        <v>424</v>
      </c>
      <c r="H114" s="31">
        <v>9</v>
      </c>
      <c r="I114" s="31">
        <v>5</v>
      </c>
      <c r="J114" s="31">
        <v>7</v>
      </c>
      <c r="K114" s="31" t="s">
        <v>27</v>
      </c>
      <c r="L114" s="38"/>
      <c r="M114" s="38"/>
      <c r="N114" s="38"/>
      <c r="O114" s="38"/>
      <c r="P114" s="33"/>
      <c r="Q114" s="34">
        <f t="shared" si="15"/>
        <v>2.1</v>
      </c>
      <c r="R114" s="35" t="str">
        <f t="shared" si="16"/>
        <v>F</v>
      </c>
      <c r="S114" s="36" t="str">
        <f t="shared" si="17"/>
        <v>Kém</v>
      </c>
      <c r="T114" s="37" t="str">
        <f t="shared" si="18"/>
        <v/>
      </c>
      <c r="U114" s="93">
        <v>20</v>
      </c>
      <c r="V114" s="91" t="str">
        <f t="shared" si="14"/>
        <v>Học lại</v>
      </c>
      <c r="W114" s="74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2"/>
    </row>
    <row r="115" spans="2:38" ht="18.75" customHeight="1">
      <c r="B115" s="26">
        <v>105</v>
      </c>
      <c r="C115" s="27" t="s">
        <v>428</v>
      </c>
      <c r="D115" s="28" t="s">
        <v>88</v>
      </c>
      <c r="E115" s="29" t="s">
        <v>429</v>
      </c>
      <c r="F115" s="30" t="s">
        <v>430</v>
      </c>
      <c r="G115" s="101" t="s">
        <v>424</v>
      </c>
      <c r="H115" s="31">
        <v>9</v>
      </c>
      <c r="I115" s="31">
        <v>5</v>
      </c>
      <c r="J115" s="31">
        <v>6</v>
      </c>
      <c r="K115" s="31" t="s">
        <v>27</v>
      </c>
      <c r="L115" s="38"/>
      <c r="M115" s="38"/>
      <c r="N115" s="38"/>
      <c r="O115" s="38"/>
      <c r="P115" s="33"/>
      <c r="Q115" s="34">
        <f t="shared" si="15"/>
        <v>2</v>
      </c>
      <c r="R115" s="35" t="str">
        <f t="shared" si="16"/>
        <v>F</v>
      </c>
      <c r="S115" s="36" t="str">
        <f t="shared" si="17"/>
        <v>Kém</v>
      </c>
      <c r="T115" s="37" t="str">
        <f t="shared" si="18"/>
        <v/>
      </c>
      <c r="U115" s="93">
        <v>20</v>
      </c>
      <c r="V115" s="91" t="str">
        <f t="shared" si="14"/>
        <v>Học lại</v>
      </c>
      <c r="W115" s="74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2"/>
    </row>
    <row r="116" spans="2:38" ht="18.75" customHeight="1">
      <c r="B116" s="26">
        <v>106</v>
      </c>
      <c r="C116" s="27" t="s">
        <v>431</v>
      </c>
      <c r="D116" s="28" t="s">
        <v>108</v>
      </c>
      <c r="E116" s="29" t="s">
        <v>120</v>
      </c>
      <c r="F116" s="30" t="s">
        <v>432</v>
      </c>
      <c r="G116" s="101" t="s">
        <v>424</v>
      </c>
      <c r="H116" s="31">
        <v>8</v>
      </c>
      <c r="I116" s="31">
        <v>7</v>
      </c>
      <c r="J116" s="31">
        <v>7</v>
      </c>
      <c r="K116" s="31" t="s">
        <v>27</v>
      </c>
      <c r="L116" s="38"/>
      <c r="M116" s="38"/>
      <c r="N116" s="38"/>
      <c r="O116" s="38"/>
      <c r="P116" s="33"/>
      <c r="Q116" s="34">
        <f t="shared" si="15"/>
        <v>2.2000000000000002</v>
      </c>
      <c r="R116" s="35" t="str">
        <f t="shared" si="16"/>
        <v>F</v>
      </c>
      <c r="S116" s="36" t="str">
        <f t="shared" si="17"/>
        <v>Kém</v>
      </c>
      <c r="T116" s="37" t="str">
        <f t="shared" si="18"/>
        <v/>
      </c>
      <c r="U116" s="93">
        <v>20</v>
      </c>
      <c r="V116" s="91" t="str">
        <f t="shared" si="14"/>
        <v>Học lại</v>
      </c>
      <c r="W116" s="74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2"/>
    </row>
    <row r="117" spans="2:38" ht="18.75" customHeight="1">
      <c r="B117" s="26">
        <v>107</v>
      </c>
      <c r="C117" s="27" t="s">
        <v>433</v>
      </c>
      <c r="D117" s="28" t="s">
        <v>434</v>
      </c>
      <c r="E117" s="29" t="s">
        <v>435</v>
      </c>
      <c r="F117" s="30" t="s">
        <v>436</v>
      </c>
      <c r="G117" s="101" t="s">
        <v>424</v>
      </c>
      <c r="H117" s="31">
        <v>8</v>
      </c>
      <c r="I117" s="31">
        <v>3</v>
      </c>
      <c r="J117" s="31">
        <v>7</v>
      </c>
      <c r="K117" s="31" t="s">
        <v>27</v>
      </c>
      <c r="L117" s="38"/>
      <c r="M117" s="38"/>
      <c r="N117" s="38"/>
      <c r="O117" s="38"/>
      <c r="P117" s="33"/>
      <c r="Q117" s="34">
        <f t="shared" si="15"/>
        <v>1.8</v>
      </c>
      <c r="R117" s="35" t="str">
        <f t="shared" si="16"/>
        <v>F</v>
      </c>
      <c r="S117" s="36" t="str">
        <f t="shared" si="17"/>
        <v>Kém</v>
      </c>
      <c r="T117" s="37" t="str">
        <f t="shared" si="18"/>
        <v/>
      </c>
      <c r="U117" s="93">
        <v>20</v>
      </c>
      <c r="V117" s="91" t="str">
        <f t="shared" si="14"/>
        <v>Học lại</v>
      </c>
      <c r="W117" s="74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2"/>
    </row>
    <row r="118" spans="2:38" ht="18.75" customHeight="1">
      <c r="B118" s="26">
        <v>108</v>
      </c>
      <c r="C118" s="27" t="s">
        <v>437</v>
      </c>
      <c r="D118" s="28" t="s">
        <v>166</v>
      </c>
      <c r="E118" s="29" t="s">
        <v>143</v>
      </c>
      <c r="F118" s="30" t="s">
        <v>106</v>
      </c>
      <c r="G118" s="101" t="s">
        <v>424</v>
      </c>
      <c r="H118" s="31">
        <v>9</v>
      </c>
      <c r="I118" s="31">
        <v>5</v>
      </c>
      <c r="J118" s="31">
        <v>7</v>
      </c>
      <c r="K118" s="31" t="s">
        <v>27</v>
      </c>
      <c r="L118" s="38"/>
      <c r="M118" s="38"/>
      <c r="N118" s="38"/>
      <c r="O118" s="38"/>
      <c r="P118" s="33"/>
      <c r="Q118" s="34">
        <f t="shared" si="15"/>
        <v>2.1</v>
      </c>
      <c r="R118" s="35" t="str">
        <f t="shared" si="16"/>
        <v>F</v>
      </c>
      <c r="S118" s="36" t="str">
        <f t="shared" si="17"/>
        <v>Kém</v>
      </c>
      <c r="T118" s="37" t="str">
        <f t="shared" si="18"/>
        <v/>
      </c>
      <c r="U118" s="93">
        <v>20</v>
      </c>
      <c r="V118" s="91" t="str">
        <f t="shared" si="14"/>
        <v>Học lại</v>
      </c>
      <c r="W118" s="74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2"/>
    </row>
    <row r="119" spans="2:38" ht="18.75" customHeight="1">
      <c r="B119" s="26">
        <v>109</v>
      </c>
      <c r="C119" s="27" t="s">
        <v>438</v>
      </c>
      <c r="D119" s="28" t="s">
        <v>439</v>
      </c>
      <c r="E119" s="29" t="s">
        <v>143</v>
      </c>
      <c r="F119" s="30" t="s">
        <v>131</v>
      </c>
      <c r="G119" s="101" t="s">
        <v>424</v>
      </c>
      <c r="H119" s="31">
        <v>10</v>
      </c>
      <c r="I119" s="31">
        <v>7</v>
      </c>
      <c r="J119" s="31">
        <v>7</v>
      </c>
      <c r="K119" s="31" t="s">
        <v>27</v>
      </c>
      <c r="L119" s="38"/>
      <c r="M119" s="38"/>
      <c r="N119" s="38"/>
      <c r="O119" s="38"/>
      <c r="P119" s="33"/>
      <c r="Q119" s="34">
        <f t="shared" si="15"/>
        <v>2.4</v>
      </c>
      <c r="R119" s="35" t="str">
        <f t="shared" si="16"/>
        <v>F</v>
      </c>
      <c r="S119" s="36" t="str">
        <f t="shared" si="17"/>
        <v>Kém</v>
      </c>
      <c r="T119" s="37" t="str">
        <f t="shared" si="18"/>
        <v/>
      </c>
      <c r="U119" s="93">
        <v>20</v>
      </c>
      <c r="V119" s="91" t="str">
        <f t="shared" si="14"/>
        <v>Học lại</v>
      </c>
      <c r="W119" s="74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2"/>
    </row>
    <row r="120" spans="2:38" ht="18.75" customHeight="1">
      <c r="B120" s="26">
        <v>110</v>
      </c>
      <c r="C120" s="27" t="s">
        <v>440</v>
      </c>
      <c r="D120" s="28" t="s">
        <v>441</v>
      </c>
      <c r="E120" s="29" t="s">
        <v>159</v>
      </c>
      <c r="F120" s="30" t="s">
        <v>442</v>
      </c>
      <c r="G120" s="101" t="s">
        <v>424</v>
      </c>
      <c r="H120" s="31">
        <v>10</v>
      </c>
      <c r="I120" s="31">
        <v>5</v>
      </c>
      <c r="J120" s="31">
        <v>9</v>
      </c>
      <c r="K120" s="31" t="s">
        <v>27</v>
      </c>
      <c r="L120" s="38"/>
      <c r="M120" s="38"/>
      <c r="N120" s="38"/>
      <c r="O120" s="38"/>
      <c r="P120" s="33"/>
      <c r="Q120" s="34">
        <f t="shared" si="15"/>
        <v>2.4</v>
      </c>
      <c r="R120" s="35" t="str">
        <f t="shared" si="16"/>
        <v>F</v>
      </c>
      <c r="S120" s="36" t="str">
        <f t="shared" si="17"/>
        <v>Kém</v>
      </c>
      <c r="T120" s="37" t="str">
        <f t="shared" si="18"/>
        <v/>
      </c>
      <c r="U120" s="93">
        <v>20</v>
      </c>
      <c r="V120" s="91" t="str">
        <f t="shared" si="14"/>
        <v>Học lại</v>
      </c>
      <c r="W120" s="74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2"/>
    </row>
    <row r="121" spans="2:38" ht="18.75" customHeight="1">
      <c r="B121" s="26">
        <v>111</v>
      </c>
      <c r="C121" s="27" t="s">
        <v>443</v>
      </c>
      <c r="D121" s="28" t="s">
        <v>444</v>
      </c>
      <c r="E121" s="29" t="s">
        <v>445</v>
      </c>
      <c r="F121" s="30" t="s">
        <v>446</v>
      </c>
      <c r="G121" s="101" t="s">
        <v>424</v>
      </c>
      <c r="H121" s="31">
        <v>10</v>
      </c>
      <c r="I121" s="31">
        <v>5</v>
      </c>
      <c r="J121" s="31">
        <v>7</v>
      </c>
      <c r="K121" s="31" t="s">
        <v>27</v>
      </c>
      <c r="L121" s="38"/>
      <c r="M121" s="38"/>
      <c r="N121" s="38"/>
      <c r="O121" s="38"/>
      <c r="P121" s="33"/>
      <c r="Q121" s="34">
        <f t="shared" si="15"/>
        <v>2.2000000000000002</v>
      </c>
      <c r="R121" s="35" t="str">
        <f t="shared" si="16"/>
        <v>F</v>
      </c>
      <c r="S121" s="36" t="str">
        <f t="shared" si="17"/>
        <v>Kém</v>
      </c>
      <c r="T121" s="37" t="str">
        <f t="shared" si="18"/>
        <v/>
      </c>
      <c r="U121" s="93">
        <v>20</v>
      </c>
      <c r="V121" s="91" t="str">
        <f t="shared" si="14"/>
        <v>Học lại</v>
      </c>
      <c r="W121" s="74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2"/>
    </row>
    <row r="122" spans="2:38" ht="18.75" customHeight="1">
      <c r="B122" s="26">
        <v>112</v>
      </c>
      <c r="C122" s="27" t="s">
        <v>447</v>
      </c>
      <c r="D122" s="28" t="s">
        <v>448</v>
      </c>
      <c r="E122" s="29" t="s">
        <v>449</v>
      </c>
      <c r="F122" s="30" t="s">
        <v>128</v>
      </c>
      <c r="G122" s="101" t="s">
        <v>424</v>
      </c>
      <c r="H122" s="31">
        <v>9</v>
      </c>
      <c r="I122" s="31">
        <v>5</v>
      </c>
      <c r="J122" s="31">
        <v>7</v>
      </c>
      <c r="K122" s="31" t="s">
        <v>27</v>
      </c>
      <c r="L122" s="38"/>
      <c r="M122" s="38"/>
      <c r="N122" s="38"/>
      <c r="O122" s="38"/>
      <c r="P122" s="33"/>
      <c r="Q122" s="34">
        <f t="shared" si="15"/>
        <v>2.1</v>
      </c>
      <c r="R122" s="35" t="str">
        <f t="shared" si="16"/>
        <v>F</v>
      </c>
      <c r="S122" s="36" t="str">
        <f t="shared" si="17"/>
        <v>Kém</v>
      </c>
      <c r="T122" s="37" t="str">
        <f t="shared" si="18"/>
        <v/>
      </c>
      <c r="U122" s="93">
        <v>20</v>
      </c>
      <c r="V122" s="91" t="str">
        <f t="shared" si="14"/>
        <v>Học lại</v>
      </c>
      <c r="W122" s="74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2"/>
    </row>
    <row r="123" spans="2:38" ht="18.75" customHeight="1">
      <c r="B123" s="26">
        <v>113</v>
      </c>
      <c r="C123" s="27" t="s">
        <v>450</v>
      </c>
      <c r="D123" s="28" t="s">
        <v>451</v>
      </c>
      <c r="E123" s="29" t="s">
        <v>192</v>
      </c>
      <c r="F123" s="30" t="s">
        <v>452</v>
      </c>
      <c r="G123" s="101" t="s">
        <v>424</v>
      </c>
      <c r="H123" s="31">
        <v>9</v>
      </c>
      <c r="I123" s="31">
        <v>5</v>
      </c>
      <c r="J123" s="31">
        <v>7</v>
      </c>
      <c r="K123" s="31" t="s">
        <v>27</v>
      </c>
      <c r="L123" s="38"/>
      <c r="M123" s="38"/>
      <c r="N123" s="38"/>
      <c r="O123" s="38"/>
      <c r="P123" s="33"/>
      <c r="Q123" s="34">
        <f t="shared" si="15"/>
        <v>2.1</v>
      </c>
      <c r="R123" s="35" t="str">
        <f t="shared" si="16"/>
        <v>F</v>
      </c>
      <c r="S123" s="36" t="str">
        <f t="shared" si="17"/>
        <v>Kém</v>
      </c>
      <c r="T123" s="37" t="str">
        <f t="shared" si="18"/>
        <v/>
      </c>
      <c r="U123" s="93">
        <v>20</v>
      </c>
      <c r="V123" s="91" t="str">
        <f t="shared" si="14"/>
        <v>Học lại</v>
      </c>
      <c r="W123" s="74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2"/>
    </row>
    <row r="124" spans="2:38" ht="18.75" customHeight="1">
      <c r="B124" s="26">
        <v>114</v>
      </c>
      <c r="C124" s="27" t="s">
        <v>453</v>
      </c>
      <c r="D124" s="28" t="s">
        <v>454</v>
      </c>
      <c r="E124" s="29" t="s">
        <v>192</v>
      </c>
      <c r="F124" s="30" t="s">
        <v>455</v>
      </c>
      <c r="G124" s="101" t="s">
        <v>424</v>
      </c>
      <c r="H124" s="31">
        <v>8</v>
      </c>
      <c r="I124" s="31">
        <v>5</v>
      </c>
      <c r="J124" s="31">
        <v>9</v>
      </c>
      <c r="K124" s="31" t="s">
        <v>27</v>
      </c>
      <c r="L124" s="38"/>
      <c r="M124" s="38"/>
      <c r="N124" s="38"/>
      <c r="O124" s="38"/>
      <c r="P124" s="33"/>
      <c r="Q124" s="34">
        <f t="shared" si="15"/>
        <v>2.2000000000000002</v>
      </c>
      <c r="R124" s="35" t="str">
        <f t="shared" si="16"/>
        <v>F</v>
      </c>
      <c r="S124" s="36" t="str">
        <f t="shared" si="17"/>
        <v>Kém</v>
      </c>
      <c r="T124" s="37" t="str">
        <f t="shared" si="18"/>
        <v/>
      </c>
      <c r="U124" s="93">
        <v>20</v>
      </c>
      <c r="V124" s="91" t="str">
        <f t="shared" si="14"/>
        <v>Học lại</v>
      </c>
      <c r="W124" s="74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2"/>
    </row>
    <row r="125" spans="2:38" ht="18.75" customHeight="1">
      <c r="B125" s="26">
        <v>115</v>
      </c>
      <c r="C125" s="27" t="s">
        <v>456</v>
      </c>
      <c r="D125" s="28" t="s">
        <v>414</v>
      </c>
      <c r="E125" s="29" t="s">
        <v>457</v>
      </c>
      <c r="F125" s="30" t="s">
        <v>458</v>
      </c>
      <c r="G125" s="101" t="s">
        <v>459</v>
      </c>
      <c r="H125" s="31">
        <v>7</v>
      </c>
      <c r="I125" s="31">
        <v>6</v>
      </c>
      <c r="J125" s="31">
        <v>7</v>
      </c>
      <c r="K125" s="31" t="s">
        <v>27</v>
      </c>
      <c r="L125" s="38"/>
      <c r="M125" s="38"/>
      <c r="N125" s="38"/>
      <c r="O125" s="38"/>
      <c r="P125" s="33"/>
      <c r="Q125" s="34">
        <f t="shared" si="15"/>
        <v>2</v>
      </c>
      <c r="R125" s="35" t="str">
        <f t="shared" si="16"/>
        <v>F</v>
      </c>
      <c r="S125" s="36" t="str">
        <f t="shared" si="17"/>
        <v>Kém</v>
      </c>
      <c r="T125" s="37" t="str">
        <f t="shared" si="18"/>
        <v/>
      </c>
      <c r="U125" s="93">
        <v>21</v>
      </c>
      <c r="V125" s="91" t="str">
        <f t="shared" si="14"/>
        <v>Học lại</v>
      </c>
      <c r="W125" s="74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2"/>
    </row>
    <row r="126" spans="2:38" ht="18.75" customHeight="1">
      <c r="B126" s="26">
        <v>116</v>
      </c>
      <c r="C126" s="27" t="s">
        <v>460</v>
      </c>
      <c r="D126" s="28" t="s">
        <v>461</v>
      </c>
      <c r="E126" s="29" t="s">
        <v>247</v>
      </c>
      <c r="F126" s="30" t="s">
        <v>462</v>
      </c>
      <c r="G126" s="101" t="s">
        <v>459</v>
      </c>
      <c r="H126" s="31">
        <v>6</v>
      </c>
      <c r="I126" s="31">
        <v>4</v>
      </c>
      <c r="J126" s="31">
        <v>8</v>
      </c>
      <c r="K126" s="31" t="s">
        <v>27</v>
      </c>
      <c r="L126" s="38"/>
      <c r="M126" s="38"/>
      <c r="N126" s="38"/>
      <c r="O126" s="38"/>
      <c r="P126" s="33"/>
      <c r="Q126" s="34">
        <f t="shared" si="15"/>
        <v>1.8</v>
      </c>
      <c r="R126" s="35" t="str">
        <f t="shared" si="16"/>
        <v>F</v>
      </c>
      <c r="S126" s="36" t="str">
        <f t="shared" si="17"/>
        <v>Kém</v>
      </c>
      <c r="T126" s="37" t="str">
        <f t="shared" si="18"/>
        <v/>
      </c>
      <c r="U126" s="93">
        <v>21</v>
      </c>
      <c r="V126" s="91" t="str">
        <f t="shared" si="14"/>
        <v>Học lại</v>
      </c>
      <c r="W126" s="74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2"/>
    </row>
    <row r="127" spans="2:38" ht="18.75" customHeight="1">
      <c r="B127" s="26">
        <v>117</v>
      </c>
      <c r="C127" s="27" t="s">
        <v>463</v>
      </c>
      <c r="D127" s="28" t="s">
        <v>464</v>
      </c>
      <c r="E127" s="29" t="s">
        <v>465</v>
      </c>
      <c r="F127" s="30" t="s">
        <v>466</v>
      </c>
      <c r="G127" s="101" t="s">
        <v>467</v>
      </c>
      <c r="H127" s="31">
        <v>7</v>
      </c>
      <c r="I127" s="31">
        <v>4</v>
      </c>
      <c r="J127" s="31">
        <v>7</v>
      </c>
      <c r="K127" s="31" t="s">
        <v>27</v>
      </c>
      <c r="L127" s="38"/>
      <c r="M127" s="38"/>
      <c r="N127" s="38"/>
      <c r="O127" s="38"/>
      <c r="P127" s="33"/>
      <c r="Q127" s="34">
        <f t="shared" si="15"/>
        <v>1.8</v>
      </c>
      <c r="R127" s="35" t="str">
        <f t="shared" si="16"/>
        <v>F</v>
      </c>
      <c r="S127" s="36" t="str">
        <f t="shared" si="17"/>
        <v>Kém</v>
      </c>
      <c r="T127" s="37" t="str">
        <f t="shared" si="18"/>
        <v/>
      </c>
      <c r="U127" s="93">
        <v>21</v>
      </c>
      <c r="V127" s="91" t="str">
        <f t="shared" si="14"/>
        <v>Học lại</v>
      </c>
      <c r="W127" s="74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2"/>
    </row>
    <row r="128" spans="2:38" ht="18.75" customHeight="1">
      <c r="B128" s="26">
        <v>118</v>
      </c>
      <c r="C128" s="27" t="s">
        <v>468</v>
      </c>
      <c r="D128" s="28" t="s">
        <v>309</v>
      </c>
      <c r="E128" s="29" t="s">
        <v>469</v>
      </c>
      <c r="F128" s="30" t="s">
        <v>470</v>
      </c>
      <c r="G128" s="101" t="s">
        <v>471</v>
      </c>
      <c r="H128" s="31">
        <v>10</v>
      </c>
      <c r="I128" s="31">
        <v>6</v>
      </c>
      <c r="J128" s="31">
        <v>8</v>
      </c>
      <c r="K128" s="31" t="s">
        <v>27</v>
      </c>
      <c r="L128" s="38"/>
      <c r="M128" s="38"/>
      <c r="N128" s="38"/>
      <c r="O128" s="38"/>
      <c r="P128" s="33"/>
      <c r="Q128" s="34">
        <f t="shared" si="15"/>
        <v>2.4</v>
      </c>
      <c r="R128" s="35" t="str">
        <f t="shared" si="16"/>
        <v>F</v>
      </c>
      <c r="S128" s="36" t="str">
        <f t="shared" si="17"/>
        <v>Kém</v>
      </c>
      <c r="T128" s="37" t="str">
        <f t="shared" si="18"/>
        <v/>
      </c>
      <c r="U128" s="93">
        <v>22</v>
      </c>
      <c r="V128" s="91" t="str">
        <f t="shared" si="14"/>
        <v>Học lại</v>
      </c>
      <c r="W128" s="74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2"/>
    </row>
    <row r="129" spans="2:38" ht="18.75" customHeight="1">
      <c r="B129" s="26">
        <v>119</v>
      </c>
      <c r="C129" s="27" t="s">
        <v>472</v>
      </c>
      <c r="D129" s="28" t="s">
        <v>88</v>
      </c>
      <c r="E129" s="29" t="s">
        <v>469</v>
      </c>
      <c r="F129" s="30" t="s">
        <v>432</v>
      </c>
      <c r="G129" s="101" t="s">
        <v>471</v>
      </c>
      <c r="H129" s="31">
        <v>10</v>
      </c>
      <c r="I129" s="31">
        <v>6</v>
      </c>
      <c r="J129" s="31">
        <v>8</v>
      </c>
      <c r="K129" s="31" t="s">
        <v>27</v>
      </c>
      <c r="L129" s="38"/>
      <c r="M129" s="38"/>
      <c r="N129" s="38"/>
      <c r="O129" s="38"/>
      <c r="P129" s="33"/>
      <c r="Q129" s="34">
        <f t="shared" si="15"/>
        <v>2.4</v>
      </c>
      <c r="R129" s="35" t="str">
        <f t="shared" si="16"/>
        <v>F</v>
      </c>
      <c r="S129" s="36" t="str">
        <f t="shared" si="17"/>
        <v>Kém</v>
      </c>
      <c r="T129" s="37" t="str">
        <f t="shared" si="18"/>
        <v/>
      </c>
      <c r="U129" s="93">
        <v>22</v>
      </c>
      <c r="V129" s="91" t="str">
        <f t="shared" si="14"/>
        <v>Học lại</v>
      </c>
      <c r="W129" s="74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2"/>
    </row>
    <row r="130" spans="2:38" ht="18.75" customHeight="1">
      <c r="B130" s="26">
        <v>120</v>
      </c>
      <c r="C130" s="16" t="s">
        <v>473</v>
      </c>
      <c r="D130" s="17" t="s">
        <v>474</v>
      </c>
      <c r="E130" s="18" t="s">
        <v>475</v>
      </c>
      <c r="F130" s="19" t="s">
        <v>386</v>
      </c>
      <c r="G130" s="102" t="s">
        <v>471</v>
      </c>
      <c r="H130" s="20">
        <v>9</v>
      </c>
      <c r="I130" s="20">
        <v>7.5</v>
      </c>
      <c r="J130" s="20">
        <v>7</v>
      </c>
      <c r="K130" s="31" t="s">
        <v>27</v>
      </c>
      <c r="L130" s="38"/>
      <c r="M130" s="38"/>
      <c r="N130" s="38"/>
      <c r="O130" s="38"/>
      <c r="P130" s="33"/>
      <c r="Q130" s="34">
        <f t="shared" si="15"/>
        <v>2.4</v>
      </c>
      <c r="R130" s="35" t="str">
        <f t="shared" si="16"/>
        <v>F</v>
      </c>
      <c r="S130" s="36" t="str">
        <f t="shared" si="17"/>
        <v>Kém</v>
      </c>
      <c r="T130" s="37" t="str">
        <f t="shared" si="18"/>
        <v/>
      </c>
      <c r="U130" s="93">
        <v>22</v>
      </c>
      <c r="V130" s="91" t="str">
        <f t="shared" si="14"/>
        <v>Học lại</v>
      </c>
      <c r="W130" s="74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2"/>
    </row>
    <row r="131" spans="2:38" ht="18.75" customHeight="1">
      <c r="B131" s="26">
        <v>121</v>
      </c>
      <c r="C131" s="27" t="s">
        <v>476</v>
      </c>
      <c r="D131" s="28" t="s">
        <v>477</v>
      </c>
      <c r="E131" s="29" t="s">
        <v>478</v>
      </c>
      <c r="F131" s="30" t="s">
        <v>479</v>
      </c>
      <c r="G131" s="101" t="s">
        <v>480</v>
      </c>
      <c r="H131" s="31">
        <v>9</v>
      </c>
      <c r="I131" s="31">
        <v>7.5</v>
      </c>
      <c r="J131" s="31">
        <v>7</v>
      </c>
      <c r="K131" s="31" t="s">
        <v>27</v>
      </c>
      <c r="L131" s="38"/>
      <c r="M131" s="38"/>
      <c r="N131" s="38"/>
      <c r="O131" s="38"/>
      <c r="P131" s="33"/>
      <c r="Q131" s="34">
        <f t="shared" si="15"/>
        <v>2.4</v>
      </c>
      <c r="R131" s="35" t="str">
        <f t="shared" si="16"/>
        <v>F</v>
      </c>
      <c r="S131" s="36" t="str">
        <f t="shared" si="17"/>
        <v>Kém</v>
      </c>
      <c r="T131" s="37" t="str">
        <f t="shared" si="18"/>
        <v/>
      </c>
      <c r="U131" s="93">
        <v>22</v>
      </c>
      <c r="V131" s="91" t="str">
        <f t="shared" si="14"/>
        <v>Học lại</v>
      </c>
      <c r="W131" s="74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2"/>
    </row>
    <row r="132" spans="2:38" ht="18.75" customHeight="1">
      <c r="B132" s="26">
        <v>122</v>
      </c>
      <c r="C132" s="27" t="s">
        <v>481</v>
      </c>
      <c r="D132" s="28" t="s">
        <v>100</v>
      </c>
      <c r="E132" s="29" t="s">
        <v>97</v>
      </c>
      <c r="F132" s="30" t="s">
        <v>482</v>
      </c>
      <c r="G132" s="101" t="s">
        <v>480</v>
      </c>
      <c r="H132" s="31">
        <v>10</v>
      </c>
      <c r="I132" s="31">
        <v>8</v>
      </c>
      <c r="J132" s="31">
        <v>7</v>
      </c>
      <c r="K132" s="31" t="s">
        <v>27</v>
      </c>
      <c r="L132" s="38"/>
      <c r="M132" s="38"/>
      <c r="N132" s="38"/>
      <c r="O132" s="38"/>
      <c r="P132" s="33"/>
      <c r="Q132" s="34">
        <f t="shared" si="15"/>
        <v>2.5</v>
      </c>
      <c r="R132" s="35" t="str">
        <f t="shared" si="16"/>
        <v>F</v>
      </c>
      <c r="S132" s="36" t="str">
        <f t="shared" si="17"/>
        <v>Kém</v>
      </c>
      <c r="T132" s="37" t="str">
        <f t="shared" si="18"/>
        <v/>
      </c>
      <c r="U132" s="93">
        <v>22</v>
      </c>
      <c r="V132" s="91" t="str">
        <f t="shared" si="14"/>
        <v>Học lại</v>
      </c>
      <c r="W132" s="74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2"/>
    </row>
    <row r="133" spans="2:38" ht="18.75" customHeight="1">
      <c r="B133" s="26">
        <v>123</v>
      </c>
      <c r="C133" s="27" t="s">
        <v>483</v>
      </c>
      <c r="D133" s="28" t="s">
        <v>100</v>
      </c>
      <c r="E133" s="29" t="s">
        <v>484</v>
      </c>
      <c r="F133" s="30" t="s">
        <v>485</v>
      </c>
      <c r="G133" s="101" t="s">
        <v>480</v>
      </c>
      <c r="H133" s="31">
        <v>9</v>
      </c>
      <c r="I133" s="31">
        <v>6.5</v>
      </c>
      <c r="J133" s="31">
        <v>7</v>
      </c>
      <c r="K133" s="31" t="s">
        <v>27</v>
      </c>
      <c r="L133" s="38"/>
      <c r="M133" s="38"/>
      <c r="N133" s="38"/>
      <c r="O133" s="38"/>
      <c r="P133" s="33"/>
      <c r="Q133" s="34">
        <f t="shared" si="15"/>
        <v>2.2999999999999998</v>
      </c>
      <c r="R133" s="35" t="str">
        <f t="shared" si="16"/>
        <v>F</v>
      </c>
      <c r="S133" s="36" t="str">
        <f t="shared" si="17"/>
        <v>Kém</v>
      </c>
      <c r="T133" s="37" t="str">
        <f t="shared" si="18"/>
        <v/>
      </c>
      <c r="U133" s="93">
        <v>22</v>
      </c>
      <c r="V133" s="91" t="str">
        <f t="shared" si="14"/>
        <v>Học lại</v>
      </c>
      <c r="W133" s="74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2"/>
    </row>
    <row r="134" spans="2:38" ht="18.75" customHeight="1">
      <c r="B134" s="26">
        <v>124</v>
      </c>
      <c r="C134" s="27" t="s">
        <v>486</v>
      </c>
      <c r="D134" s="28" t="s">
        <v>487</v>
      </c>
      <c r="E134" s="29" t="s">
        <v>488</v>
      </c>
      <c r="F134" s="30" t="s">
        <v>489</v>
      </c>
      <c r="G134" s="101" t="s">
        <v>480</v>
      </c>
      <c r="H134" s="31">
        <v>10</v>
      </c>
      <c r="I134" s="31">
        <v>7</v>
      </c>
      <c r="J134" s="31">
        <v>5</v>
      </c>
      <c r="K134" s="31" t="s">
        <v>27</v>
      </c>
      <c r="L134" s="38"/>
      <c r="M134" s="38"/>
      <c r="N134" s="38"/>
      <c r="O134" s="38"/>
      <c r="P134" s="33"/>
      <c r="Q134" s="34">
        <f t="shared" si="15"/>
        <v>2.2000000000000002</v>
      </c>
      <c r="R134" s="35" t="str">
        <f t="shared" si="16"/>
        <v>F</v>
      </c>
      <c r="S134" s="36" t="str">
        <f t="shared" si="17"/>
        <v>Kém</v>
      </c>
      <c r="T134" s="37" t="str">
        <f t="shared" si="18"/>
        <v/>
      </c>
      <c r="U134" s="93">
        <v>22</v>
      </c>
      <c r="V134" s="91" t="str">
        <f t="shared" si="14"/>
        <v>Học lại</v>
      </c>
      <c r="W134" s="74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2"/>
    </row>
    <row r="135" spans="2:38" ht="18.75" customHeight="1">
      <c r="B135" s="26">
        <v>125</v>
      </c>
      <c r="C135" s="27" t="s">
        <v>490</v>
      </c>
      <c r="D135" s="28" t="s">
        <v>166</v>
      </c>
      <c r="E135" s="29" t="s">
        <v>313</v>
      </c>
      <c r="F135" s="30" t="s">
        <v>491</v>
      </c>
      <c r="G135" s="101" t="s">
        <v>480</v>
      </c>
      <c r="H135" s="31">
        <v>10</v>
      </c>
      <c r="I135" s="31">
        <v>8</v>
      </c>
      <c r="J135" s="31">
        <v>7</v>
      </c>
      <c r="K135" s="31" t="s">
        <v>27</v>
      </c>
      <c r="L135" s="38"/>
      <c r="M135" s="38"/>
      <c r="N135" s="38"/>
      <c r="O135" s="38"/>
      <c r="P135" s="33"/>
      <c r="Q135" s="34">
        <f t="shared" si="15"/>
        <v>2.5</v>
      </c>
      <c r="R135" s="35" t="str">
        <f t="shared" si="16"/>
        <v>F</v>
      </c>
      <c r="S135" s="36" t="str">
        <f t="shared" si="17"/>
        <v>Kém</v>
      </c>
      <c r="T135" s="37" t="str">
        <f t="shared" si="18"/>
        <v/>
      </c>
      <c r="U135" s="93">
        <v>22</v>
      </c>
      <c r="V135" s="91" t="str">
        <f t="shared" si="14"/>
        <v>Học lại</v>
      </c>
      <c r="W135" s="74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2"/>
    </row>
    <row r="136" spans="2:38" ht="18.75" customHeight="1">
      <c r="B136" s="26">
        <v>126</v>
      </c>
      <c r="C136" s="27" t="s">
        <v>492</v>
      </c>
      <c r="D136" s="28" t="s">
        <v>493</v>
      </c>
      <c r="E136" s="29" t="s">
        <v>167</v>
      </c>
      <c r="F136" s="30" t="s">
        <v>494</v>
      </c>
      <c r="G136" s="101" t="s">
        <v>480</v>
      </c>
      <c r="H136" s="31">
        <v>10</v>
      </c>
      <c r="I136" s="31">
        <v>7</v>
      </c>
      <c r="J136" s="31">
        <v>7</v>
      </c>
      <c r="K136" s="31" t="s">
        <v>27</v>
      </c>
      <c r="L136" s="38"/>
      <c r="M136" s="38"/>
      <c r="N136" s="38"/>
      <c r="O136" s="38"/>
      <c r="P136" s="33"/>
      <c r="Q136" s="34">
        <f t="shared" si="15"/>
        <v>2.4</v>
      </c>
      <c r="R136" s="35" t="str">
        <f t="shared" si="16"/>
        <v>F</v>
      </c>
      <c r="S136" s="36" t="str">
        <f t="shared" si="17"/>
        <v>Kém</v>
      </c>
      <c r="T136" s="37" t="str">
        <f t="shared" si="18"/>
        <v/>
      </c>
      <c r="U136" s="93">
        <v>22</v>
      </c>
      <c r="V136" s="91" t="str">
        <f t="shared" si="14"/>
        <v>Học lại</v>
      </c>
      <c r="W136" s="74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2"/>
    </row>
    <row r="137" spans="2:38" ht="18.75" customHeight="1">
      <c r="B137" s="26">
        <v>127</v>
      </c>
      <c r="C137" s="27" t="s">
        <v>606</v>
      </c>
      <c r="D137" s="28" t="s">
        <v>607</v>
      </c>
      <c r="E137" s="29" t="s">
        <v>608</v>
      </c>
      <c r="F137" s="30">
        <v>34992</v>
      </c>
      <c r="G137" s="101" t="s">
        <v>609</v>
      </c>
      <c r="H137" s="31">
        <v>7</v>
      </c>
      <c r="I137" s="31">
        <v>6</v>
      </c>
      <c r="J137" s="31">
        <v>6</v>
      </c>
      <c r="K137" s="31" t="s">
        <v>27</v>
      </c>
      <c r="L137" s="38"/>
      <c r="M137" s="38"/>
      <c r="N137" s="38"/>
      <c r="O137" s="38"/>
      <c r="P137" s="33"/>
      <c r="Q137" s="34">
        <f t="shared" si="15"/>
        <v>1.9</v>
      </c>
      <c r="R137" s="35" t="str">
        <f t="shared" si="16"/>
        <v>F</v>
      </c>
      <c r="S137" s="36" t="str">
        <f t="shared" si="17"/>
        <v>Kém</v>
      </c>
      <c r="T137" s="120" t="s">
        <v>659</v>
      </c>
      <c r="U137" s="93">
        <v>23</v>
      </c>
      <c r="V137" s="91" t="str">
        <f t="shared" si="14"/>
        <v>Học lại</v>
      </c>
      <c r="W137" s="74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2"/>
    </row>
    <row r="138" spans="2:38" ht="18.75" customHeight="1">
      <c r="B138" s="26">
        <v>128</v>
      </c>
      <c r="C138" s="27" t="s">
        <v>495</v>
      </c>
      <c r="D138" s="28" t="s">
        <v>496</v>
      </c>
      <c r="E138" s="29" t="s">
        <v>497</v>
      </c>
      <c r="F138" s="30">
        <v>35852</v>
      </c>
      <c r="G138" s="101" t="s">
        <v>498</v>
      </c>
      <c r="H138" s="31">
        <v>8</v>
      </c>
      <c r="I138" s="31">
        <v>8</v>
      </c>
      <c r="J138" s="31">
        <v>8</v>
      </c>
      <c r="K138" s="31" t="s">
        <v>27</v>
      </c>
      <c r="L138" s="38"/>
      <c r="M138" s="38"/>
      <c r="N138" s="38"/>
      <c r="O138" s="38"/>
      <c r="P138" s="33"/>
      <c r="Q138" s="34">
        <f t="shared" si="15"/>
        <v>2.4</v>
      </c>
      <c r="R138" s="35" t="str">
        <f t="shared" si="16"/>
        <v>F</v>
      </c>
      <c r="S138" s="36" t="str">
        <f t="shared" si="17"/>
        <v>Kém</v>
      </c>
      <c r="T138" s="120" t="s">
        <v>659</v>
      </c>
      <c r="U138" s="93">
        <v>23</v>
      </c>
      <c r="V138" s="91" t="str">
        <f t="shared" si="14"/>
        <v>Học lại</v>
      </c>
      <c r="W138" s="74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2"/>
    </row>
    <row r="139" spans="2:38" ht="18.75" customHeight="1">
      <c r="B139" s="26">
        <v>129</v>
      </c>
      <c r="C139" s="27" t="s">
        <v>499</v>
      </c>
      <c r="D139" s="28" t="s">
        <v>500</v>
      </c>
      <c r="E139" s="29" t="s">
        <v>215</v>
      </c>
      <c r="F139" s="30">
        <v>35893</v>
      </c>
      <c r="G139" s="101" t="s">
        <v>498</v>
      </c>
      <c r="H139" s="31">
        <v>7</v>
      </c>
      <c r="I139" s="31">
        <v>7</v>
      </c>
      <c r="J139" s="31">
        <v>8</v>
      </c>
      <c r="K139" s="31" t="s">
        <v>27</v>
      </c>
      <c r="L139" s="38"/>
      <c r="M139" s="38"/>
      <c r="N139" s="38"/>
      <c r="O139" s="38"/>
      <c r="P139" s="33"/>
      <c r="Q139" s="34">
        <f t="shared" ref="Q139:Q170" si="19">ROUND(SUMPRODUCT(H139:P139,$H$10:$P$10)/100,1)</f>
        <v>2.2000000000000002</v>
      </c>
      <c r="R139" s="35" t="str">
        <f t="shared" ref="R139:R170" si="20">IF(AND($Q139&gt;=9,$Q139&lt;=10),"A+","")&amp;IF(AND($Q139&gt;=8.5,$Q139&lt;=8.9),"A","")&amp;IF(AND($Q139&gt;=8,$Q139&lt;=8.4),"B+","")&amp;IF(AND($Q139&gt;=7,$Q139&lt;=7.9),"B","")&amp;IF(AND($Q139&gt;=6.5,$Q139&lt;=6.9),"C+","")&amp;IF(AND($Q139&gt;=5.5,$Q139&lt;=6.4),"C","")&amp;IF(AND($Q139&gt;=5,$Q139&lt;=5.4),"D+","")&amp;IF(AND($Q139&gt;=4,$Q139&lt;=4.9),"D","")&amp;IF(AND($Q139&lt;4),"F","")</f>
        <v>F</v>
      </c>
      <c r="S139" s="36" t="str">
        <f t="shared" ref="S139:S170" si="21">IF($Q139&lt;4,"Kém",IF(AND($Q139&gt;=4,$Q139&lt;=5.4),"Trung bình yếu",IF(AND($Q139&gt;=5.5,$Q139&lt;=6.9),"Trung bình",IF(AND($Q139&gt;=7,$Q139&lt;=8.4),"Khá",IF(AND($Q139&gt;=8.5,$Q139&lt;=10),"Giỏi","")))))</f>
        <v>Kém</v>
      </c>
      <c r="T139" s="120" t="s">
        <v>659</v>
      </c>
      <c r="U139" s="93">
        <v>23</v>
      </c>
      <c r="V139" s="91" t="str">
        <f t="shared" si="14"/>
        <v>Học lại</v>
      </c>
      <c r="W139" s="74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2"/>
    </row>
    <row r="140" spans="2:38" ht="18.75" customHeight="1">
      <c r="B140" s="26">
        <v>130</v>
      </c>
      <c r="C140" s="27" t="s">
        <v>501</v>
      </c>
      <c r="D140" s="28" t="s">
        <v>502</v>
      </c>
      <c r="E140" s="29" t="s">
        <v>503</v>
      </c>
      <c r="F140" s="30">
        <v>36068</v>
      </c>
      <c r="G140" s="101" t="s">
        <v>498</v>
      </c>
      <c r="H140" s="31">
        <v>7</v>
      </c>
      <c r="I140" s="31">
        <v>6</v>
      </c>
      <c r="J140" s="31">
        <v>5</v>
      </c>
      <c r="K140" s="31" t="s">
        <v>27</v>
      </c>
      <c r="L140" s="38"/>
      <c r="M140" s="38"/>
      <c r="N140" s="38"/>
      <c r="O140" s="38"/>
      <c r="P140" s="33"/>
      <c r="Q140" s="34">
        <f t="shared" si="19"/>
        <v>1.8</v>
      </c>
      <c r="R140" s="35" t="str">
        <f t="shared" si="20"/>
        <v>F</v>
      </c>
      <c r="S140" s="36" t="str">
        <f t="shared" si="21"/>
        <v>Kém</v>
      </c>
      <c r="T140" s="120" t="s">
        <v>659</v>
      </c>
      <c r="U140" s="93">
        <v>23</v>
      </c>
      <c r="V140" s="91" t="str">
        <f t="shared" si="14"/>
        <v>Học lại</v>
      </c>
      <c r="W140" s="74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2"/>
    </row>
    <row r="141" spans="2:38" ht="18.75" customHeight="1">
      <c r="B141" s="26">
        <v>131</v>
      </c>
      <c r="C141" s="27" t="s">
        <v>508</v>
      </c>
      <c r="D141" s="28" t="s">
        <v>509</v>
      </c>
      <c r="E141" s="29" t="s">
        <v>510</v>
      </c>
      <c r="F141" s="30">
        <v>35853</v>
      </c>
      <c r="G141" s="101" t="s">
        <v>498</v>
      </c>
      <c r="H141" s="31">
        <v>7</v>
      </c>
      <c r="I141" s="31">
        <v>5</v>
      </c>
      <c r="J141" s="31">
        <v>9</v>
      </c>
      <c r="K141" s="31" t="s">
        <v>27</v>
      </c>
      <c r="L141" s="38"/>
      <c r="M141" s="38"/>
      <c r="N141" s="38"/>
      <c r="O141" s="38"/>
      <c r="P141" s="33"/>
      <c r="Q141" s="34">
        <f t="shared" si="19"/>
        <v>2.1</v>
      </c>
      <c r="R141" s="35" t="str">
        <f t="shared" si="20"/>
        <v>F</v>
      </c>
      <c r="S141" s="36" t="str">
        <f t="shared" si="21"/>
        <v>Kém</v>
      </c>
      <c r="T141" s="120" t="s">
        <v>659</v>
      </c>
      <c r="U141" s="93">
        <v>23</v>
      </c>
      <c r="V141" s="91" t="str">
        <f t="shared" si="14"/>
        <v>Học lại</v>
      </c>
      <c r="W141" s="74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2"/>
    </row>
    <row r="142" spans="2:38" ht="18.75" customHeight="1">
      <c r="B142" s="26">
        <v>132</v>
      </c>
      <c r="C142" s="27" t="s">
        <v>504</v>
      </c>
      <c r="D142" s="28" t="s">
        <v>505</v>
      </c>
      <c r="E142" s="29" t="s">
        <v>225</v>
      </c>
      <c r="F142" s="30">
        <v>35884</v>
      </c>
      <c r="G142" s="101" t="s">
        <v>498</v>
      </c>
      <c r="H142" s="31">
        <v>6</v>
      </c>
      <c r="I142" s="31">
        <v>5</v>
      </c>
      <c r="J142" s="31">
        <v>8</v>
      </c>
      <c r="K142" s="31" t="s">
        <v>27</v>
      </c>
      <c r="L142" s="38"/>
      <c r="M142" s="38"/>
      <c r="N142" s="38"/>
      <c r="O142" s="38"/>
      <c r="P142" s="33"/>
      <c r="Q142" s="34">
        <f t="shared" si="19"/>
        <v>1.9</v>
      </c>
      <c r="R142" s="35" t="str">
        <f t="shared" si="20"/>
        <v>F</v>
      </c>
      <c r="S142" s="36" t="str">
        <f t="shared" si="21"/>
        <v>Kém</v>
      </c>
      <c r="T142" s="120" t="s">
        <v>659</v>
      </c>
      <c r="U142" s="93">
        <v>23</v>
      </c>
      <c r="V142" s="91" t="str">
        <f t="shared" si="14"/>
        <v>Học lại</v>
      </c>
      <c r="W142" s="74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2"/>
    </row>
    <row r="143" spans="2:38" ht="18.75" customHeight="1">
      <c r="B143" s="26">
        <v>133</v>
      </c>
      <c r="C143" s="27" t="s">
        <v>506</v>
      </c>
      <c r="D143" s="28" t="s">
        <v>507</v>
      </c>
      <c r="E143" s="29" t="s">
        <v>225</v>
      </c>
      <c r="F143" s="30">
        <v>36149</v>
      </c>
      <c r="G143" s="101" t="s">
        <v>498</v>
      </c>
      <c r="H143" s="31">
        <v>7</v>
      </c>
      <c r="I143" s="31">
        <v>5</v>
      </c>
      <c r="J143" s="31">
        <v>9</v>
      </c>
      <c r="K143" s="31" t="s">
        <v>27</v>
      </c>
      <c r="L143" s="38"/>
      <c r="M143" s="38"/>
      <c r="N143" s="38"/>
      <c r="O143" s="38"/>
      <c r="P143" s="33"/>
      <c r="Q143" s="34">
        <f t="shared" si="19"/>
        <v>2.1</v>
      </c>
      <c r="R143" s="35" t="str">
        <f t="shared" si="20"/>
        <v>F</v>
      </c>
      <c r="S143" s="36" t="str">
        <f t="shared" si="21"/>
        <v>Kém</v>
      </c>
      <c r="T143" s="120" t="s">
        <v>659</v>
      </c>
      <c r="U143" s="93">
        <v>23</v>
      </c>
      <c r="V143" s="91" t="str">
        <f t="shared" si="14"/>
        <v>Học lại</v>
      </c>
      <c r="W143" s="74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2"/>
    </row>
    <row r="144" spans="2:38" ht="18.75" customHeight="1">
      <c r="B144" s="26">
        <v>134</v>
      </c>
      <c r="C144" s="27" t="s">
        <v>511</v>
      </c>
      <c r="D144" s="28" t="s">
        <v>512</v>
      </c>
      <c r="E144" s="29" t="s">
        <v>513</v>
      </c>
      <c r="F144" s="30">
        <v>35614</v>
      </c>
      <c r="G144" s="101" t="s">
        <v>498</v>
      </c>
      <c r="H144" s="31">
        <v>7</v>
      </c>
      <c r="I144" s="31">
        <v>6</v>
      </c>
      <c r="J144" s="31">
        <v>5</v>
      </c>
      <c r="K144" s="31" t="s">
        <v>27</v>
      </c>
      <c r="L144" s="38"/>
      <c r="M144" s="38"/>
      <c r="N144" s="38"/>
      <c r="O144" s="38"/>
      <c r="P144" s="33"/>
      <c r="Q144" s="34">
        <f t="shared" si="19"/>
        <v>1.8</v>
      </c>
      <c r="R144" s="35" t="str">
        <f t="shared" si="20"/>
        <v>F</v>
      </c>
      <c r="S144" s="36" t="str">
        <f t="shared" si="21"/>
        <v>Kém</v>
      </c>
      <c r="T144" s="120" t="s">
        <v>659</v>
      </c>
      <c r="U144" s="93">
        <v>23</v>
      </c>
      <c r="V144" s="91" t="str">
        <f t="shared" si="14"/>
        <v>Học lại</v>
      </c>
      <c r="W144" s="74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2"/>
    </row>
    <row r="145" spans="2:38" ht="18.75" customHeight="1">
      <c r="B145" s="26">
        <v>135</v>
      </c>
      <c r="C145" s="27" t="s">
        <v>514</v>
      </c>
      <c r="D145" s="28" t="s">
        <v>515</v>
      </c>
      <c r="E145" s="29" t="s">
        <v>389</v>
      </c>
      <c r="F145" s="30">
        <v>36115</v>
      </c>
      <c r="G145" s="101" t="s">
        <v>498</v>
      </c>
      <c r="H145" s="31">
        <v>8</v>
      </c>
      <c r="I145" s="31">
        <v>8</v>
      </c>
      <c r="J145" s="31">
        <v>9</v>
      </c>
      <c r="K145" s="31" t="s">
        <v>27</v>
      </c>
      <c r="L145" s="38"/>
      <c r="M145" s="38"/>
      <c r="N145" s="38"/>
      <c r="O145" s="38"/>
      <c r="P145" s="33"/>
      <c r="Q145" s="34">
        <f t="shared" si="19"/>
        <v>2.5</v>
      </c>
      <c r="R145" s="35" t="str">
        <f t="shared" si="20"/>
        <v>F</v>
      </c>
      <c r="S145" s="36" t="str">
        <f t="shared" si="21"/>
        <v>Kém</v>
      </c>
      <c r="T145" s="120" t="s">
        <v>659</v>
      </c>
      <c r="U145" s="93">
        <v>23</v>
      </c>
      <c r="V145" s="91" t="str">
        <f t="shared" si="14"/>
        <v>Học lại</v>
      </c>
      <c r="W145" s="74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2"/>
    </row>
    <row r="146" spans="2:38" ht="18.75" customHeight="1">
      <c r="B146" s="26">
        <v>136</v>
      </c>
      <c r="C146" s="27" t="s">
        <v>516</v>
      </c>
      <c r="D146" s="28" t="s">
        <v>517</v>
      </c>
      <c r="E146" s="29" t="s">
        <v>518</v>
      </c>
      <c r="F146" s="30">
        <v>35825</v>
      </c>
      <c r="G146" s="101" t="s">
        <v>498</v>
      </c>
      <c r="H146" s="31">
        <v>7</v>
      </c>
      <c r="I146" s="31">
        <v>6</v>
      </c>
      <c r="J146" s="31">
        <v>7</v>
      </c>
      <c r="K146" s="31" t="s">
        <v>27</v>
      </c>
      <c r="L146" s="38"/>
      <c r="M146" s="38"/>
      <c r="N146" s="38"/>
      <c r="O146" s="38"/>
      <c r="P146" s="33"/>
      <c r="Q146" s="34">
        <f t="shared" si="19"/>
        <v>2</v>
      </c>
      <c r="R146" s="35" t="str">
        <f t="shared" si="20"/>
        <v>F</v>
      </c>
      <c r="S146" s="36" t="str">
        <f t="shared" si="21"/>
        <v>Kém</v>
      </c>
      <c r="T146" s="120" t="s">
        <v>659</v>
      </c>
      <c r="U146" s="93">
        <v>23</v>
      </c>
      <c r="V146" s="91" t="str">
        <f t="shared" si="14"/>
        <v>Học lại</v>
      </c>
      <c r="W146" s="74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2"/>
    </row>
    <row r="147" spans="2:38" ht="18.75" customHeight="1">
      <c r="B147" s="26">
        <v>137</v>
      </c>
      <c r="C147" s="27" t="s">
        <v>519</v>
      </c>
      <c r="D147" s="28" t="s">
        <v>520</v>
      </c>
      <c r="E147" s="29" t="s">
        <v>354</v>
      </c>
      <c r="F147" s="30">
        <v>35934</v>
      </c>
      <c r="G147" s="101" t="s">
        <v>498</v>
      </c>
      <c r="H147" s="31">
        <v>8</v>
      </c>
      <c r="I147" s="31">
        <v>8</v>
      </c>
      <c r="J147" s="31">
        <v>8</v>
      </c>
      <c r="K147" s="31" t="s">
        <v>27</v>
      </c>
      <c r="L147" s="38"/>
      <c r="M147" s="38"/>
      <c r="N147" s="38"/>
      <c r="O147" s="38"/>
      <c r="P147" s="33"/>
      <c r="Q147" s="34">
        <f t="shared" si="19"/>
        <v>2.4</v>
      </c>
      <c r="R147" s="35" t="str">
        <f t="shared" si="20"/>
        <v>F</v>
      </c>
      <c r="S147" s="36" t="str">
        <f t="shared" si="21"/>
        <v>Kém</v>
      </c>
      <c r="T147" s="120" t="s">
        <v>659</v>
      </c>
      <c r="U147" s="93">
        <v>23</v>
      </c>
      <c r="V147" s="91" t="str">
        <f t="shared" si="14"/>
        <v>Học lại</v>
      </c>
      <c r="W147" s="74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2"/>
    </row>
    <row r="148" spans="2:38" ht="18.75" customHeight="1">
      <c r="B148" s="26">
        <v>138</v>
      </c>
      <c r="C148" s="27" t="s">
        <v>523</v>
      </c>
      <c r="D148" s="28" t="s">
        <v>524</v>
      </c>
      <c r="E148" s="29" t="s">
        <v>238</v>
      </c>
      <c r="F148" s="30">
        <v>35818</v>
      </c>
      <c r="G148" s="101" t="s">
        <v>498</v>
      </c>
      <c r="H148" s="31">
        <v>7</v>
      </c>
      <c r="I148" s="31">
        <v>7</v>
      </c>
      <c r="J148" s="31">
        <v>9</v>
      </c>
      <c r="K148" s="31" t="s">
        <v>27</v>
      </c>
      <c r="L148" s="38"/>
      <c r="M148" s="38"/>
      <c r="N148" s="38"/>
      <c r="O148" s="38"/>
      <c r="P148" s="33"/>
      <c r="Q148" s="34">
        <f t="shared" si="19"/>
        <v>2.2999999999999998</v>
      </c>
      <c r="R148" s="35" t="str">
        <f t="shared" si="20"/>
        <v>F</v>
      </c>
      <c r="S148" s="36" t="str">
        <f t="shared" si="21"/>
        <v>Kém</v>
      </c>
      <c r="T148" s="120" t="s">
        <v>659</v>
      </c>
      <c r="U148" s="93">
        <v>23</v>
      </c>
      <c r="V148" s="91" t="str">
        <f t="shared" si="14"/>
        <v>Học lại</v>
      </c>
      <c r="W148" s="74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2"/>
    </row>
    <row r="149" spans="2:38" ht="18.75" customHeight="1">
      <c r="B149" s="26">
        <v>139</v>
      </c>
      <c r="C149" s="27" t="s">
        <v>525</v>
      </c>
      <c r="D149" s="28" t="s">
        <v>526</v>
      </c>
      <c r="E149" s="29" t="s">
        <v>527</v>
      </c>
      <c r="F149" s="30">
        <v>36081</v>
      </c>
      <c r="G149" s="101" t="s">
        <v>498</v>
      </c>
      <c r="H149" s="31">
        <v>7</v>
      </c>
      <c r="I149" s="31">
        <v>6</v>
      </c>
      <c r="J149" s="31">
        <v>7</v>
      </c>
      <c r="K149" s="31" t="s">
        <v>27</v>
      </c>
      <c r="L149" s="38"/>
      <c r="M149" s="38"/>
      <c r="N149" s="38"/>
      <c r="O149" s="38"/>
      <c r="P149" s="33"/>
      <c r="Q149" s="34">
        <f t="shared" si="19"/>
        <v>2</v>
      </c>
      <c r="R149" s="35" t="str">
        <f t="shared" si="20"/>
        <v>F</v>
      </c>
      <c r="S149" s="36" t="str">
        <f t="shared" si="21"/>
        <v>Kém</v>
      </c>
      <c r="T149" s="120" t="s">
        <v>659</v>
      </c>
      <c r="U149" s="93">
        <v>23</v>
      </c>
      <c r="V149" s="91" t="str">
        <f t="shared" si="14"/>
        <v>Học lại</v>
      </c>
      <c r="W149" s="74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2"/>
    </row>
    <row r="150" spans="2:38" ht="18.75" customHeight="1">
      <c r="B150" s="26">
        <v>140</v>
      </c>
      <c r="C150" s="27" t="s">
        <v>521</v>
      </c>
      <c r="D150" s="28" t="s">
        <v>522</v>
      </c>
      <c r="E150" s="29" t="s">
        <v>393</v>
      </c>
      <c r="F150" s="30">
        <v>36127</v>
      </c>
      <c r="G150" s="101" t="s">
        <v>498</v>
      </c>
      <c r="H150" s="31">
        <v>7</v>
      </c>
      <c r="I150" s="31">
        <v>5</v>
      </c>
      <c r="J150" s="31">
        <v>7</v>
      </c>
      <c r="K150" s="31" t="s">
        <v>27</v>
      </c>
      <c r="L150" s="38"/>
      <c r="M150" s="38"/>
      <c r="N150" s="38"/>
      <c r="O150" s="38"/>
      <c r="P150" s="33"/>
      <c r="Q150" s="34">
        <f t="shared" si="19"/>
        <v>1.9</v>
      </c>
      <c r="R150" s="35" t="str">
        <f t="shared" si="20"/>
        <v>F</v>
      </c>
      <c r="S150" s="36" t="str">
        <f t="shared" si="21"/>
        <v>Kém</v>
      </c>
      <c r="T150" s="120" t="s">
        <v>659</v>
      </c>
      <c r="U150" s="93">
        <v>23</v>
      </c>
      <c r="V150" s="91" t="str">
        <f t="shared" si="14"/>
        <v>Học lại</v>
      </c>
      <c r="W150" s="74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2"/>
    </row>
    <row r="151" spans="2:38" ht="18.75" customHeight="1">
      <c r="B151" s="26">
        <v>141</v>
      </c>
      <c r="C151" s="27" t="s">
        <v>531</v>
      </c>
      <c r="D151" s="28" t="s">
        <v>532</v>
      </c>
      <c r="E151" s="29" t="s">
        <v>69</v>
      </c>
      <c r="F151" s="30">
        <v>36067</v>
      </c>
      <c r="G151" s="101" t="s">
        <v>498</v>
      </c>
      <c r="H151" s="31">
        <v>8</v>
      </c>
      <c r="I151" s="31">
        <v>7</v>
      </c>
      <c r="J151" s="31">
        <v>9</v>
      </c>
      <c r="K151" s="31" t="s">
        <v>27</v>
      </c>
      <c r="L151" s="38"/>
      <c r="M151" s="38"/>
      <c r="N151" s="38"/>
      <c r="O151" s="38"/>
      <c r="P151" s="33"/>
      <c r="Q151" s="34">
        <f t="shared" si="19"/>
        <v>2.4</v>
      </c>
      <c r="R151" s="35" t="str">
        <f t="shared" si="20"/>
        <v>F</v>
      </c>
      <c r="S151" s="36" t="str">
        <f t="shared" si="21"/>
        <v>Kém</v>
      </c>
      <c r="T151" s="120" t="s">
        <v>659</v>
      </c>
      <c r="U151" s="93">
        <v>23</v>
      </c>
      <c r="V151" s="91" t="str">
        <f t="shared" si="14"/>
        <v>Học lại</v>
      </c>
      <c r="W151" s="74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2"/>
    </row>
    <row r="152" spans="2:38" ht="18.75" customHeight="1">
      <c r="B152" s="26">
        <v>142</v>
      </c>
      <c r="C152" s="27" t="s">
        <v>528</v>
      </c>
      <c r="D152" s="28" t="s">
        <v>529</v>
      </c>
      <c r="E152" s="29" t="s">
        <v>530</v>
      </c>
      <c r="F152" s="30">
        <v>36048</v>
      </c>
      <c r="G152" s="101" t="s">
        <v>498</v>
      </c>
      <c r="H152" s="31">
        <v>7</v>
      </c>
      <c r="I152" s="31">
        <v>7</v>
      </c>
      <c r="J152" s="31">
        <v>7</v>
      </c>
      <c r="K152" s="31" t="s">
        <v>27</v>
      </c>
      <c r="L152" s="38"/>
      <c r="M152" s="38"/>
      <c r="N152" s="38"/>
      <c r="O152" s="38"/>
      <c r="P152" s="33"/>
      <c r="Q152" s="34">
        <f t="shared" si="19"/>
        <v>2.1</v>
      </c>
      <c r="R152" s="35" t="str">
        <f t="shared" si="20"/>
        <v>F</v>
      </c>
      <c r="S152" s="36" t="str">
        <f t="shared" si="21"/>
        <v>Kém</v>
      </c>
      <c r="T152" s="120" t="s">
        <v>659</v>
      </c>
      <c r="U152" s="93">
        <v>23</v>
      </c>
      <c r="V152" s="91" t="str">
        <f t="shared" si="14"/>
        <v>Học lại</v>
      </c>
      <c r="W152" s="74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2"/>
    </row>
    <row r="153" spans="2:38" ht="18.75" customHeight="1">
      <c r="B153" s="26">
        <v>143</v>
      </c>
      <c r="C153" s="27" t="s">
        <v>533</v>
      </c>
      <c r="D153" s="28" t="s">
        <v>534</v>
      </c>
      <c r="E153" s="29" t="s">
        <v>400</v>
      </c>
      <c r="F153" s="30">
        <v>36083</v>
      </c>
      <c r="G153" s="101" t="s">
        <v>498</v>
      </c>
      <c r="H153" s="31">
        <v>7</v>
      </c>
      <c r="I153" s="31">
        <v>7</v>
      </c>
      <c r="J153" s="31">
        <v>6</v>
      </c>
      <c r="K153" s="31" t="s">
        <v>27</v>
      </c>
      <c r="L153" s="38"/>
      <c r="M153" s="38"/>
      <c r="N153" s="38"/>
      <c r="O153" s="38"/>
      <c r="P153" s="33"/>
      <c r="Q153" s="34">
        <f t="shared" si="19"/>
        <v>2</v>
      </c>
      <c r="R153" s="35" t="str">
        <f t="shared" si="20"/>
        <v>F</v>
      </c>
      <c r="S153" s="36" t="str">
        <f t="shared" si="21"/>
        <v>Kém</v>
      </c>
      <c r="T153" s="120" t="s">
        <v>659</v>
      </c>
      <c r="U153" s="93">
        <v>23</v>
      </c>
      <c r="V153" s="91" t="str">
        <f t="shared" si="14"/>
        <v>Học lại</v>
      </c>
      <c r="W153" s="74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2"/>
    </row>
    <row r="154" spans="2:38" ht="18.75" customHeight="1">
      <c r="B154" s="26">
        <v>144</v>
      </c>
      <c r="C154" s="27" t="s">
        <v>535</v>
      </c>
      <c r="D154" s="28" t="s">
        <v>524</v>
      </c>
      <c r="E154" s="29" t="s">
        <v>536</v>
      </c>
      <c r="F154" s="30">
        <v>35858</v>
      </c>
      <c r="G154" s="101" t="s">
        <v>498</v>
      </c>
      <c r="H154" s="31">
        <v>6</v>
      </c>
      <c r="I154" s="31">
        <v>5</v>
      </c>
      <c r="J154" s="31">
        <v>5</v>
      </c>
      <c r="K154" s="31" t="s">
        <v>27</v>
      </c>
      <c r="L154" s="38"/>
      <c r="M154" s="38"/>
      <c r="N154" s="38"/>
      <c r="O154" s="38"/>
      <c r="P154" s="33"/>
      <c r="Q154" s="34">
        <f t="shared" si="19"/>
        <v>1.6</v>
      </c>
      <c r="R154" s="35" t="str">
        <f t="shared" si="20"/>
        <v>F</v>
      </c>
      <c r="S154" s="36" t="str">
        <f t="shared" si="21"/>
        <v>Kém</v>
      </c>
      <c r="T154" s="120" t="s">
        <v>659</v>
      </c>
      <c r="U154" s="93">
        <v>23</v>
      </c>
      <c r="V154" s="91" t="str">
        <f t="shared" si="14"/>
        <v>Học lại</v>
      </c>
      <c r="W154" s="74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2"/>
    </row>
    <row r="155" spans="2:38" ht="18.75" customHeight="1">
      <c r="B155" s="26">
        <v>145</v>
      </c>
      <c r="C155" s="27" t="s">
        <v>537</v>
      </c>
      <c r="D155" s="28" t="s">
        <v>515</v>
      </c>
      <c r="E155" s="29" t="s">
        <v>538</v>
      </c>
      <c r="F155" s="30">
        <v>35845</v>
      </c>
      <c r="G155" s="101" t="s">
        <v>498</v>
      </c>
      <c r="H155" s="31">
        <v>8</v>
      </c>
      <c r="I155" s="31">
        <v>9</v>
      </c>
      <c r="J155" s="31">
        <v>8</v>
      </c>
      <c r="K155" s="31" t="s">
        <v>27</v>
      </c>
      <c r="L155" s="38"/>
      <c r="M155" s="38"/>
      <c r="N155" s="38"/>
      <c r="O155" s="38"/>
      <c r="P155" s="33"/>
      <c r="Q155" s="34">
        <f t="shared" si="19"/>
        <v>2.5</v>
      </c>
      <c r="R155" s="35" t="str">
        <f t="shared" si="20"/>
        <v>F</v>
      </c>
      <c r="S155" s="36" t="str">
        <f t="shared" si="21"/>
        <v>Kém</v>
      </c>
      <c r="T155" s="120" t="s">
        <v>659</v>
      </c>
      <c r="U155" s="93">
        <v>23</v>
      </c>
      <c r="V155" s="91" t="str">
        <f t="shared" si="14"/>
        <v>Học lại</v>
      </c>
      <c r="W155" s="74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2"/>
    </row>
    <row r="156" spans="2:38" ht="18.75" customHeight="1">
      <c r="B156" s="26">
        <v>146</v>
      </c>
      <c r="C156" s="27" t="s">
        <v>539</v>
      </c>
      <c r="D156" s="28" t="s">
        <v>540</v>
      </c>
      <c r="E156" s="29" t="s">
        <v>541</v>
      </c>
      <c r="F156" s="30">
        <v>35891</v>
      </c>
      <c r="G156" s="101" t="s">
        <v>498</v>
      </c>
      <c r="H156" s="31">
        <v>8</v>
      </c>
      <c r="I156" s="31">
        <v>7</v>
      </c>
      <c r="J156" s="31">
        <v>9</v>
      </c>
      <c r="K156" s="31" t="s">
        <v>27</v>
      </c>
      <c r="L156" s="38"/>
      <c r="M156" s="38"/>
      <c r="N156" s="38"/>
      <c r="O156" s="38"/>
      <c r="P156" s="33"/>
      <c r="Q156" s="34">
        <f t="shared" si="19"/>
        <v>2.4</v>
      </c>
      <c r="R156" s="35" t="str">
        <f t="shared" si="20"/>
        <v>F</v>
      </c>
      <c r="S156" s="36" t="str">
        <f t="shared" si="21"/>
        <v>Kém</v>
      </c>
      <c r="T156" s="120" t="s">
        <v>659</v>
      </c>
      <c r="U156" s="93">
        <v>23</v>
      </c>
      <c r="V156" s="91" t="str">
        <f t="shared" si="14"/>
        <v>Học lại</v>
      </c>
      <c r="W156" s="74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2"/>
    </row>
    <row r="157" spans="2:38" ht="18.75" customHeight="1">
      <c r="B157" s="26">
        <v>147</v>
      </c>
      <c r="C157" s="27" t="s">
        <v>542</v>
      </c>
      <c r="D157" s="28" t="s">
        <v>543</v>
      </c>
      <c r="E157" s="29" t="s">
        <v>544</v>
      </c>
      <c r="F157" s="30">
        <v>36008</v>
      </c>
      <c r="G157" s="101" t="s">
        <v>498</v>
      </c>
      <c r="H157" s="31">
        <v>7</v>
      </c>
      <c r="I157" s="31">
        <v>7</v>
      </c>
      <c r="J157" s="31">
        <v>5</v>
      </c>
      <c r="K157" s="31" t="s">
        <v>27</v>
      </c>
      <c r="L157" s="38"/>
      <c r="M157" s="38"/>
      <c r="N157" s="38"/>
      <c r="O157" s="38"/>
      <c r="P157" s="33"/>
      <c r="Q157" s="34">
        <f t="shared" si="19"/>
        <v>1.9</v>
      </c>
      <c r="R157" s="35" t="str">
        <f t="shared" si="20"/>
        <v>F</v>
      </c>
      <c r="S157" s="36" t="str">
        <f t="shared" si="21"/>
        <v>Kém</v>
      </c>
      <c r="T157" s="120" t="s">
        <v>659</v>
      </c>
      <c r="U157" s="93">
        <v>23</v>
      </c>
      <c r="V157" s="91" t="str">
        <f t="shared" si="9"/>
        <v>Học lại</v>
      </c>
      <c r="W157" s="74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2"/>
    </row>
    <row r="158" spans="2:38" ht="18.75" customHeight="1">
      <c r="B158" s="26">
        <v>148</v>
      </c>
      <c r="C158" s="27" t="s">
        <v>545</v>
      </c>
      <c r="D158" s="28" t="s">
        <v>546</v>
      </c>
      <c r="E158" s="29" t="s">
        <v>547</v>
      </c>
      <c r="F158" s="30">
        <v>36092</v>
      </c>
      <c r="G158" s="101" t="s">
        <v>498</v>
      </c>
      <c r="H158" s="31">
        <v>7</v>
      </c>
      <c r="I158" s="31">
        <v>6</v>
      </c>
      <c r="J158" s="31">
        <v>8</v>
      </c>
      <c r="K158" s="31" t="s">
        <v>27</v>
      </c>
      <c r="L158" s="38"/>
      <c r="M158" s="38"/>
      <c r="N158" s="38"/>
      <c r="O158" s="38"/>
      <c r="P158" s="33"/>
      <c r="Q158" s="34">
        <f t="shared" si="19"/>
        <v>2.1</v>
      </c>
      <c r="R158" s="35" t="str">
        <f t="shared" si="20"/>
        <v>F</v>
      </c>
      <c r="S158" s="36" t="str">
        <f t="shared" si="21"/>
        <v>Kém</v>
      </c>
      <c r="T158" s="120" t="s">
        <v>659</v>
      </c>
      <c r="U158" s="93">
        <v>23</v>
      </c>
      <c r="V158" s="91" t="str">
        <f t="shared" si="9"/>
        <v>Học lại</v>
      </c>
      <c r="W158" s="74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2"/>
    </row>
    <row r="159" spans="2:38" ht="18.75" customHeight="1">
      <c r="B159" s="26">
        <v>149</v>
      </c>
      <c r="C159" s="27" t="s">
        <v>548</v>
      </c>
      <c r="D159" s="28" t="s">
        <v>549</v>
      </c>
      <c r="E159" s="29" t="s">
        <v>550</v>
      </c>
      <c r="F159" s="30">
        <v>35968</v>
      </c>
      <c r="G159" s="101" t="s">
        <v>498</v>
      </c>
      <c r="H159" s="31">
        <v>8</v>
      </c>
      <c r="I159" s="31">
        <v>8</v>
      </c>
      <c r="J159" s="31">
        <v>10</v>
      </c>
      <c r="K159" s="31" t="s">
        <v>27</v>
      </c>
      <c r="L159" s="38"/>
      <c r="M159" s="38"/>
      <c r="N159" s="38"/>
      <c r="O159" s="38"/>
      <c r="P159" s="33"/>
      <c r="Q159" s="34">
        <f t="shared" si="19"/>
        <v>2.6</v>
      </c>
      <c r="R159" s="35" t="str">
        <f t="shared" si="20"/>
        <v>F</v>
      </c>
      <c r="S159" s="36" t="str">
        <f t="shared" si="21"/>
        <v>Kém</v>
      </c>
      <c r="T159" s="120" t="s">
        <v>659</v>
      </c>
      <c r="U159" s="93">
        <v>23</v>
      </c>
      <c r="V159" s="91" t="str">
        <f t="shared" si="9"/>
        <v>Học lại</v>
      </c>
      <c r="W159" s="74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2"/>
    </row>
    <row r="160" spans="2:38" ht="18.75" customHeight="1">
      <c r="B160" s="26">
        <v>150</v>
      </c>
      <c r="C160" s="27" t="s">
        <v>551</v>
      </c>
      <c r="D160" s="28" t="s">
        <v>552</v>
      </c>
      <c r="E160" s="29" t="s">
        <v>553</v>
      </c>
      <c r="F160" s="30">
        <v>36097</v>
      </c>
      <c r="G160" s="101" t="s">
        <v>498</v>
      </c>
      <c r="H160" s="31">
        <v>7</v>
      </c>
      <c r="I160" s="31">
        <v>7</v>
      </c>
      <c r="J160" s="31">
        <v>5</v>
      </c>
      <c r="K160" s="31" t="s">
        <v>27</v>
      </c>
      <c r="L160" s="38"/>
      <c r="M160" s="38"/>
      <c r="N160" s="38"/>
      <c r="O160" s="38"/>
      <c r="P160" s="33"/>
      <c r="Q160" s="34">
        <f t="shared" si="19"/>
        <v>1.9</v>
      </c>
      <c r="R160" s="35" t="str">
        <f t="shared" si="20"/>
        <v>F</v>
      </c>
      <c r="S160" s="36" t="str">
        <f t="shared" si="21"/>
        <v>Kém</v>
      </c>
      <c r="T160" s="120" t="s">
        <v>659</v>
      </c>
      <c r="U160" s="93">
        <v>23</v>
      </c>
      <c r="V160" s="91" t="str">
        <f t="shared" si="9"/>
        <v>Học lại</v>
      </c>
      <c r="W160" s="74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2"/>
    </row>
    <row r="161" spans="2:38" ht="18.75" customHeight="1">
      <c r="B161" s="26">
        <v>151</v>
      </c>
      <c r="C161" s="27" t="s">
        <v>566</v>
      </c>
      <c r="D161" s="28" t="s">
        <v>567</v>
      </c>
      <c r="E161" s="29" t="s">
        <v>350</v>
      </c>
      <c r="F161" s="30">
        <v>36057</v>
      </c>
      <c r="G161" s="101" t="s">
        <v>498</v>
      </c>
      <c r="H161" s="31">
        <v>7</v>
      </c>
      <c r="I161" s="31">
        <v>6</v>
      </c>
      <c r="J161" s="31">
        <v>8</v>
      </c>
      <c r="K161" s="31" t="s">
        <v>27</v>
      </c>
      <c r="L161" s="38"/>
      <c r="M161" s="38"/>
      <c r="N161" s="38"/>
      <c r="O161" s="38"/>
      <c r="P161" s="33"/>
      <c r="Q161" s="34">
        <f t="shared" si="19"/>
        <v>2.1</v>
      </c>
      <c r="R161" s="35" t="str">
        <f t="shared" si="20"/>
        <v>F</v>
      </c>
      <c r="S161" s="36" t="str">
        <f t="shared" si="21"/>
        <v>Kém</v>
      </c>
      <c r="T161" s="120" t="s">
        <v>659</v>
      </c>
      <c r="U161" s="93">
        <v>23</v>
      </c>
      <c r="V161" s="91" t="str">
        <f t="shared" si="9"/>
        <v>Học lại</v>
      </c>
      <c r="W161" s="74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2"/>
    </row>
    <row r="162" spans="2:38" ht="18.75" customHeight="1">
      <c r="B162" s="26">
        <v>152</v>
      </c>
      <c r="C162" s="27" t="s">
        <v>573</v>
      </c>
      <c r="D162" s="28" t="s">
        <v>574</v>
      </c>
      <c r="E162" s="29" t="s">
        <v>575</v>
      </c>
      <c r="F162" s="30">
        <v>35686</v>
      </c>
      <c r="G162" s="101" t="s">
        <v>498</v>
      </c>
      <c r="H162" s="31">
        <v>7</v>
      </c>
      <c r="I162" s="31">
        <v>8</v>
      </c>
      <c r="J162" s="31">
        <v>6</v>
      </c>
      <c r="K162" s="31" t="s">
        <v>27</v>
      </c>
      <c r="L162" s="38"/>
      <c r="M162" s="38"/>
      <c r="N162" s="38"/>
      <c r="O162" s="38"/>
      <c r="P162" s="33"/>
      <c r="Q162" s="34">
        <f t="shared" si="19"/>
        <v>2.1</v>
      </c>
      <c r="R162" s="35" t="str">
        <f t="shared" si="20"/>
        <v>F</v>
      </c>
      <c r="S162" s="36" t="str">
        <f t="shared" si="21"/>
        <v>Kém</v>
      </c>
      <c r="T162" s="120" t="s">
        <v>659</v>
      </c>
      <c r="U162" s="93">
        <v>23</v>
      </c>
      <c r="V162" s="91" t="str">
        <f t="shared" si="9"/>
        <v>Học lại</v>
      </c>
      <c r="W162" s="74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2"/>
    </row>
    <row r="163" spans="2:38" ht="18.75" customHeight="1">
      <c r="B163" s="106">
        <v>153</v>
      </c>
      <c r="C163" s="107" t="s">
        <v>576</v>
      </c>
      <c r="D163" s="108" t="s">
        <v>577</v>
      </c>
      <c r="E163" s="109" t="s">
        <v>575</v>
      </c>
      <c r="F163" s="110">
        <v>36126</v>
      </c>
      <c r="G163" s="111" t="s">
        <v>498</v>
      </c>
      <c r="H163" s="112">
        <v>7</v>
      </c>
      <c r="I163" s="112">
        <v>5</v>
      </c>
      <c r="J163" s="112">
        <v>5</v>
      </c>
      <c r="K163" s="112" t="s">
        <v>27</v>
      </c>
      <c r="L163" s="113"/>
      <c r="M163" s="113"/>
      <c r="N163" s="113"/>
      <c r="O163" s="113"/>
      <c r="P163" s="114"/>
      <c r="Q163" s="115">
        <f t="shared" si="19"/>
        <v>1.7</v>
      </c>
      <c r="R163" s="116" t="str">
        <f t="shared" si="20"/>
        <v>F</v>
      </c>
      <c r="S163" s="117" t="str">
        <f t="shared" si="21"/>
        <v>Kém</v>
      </c>
      <c r="T163" s="118" t="str">
        <f t="shared" ref="T163:T164" si="22">+IF(OR($H163=0,$I163=0,$J163=0,$K163=0),"Không đủ ĐKDT","")</f>
        <v/>
      </c>
      <c r="U163" s="119">
        <v>23</v>
      </c>
      <c r="V163" s="91" t="str">
        <f t="shared" si="9"/>
        <v>Học lại</v>
      </c>
      <c r="W163" s="74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2"/>
    </row>
    <row r="164" spans="2:38" ht="18.75" customHeight="1">
      <c r="B164" s="106">
        <v>154</v>
      </c>
      <c r="C164" s="107" t="s">
        <v>554</v>
      </c>
      <c r="D164" s="108" t="s">
        <v>555</v>
      </c>
      <c r="E164" s="109" t="s">
        <v>556</v>
      </c>
      <c r="F164" s="110">
        <v>35686</v>
      </c>
      <c r="G164" s="111" t="s">
        <v>498</v>
      </c>
      <c r="H164" s="112">
        <v>7</v>
      </c>
      <c r="I164" s="112">
        <v>6</v>
      </c>
      <c r="J164" s="112">
        <v>5</v>
      </c>
      <c r="K164" s="112" t="s">
        <v>27</v>
      </c>
      <c r="L164" s="113"/>
      <c r="M164" s="113"/>
      <c r="N164" s="113"/>
      <c r="O164" s="113"/>
      <c r="P164" s="114"/>
      <c r="Q164" s="115">
        <f t="shared" si="19"/>
        <v>1.8</v>
      </c>
      <c r="R164" s="116" t="str">
        <f t="shared" si="20"/>
        <v>F</v>
      </c>
      <c r="S164" s="117" t="str">
        <f t="shared" si="21"/>
        <v>Kém</v>
      </c>
      <c r="T164" s="118" t="str">
        <f t="shared" si="22"/>
        <v/>
      </c>
      <c r="U164" s="119">
        <v>23</v>
      </c>
      <c r="V164" s="91" t="str">
        <f t="shared" si="9"/>
        <v>Học lại</v>
      </c>
      <c r="W164" s="74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2"/>
    </row>
    <row r="165" spans="2:38" ht="18.75" customHeight="1">
      <c r="B165" s="26">
        <v>155</v>
      </c>
      <c r="C165" s="27" t="s">
        <v>560</v>
      </c>
      <c r="D165" s="28" t="s">
        <v>561</v>
      </c>
      <c r="E165" s="29" t="s">
        <v>562</v>
      </c>
      <c r="F165" s="30">
        <v>35950</v>
      </c>
      <c r="G165" s="101" t="s">
        <v>498</v>
      </c>
      <c r="H165" s="31">
        <v>8</v>
      </c>
      <c r="I165" s="31">
        <v>8</v>
      </c>
      <c r="J165" s="31">
        <v>8</v>
      </c>
      <c r="K165" s="31" t="s">
        <v>27</v>
      </c>
      <c r="L165" s="38"/>
      <c r="M165" s="38"/>
      <c r="N165" s="38"/>
      <c r="O165" s="38"/>
      <c r="P165" s="33"/>
      <c r="Q165" s="34">
        <f t="shared" si="19"/>
        <v>2.4</v>
      </c>
      <c r="R165" s="35" t="str">
        <f t="shared" si="20"/>
        <v>F</v>
      </c>
      <c r="S165" s="36" t="str">
        <f t="shared" si="21"/>
        <v>Kém</v>
      </c>
      <c r="T165" s="120" t="s">
        <v>659</v>
      </c>
      <c r="U165" s="93">
        <v>23</v>
      </c>
      <c r="V165" s="91" t="str">
        <f t="shared" si="9"/>
        <v>Học lại</v>
      </c>
      <c r="W165" s="74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2"/>
    </row>
    <row r="166" spans="2:38" ht="18.75" customHeight="1">
      <c r="B166" s="26">
        <v>156</v>
      </c>
      <c r="C166" s="27" t="s">
        <v>557</v>
      </c>
      <c r="D166" s="28" t="s">
        <v>558</v>
      </c>
      <c r="E166" s="29" t="s">
        <v>559</v>
      </c>
      <c r="F166" s="30">
        <v>36116</v>
      </c>
      <c r="G166" s="101" t="s">
        <v>498</v>
      </c>
      <c r="H166" s="31">
        <v>7</v>
      </c>
      <c r="I166" s="31">
        <v>6</v>
      </c>
      <c r="J166" s="31">
        <v>8</v>
      </c>
      <c r="K166" s="31" t="s">
        <v>27</v>
      </c>
      <c r="L166" s="38"/>
      <c r="M166" s="38"/>
      <c r="N166" s="38"/>
      <c r="O166" s="38"/>
      <c r="P166" s="33"/>
      <c r="Q166" s="34">
        <f t="shared" si="19"/>
        <v>2.1</v>
      </c>
      <c r="R166" s="35" t="str">
        <f t="shared" si="20"/>
        <v>F</v>
      </c>
      <c r="S166" s="36" t="str">
        <f t="shared" si="21"/>
        <v>Kém</v>
      </c>
      <c r="T166" s="120" t="s">
        <v>659</v>
      </c>
      <c r="U166" s="93">
        <v>23</v>
      </c>
      <c r="V166" s="91" t="str">
        <f t="shared" si="9"/>
        <v>Học lại</v>
      </c>
      <c r="W166" s="74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2"/>
    </row>
    <row r="167" spans="2:38" ht="18.75" customHeight="1">
      <c r="B167" s="26">
        <v>157</v>
      </c>
      <c r="C167" s="27" t="s">
        <v>563</v>
      </c>
      <c r="D167" s="28" t="s">
        <v>564</v>
      </c>
      <c r="E167" s="29" t="s">
        <v>565</v>
      </c>
      <c r="F167" s="30">
        <v>35935</v>
      </c>
      <c r="G167" s="101" t="s">
        <v>498</v>
      </c>
      <c r="H167" s="31">
        <v>7</v>
      </c>
      <c r="I167" s="31">
        <v>6</v>
      </c>
      <c r="J167" s="31">
        <v>8</v>
      </c>
      <c r="K167" s="31" t="s">
        <v>27</v>
      </c>
      <c r="L167" s="38"/>
      <c r="M167" s="38"/>
      <c r="N167" s="38"/>
      <c r="O167" s="38"/>
      <c r="P167" s="33"/>
      <c r="Q167" s="34">
        <f t="shared" si="19"/>
        <v>2.1</v>
      </c>
      <c r="R167" s="35" t="str">
        <f t="shared" si="20"/>
        <v>F</v>
      </c>
      <c r="S167" s="36" t="str">
        <f t="shared" si="21"/>
        <v>Kém</v>
      </c>
      <c r="T167" s="120" t="s">
        <v>659</v>
      </c>
      <c r="U167" s="93">
        <v>23</v>
      </c>
      <c r="V167" s="91" t="str">
        <f t="shared" si="9"/>
        <v>Học lại</v>
      </c>
      <c r="W167" s="74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2"/>
    </row>
    <row r="168" spans="2:38" ht="18.75" customHeight="1">
      <c r="B168" s="26">
        <v>158</v>
      </c>
      <c r="C168" s="27" t="s">
        <v>568</v>
      </c>
      <c r="D168" s="28" t="s">
        <v>569</v>
      </c>
      <c r="E168" s="29" t="s">
        <v>411</v>
      </c>
      <c r="F168" s="30">
        <v>36088</v>
      </c>
      <c r="G168" s="101" t="s">
        <v>498</v>
      </c>
      <c r="H168" s="31">
        <v>7</v>
      </c>
      <c r="I168" s="31">
        <v>6</v>
      </c>
      <c r="J168" s="31">
        <v>6</v>
      </c>
      <c r="K168" s="31" t="s">
        <v>27</v>
      </c>
      <c r="L168" s="38"/>
      <c r="M168" s="38"/>
      <c r="N168" s="38"/>
      <c r="O168" s="38"/>
      <c r="P168" s="33"/>
      <c r="Q168" s="34">
        <f t="shared" si="19"/>
        <v>1.9</v>
      </c>
      <c r="R168" s="35" t="str">
        <f t="shared" si="20"/>
        <v>F</v>
      </c>
      <c r="S168" s="36" t="str">
        <f t="shared" si="21"/>
        <v>Kém</v>
      </c>
      <c r="T168" s="120" t="s">
        <v>659</v>
      </c>
      <c r="U168" s="93">
        <v>23</v>
      </c>
      <c r="V168" s="91" t="str">
        <f t="shared" si="9"/>
        <v>Học lại</v>
      </c>
      <c r="W168" s="74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2"/>
    </row>
    <row r="169" spans="2:38" ht="18.75" customHeight="1">
      <c r="B169" s="26">
        <v>159</v>
      </c>
      <c r="C169" s="27" t="s">
        <v>570</v>
      </c>
      <c r="D169" s="28" t="s">
        <v>571</v>
      </c>
      <c r="E169" s="29" t="s">
        <v>572</v>
      </c>
      <c r="F169" s="30">
        <v>35974</v>
      </c>
      <c r="G169" s="101" t="s">
        <v>498</v>
      </c>
      <c r="H169" s="31">
        <v>7</v>
      </c>
      <c r="I169" s="31">
        <v>4</v>
      </c>
      <c r="J169" s="31">
        <v>5</v>
      </c>
      <c r="K169" s="31" t="s">
        <v>27</v>
      </c>
      <c r="L169" s="38"/>
      <c r="M169" s="38"/>
      <c r="N169" s="38"/>
      <c r="O169" s="38"/>
      <c r="P169" s="33"/>
      <c r="Q169" s="34">
        <f t="shared" si="19"/>
        <v>1.6</v>
      </c>
      <c r="R169" s="35" t="str">
        <f t="shared" si="20"/>
        <v>F</v>
      </c>
      <c r="S169" s="36" t="str">
        <f t="shared" si="21"/>
        <v>Kém</v>
      </c>
      <c r="T169" s="120" t="s">
        <v>659</v>
      </c>
      <c r="U169" s="93">
        <v>23</v>
      </c>
      <c r="V169" s="91" t="str">
        <f t="shared" si="9"/>
        <v>Học lại</v>
      </c>
      <c r="W169" s="74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2"/>
    </row>
    <row r="170" spans="2:38" ht="18.75" customHeight="1">
      <c r="B170" s="26">
        <v>160</v>
      </c>
      <c r="C170" s="27" t="s">
        <v>578</v>
      </c>
      <c r="D170" s="28" t="s">
        <v>579</v>
      </c>
      <c r="E170" s="29" t="s">
        <v>215</v>
      </c>
      <c r="F170" s="30">
        <v>35901</v>
      </c>
      <c r="G170" s="101" t="s">
        <v>580</v>
      </c>
      <c r="H170" s="31">
        <v>7</v>
      </c>
      <c r="I170" s="31">
        <v>6</v>
      </c>
      <c r="J170" s="31">
        <v>8</v>
      </c>
      <c r="K170" s="31" t="s">
        <v>27</v>
      </c>
      <c r="L170" s="38"/>
      <c r="M170" s="38"/>
      <c r="N170" s="38"/>
      <c r="O170" s="38"/>
      <c r="P170" s="33"/>
      <c r="Q170" s="34">
        <f t="shared" si="19"/>
        <v>2.1</v>
      </c>
      <c r="R170" s="35" t="str">
        <f t="shared" si="20"/>
        <v>F</v>
      </c>
      <c r="S170" s="36" t="str">
        <f t="shared" si="21"/>
        <v>Kém</v>
      </c>
      <c r="T170" s="120" t="s">
        <v>659</v>
      </c>
      <c r="U170" s="93">
        <v>23</v>
      </c>
      <c r="V170" s="91" t="str">
        <f t="shared" si="9"/>
        <v>Học lại</v>
      </c>
      <c r="W170" s="74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  <c r="AK170" s="62"/>
      <c r="AL170" s="2"/>
    </row>
    <row r="171" spans="2:38" ht="18.75" customHeight="1">
      <c r="B171" s="26">
        <v>161</v>
      </c>
      <c r="C171" s="27" t="s">
        <v>584</v>
      </c>
      <c r="D171" s="28" t="s">
        <v>558</v>
      </c>
      <c r="E171" s="29" t="s">
        <v>585</v>
      </c>
      <c r="F171" s="30">
        <v>35887</v>
      </c>
      <c r="G171" s="101" t="s">
        <v>580</v>
      </c>
      <c r="H171" s="31">
        <v>7</v>
      </c>
      <c r="I171" s="31">
        <v>6</v>
      </c>
      <c r="J171" s="31">
        <v>6</v>
      </c>
      <c r="K171" s="31" t="s">
        <v>27</v>
      </c>
      <c r="L171" s="38"/>
      <c r="M171" s="38"/>
      <c r="N171" s="38"/>
      <c r="O171" s="38"/>
      <c r="P171" s="33"/>
      <c r="Q171" s="34">
        <f t="shared" ref="Q171:Q189" si="23">ROUND(SUMPRODUCT(H171:P171,$H$10:$P$10)/100,1)</f>
        <v>1.9</v>
      </c>
      <c r="R171" s="35" t="str">
        <f t="shared" ref="R171:R189" si="24">IF(AND($Q171&gt;=9,$Q171&lt;=10),"A+","")&amp;IF(AND($Q171&gt;=8.5,$Q171&lt;=8.9),"A","")&amp;IF(AND($Q171&gt;=8,$Q171&lt;=8.4),"B+","")&amp;IF(AND($Q171&gt;=7,$Q171&lt;=7.9),"B","")&amp;IF(AND($Q171&gt;=6.5,$Q171&lt;=6.9),"C+","")&amp;IF(AND($Q171&gt;=5.5,$Q171&lt;=6.4),"C","")&amp;IF(AND($Q171&gt;=5,$Q171&lt;=5.4),"D+","")&amp;IF(AND($Q171&gt;=4,$Q171&lt;=4.9),"D","")&amp;IF(AND($Q171&lt;4),"F","")</f>
        <v>F</v>
      </c>
      <c r="S171" s="36" t="str">
        <f t="shared" ref="S171:S189" si="25">IF($Q171&lt;4,"Kém",IF(AND($Q171&gt;=4,$Q171&lt;=5.4),"Trung bình yếu",IF(AND($Q171&gt;=5.5,$Q171&lt;=6.9),"Trung bình",IF(AND($Q171&gt;=7,$Q171&lt;=8.4),"Khá",IF(AND($Q171&gt;=8.5,$Q171&lt;=10),"Giỏi","")))))</f>
        <v>Kém</v>
      </c>
      <c r="T171" s="120" t="s">
        <v>659</v>
      </c>
      <c r="U171" s="93">
        <v>23</v>
      </c>
      <c r="V171" s="91" t="str">
        <f t="shared" si="9"/>
        <v>Học lại</v>
      </c>
      <c r="W171" s="74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2"/>
    </row>
    <row r="172" spans="2:38" ht="18.75" customHeight="1">
      <c r="B172" s="26">
        <v>162</v>
      </c>
      <c r="C172" s="27" t="s">
        <v>581</v>
      </c>
      <c r="D172" s="28" t="s">
        <v>582</v>
      </c>
      <c r="E172" s="29" t="s">
        <v>583</v>
      </c>
      <c r="F172" s="30">
        <v>36139</v>
      </c>
      <c r="G172" s="101" t="s">
        <v>580</v>
      </c>
      <c r="H172" s="31">
        <v>7</v>
      </c>
      <c r="I172" s="31">
        <v>6</v>
      </c>
      <c r="J172" s="31">
        <v>10</v>
      </c>
      <c r="K172" s="31" t="s">
        <v>27</v>
      </c>
      <c r="L172" s="38"/>
      <c r="M172" s="38"/>
      <c r="N172" s="38"/>
      <c r="O172" s="38"/>
      <c r="P172" s="33"/>
      <c r="Q172" s="34">
        <f t="shared" si="23"/>
        <v>2.2999999999999998</v>
      </c>
      <c r="R172" s="35" t="str">
        <f t="shared" si="24"/>
        <v>F</v>
      </c>
      <c r="S172" s="36" t="str">
        <f t="shared" si="25"/>
        <v>Kém</v>
      </c>
      <c r="T172" s="120" t="s">
        <v>659</v>
      </c>
      <c r="U172" s="93">
        <v>23</v>
      </c>
      <c r="V172" s="91" t="str">
        <f t="shared" si="9"/>
        <v>Học lại</v>
      </c>
      <c r="W172" s="74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2"/>
    </row>
    <row r="173" spans="2:38" ht="18.75" customHeight="1">
      <c r="B173" s="26">
        <v>163</v>
      </c>
      <c r="C173" s="27" t="s">
        <v>589</v>
      </c>
      <c r="D173" s="28" t="s">
        <v>590</v>
      </c>
      <c r="E173" s="29" t="s">
        <v>591</v>
      </c>
      <c r="F173" s="30">
        <v>35989</v>
      </c>
      <c r="G173" s="101" t="s">
        <v>580</v>
      </c>
      <c r="H173" s="31">
        <v>7</v>
      </c>
      <c r="I173" s="31">
        <v>6</v>
      </c>
      <c r="J173" s="31">
        <v>6</v>
      </c>
      <c r="K173" s="31" t="s">
        <v>27</v>
      </c>
      <c r="L173" s="38"/>
      <c r="M173" s="38"/>
      <c r="N173" s="38"/>
      <c r="O173" s="38"/>
      <c r="P173" s="33"/>
      <c r="Q173" s="34">
        <f t="shared" si="23"/>
        <v>1.9</v>
      </c>
      <c r="R173" s="35" t="str">
        <f t="shared" si="24"/>
        <v>F</v>
      </c>
      <c r="S173" s="36" t="str">
        <f t="shared" si="25"/>
        <v>Kém</v>
      </c>
      <c r="T173" s="120" t="s">
        <v>659</v>
      </c>
      <c r="U173" s="93">
        <v>23</v>
      </c>
      <c r="V173" s="91" t="str">
        <f t="shared" si="9"/>
        <v>Học lại</v>
      </c>
      <c r="W173" s="74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2"/>
    </row>
    <row r="174" spans="2:38" ht="18.75" customHeight="1">
      <c r="B174" s="26">
        <v>164</v>
      </c>
      <c r="C174" s="27" t="s">
        <v>586</v>
      </c>
      <c r="D174" s="28" t="s">
        <v>587</v>
      </c>
      <c r="E174" s="29" t="s">
        <v>225</v>
      </c>
      <c r="F174" s="30">
        <v>36149</v>
      </c>
      <c r="G174" s="101" t="s">
        <v>580</v>
      </c>
      <c r="H174" s="31">
        <v>8</v>
      </c>
      <c r="I174" s="31">
        <v>7</v>
      </c>
      <c r="J174" s="31">
        <v>10</v>
      </c>
      <c r="K174" s="31" t="s">
        <v>27</v>
      </c>
      <c r="L174" s="38"/>
      <c r="M174" s="38"/>
      <c r="N174" s="38"/>
      <c r="O174" s="38"/>
      <c r="P174" s="33"/>
      <c r="Q174" s="34">
        <f t="shared" si="23"/>
        <v>2.5</v>
      </c>
      <c r="R174" s="35" t="str">
        <f t="shared" si="24"/>
        <v>F</v>
      </c>
      <c r="S174" s="36" t="str">
        <f t="shared" si="25"/>
        <v>Kém</v>
      </c>
      <c r="T174" s="120" t="s">
        <v>659</v>
      </c>
      <c r="U174" s="93">
        <v>23</v>
      </c>
      <c r="V174" s="91" t="str">
        <f t="shared" si="9"/>
        <v>Học lại</v>
      </c>
      <c r="W174" s="74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2"/>
    </row>
    <row r="175" spans="2:38" ht="18.75" customHeight="1">
      <c r="B175" s="26">
        <v>165</v>
      </c>
      <c r="C175" s="95" t="s">
        <v>588</v>
      </c>
      <c r="D175" s="96" t="s">
        <v>524</v>
      </c>
      <c r="E175" s="97" t="s">
        <v>225</v>
      </c>
      <c r="F175" s="98">
        <v>35960</v>
      </c>
      <c r="G175" s="103" t="s">
        <v>580</v>
      </c>
      <c r="H175" s="99">
        <v>7</v>
      </c>
      <c r="I175" s="99">
        <v>6</v>
      </c>
      <c r="J175" s="99">
        <v>6</v>
      </c>
      <c r="K175" s="31" t="s">
        <v>27</v>
      </c>
      <c r="L175" s="38"/>
      <c r="M175" s="38"/>
      <c r="N175" s="38"/>
      <c r="O175" s="38"/>
      <c r="P175" s="33"/>
      <c r="Q175" s="34">
        <f t="shared" si="23"/>
        <v>1.9</v>
      </c>
      <c r="R175" s="35" t="str">
        <f t="shared" si="24"/>
        <v>F</v>
      </c>
      <c r="S175" s="36" t="str">
        <f t="shared" si="25"/>
        <v>Kém</v>
      </c>
      <c r="T175" s="120" t="s">
        <v>659</v>
      </c>
      <c r="U175" s="93">
        <v>23</v>
      </c>
      <c r="V175" s="91" t="str">
        <f t="shared" si="9"/>
        <v>Học lại</v>
      </c>
      <c r="W175" s="74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2"/>
    </row>
    <row r="176" spans="2:38" ht="18.75" customHeight="1">
      <c r="B176" s="26">
        <v>166</v>
      </c>
      <c r="C176" s="27" t="s">
        <v>592</v>
      </c>
      <c r="D176" s="28" t="s">
        <v>593</v>
      </c>
      <c r="E176" s="29" t="s">
        <v>513</v>
      </c>
      <c r="F176" s="30">
        <v>36074</v>
      </c>
      <c r="G176" s="101" t="s">
        <v>580</v>
      </c>
      <c r="H176" s="31">
        <v>7</v>
      </c>
      <c r="I176" s="31">
        <v>5</v>
      </c>
      <c r="J176" s="31">
        <v>7</v>
      </c>
      <c r="K176" s="31" t="s">
        <v>27</v>
      </c>
      <c r="L176" s="38"/>
      <c r="M176" s="38"/>
      <c r="N176" s="38"/>
      <c r="O176" s="38"/>
      <c r="P176" s="33"/>
      <c r="Q176" s="34">
        <f t="shared" si="23"/>
        <v>1.9</v>
      </c>
      <c r="R176" s="35" t="str">
        <f t="shared" si="24"/>
        <v>F</v>
      </c>
      <c r="S176" s="36" t="str">
        <f t="shared" si="25"/>
        <v>Kém</v>
      </c>
      <c r="T176" s="120" t="s">
        <v>659</v>
      </c>
      <c r="U176" s="93">
        <v>23</v>
      </c>
      <c r="V176" s="91" t="str">
        <f t="shared" si="9"/>
        <v>Học lại</v>
      </c>
      <c r="W176" s="74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2"/>
    </row>
    <row r="177" spans="1:38" ht="18.75" customHeight="1">
      <c r="B177" s="26">
        <v>167</v>
      </c>
      <c r="C177" s="27" t="s">
        <v>594</v>
      </c>
      <c r="D177" s="28" t="s">
        <v>595</v>
      </c>
      <c r="E177" s="29" t="s">
        <v>385</v>
      </c>
      <c r="F177" s="30">
        <v>36024</v>
      </c>
      <c r="G177" s="101" t="s">
        <v>580</v>
      </c>
      <c r="H177" s="31">
        <v>7</v>
      </c>
      <c r="I177" s="31">
        <v>7</v>
      </c>
      <c r="J177" s="31">
        <v>7</v>
      </c>
      <c r="K177" s="31" t="s">
        <v>27</v>
      </c>
      <c r="L177" s="38"/>
      <c r="M177" s="38"/>
      <c r="N177" s="38"/>
      <c r="O177" s="38"/>
      <c r="P177" s="33"/>
      <c r="Q177" s="34">
        <f t="shared" si="23"/>
        <v>2.1</v>
      </c>
      <c r="R177" s="35" t="str">
        <f t="shared" si="24"/>
        <v>F</v>
      </c>
      <c r="S177" s="36" t="str">
        <f t="shared" si="25"/>
        <v>Kém</v>
      </c>
      <c r="T177" s="120" t="s">
        <v>659</v>
      </c>
      <c r="U177" s="93">
        <v>23</v>
      </c>
      <c r="V177" s="91" t="str">
        <f t="shared" si="9"/>
        <v>Học lại</v>
      </c>
      <c r="W177" s="74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2"/>
    </row>
    <row r="178" spans="1:38" ht="18.75" customHeight="1">
      <c r="B178" s="26">
        <v>168</v>
      </c>
      <c r="C178" s="27" t="s">
        <v>596</v>
      </c>
      <c r="D178" s="28" t="s">
        <v>597</v>
      </c>
      <c r="E178" s="29" t="s">
        <v>389</v>
      </c>
      <c r="F178" s="30">
        <v>36125</v>
      </c>
      <c r="G178" s="101" t="s">
        <v>580</v>
      </c>
      <c r="H178" s="31">
        <v>8</v>
      </c>
      <c r="I178" s="31">
        <v>8</v>
      </c>
      <c r="J178" s="31">
        <v>5</v>
      </c>
      <c r="K178" s="31" t="s">
        <v>27</v>
      </c>
      <c r="L178" s="38"/>
      <c r="M178" s="38"/>
      <c r="N178" s="38"/>
      <c r="O178" s="38"/>
      <c r="P178" s="33"/>
      <c r="Q178" s="34">
        <f t="shared" si="23"/>
        <v>2.1</v>
      </c>
      <c r="R178" s="35" t="str">
        <f t="shared" si="24"/>
        <v>F</v>
      </c>
      <c r="S178" s="36" t="str">
        <f t="shared" si="25"/>
        <v>Kém</v>
      </c>
      <c r="T178" s="120" t="s">
        <v>659</v>
      </c>
      <c r="U178" s="93">
        <v>23</v>
      </c>
      <c r="V178" s="91" t="str">
        <f t="shared" si="9"/>
        <v>Học lại</v>
      </c>
      <c r="W178" s="74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2"/>
    </row>
    <row r="179" spans="1:38" ht="18.75" customHeight="1">
      <c r="B179" s="26">
        <v>169</v>
      </c>
      <c r="C179" s="27" t="s">
        <v>598</v>
      </c>
      <c r="D179" s="28" t="s">
        <v>515</v>
      </c>
      <c r="E179" s="29" t="s">
        <v>538</v>
      </c>
      <c r="F179" s="30">
        <v>35463</v>
      </c>
      <c r="G179" s="101" t="s">
        <v>580</v>
      </c>
      <c r="H179" s="31">
        <v>8</v>
      </c>
      <c r="I179" s="31">
        <v>7</v>
      </c>
      <c r="J179" s="31">
        <v>8</v>
      </c>
      <c r="K179" s="31" t="s">
        <v>27</v>
      </c>
      <c r="L179" s="38"/>
      <c r="M179" s="38"/>
      <c r="N179" s="38"/>
      <c r="O179" s="38"/>
      <c r="P179" s="33"/>
      <c r="Q179" s="34">
        <f t="shared" si="23"/>
        <v>2.2999999999999998</v>
      </c>
      <c r="R179" s="35" t="str">
        <f t="shared" si="24"/>
        <v>F</v>
      </c>
      <c r="S179" s="36" t="str">
        <f t="shared" si="25"/>
        <v>Kém</v>
      </c>
      <c r="T179" s="120" t="s">
        <v>659</v>
      </c>
      <c r="U179" s="93">
        <v>23</v>
      </c>
      <c r="V179" s="91" t="str">
        <f t="shared" si="9"/>
        <v>Học lại</v>
      </c>
      <c r="W179" s="74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2"/>
    </row>
    <row r="180" spans="1:38" ht="18.75" customHeight="1">
      <c r="B180" s="26">
        <v>170</v>
      </c>
      <c r="C180" s="27" t="s">
        <v>599</v>
      </c>
      <c r="D180" s="28" t="s">
        <v>600</v>
      </c>
      <c r="E180" s="29" t="s">
        <v>601</v>
      </c>
      <c r="F180" s="30">
        <v>36021</v>
      </c>
      <c r="G180" s="101" t="s">
        <v>580</v>
      </c>
      <c r="H180" s="31">
        <v>7</v>
      </c>
      <c r="I180" s="31">
        <v>4</v>
      </c>
      <c r="J180" s="31">
        <v>6</v>
      </c>
      <c r="K180" s="31" t="s">
        <v>27</v>
      </c>
      <c r="L180" s="38"/>
      <c r="M180" s="38"/>
      <c r="N180" s="38"/>
      <c r="O180" s="38"/>
      <c r="P180" s="33"/>
      <c r="Q180" s="34">
        <f t="shared" si="23"/>
        <v>1.7</v>
      </c>
      <c r="R180" s="35" t="str">
        <f t="shared" si="24"/>
        <v>F</v>
      </c>
      <c r="S180" s="36" t="str">
        <f t="shared" si="25"/>
        <v>Kém</v>
      </c>
      <c r="T180" s="120" t="s">
        <v>659</v>
      </c>
      <c r="U180" s="93">
        <v>23</v>
      </c>
      <c r="V180" s="91" t="str">
        <f t="shared" si="9"/>
        <v>Học lại</v>
      </c>
      <c r="W180" s="74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2"/>
    </row>
    <row r="181" spans="1:38" ht="18.75" customHeight="1">
      <c r="B181" s="26">
        <v>171</v>
      </c>
      <c r="C181" s="27" t="s">
        <v>602</v>
      </c>
      <c r="D181" s="28" t="s">
        <v>603</v>
      </c>
      <c r="E181" s="29" t="s">
        <v>403</v>
      </c>
      <c r="F181" s="30">
        <v>36077</v>
      </c>
      <c r="G181" s="101" t="s">
        <v>580</v>
      </c>
      <c r="H181" s="31">
        <v>7</v>
      </c>
      <c r="I181" s="31">
        <v>5</v>
      </c>
      <c r="J181" s="31">
        <v>6</v>
      </c>
      <c r="K181" s="31" t="s">
        <v>27</v>
      </c>
      <c r="L181" s="38"/>
      <c r="M181" s="38"/>
      <c r="N181" s="38"/>
      <c r="O181" s="38"/>
      <c r="P181" s="33"/>
      <c r="Q181" s="34">
        <f t="shared" si="23"/>
        <v>1.8</v>
      </c>
      <c r="R181" s="35" t="str">
        <f t="shared" si="24"/>
        <v>F</v>
      </c>
      <c r="S181" s="36" t="str">
        <f t="shared" si="25"/>
        <v>Kém</v>
      </c>
      <c r="T181" s="120" t="s">
        <v>659</v>
      </c>
      <c r="U181" s="93">
        <v>23</v>
      </c>
      <c r="V181" s="91" t="str">
        <f t="shared" si="9"/>
        <v>Học lại</v>
      </c>
      <c r="W181" s="74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2"/>
    </row>
    <row r="182" spans="1:38" ht="18.75" customHeight="1">
      <c r="B182" s="26">
        <v>172</v>
      </c>
      <c r="C182" s="27" t="s">
        <v>604</v>
      </c>
      <c r="D182" s="28" t="s">
        <v>605</v>
      </c>
      <c r="E182" s="29" t="s">
        <v>547</v>
      </c>
      <c r="F182" s="30">
        <v>35477</v>
      </c>
      <c r="G182" s="101" t="s">
        <v>580</v>
      </c>
      <c r="H182" s="31">
        <v>7</v>
      </c>
      <c r="I182" s="31">
        <v>5</v>
      </c>
      <c r="J182" s="31">
        <v>6</v>
      </c>
      <c r="K182" s="31" t="s">
        <v>27</v>
      </c>
      <c r="L182" s="38"/>
      <c r="M182" s="38"/>
      <c r="N182" s="38"/>
      <c r="O182" s="38"/>
      <c r="P182" s="33"/>
      <c r="Q182" s="34">
        <f t="shared" si="23"/>
        <v>1.8</v>
      </c>
      <c r="R182" s="35" t="str">
        <f t="shared" si="24"/>
        <v>F</v>
      </c>
      <c r="S182" s="36" t="str">
        <f t="shared" si="25"/>
        <v>Kém</v>
      </c>
      <c r="T182" s="120" t="s">
        <v>659</v>
      </c>
      <c r="U182" s="93">
        <v>23</v>
      </c>
      <c r="V182" s="91" t="str">
        <f t="shared" si="9"/>
        <v>Học lại</v>
      </c>
      <c r="W182" s="74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2"/>
    </row>
    <row r="183" spans="1:38" ht="18.75" customHeight="1">
      <c r="B183" s="26">
        <v>173</v>
      </c>
      <c r="C183" s="27" t="s">
        <v>610</v>
      </c>
      <c r="D183" s="28" t="s">
        <v>611</v>
      </c>
      <c r="E183" s="29" t="s">
        <v>612</v>
      </c>
      <c r="F183" s="30" t="s">
        <v>125</v>
      </c>
      <c r="G183" s="101" t="s">
        <v>613</v>
      </c>
      <c r="H183" s="31">
        <v>6</v>
      </c>
      <c r="I183" s="31">
        <v>5</v>
      </c>
      <c r="J183" s="31">
        <v>6</v>
      </c>
      <c r="K183" s="31" t="s">
        <v>27</v>
      </c>
      <c r="L183" s="38"/>
      <c r="M183" s="38"/>
      <c r="N183" s="38"/>
      <c r="O183" s="38"/>
      <c r="P183" s="33"/>
      <c r="Q183" s="34">
        <f t="shared" si="23"/>
        <v>1.7</v>
      </c>
      <c r="R183" s="35" t="str">
        <f t="shared" si="24"/>
        <v>F</v>
      </c>
      <c r="S183" s="36" t="str">
        <f t="shared" si="25"/>
        <v>Kém</v>
      </c>
      <c r="T183" s="37" t="str">
        <f t="shared" ref="T183:T189" si="26">+IF(OR($H183=0,$I183=0,$J183=0,$K183=0),"Không đủ ĐKDT","")</f>
        <v/>
      </c>
      <c r="U183" s="93">
        <v>24</v>
      </c>
      <c r="V183" s="91" t="str">
        <f t="shared" si="9"/>
        <v>Học lại</v>
      </c>
      <c r="W183" s="74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2"/>
    </row>
    <row r="184" spans="1:38" ht="18.75" customHeight="1">
      <c r="B184" s="26">
        <v>174</v>
      </c>
      <c r="C184" s="27" t="s">
        <v>614</v>
      </c>
      <c r="D184" s="28" t="s">
        <v>615</v>
      </c>
      <c r="E184" s="29" t="s">
        <v>616</v>
      </c>
      <c r="F184" s="30" t="s">
        <v>617</v>
      </c>
      <c r="G184" s="101" t="s">
        <v>613</v>
      </c>
      <c r="H184" s="31">
        <v>6</v>
      </c>
      <c r="I184" s="31">
        <v>4</v>
      </c>
      <c r="J184" s="31">
        <v>6</v>
      </c>
      <c r="K184" s="31" t="s">
        <v>27</v>
      </c>
      <c r="L184" s="38"/>
      <c r="M184" s="38"/>
      <c r="N184" s="38"/>
      <c r="O184" s="38"/>
      <c r="P184" s="33"/>
      <c r="Q184" s="34">
        <f t="shared" si="23"/>
        <v>1.6</v>
      </c>
      <c r="R184" s="35" t="str">
        <f t="shared" si="24"/>
        <v>F</v>
      </c>
      <c r="S184" s="36" t="str">
        <f t="shared" si="25"/>
        <v>Kém</v>
      </c>
      <c r="T184" s="37" t="str">
        <f t="shared" si="26"/>
        <v/>
      </c>
      <c r="U184" s="93">
        <v>24</v>
      </c>
      <c r="V184" s="91" t="str">
        <f t="shared" si="9"/>
        <v>Học lại</v>
      </c>
      <c r="W184" s="74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2"/>
    </row>
    <row r="185" spans="1:38" ht="18.75" customHeight="1">
      <c r="B185" s="26">
        <v>175</v>
      </c>
      <c r="C185" s="27" t="s">
        <v>618</v>
      </c>
      <c r="D185" s="28" t="s">
        <v>619</v>
      </c>
      <c r="E185" s="29" t="s">
        <v>620</v>
      </c>
      <c r="F185" s="30" t="s">
        <v>621</v>
      </c>
      <c r="G185" s="101" t="s">
        <v>613</v>
      </c>
      <c r="H185" s="31">
        <v>6</v>
      </c>
      <c r="I185" s="31">
        <v>5</v>
      </c>
      <c r="J185" s="31">
        <v>6</v>
      </c>
      <c r="K185" s="31" t="s">
        <v>27</v>
      </c>
      <c r="L185" s="38"/>
      <c r="M185" s="38"/>
      <c r="N185" s="38"/>
      <c r="O185" s="38"/>
      <c r="P185" s="33"/>
      <c r="Q185" s="34">
        <f t="shared" si="23"/>
        <v>1.7</v>
      </c>
      <c r="R185" s="35" t="str">
        <f t="shared" si="24"/>
        <v>F</v>
      </c>
      <c r="S185" s="36" t="str">
        <f t="shared" si="25"/>
        <v>Kém</v>
      </c>
      <c r="T185" s="37" t="str">
        <f t="shared" si="26"/>
        <v/>
      </c>
      <c r="U185" s="93">
        <v>24</v>
      </c>
      <c r="V185" s="91" t="str">
        <f t="shared" si="9"/>
        <v>Học lại</v>
      </c>
      <c r="W185" s="74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2"/>
    </row>
    <row r="186" spans="1:38" ht="18.75" customHeight="1">
      <c r="B186" s="26">
        <v>176</v>
      </c>
      <c r="C186" s="27" t="s">
        <v>622</v>
      </c>
      <c r="D186" s="28" t="s">
        <v>138</v>
      </c>
      <c r="E186" s="29" t="s">
        <v>623</v>
      </c>
      <c r="F186" s="30" t="s">
        <v>624</v>
      </c>
      <c r="G186" s="101" t="s">
        <v>613</v>
      </c>
      <c r="H186" s="31">
        <v>6</v>
      </c>
      <c r="I186" s="31">
        <v>5</v>
      </c>
      <c r="J186" s="31">
        <v>2</v>
      </c>
      <c r="K186" s="31" t="s">
        <v>27</v>
      </c>
      <c r="L186" s="38"/>
      <c r="M186" s="38"/>
      <c r="N186" s="38"/>
      <c r="O186" s="38"/>
      <c r="P186" s="33"/>
      <c r="Q186" s="34">
        <f t="shared" si="23"/>
        <v>1.3</v>
      </c>
      <c r="R186" s="35" t="str">
        <f t="shared" si="24"/>
        <v>F</v>
      </c>
      <c r="S186" s="36" t="str">
        <f t="shared" si="25"/>
        <v>Kém</v>
      </c>
      <c r="T186" s="37" t="str">
        <f t="shared" si="26"/>
        <v/>
      </c>
      <c r="U186" s="93">
        <v>24</v>
      </c>
      <c r="V186" s="91" t="str">
        <f t="shared" si="9"/>
        <v>Học lại</v>
      </c>
      <c r="W186" s="74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2"/>
    </row>
    <row r="187" spans="1:38" ht="18.75" customHeight="1">
      <c r="B187" s="26">
        <v>177</v>
      </c>
      <c r="C187" s="27" t="s">
        <v>625</v>
      </c>
      <c r="D187" s="28" t="s">
        <v>626</v>
      </c>
      <c r="E187" s="29" t="s">
        <v>171</v>
      </c>
      <c r="F187" s="30" t="s">
        <v>627</v>
      </c>
      <c r="G187" s="101" t="s">
        <v>613</v>
      </c>
      <c r="H187" s="31">
        <v>6</v>
      </c>
      <c r="I187" s="31">
        <v>5</v>
      </c>
      <c r="J187" s="31">
        <v>3</v>
      </c>
      <c r="K187" s="31" t="s">
        <v>27</v>
      </c>
      <c r="L187" s="38"/>
      <c r="M187" s="38"/>
      <c r="N187" s="38"/>
      <c r="O187" s="38"/>
      <c r="P187" s="33"/>
      <c r="Q187" s="34">
        <f t="shared" si="23"/>
        <v>1.4</v>
      </c>
      <c r="R187" s="35" t="str">
        <f t="shared" si="24"/>
        <v>F</v>
      </c>
      <c r="S187" s="36" t="str">
        <f t="shared" si="25"/>
        <v>Kém</v>
      </c>
      <c r="T187" s="37" t="str">
        <f t="shared" si="26"/>
        <v/>
      </c>
      <c r="U187" s="93">
        <v>24</v>
      </c>
      <c r="V187" s="91" t="str">
        <f t="shared" si="9"/>
        <v>Học lại</v>
      </c>
      <c r="W187" s="74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2"/>
    </row>
    <row r="188" spans="1:38" ht="18.75" customHeight="1">
      <c r="B188" s="26">
        <v>178</v>
      </c>
      <c r="C188" s="27" t="s">
        <v>643</v>
      </c>
      <c r="D188" s="28" t="s">
        <v>406</v>
      </c>
      <c r="E188" s="29" t="s">
        <v>65</v>
      </c>
      <c r="F188" s="30" t="s">
        <v>644</v>
      </c>
      <c r="G188" s="101" t="s">
        <v>645</v>
      </c>
      <c r="H188" s="31">
        <v>7</v>
      </c>
      <c r="I188" s="31">
        <v>8</v>
      </c>
      <c r="J188" s="31">
        <v>5</v>
      </c>
      <c r="K188" s="31" t="s">
        <v>27</v>
      </c>
      <c r="L188" s="38"/>
      <c r="M188" s="38"/>
      <c r="N188" s="38"/>
      <c r="O188" s="38"/>
      <c r="P188" s="33"/>
      <c r="Q188" s="34">
        <f t="shared" si="23"/>
        <v>2</v>
      </c>
      <c r="R188" s="35" t="str">
        <f t="shared" si="24"/>
        <v>F</v>
      </c>
      <c r="S188" s="36" t="str">
        <f t="shared" si="25"/>
        <v>Kém</v>
      </c>
      <c r="T188" s="37" t="str">
        <f t="shared" si="26"/>
        <v/>
      </c>
      <c r="U188" s="93">
        <v>25</v>
      </c>
      <c r="V188" s="91" t="str">
        <f t="shared" si="9"/>
        <v>Học lại</v>
      </c>
      <c r="W188" s="74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2"/>
    </row>
    <row r="189" spans="1:38" ht="18.75" customHeight="1">
      <c r="B189" s="26">
        <v>179</v>
      </c>
      <c r="C189" s="27" t="s">
        <v>646</v>
      </c>
      <c r="D189" s="28" t="s">
        <v>647</v>
      </c>
      <c r="E189" s="29" t="s">
        <v>65</v>
      </c>
      <c r="F189" s="30" t="s">
        <v>648</v>
      </c>
      <c r="G189" s="101" t="s">
        <v>645</v>
      </c>
      <c r="H189" s="31">
        <v>7</v>
      </c>
      <c r="I189" s="31">
        <v>9</v>
      </c>
      <c r="J189" s="31">
        <v>8</v>
      </c>
      <c r="K189" s="31" t="s">
        <v>27</v>
      </c>
      <c r="L189" s="38"/>
      <c r="M189" s="38"/>
      <c r="N189" s="38"/>
      <c r="O189" s="38"/>
      <c r="P189" s="33"/>
      <c r="Q189" s="34">
        <f t="shared" si="23"/>
        <v>2.4</v>
      </c>
      <c r="R189" s="35" t="str">
        <f t="shared" si="24"/>
        <v>F</v>
      </c>
      <c r="S189" s="36" t="str">
        <f t="shared" si="25"/>
        <v>Kém</v>
      </c>
      <c r="T189" s="37" t="str">
        <f t="shared" si="26"/>
        <v/>
      </c>
      <c r="U189" s="93">
        <v>25</v>
      </c>
      <c r="V189" s="91" t="str">
        <f t="shared" si="9"/>
        <v>Học lại</v>
      </c>
      <c r="W189" s="74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2"/>
    </row>
    <row r="190" spans="1:38" ht="7.5" customHeight="1">
      <c r="A190" s="2"/>
      <c r="B190" s="39"/>
      <c r="C190" s="40"/>
      <c r="D190" s="40"/>
      <c r="E190" s="41"/>
      <c r="F190" s="41"/>
      <c r="G190" s="41"/>
      <c r="H190" s="42"/>
      <c r="I190" s="43"/>
      <c r="J190" s="43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3"/>
    </row>
    <row r="191" spans="1:38" ht="16.5" hidden="1">
      <c r="A191" s="2"/>
      <c r="B191" s="152" t="s">
        <v>28</v>
      </c>
      <c r="C191" s="152"/>
      <c r="D191" s="40"/>
      <c r="E191" s="41"/>
      <c r="F191" s="41"/>
      <c r="G191" s="41"/>
      <c r="H191" s="42"/>
      <c r="I191" s="43"/>
      <c r="J191" s="43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3"/>
    </row>
    <row r="192" spans="1:38" ht="16.5" hidden="1" customHeight="1">
      <c r="A192" s="2"/>
      <c r="B192" s="45" t="s">
        <v>29</v>
      </c>
      <c r="C192" s="45"/>
      <c r="D192" s="46">
        <f>+$Y$9</f>
        <v>179</v>
      </c>
      <c r="E192" s="47" t="s">
        <v>30</v>
      </c>
      <c r="F192" s="47"/>
      <c r="G192" s="128" t="s">
        <v>31</v>
      </c>
      <c r="H192" s="128"/>
      <c r="I192" s="128"/>
      <c r="J192" s="128"/>
      <c r="K192" s="128"/>
      <c r="L192" s="128"/>
      <c r="M192" s="128"/>
      <c r="N192" s="128"/>
      <c r="O192" s="128"/>
      <c r="P192" s="48">
        <f>$Y$9 -COUNTIF($T$10:$T$379,"Vắng") -COUNTIF($T$10:$T$379,"Vắng có phép") - COUNTIF($T$10:$T$379,"Đình chỉ thi") - COUNTIF($T$10:$T$379,"Không đủ ĐKDT")</f>
        <v>179</v>
      </c>
      <c r="Q192" s="48"/>
      <c r="R192" s="49"/>
      <c r="S192" s="50"/>
      <c r="T192" s="50" t="s">
        <v>30</v>
      </c>
      <c r="U192" s="3"/>
    </row>
    <row r="193" spans="1:38" ht="16.5" hidden="1" customHeight="1">
      <c r="A193" s="2"/>
      <c r="B193" s="45" t="s">
        <v>32</v>
      </c>
      <c r="C193" s="45"/>
      <c r="D193" s="46">
        <f>+$AJ$9</f>
        <v>0</v>
      </c>
      <c r="E193" s="47" t="s">
        <v>30</v>
      </c>
      <c r="F193" s="47"/>
      <c r="G193" s="128" t="s">
        <v>33</v>
      </c>
      <c r="H193" s="128"/>
      <c r="I193" s="128"/>
      <c r="J193" s="128"/>
      <c r="K193" s="128"/>
      <c r="L193" s="128"/>
      <c r="M193" s="128"/>
      <c r="N193" s="128"/>
      <c r="O193" s="128"/>
      <c r="P193" s="51">
        <f>COUNTIF($T$10:$T$255,"Vắng")</f>
        <v>0</v>
      </c>
      <c r="Q193" s="51"/>
      <c r="R193" s="52"/>
      <c r="S193" s="50"/>
      <c r="T193" s="50" t="s">
        <v>30</v>
      </c>
      <c r="U193" s="3"/>
    </row>
    <row r="194" spans="1:38" ht="16.5" hidden="1" customHeight="1">
      <c r="A194" s="2"/>
      <c r="B194" s="45" t="s">
        <v>55</v>
      </c>
      <c r="C194" s="45"/>
      <c r="D194" s="85">
        <f>COUNTIF(V11:V189,"Học lại")</f>
        <v>179</v>
      </c>
      <c r="E194" s="47" t="s">
        <v>30</v>
      </c>
      <c r="F194" s="47"/>
      <c r="G194" s="128" t="s">
        <v>56</v>
      </c>
      <c r="H194" s="128"/>
      <c r="I194" s="128"/>
      <c r="J194" s="128"/>
      <c r="K194" s="128"/>
      <c r="L194" s="128"/>
      <c r="M194" s="128"/>
      <c r="N194" s="128"/>
      <c r="O194" s="128"/>
      <c r="P194" s="48">
        <f>COUNTIF($T$10:$T$255,"Vắng có phép")</f>
        <v>0</v>
      </c>
      <c r="Q194" s="48"/>
      <c r="R194" s="49"/>
      <c r="S194" s="50"/>
      <c r="T194" s="50" t="s">
        <v>30</v>
      </c>
      <c r="U194" s="3"/>
    </row>
    <row r="195" spans="1:38" ht="3" hidden="1" customHeight="1">
      <c r="A195" s="2"/>
      <c r="B195" s="39"/>
      <c r="C195" s="40"/>
      <c r="D195" s="40"/>
      <c r="E195" s="41"/>
      <c r="F195" s="41"/>
      <c r="G195" s="41"/>
      <c r="H195" s="42"/>
      <c r="I195" s="43"/>
      <c r="J195" s="43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3"/>
    </row>
    <row r="196" spans="1:38" hidden="1">
      <c r="B196" s="86" t="s">
        <v>34</v>
      </c>
      <c r="C196" s="86"/>
      <c r="D196" s="87">
        <f>COUNTIF(V11:V189,"Thi lại")</f>
        <v>0</v>
      </c>
      <c r="E196" s="88" t="s">
        <v>30</v>
      </c>
      <c r="F196" s="3"/>
      <c r="G196" s="3"/>
      <c r="H196" s="3"/>
      <c r="I196" s="3"/>
      <c r="J196" s="127"/>
      <c r="K196" s="127"/>
      <c r="L196" s="127"/>
      <c r="M196" s="127"/>
      <c r="N196" s="127"/>
      <c r="O196" s="127"/>
      <c r="P196" s="127"/>
      <c r="Q196" s="127"/>
      <c r="R196" s="127"/>
      <c r="S196" s="127"/>
      <c r="T196" s="127"/>
      <c r="U196" s="3"/>
    </row>
    <row r="197" spans="1:38" hidden="1">
      <c r="B197" s="86"/>
      <c r="C197" s="86"/>
      <c r="D197" s="87"/>
      <c r="E197" s="88"/>
      <c r="F197" s="3"/>
      <c r="G197" s="3"/>
      <c r="H197" s="3"/>
      <c r="I197" s="3"/>
      <c r="J197" s="127" t="s">
        <v>57</v>
      </c>
      <c r="K197" s="127"/>
      <c r="L197" s="127"/>
      <c r="M197" s="127"/>
      <c r="N197" s="127"/>
      <c r="O197" s="127"/>
      <c r="P197" s="127"/>
      <c r="Q197" s="127"/>
      <c r="R197" s="127"/>
      <c r="S197" s="127"/>
      <c r="T197" s="127"/>
      <c r="U197" s="3"/>
    </row>
    <row r="198" spans="1:38" hidden="1">
      <c r="A198" s="53"/>
      <c r="B198" s="148" t="s">
        <v>35</v>
      </c>
      <c r="C198" s="148"/>
      <c r="D198" s="148"/>
      <c r="E198" s="148"/>
      <c r="F198" s="148"/>
      <c r="G198" s="148"/>
      <c r="H198" s="148"/>
      <c r="I198" s="54"/>
      <c r="J198" s="149" t="s">
        <v>36</v>
      </c>
      <c r="K198" s="149"/>
      <c r="L198" s="149"/>
      <c r="M198" s="149"/>
      <c r="N198" s="149"/>
      <c r="O198" s="149"/>
      <c r="P198" s="149"/>
      <c r="Q198" s="149"/>
      <c r="R198" s="149"/>
      <c r="S198" s="149"/>
      <c r="T198" s="149"/>
      <c r="U198" s="3"/>
    </row>
    <row r="199" spans="1:38" ht="4.5" hidden="1" customHeight="1">
      <c r="A199" s="2"/>
      <c r="B199" s="39"/>
      <c r="C199" s="55"/>
      <c r="D199" s="55"/>
      <c r="E199" s="56"/>
      <c r="F199" s="56"/>
      <c r="G199" s="56"/>
      <c r="H199" s="57"/>
      <c r="I199" s="58"/>
      <c r="J199" s="58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38" s="2" customFormat="1" hidden="1">
      <c r="B200" s="148" t="s">
        <v>37</v>
      </c>
      <c r="C200" s="148"/>
      <c r="D200" s="150" t="s">
        <v>38</v>
      </c>
      <c r="E200" s="150"/>
      <c r="F200" s="150"/>
      <c r="G200" s="150"/>
      <c r="H200" s="150"/>
      <c r="I200" s="58"/>
      <c r="J200" s="58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3"/>
      <c r="V200" s="62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</row>
    <row r="201" spans="1:38" s="2" customFormat="1" hidden="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62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  <c r="AJ201" s="61"/>
      <c r="AK201" s="61"/>
      <c r="AL201" s="61"/>
    </row>
    <row r="202" spans="1:38" s="2" customFormat="1" hidden="1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62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  <c r="AJ202" s="61"/>
      <c r="AK202" s="61"/>
      <c r="AL202" s="61"/>
    </row>
    <row r="203" spans="1:38" s="2" customFormat="1" hidden="1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62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  <c r="AJ203" s="61"/>
      <c r="AK203" s="61"/>
      <c r="AL203" s="61"/>
    </row>
    <row r="204" spans="1:38" s="2" customFormat="1" ht="9.75" hidden="1" customHeight="1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62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  <c r="AJ204" s="61"/>
      <c r="AK204" s="61"/>
      <c r="AL204" s="61"/>
    </row>
    <row r="205" spans="1:38" s="2" customFormat="1" ht="3.75" hidden="1" customHeight="1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62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</row>
    <row r="206" spans="1:38" s="2" customFormat="1" ht="18" hidden="1" customHeight="1">
      <c r="A206" s="1"/>
      <c r="B206" s="154" t="s">
        <v>39</v>
      </c>
      <c r="C206" s="154"/>
      <c r="D206" s="154" t="s">
        <v>58</v>
      </c>
      <c r="E206" s="154"/>
      <c r="F206" s="154"/>
      <c r="G206" s="154"/>
      <c r="H206" s="154"/>
      <c r="I206" s="154"/>
      <c r="J206" s="154" t="s">
        <v>40</v>
      </c>
      <c r="K206" s="154"/>
      <c r="L206" s="154"/>
      <c r="M206" s="154"/>
      <c r="N206" s="154"/>
      <c r="O206" s="154"/>
      <c r="P206" s="154"/>
      <c r="Q206" s="154"/>
      <c r="R206" s="154"/>
      <c r="S206" s="154"/>
      <c r="T206" s="154"/>
      <c r="U206" s="3"/>
      <c r="V206" s="62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  <c r="AJ206" s="61"/>
      <c r="AK206" s="61"/>
      <c r="AL206" s="61"/>
    </row>
    <row r="207" spans="1:38" s="2" customFormat="1" ht="4.5" hidden="1" customHeight="1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62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  <c r="AJ207" s="61"/>
      <c r="AK207" s="61"/>
      <c r="AL207" s="61"/>
    </row>
    <row r="208" spans="1:38" s="2" customFormat="1" ht="36.75" hidden="1" customHeight="1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62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  <c r="AJ208" s="61"/>
      <c r="AK208" s="61"/>
      <c r="AL208" s="61"/>
    </row>
    <row r="209" spans="2:21" ht="38.25" customHeight="1">
      <c r="B209" s="153" t="s">
        <v>53</v>
      </c>
      <c r="C209" s="148"/>
      <c r="D209" s="148"/>
      <c r="E209" s="148"/>
      <c r="F209" s="148"/>
      <c r="G209" s="148"/>
      <c r="H209" s="153" t="s">
        <v>54</v>
      </c>
      <c r="I209" s="153"/>
      <c r="J209" s="153"/>
      <c r="K209" s="153"/>
      <c r="L209" s="153"/>
      <c r="M209" s="153"/>
      <c r="N209" s="155" t="s">
        <v>61</v>
      </c>
      <c r="O209" s="155"/>
      <c r="P209" s="155"/>
      <c r="Q209" s="155"/>
      <c r="R209" s="155"/>
      <c r="S209" s="155"/>
      <c r="T209" s="155"/>
      <c r="U209" s="155"/>
    </row>
    <row r="210" spans="2:21">
      <c r="B210" s="39"/>
      <c r="C210" s="55"/>
      <c r="D210" s="55"/>
      <c r="E210" s="56"/>
      <c r="F210" s="56"/>
      <c r="G210" s="56"/>
      <c r="H210" s="57"/>
      <c r="I210" s="58"/>
      <c r="J210" s="58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2:21">
      <c r="B211" s="148" t="s">
        <v>37</v>
      </c>
      <c r="C211" s="148"/>
      <c r="D211" s="150" t="s">
        <v>38</v>
      </c>
      <c r="E211" s="150"/>
      <c r="F211" s="150"/>
      <c r="G211" s="150"/>
      <c r="H211" s="150"/>
      <c r="I211" s="58"/>
      <c r="J211" s="58"/>
      <c r="K211" s="44"/>
      <c r="L211" s="44"/>
      <c r="M211" s="44"/>
      <c r="N211" s="44"/>
      <c r="O211" s="44"/>
      <c r="P211" s="44"/>
      <c r="Q211" s="44"/>
      <c r="R211" s="44"/>
      <c r="S211" s="44"/>
      <c r="T211" s="44"/>
    </row>
    <row r="212" spans="2:21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7" spans="2:21">
      <c r="B217" s="121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21" t="s">
        <v>62</v>
      </c>
      <c r="O217" s="121"/>
      <c r="P217" s="121"/>
      <c r="Q217" s="121"/>
      <c r="R217" s="121"/>
      <c r="S217" s="121"/>
      <c r="T217" s="121"/>
      <c r="U217" s="121"/>
    </row>
  </sheetData>
  <sheetProtection formatCells="0" formatColumns="0" formatRows="0" insertColumns="0" insertRows="0" insertHyperlinks="0" deleteColumns="0" deleteRows="0" sort="0" autoFilter="0" pivotTables="0"/>
  <autoFilter ref="A9:AL189">
    <filterColumn colId="3" showButton="0"/>
    <filterColumn colId="12"/>
  </autoFilter>
  <sortState ref="C11:U189">
    <sortCondition ref="U11:U189"/>
    <sortCondition ref="G11:G189"/>
    <sortCondition ref="E11:E189"/>
    <sortCondition ref="D11:D189"/>
  </sortState>
  <mergeCells count="61">
    <mergeCell ref="B217:D217"/>
    <mergeCell ref="B209:G209"/>
    <mergeCell ref="H209:M209"/>
    <mergeCell ref="B206:C206"/>
    <mergeCell ref="D206:I206"/>
    <mergeCell ref="J206:T206"/>
    <mergeCell ref="B211:C211"/>
    <mergeCell ref="D211:H211"/>
    <mergeCell ref="N209:U209"/>
    <mergeCell ref="AJ5:AK7"/>
    <mergeCell ref="B198:H198"/>
    <mergeCell ref="J198:T198"/>
    <mergeCell ref="B200:C200"/>
    <mergeCell ref="D200:H200"/>
    <mergeCell ref="S8:S9"/>
    <mergeCell ref="T8:T10"/>
    <mergeCell ref="B10:G10"/>
    <mergeCell ref="B191:C191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217:U217"/>
    <mergeCell ref="U8:U10"/>
    <mergeCell ref="P5:U5"/>
    <mergeCell ref="P6:U6"/>
    <mergeCell ref="J197:T197"/>
    <mergeCell ref="G192:O192"/>
    <mergeCell ref="G193:O193"/>
    <mergeCell ref="G194:O194"/>
    <mergeCell ref="J196:T196"/>
    <mergeCell ref="H217:M217"/>
    <mergeCell ref="E217:G217"/>
  </mergeCells>
  <conditionalFormatting sqref="H11:P189">
    <cfRule type="cellIs" dxfId="89" priority="44" operator="greaterThan">
      <formula>10</formula>
    </cfRule>
  </conditionalFormatting>
  <conditionalFormatting sqref="C1:C1048576">
    <cfRule type="duplicateValues" dxfId="88" priority="41"/>
  </conditionalFormatting>
  <conditionalFormatting sqref="C11:C13">
    <cfRule type="duplicateValues" dxfId="87" priority="39"/>
  </conditionalFormatting>
  <conditionalFormatting sqref="C14:C26">
    <cfRule type="duplicateValues" dxfId="86" priority="37"/>
  </conditionalFormatting>
  <conditionalFormatting sqref="C27:C43">
    <cfRule type="duplicateValues" dxfId="85" priority="35"/>
  </conditionalFormatting>
  <conditionalFormatting sqref="C44:C47">
    <cfRule type="duplicateValues" dxfId="84" priority="33"/>
  </conditionalFormatting>
  <conditionalFormatting sqref="C48:C61">
    <cfRule type="duplicateValues" dxfId="83" priority="31"/>
  </conditionalFormatting>
  <conditionalFormatting sqref="C62:C70">
    <cfRule type="duplicateValues" dxfId="82" priority="29"/>
  </conditionalFormatting>
  <conditionalFormatting sqref="C71:C79">
    <cfRule type="duplicateValues" dxfId="81" priority="27"/>
  </conditionalFormatting>
  <conditionalFormatting sqref="C80:C87">
    <cfRule type="duplicateValues" dxfId="80" priority="25"/>
  </conditionalFormatting>
  <conditionalFormatting sqref="C88:C93">
    <cfRule type="duplicateValues" dxfId="79" priority="23"/>
  </conditionalFormatting>
  <conditionalFormatting sqref="C94">
    <cfRule type="duplicateValues" dxfId="78" priority="21"/>
  </conditionalFormatting>
  <conditionalFormatting sqref="C95:C105">
    <cfRule type="duplicateValues" dxfId="77" priority="19"/>
  </conditionalFormatting>
  <conditionalFormatting sqref="C106:C117">
    <cfRule type="duplicateValues" dxfId="76" priority="17"/>
  </conditionalFormatting>
  <conditionalFormatting sqref="C118:C120">
    <cfRule type="duplicateValues" dxfId="75" priority="15"/>
  </conditionalFormatting>
  <conditionalFormatting sqref="C121:C129">
    <cfRule type="duplicateValues" dxfId="74" priority="13"/>
  </conditionalFormatting>
  <conditionalFormatting sqref="C130:C175">
    <cfRule type="duplicateValues" dxfId="73" priority="11"/>
  </conditionalFormatting>
  <conditionalFormatting sqref="C176:C180">
    <cfRule type="duplicateValues" dxfId="72" priority="9"/>
  </conditionalFormatting>
  <conditionalFormatting sqref="C181:C183">
    <cfRule type="duplicateValues" dxfId="71" priority="7"/>
  </conditionalFormatting>
  <conditionalFormatting sqref="C184">
    <cfRule type="duplicateValues" dxfId="70" priority="5"/>
  </conditionalFormatting>
  <conditionalFormatting sqref="C185:C186">
    <cfRule type="duplicateValues" dxfId="69" priority="3"/>
  </conditionalFormatting>
  <conditionalFormatting sqref="C187:C189">
    <cfRule type="duplicateValues" dxfId="68" priority="1"/>
  </conditionalFormatting>
  <dataValidations count="1">
    <dataValidation allowBlank="1" showInputMessage="1" showErrorMessage="1" errorTitle="Không xóa dữ liệu" error="Không xóa dữ liệu" prompt="Không xóa dữ liệu" sqref="D194 V11:W189 X3:AK4 W5:AK9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Nhom(14)</vt:lpstr>
      <vt:lpstr>Nhom(4,5,2)</vt:lpstr>
      <vt:lpstr>Nhom(11,10,9,25)</vt:lpstr>
      <vt:lpstr>Nhom(16,3,22)</vt:lpstr>
      <vt:lpstr>Nhom(13,20)</vt:lpstr>
      <vt:lpstr>Nhom(17,18,19,1)</vt:lpstr>
      <vt:lpstr>Nhom(24,21)</vt:lpstr>
      <vt:lpstr>Nhom(23)</vt:lpstr>
      <vt:lpstr>Tong hop</vt:lpstr>
      <vt:lpstr>'Nhom(11,10,9,25)'!Print_Titles</vt:lpstr>
      <vt:lpstr>'Nhom(13,20)'!Print_Titles</vt:lpstr>
      <vt:lpstr>'Nhom(14)'!Print_Titles</vt:lpstr>
      <vt:lpstr>'Nhom(16,3,22)'!Print_Titles</vt:lpstr>
      <vt:lpstr>'Nhom(17,18,19,1)'!Print_Titles</vt:lpstr>
      <vt:lpstr>'Nhom(23)'!Print_Titles</vt:lpstr>
      <vt:lpstr>'Nhom(24,21)'!Print_Titles</vt:lpstr>
      <vt:lpstr>'Nhom(4,5,2)'!Print_Titles</vt:lpstr>
      <vt:lpstr>'Tong hop'!Print_Titles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2017-03-06T04:36:16Z</cp:lastPrinted>
  <dcterms:created xsi:type="dcterms:W3CDTF">2015-04-17T02:48:53Z</dcterms:created>
  <dcterms:modified xsi:type="dcterms:W3CDTF">2017-03-06T04:40:21Z</dcterms:modified>
</cp:coreProperties>
</file>