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CC\OneDrive\Khao thi\Ky 1 nam hoc 2016 - 2017\Thi lan 2\"/>
    </mc:Choice>
  </mc:AlternateContent>
  <bookViews>
    <workbookView xWindow="360" yWindow="360" windowWidth="14940" windowHeight="7365" activeTab="7"/>
  </bookViews>
  <sheets>
    <sheet name="Toan cao cap" sheetId="8" r:id="rId1"/>
    <sheet name="Dai so" sheetId="9" r:id="rId2"/>
    <sheet name="NLML1" sheetId="7" r:id="rId3"/>
    <sheet name="Giai tich1" sheetId="3" r:id="rId4"/>
    <sheet name="TTHCM" sheetId="6" r:id="rId5"/>
    <sheet name="XSTK" sheetId="5" r:id="rId6"/>
    <sheet name="Vật lý 3" sheetId="2" r:id="rId7"/>
    <sheet name="NLML2" sheetId="1" r:id="rId8"/>
    <sheet name="Toan ky thuat" sheetId="4" r:id="rId9"/>
  </sheets>
  <definedNames>
    <definedName name="_xlnm._FilterDatabase" localSheetId="1" hidden="1">'Dai so'!$A$9:$AM$135</definedName>
    <definedName name="_xlnm._FilterDatabase" localSheetId="3" hidden="1">'Giai tich1'!$A$9:$AM$123</definedName>
    <definedName name="_xlnm._FilterDatabase" localSheetId="2" hidden="1">NLML1!$A$9:$AM$125</definedName>
    <definedName name="_xlnm._FilterDatabase" localSheetId="7" hidden="1">NLML2!$A$9:$AM$12</definedName>
    <definedName name="_xlnm._FilterDatabase" localSheetId="0" hidden="1">'Toan cao cap'!$A$9:$AM$164</definedName>
    <definedName name="_xlnm._FilterDatabase" localSheetId="8" hidden="1">'Toan ky thuat'!$A$9:$AM$12</definedName>
    <definedName name="_xlnm._FilterDatabase" localSheetId="4" hidden="1">TTHCM!$A$9:$AM$13</definedName>
    <definedName name="_xlnm._FilterDatabase" localSheetId="6" hidden="1">'Vật lý 3'!$A$9:$AM$15</definedName>
    <definedName name="_xlnm._FilterDatabase" localSheetId="5" hidden="1">XSTK!$A$9:$AM$13</definedName>
    <definedName name="_xlnm.Print_Titles" localSheetId="1">'Dai so'!$5:$10</definedName>
    <definedName name="_xlnm.Print_Titles" localSheetId="3">'Giai tich1'!$5:$10</definedName>
    <definedName name="_xlnm.Print_Titles" localSheetId="2">NLML1!$5:$10</definedName>
    <definedName name="_xlnm.Print_Titles" localSheetId="7">NLML2!$5:$10</definedName>
    <definedName name="_xlnm.Print_Titles" localSheetId="0">'Toan cao cap'!$5:$10</definedName>
    <definedName name="_xlnm.Print_Titles" localSheetId="8">'Toan ky thuat'!$5:$10</definedName>
    <definedName name="_xlnm.Print_Titles" localSheetId="4">TTHCM!$5:$10</definedName>
    <definedName name="_xlnm.Print_Titles" localSheetId="6">'Vật lý 3'!$5:$10</definedName>
    <definedName name="_xlnm.Print_Titles" localSheetId="5">XSTK!$5:$10</definedName>
  </definedNames>
  <calcPr calcId="162913"/>
</workbook>
</file>

<file path=xl/calcChain.xml><?xml version="1.0" encoding="utf-8"?>
<calcChain xmlns="http://schemas.openxmlformats.org/spreadsheetml/2006/main">
  <c r="T110" i="8" l="1"/>
  <c r="X110" i="8" s="1"/>
  <c r="T111" i="8"/>
  <c r="X111" i="8" s="1"/>
  <c r="T112" i="8"/>
  <c r="X112" i="8" s="1"/>
  <c r="T113" i="8"/>
  <c r="X113" i="8" s="1"/>
  <c r="T114" i="8"/>
  <c r="X114" i="8" s="1"/>
  <c r="T115" i="8"/>
  <c r="X115" i="8" s="1"/>
  <c r="T116" i="8"/>
  <c r="X116" i="8" s="1"/>
  <c r="T117" i="8"/>
  <c r="X117" i="8" s="1"/>
  <c r="T118" i="8"/>
  <c r="X118" i="8" s="1"/>
  <c r="T119" i="8"/>
  <c r="X119" i="8" s="1"/>
  <c r="T120" i="8"/>
  <c r="X120" i="8" s="1"/>
  <c r="T121" i="8"/>
  <c r="X121" i="8" s="1"/>
  <c r="T122" i="8"/>
  <c r="X122" i="8" s="1"/>
  <c r="T123" i="8"/>
  <c r="X123" i="8" s="1"/>
  <c r="T124" i="8"/>
  <c r="X124" i="8" s="1"/>
  <c r="T125" i="8"/>
  <c r="X125" i="8" s="1"/>
  <c r="T126" i="8"/>
  <c r="X126" i="8" s="1"/>
  <c r="T127" i="8"/>
  <c r="X127" i="8" s="1"/>
  <c r="T128" i="8"/>
  <c r="X128" i="8" s="1"/>
  <c r="T129" i="8"/>
  <c r="X129" i="8" s="1"/>
  <c r="T130" i="8"/>
  <c r="X130" i="8" s="1"/>
  <c r="T131" i="8"/>
  <c r="X131" i="8" s="1"/>
  <c r="T132" i="8"/>
  <c r="X132" i="8" s="1"/>
  <c r="T133" i="8"/>
  <c r="X133" i="8" s="1"/>
  <c r="T134" i="8"/>
  <c r="X134" i="8" s="1"/>
  <c r="T135" i="8"/>
  <c r="X135" i="8" s="1"/>
  <c r="T136" i="8"/>
  <c r="X136" i="8" s="1"/>
  <c r="T137" i="8"/>
  <c r="X137" i="8" s="1"/>
  <c r="T138" i="8"/>
  <c r="X138" i="8" s="1"/>
  <c r="T139" i="8"/>
  <c r="X139" i="8" s="1"/>
  <c r="T140" i="8"/>
  <c r="X140" i="8" s="1"/>
  <c r="T141" i="8"/>
  <c r="X141" i="8" s="1"/>
  <c r="T142" i="8"/>
  <c r="X142" i="8" s="1"/>
  <c r="T143" i="8"/>
  <c r="X143" i="8" s="1"/>
  <c r="T144" i="8"/>
  <c r="X144" i="8" s="1"/>
  <c r="T145" i="8"/>
  <c r="X145" i="8" s="1"/>
  <c r="T147" i="8" l="1"/>
  <c r="X147" i="8" s="1"/>
  <c r="T148" i="8"/>
  <c r="X148" i="8" s="1"/>
  <c r="T149" i="8"/>
  <c r="X149" i="8" s="1"/>
  <c r="T150" i="8"/>
  <c r="X150" i="8" s="1"/>
  <c r="T151" i="8"/>
  <c r="X151" i="8" s="1"/>
  <c r="T109" i="8"/>
  <c r="X109" i="8" s="1"/>
  <c r="T146" i="8"/>
  <c r="X146" i="8" s="1"/>
  <c r="T117" i="9" l="1"/>
  <c r="X117" i="9" s="1"/>
  <c r="T118" i="9"/>
  <c r="X118" i="9" s="1"/>
  <c r="T119" i="9"/>
  <c r="X119" i="9" s="1"/>
  <c r="T120" i="9"/>
  <c r="X120" i="9" s="1"/>
  <c r="T121" i="9"/>
  <c r="X121" i="9" s="1"/>
  <c r="T122" i="9"/>
  <c r="X122" i="9" s="1"/>
  <c r="T123" i="9"/>
  <c r="X123" i="9" s="1"/>
  <c r="T124" i="9"/>
  <c r="X124" i="9" s="1"/>
  <c r="T125" i="9"/>
  <c r="X125" i="9" s="1"/>
  <c r="T135" i="9" l="1"/>
  <c r="T134" i="9"/>
  <c r="T133" i="9"/>
  <c r="T132" i="9"/>
  <c r="T131" i="9"/>
  <c r="X131" i="9" s="1"/>
  <c r="T130" i="9"/>
  <c r="X130" i="9" s="1"/>
  <c r="T129" i="9"/>
  <c r="X129" i="9" s="1"/>
  <c r="T128" i="9"/>
  <c r="X128" i="9" s="1"/>
  <c r="T127" i="9"/>
  <c r="X127" i="9" s="1"/>
  <c r="T126" i="9"/>
  <c r="X126" i="9" s="1"/>
  <c r="T116" i="9"/>
  <c r="X116" i="9" s="1"/>
  <c r="T115" i="9"/>
  <c r="X115" i="9" s="1"/>
  <c r="T114" i="9"/>
  <c r="X114" i="9" s="1"/>
  <c r="T113" i="9"/>
  <c r="X113" i="9" s="1"/>
  <c r="T112" i="9"/>
  <c r="X112" i="9" s="1"/>
  <c r="T111" i="9"/>
  <c r="X111" i="9" s="1"/>
  <c r="T110" i="9"/>
  <c r="T109" i="9"/>
  <c r="T108" i="9"/>
  <c r="T107" i="9"/>
  <c r="T106" i="9"/>
  <c r="X106" i="9" s="1"/>
  <c r="T105" i="9"/>
  <c r="X105" i="9" s="1"/>
  <c r="T104" i="9"/>
  <c r="X104" i="9" s="1"/>
  <c r="T103" i="9"/>
  <c r="X103" i="9" s="1"/>
  <c r="T102" i="9"/>
  <c r="X102" i="9" s="1"/>
  <c r="T101" i="9"/>
  <c r="X101" i="9" s="1"/>
  <c r="T100" i="9"/>
  <c r="X100" i="9" s="1"/>
  <c r="T99" i="9"/>
  <c r="X99" i="9" s="1"/>
  <c r="T98" i="9"/>
  <c r="X98" i="9" s="1"/>
  <c r="T97" i="9"/>
  <c r="X97" i="9" s="1"/>
  <c r="T96" i="9"/>
  <c r="X96" i="9" s="1"/>
  <c r="T95" i="9"/>
  <c r="X95" i="9" s="1"/>
  <c r="T94" i="9"/>
  <c r="X94" i="9" s="1"/>
  <c r="T93" i="9"/>
  <c r="X93" i="9" s="1"/>
  <c r="T92" i="9"/>
  <c r="T91" i="9"/>
  <c r="T90" i="9"/>
  <c r="T89" i="9"/>
  <c r="T88" i="9"/>
  <c r="T87" i="9"/>
  <c r="T86" i="9"/>
  <c r="T85" i="9"/>
  <c r="T84" i="9"/>
  <c r="T83" i="9"/>
  <c r="T82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5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P10" i="9"/>
  <c r="Q110" i="9" s="1"/>
  <c r="Z9" i="9"/>
  <c r="Y9" i="9"/>
  <c r="T163" i="8"/>
  <c r="T162" i="8"/>
  <c r="T161" i="8"/>
  <c r="T160" i="8"/>
  <c r="X160" i="8" s="1"/>
  <c r="T159" i="8"/>
  <c r="X159" i="8" s="1"/>
  <c r="T158" i="8"/>
  <c r="X158" i="8" s="1"/>
  <c r="T157" i="8"/>
  <c r="X157" i="8" s="1"/>
  <c r="T156" i="8"/>
  <c r="X156" i="8" s="1"/>
  <c r="T155" i="8"/>
  <c r="X155" i="8" s="1"/>
  <c r="T154" i="8"/>
  <c r="X154" i="8" s="1"/>
  <c r="T153" i="8"/>
  <c r="X153" i="8" s="1"/>
  <c r="T152" i="8"/>
  <c r="X152" i="8" s="1"/>
  <c r="T108" i="8"/>
  <c r="X108" i="8" s="1"/>
  <c r="T107" i="8"/>
  <c r="T106" i="8"/>
  <c r="T105" i="8"/>
  <c r="T104" i="8"/>
  <c r="T103" i="8"/>
  <c r="X103" i="8" s="1"/>
  <c r="T102" i="8"/>
  <c r="X102" i="8" s="1"/>
  <c r="T101" i="8"/>
  <c r="X101" i="8" s="1"/>
  <c r="T100" i="8"/>
  <c r="X100" i="8" s="1"/>
  <c r="T99" i="8"/>
  <c r="X99" i="8" s="1"/>
  <c r="T98" i="8"/>
  <c r="X98" i="8" s="1"/>
  <c r="T97" i="8"/>
  <c r="X97" i="8" s="1"/>
  <c r="T96" i="8"/>
  <c r="X96" i="8" s="1"/>
  <c r="T95" i="8"/>
  <c r="X95" i="8" s="1"/>
  <c r="T94" i="8"/>
  <c r="X94" i="8" s="1"/>
  <c r="T93" i="8"/>
  <c r="X93" i="8" s="1"/>
  <c r="T92" i="8"/>
  <c r="X92" i="8" s="1"/>
  <c r="T91" i="8"/>
  <c r="X91" i="8" s="1"/>
  <c r="T90" i="8"/>
  <c r="X90" i="8" s="1"/>
  <c r="T89" i="8"/>
  <c r="T88" i="8"/>
  <c r="T87" i="8"/>
  <c r="T86" i="8"/>
  <c r="T85" i="8"/>
  <c r="T84" i="8"/>
  <c r="T83" i="8"/>
  <c r="T82" i="8"/>
  <c r="T81" i="8"/>
  <c r="T80" i="8"/>
  <c r="T79" i="8"/>
  <c r="T78" i="8"/>
  <c r="T77" i="8"/>
  <c r="T76" i="8"/>
  <c r="T75" i="8"/>
  <c r="T74" i="8"/>
  <c r="T73" i="8"/>
  <c r="T72" i="8"/>
  <c r="T71" i="8"/>
  <c r="T70" i="8"/>
  <c r="T69" i="8"/>
  <c r="T68" i="8"/>
  <c r="T67" i="8"/>
  <c r="T66" i="8"/>
  <c r="T65" i="8"/>
  <c r="T64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P10" i="8"/>
  <c r="Q88" i="8" s="1"/>
  <c r="Z9" i="8"/>
  <c r="Y9" i="8"/>
  <c r="Q12" i="8" l="1"/>
  <c r="R12" i="8" s="1"/>
  <c r="Q16" i="8"/>
  <c r="R16" i="8" s="1"/>
  <c r="Q31" i="9"/>
  <c r="S31" i="9" s="1"/>
  <c r="Q36" i="9"/>
  <c r="Q39" i="9"/>
  <c r="S39" i="9" s="1"/>
  <c r="Q11" i="9"/>
  <c r="S11" i="9" s="1"/>
  <c r="Q13" i="9"/>
  <c r="Q15" i="9"/>
  <c r="S15" i="9" s="1"/>
  <c r="Q17" i="9"/>
  <c r="Q19" i="9"/>
  <c r="S19" i="9" s="1"/>
  <c r="Q30" i="9"/>
  <c r="X36" i="9"/>
  <c r="Q135" i="9"/>
  <c r="S135" i="9" s="1"/>
  <c r="X16" i="9"/>
  <c r="Q24" i="9"/>
  <c r="S24" i="9" s="1"/>
  <c r="Q28" i="9"/>
  <c r="X15" i="9"/>
  <c r="Q21" i="9"/>
  <c r="X21" i="9" s="1"/>
  <c r="Q23" i="9"/>
  <c r="S23" i="9" s="1"/>
  <c r="Q25" i="9"/>
  <c r="Q27" i="9"/>
  <c r="S27" i="9" s="1"/>
  <c r="X28" i="9"/>
  <c r="Q32" i="9"/>
  <c r="Q35" i="9"/>
  <c r="S35" i="9" s="1"/>
  <c r="Q40" i="9"/>
  <c r="X40" i="9" s="1"/>
  <c r="Q12" i="9"/>
  <c r="S12" i="9" s="1"/>
  <c r="Q16" i="9"/>
  <c r="S16" i="9" s="1"/>
  <c r="Q20" i="9"/>
  <c r="X20" i="9" s="1"/>
  <c r="Q29" i="9"/>
  <c r="R29" i="9" s="1"/>
  <c r="X32" i="9"/>
  <c r="AF9" i="8"/>
  <c r="AB9" i="8"/>
  <c r="AD9" i="8"/>
  <c r="R24" i="9"/>
  <c r="AF9" i="9"/>
  <c r="X24" i="9"/>
  <c r="AC9" i="9"/>
  <c r="R16" i="9"/>
  <c r="S110" i="9"/>
  <c r="R110" i="9"/>
  <c r="X110" i="9"/>
  <c r="AD9" i="9"/>
  <c r="R15" i="9"/>
  <c r="R23" i="9"/>
  <c r="X30" i="9"/>
  <c r="X31" i="9"/>
  <c r="X35" i="9"/>
  <c r="X39" i="9"/>
  <c r="Q64" i="9"/>
  <c r="Q68" i="9"/>
  <c r="Q72" i="9"/>
  <c r="Q76" i="9"/>
  <c r="Q80" i="9"/>
  <c r="Q84" i="9"/>
  <c r="Q88" i="9"/>
  <c r="Q92" i="9"/>
  <c r="X23" i="9"/>
  <c r="S32" i="9"/>
  <c r="R32" i="9"/>
  <c r="S36" i="9"/>
  <c r="R36" i="9"/>
  <c r="Q43" i="9"/>
  <c r="Q44" i="9"/>
  <c r="Q47" i="9"/>
  <c r="Q48" i="9"/>
  <c r="Q51" i="9"/>
  <c r="Q52" i="9"/>
  <c r="Q55" i="9"/>
  <c r="Q56" i="9"/>
  <c r="Q59" i="9"/>
  <c r="Q60" i="9"/>
  <c r="Q63" i="9"/>
  <c r="X135" i="9"/>
  <c r="X27" i="9"/>
  <c r="X13" i="9"/>
  <c r="X17" i="9"/>
  <c r="X25" i="9"/>
  <c r="AB9" i="9"/>
  <c r="Q134" i="9"/>
  <c r="Q109" i="9"/>
  <c r="Q91" i="9"/>
  <c r="Q87" i="9"/>
  <c r="Q83" i="9"/>
  <c r="Q79" i="9"/>
  <c r="Q75" i="9"/>
  <c r="Q71" i="9"/>
  <c r="Q67" i="9"/>
  <c r="Q133" i="9"/>
  <c r="Q108" i="9"/>
  <c r="X108" i="9" s="1"/>
  <c r="Q90" i="9"/>
  <c r="Q86" i="9"/>
  <c r="X86" i="9" s="1"/>
  <c r="Q82" i="9"/>
  <c r="X82" i="9" s="1"/>
  <c r="Q78" i="9"/>
  <c r="Q74" i="9"/>
  <c r="Q70" i="9"/>
  <c r="X70" i="9" s="1"/>
  <c r="Q66" i="9"/>
  <c r="X66" i="9" s="1"/>
  <c r="Q62" i="9"/>
  <c r="Q58" i="9"/>
  <c r="X58" i="9" s="1"/>
  <c r="Q54" i="9"/>
  <c r="X54" i="9" s="1"/>
  <c r="Q50" i="9"/>
  <c r="Q46" i="9"/>
  <c r="Q42" i="9"/>
  <c r="Q38" i="9"/>
  <c r="X38" i="9" s="1"/>
  <c r="Q34" i="9"/>
  <c r="X34" i="9" s="1"/>
  <c r="Q132" i="9"/>
  <c r="Q107" i="9"/>
  <c r="Q89" i="9"/>
  <c r="X89" i="9" s="1"/>
  <c r="Q85" i="9"/>
  <c r="Q81" i="9"/>
  <c r="Q77" i="9"/>
  <c r="Q73" i="9"/>
  <c r="X73" i="9" s="1"/>
  <c r="Q69" i="9"/>
  <c r="X69" i="9" s="1"/>
  <c r="Q65" i="9"/>
  <c r="X65" i="9" s="1"/>
  <c r="Q61" i="9"/>
  <c r="Q57" i="9"/>
  <c r="X57" i="9" s="1"/>
  <c r="Q53" i="9"/>
  <c r="X53" i="9" s="1"/>
  <c r="Q49" i="9"/>
  <c r="X49" i="9" s="1"/>
  <c r="Q45" i="9"/>
  <c r="Q41" i="9"/>
  <c r="X41" i="9" s="1"/>
  <c r="Q37" i="9"/>
  <c r="X37" i="9" s="1"/>
  <c r="Q33" i="9"/>
  <c r="X33" i="9" s="1"/>
  <c r="P140" i="9"/>
  <c r="Q14" i="9"/>
  <c r="X14" i="9" s="1"/>
  <c r="Q18" i="9"/>
  <c r="X18" i="9" s="1"/>
  <c r="Q22" i="9"/>
  <c r="X22" i="9" s="1"/>
  <c r="Q26" i="9"/>
  <c r="R31" i="9"/>
  <c r="R35" i="9"/>
  <c r="R39" i="9"/>
  <c r="P139" i="9"/>
  <c r="S88" i="8"/>
  <c r="R88" i="8"/>
  <c r="X88" i="8"/>
  <c r="P169" i="8"/>
  <c r="P168" i="8"/>
  <c r="Q18" i="8"/>
  <c r="Q26" i="8"/>
  <c r="Q31" i="8"/>
  <c r="Q67" i="8"/>
  <c r="Q71" i="8"/>
  <c r="Q75" i="8"/>
  <c r="Q80" i="8"/>
  <c r="Q84" i="8"/>
  <c r="Q163" i="8"/>
  <c r="X163" i="8" s="1"/>
  <c r="Q162" i="8"/>
  <c r="X162" i="8" s="1"/>
  <c r="Q105" i="8"/>
  <c r="X105" i="8" s="1"/>
  <c r="Q87" i="8"/>
  <c r="X87" i="8" s="1"/>
  <c r="Q83" i="8"/>
  <c r="X83" i="8" s="1"/>
  <c r="Q79" i="8"/>
  <c r="X79" i="8" s="1"/>
  <c r="Q74" i="8"/>
  <c r="X74" i="8" s="1"/>
  <c r="Q70" i="8"/>
  <c r="X70" i="8" s="1"/>
  <c r="Q66" i="8"/>
  <c r="X66" i="8" s="1"/>
  <c r="Q62" i="8"/>
  <c r="X62" i="8" s="1"/>
  <c r="Q58" i="8"/>
  <c r="X58" i="8" s="1"/>
  <c r="Q54" i="8"/>
  <c r="X54" i="8" s="1"/>
  <c r="Q50" i="8"/>
  <c r="X50" i="8" s="1"/>
  <c r="Q46" i="8"/>
  <c r="X46" i="8" s="1"/>
  <c r="Q42" i="8"/>
  <c r="X42" i="8" s="1"/>
  <c r="Q38" i="8"/>
  <c r="X38" i="8" s="1"/>
  <c r="Q34" i="8"/>
  <c r="X34" i="8" s="1"/>
  <c r="Q161" i="8"/>
  <c r="X161" i="8" s="1"/>
  <c r="Q104" i="8"/>
  <c r="X104" i="8" s="1"/>
  <c r="Q86" i="8"/>
  <c r="Q82" i="8"/>
  <c r="Q78" i="8"/>
  <c r="Q73" i="8"/>
  <c r="Q69" i="8"/>
  <c r="Q164" i="8"/>
  <c r="X164" i="8" s="1"/>
  <c r="Q107" i="8"/>
  <c r="X107" i="8" s="1"/>
  <c r="Q89" i="8"/>
  <c r="X89" i="8" s="1"/>
  <c r="Q85" i="8"/>
  <c r="X85" i="8" s="1"/>
  <c r="Q81" i="8"/>
  <c r="X81" i="8" s="1"/>
  <c r="Q77" i="8"/>
  <c r="X77" i="8" s="1"/>
  <c r="Q76" i="8"/>
  <c r="X76" i="8" s="1"/>
  <c r="Q72" i="8"/>
  <c r="X72" i="8" s="1"/>
  <c r="Q68" i="8"/>
  <c r="X68" i="8" s="1"/>
  <c r="Q64" i="8"/>
  <c r="X64" i="8" s="1"/>
  <c r="Q60" i="8"/>
  <c r="X60" i="8" s="1"/>
  <c r="Q56" i="8"/>
  <c r="X56" i="8" s="1"/>
  <c r="Q52" i="8"/>
  <c r="X52" i="8" s="1"/>
  <c r="Q48" i="8"/>
  <c r="X48" i="8" s="1"/>
  <c r="Q44" i="8"/>
  <c r="X44" i="8" s="1"/>
  <c r="Q40" i="8"/>
  <c r="X40" i="8" s="1"/>
  <c r="Q36" i="8"/>
  <c r="X36" i="8" s="1"/>
  <c r="Q32" i="8"/>
  <c r="X32" i="8" s="1"/>
  <c r="S12" i="8"/>
  <c r="Q14" i="8"/>
  <c r="S16" i="8"/>
  <c r="Q22" i="8"/>
  <c r="Q30" i="8"/>
  <c r="X30" i="8" s="1"/>
  <c r="AC9" i="8"/>
  <c r="Q11" i="8"/>
  <c r="X11" i="8" s="1"/>
  <c r="Q15" i="8"/>
  <c r="X15" i="8" s="1"/>
  <c r="Q19" i="8"/>
  <c r="Q23" i="8"/>
  <c r="Q27" i="8"/>
  <c r="X27" i="8" s="1"/>
  <c r="Q35" i="8"/>
  <c r="Q39" i="8"/>
  <c r="Q43" i="8"/>
  <c r="Q47" i="8"/>
  <c r="Q51" i="8"/>
  <c r="Q55" i="8"/>
  <c r="Q59" i="8"/>
  <c r="Q63" i="8"/>
  <c r="X12" i="8"/>
  <c r="X16" i="8"/>
  <c r="Q20" i="8"/>
  <c r="Q28" i="8"/>
  <c r="Q106" i="8"/>
  <c r="X106" i="8" s="1"/>
  <c r="Q24" i="8"/>
  <c r="Q13" i="8"/>
  <c r="Q17" i="8"/>
  <c r="Q21" i="8"/>
  <c r="Q25" i="8"/>
  <c r="Q29" i="8"/>
  <c r="Q33" i="8"/>
  <c r="Q37" i="8"/>
  <c r="Q41" i="8"/>
  <c r="Q45" i="8"/>
  <c r="Q49" i="8"/>
  <c r="Q53" i="8"/>
  <c r="Q57" i="8"/>
  <c r="Q61" i="8"/>
  <c r="Q65" i="8"/>
  <c r="T98" i="7"/>
  <c r="X98" i="7" s="1"/>
  <c r="T99" i="7"/>
  <c r="X99" i="7" s="1"/>
  <c r="T100" i="7"/>
  <c r="X100" i="7" s="1"/>
  <c r="T101" i="7"/>
  <c r="X101" i="7" s="1"/>
  <c r="T102" i="7"/>
  <c r="X102" i="7" s="1"/>
  <c r="T103" i="7"/>
  <c r="X103" i="7" s="1"/>
  <c r="T104" i="7"/>
  <c r="X104" i="7" s="1"/>
  <c r="T105" i="7"/>
  <c r="X105" i="7" s="1"/>
  <c r="T106" i="7"/>
  <c r="X106" i="7" s="1"/>
  <c r="T107" i="7"/>
  <c r="X107" i="7" s="1"/>
  <c r="T108" i="7"/>
  <c r="X108" i="7" s="1"/>
  <c r="T109" i="7"/>
  <c r="X109" i="7" s="1"/>
  <c r="T110" i="7"/>
  <c r="X110" i="7" s="1"/>
  <c r="T111" i="7"/>
  <c r="X111" i="7" s="1"/>
  <c r="T112" i="7"/>
  <c r="X112" i="7" s="1"/>
  <c r="T113" i="7"/>
  <c r="X113" i="7" s="1"/>
  <c r="T114" i="7"/>
  <c r="X114" i="7" s="1"/>
  <c r="T115" i="7"/>
  <c r="X115" i="7" s="1"/>
  <c r="T116" i="7"/>
  <c r="X116" i="7" s="1"/>
  <c r="T117" i="7"/>
  <c r="X117" i="7" s="1"/>
  <c r="T118" i="7"/>
  <c r="X118" i="7" s="1"/>
  <c r="T119" i="7"/>
  <c r="X119" i="7" s="1"/>
  <c r="T120" i="7"/>
  <c r="X120" i="7" s="1"/>
  <c r="T121" i="7"/>
  <c r="X121" i="7" s="1"/>
  <c r="T122" i="7"/>
  <c r="X122" i="7" s="1"/>
  <c r="T123" i="7"/>
  <c r="X123" i="7" s="1"/>
  <c r="T124" i="7"/>
  <c r="X124" i="7" s="1"/>
  <c r="T125" i="7"/>
  <c r="X125" i="7" s="1"/>
  <c r="R135" i="9" l="1"/>
  <c r="R19" i="9"/>
  <c r="X12" i="9"/>
  <c r="R12" i="9"/>
  <c r="R40" i="9"/>
  <c r="X29" i="9"/>
  <c r="S20" i="9"/>
  <c r="R20" i="9"/>
  <c r="R25" i="9"/>
  <c r="S25" i="9"/>
  <c r="X11" i="9"/>
  <c r="R17" i="9"/>
  <c r="S17" i="9"/>
  <c r="S40" i="9"/>
  <c r="R27" i="9"/>
  <c r="S28" i="9"/>
  <c r="R28" i="9"/>
  <c r="R11" i="9"/>
  <c r="X19" i="9"/>
  <c r="S29" i="9"/>
  <c r="R21" i="9"/>
  <c r="S21" i="9"/>
  <c r="R30" i="9"/>
  <c r="S30" i="9"/>
  <c r="R13" i="9"/>
  <c r="S13" i="9"/>
  <c r="R61" i="9"/>
  <c r="S61" i="9"/>
  <c r="X71" i="9"/>
  <c r="S71" i="9"/>
  <c r="R71" i="9"/>
  <c r="R26" i="9"/>
  <c r="S26" i="9"/>
  <c r="S77" i="9"/>
  <c r="R77" i="9"/>
  <c r="R42" i="9"/>
  <c r="S42" i="9"/>
  <c r="R74" i="9"/>
  <c r="S74" i="9"/>
  <c r="S55" i="9"/>
  <c r="R55" i="9"/>
  <c r="X55" i="9"/>
  <c r="S22" i="9"/>
  <c r="R22" i="9"/>
  <c r="R33" i="9"/>
  <c r="S33" i="9"/>
  <c r="R49" i="9"/>
  <c r="S49" i="9"/>
  <c r="S65" i="9"/>
  <c r="R65" i="9"/>
  <c r="S81" i="9"/>
  <c r="R81" i="9"/>
  <c r="S132" i="9"/>
  <c r="R132" i="9"/>
  <c r="R46" i="9"/>
  <c r="S46" i="9"/>
  <c r="R62" i="9"/>
  <c r="S62" i="9"/>
  <c r="R78" i="9"/>
  <c r="S78" i="9"/>
  <c r="R108" i="9"/>
  <c r="S108" i="9"/>
  <c r="X75" i="9"/>
  <c r="S75" i="9"/>
  <c r="R75" i="9"/>
  <c r="X91" i="9"/>
  <c r="S91" i="9"/>
  <c r="R91" i="9"/>
  <c r="S59" i="9"/>
  <c r="R59" i="9"/>
  <c r="X59" i="9"/>
  <c r="S48" i="9"/>
  <c r="R48" i="9"/>
  <c r="X48" i="9"/>
  <c r="S43" i="9"/>
  <c r="R43" i="9"/>
  <c r="X43" i="9"/>
  <c r="S84" i="9"/>
  <c r="R84" i="9"/>
  <c r="X84" i="9"/>
  <c r="S68" i="9"/>
  <c r="R68" i="9"/>
  <c r="X68" i="9"/>
  <c r="X26" i="9"/>
  <c r="S107" i="9"/>
  <c r="R107" i="9"/>
  <c r="R58" i="9"/>
  <c r="S58" i="9"/>
  <c r="R90" i="9"/>
  <c r="S90" i="9"/>
  <c r="X87" i="9"/>
  <c r="S87" i="9"/>
  <c r="R87" i="9"/>
  <c r="S72" i="9"/>
  <c r="R72" i="9"/>
  <c r="X72" i="9"/>
  <c r="R18" i="9"/>
  <c r="S18" i="9"/>
  <c r="R37" i="9"/>
  <c r="S37" i="9"/>
  <c r="R53" i="9"/>
  <c r="S53" i="9"/>
  <c r="S69" i="9"/>
  <c r="R69" i="9"/>
  <c r="S85" i="9"/>
  <c r="R85" i="9"/>
  <c r="R34" i="9"/>
  <c r="S34" i="9"/>
  <c r="R50" i="9"/>
  <c r="S50" i="9"/>
  <c r="R66" i="9"/>
  <c r="S66" i="9"/>
  <c r="R82" i="9"/>
  <c r="S82" i="9"/>
  <c r="R133" i="9"/>
  <c r="X133" i="9"/>
  <c r="S133" i="9"/>
  <c r="X79" i="9"/>
  <c r="S79" i="9"/>
  <c r="R79" i="9"/>
  <c r="X109" i="9"/>
  <c r="S109" i="9"/>
  <c r="R109" i="9"/>
  <c r="X78" i="9"/>
  <c r="X63" i="9"/>
  <c r="S63" i="9"/>
  <c r="R63" i="9"/>
  <c r="S52" i="9"/>
  <c r="R52" i="9"/>
  <c r="X52" i="9"/>
  <c r="S47" i="9"/>
  <c r="R47" i="9"/>
  <c r="X47" i="9"/>
  <c r="X107" i="9"/>
  <c r="S80" i="9"/>
  <c r="R80" i="9"/>
  <c r="X80" i="9"/>
  <c r="S64" i="9"/>
  <c r="R64" i="9"/>
  <c r="X64" i="9"/>
  <c r="X50" i="9"/>
  <c r="R45" i="9"/>
  <c r="S45" i="9"/>
  <c r="S60" i="9"/>
  <c r="R60" i="9"/>
  <c r="X60" i="9"/>
  <c r="S44" i="9"/>
  <c r="R44" i="9"/>
  <c r="X44" i="9"/>
  <c r="S88" i="9"/>
  <c r="R88" i="9"/>
  <c r="X88" i="9"/>
  <c r="X42" i="9"/>
  <c r="X132" i="9"/>
  <c r="R14" i="9"/>
  <c r="S14" i="9"/>
  <c r="R41" i="9"/>
  <c r="S41" i="9"/>
  <c r="R57" i="9"/>
  <c r="S57" i="9"/>
  <c r="S73" i="9"/>
  <c r="R73" i="9"/>
  <c r="S89" i="9"/>
  <c r="R89" i="9"/>
  <c r="R38" i="9"/>
  <c r="S38" i="9"/>
  <c r="R54" i="9"/>
  <c r="S54" i="9"/>
  <c r="R70" i="9"/>
  <c r="S70" i="9"/>
  <c r="R86" i="9"/>
  <c r="S86" i="9"/>
  <c r="X67" i="9"/>
  <c r="S67" i="9"/>
  <c r="R67" i="9"/>
  <c r="X83" i="9"/>
  <c r="S83" i="9"/>
  <c r="R83" i="9"/>
  <c r="X134" i="9"/>
  <c r="S134" i="9"/>
  <c r="R134" i="9"/>
  <c r="X77" i="9"/>
  <c r="X90" i="9"/>
  <c r="X74" i="9"/>
  <c r="X61" i="9"/>
  <c r="S56" i="9"/>
  <c r="R56" i="9"/>
  <c r="X56" i="9"/>
  <c r="S51" i="9"/>
  <c r="R51" i="9"/>
  <c r="X51" i="9"/>
  <c r="X45" i="9"/>
  <c r="X81" i="9"/>
  <c r="S92" i="9"/>
  <c r="R92" i="9"/>
  <c r="X92" i="9"/>
  <c r="S76" i="9"/>
  <c r="R76" i="9"/>
  <c r="X76" i="9"/>
  <c r="X62" i="9"/>
  <c r="X46" i="9"/>
  <c r="X85" i="9"/>
  <c r="R49" i="8"/>
  <c r="X49" i="8"/>
  <c r="S49" i="8"/>
  <c r="R61" i="8"/>
  <c r="X61" i="8"/>
  <c r="S61" i="8"/>
  <c r="R45" i="8"/>
  <c r="X45" i="8"/>
  <c r="S45" i="8"/>
  <c r="S17" i="8"/>
  <c r="R17" i="8"/>
  <c r="R59" i="8"/>
  <c r="S59" i="8"/>
  <c r="X59" i="8"/>
  <c r="R43" i="8"/>
  <c r="S43" i="8"/>
  <c r="X43" i="8"/>
  <c r="S23" i="8"/>
  <c r="R23" i="8"/>
  <c r="S11" i="8"/>
  <c r="R11" i="8"/>
  <c r="S22" i="8"/>
  <c r="R22" i="8"/>
  <c r="X22" i="8"/>
  <c r="S32" i="8"/>
  <c r="R32" i="8"/>
  <c r="S48" i="8"/>
  <c r="R48" i="8"/>
  <c r="S64" i="8"/>
  <c r="R64" i="8"/>
  <c r="S77" i="8"/>
  <c r="R77" i="8"/>
  <c r="S107" i="8"/>
  <c r="R107" i="8"/>
  <c r="R104" i="8"/>
  <c r="S104" i="8"/>
  <c r="S42" i="8"/>
  <c r="R42" i="8"/>
  <c r="S58" i="8"/>
  <c r="R58" i="8"/>
  <c r="S74" i="8"/>
  <c r="R74" i="8"/>
  <c r="S87" i="8"/>
  <c r="R87" i="8"/>
  <c r="S84" i="8"/>
  <c r="R84" i="8"/>
  <c r="X84" i="8"/>
  <c r="S71" i="8"/>
  <c r="R71" i="8"/>
  <c r="X71" i="8"/>
  <c r="S25" i="8"/>
  <c r="R25" i="8"/>
  <c r="R33" i="8"/>
  <c r="X33" i="8"/>
  <c r="S33" i="8"/>
  <c r="R57" i="8"/>
  <c r="X57" i="8"/>
  <c r="S57" i="8"/>
  <c r="R41" i="8"/>
  <c r="X41" i="8"/>
  <c r="S41" i="8"/>
  <c r="S29" i="8"/>
  <c r="R29" i="8"/>
  <c r="S13" i="8"/>
  <c r="R13" i="8"/>
  <c r="R28" i="8"/>
  <c r="X28" i="8"/>
  <c r="S28" i="8"/>
  <c r="R55" i="8"/>
  <c r="S55" i="8"/>
  <c r="X55" i="8"/>
  <c r="R39" i="8"/>
  <c r="S39" i="8"/>
  <c r="X39" i="8"/>
  <c r="S19" i="8"/>
  <c r="R19" i="8"/>
  <c r="S36" i="8"/>
  <c r="R36" i="8"/>
  <c r="S52" i="8"/>
  <c r="R52" i="8"/>
  <c r="S68" i="8"/>
  <c r="R68" i="8"/>
  <c r="S81" i="8"/>
  <c r="R81" i="8"/>
  <c r="S164" i="8"/>
  <c r="R164" i="8"/>
  <c r="R78" i="8"/>
  <c r="X78" i="8"/>
  <c r="S78" i="8"/>
  <c r="R161" i="8"/>
  <c r="S161" i="8"/>
  <c r="S46" i="8"/>
  <c r="R46" i="8"/>
  <c r="S62" i="8"/>
  <c r="R62" i="8"/>
  <c r="S105" i="8"/>
  <c r="R105" i="8"/>
  <c r="S80" i="8"/>
  <c r="R80" i="8"/>
  <c r="X80" i="8"/>
  <c r="S67" i="8"/>
  <c r="R67" i="8"/>
  <c r="X67" i="8"/>
  <c r="S31" i="8"/>
  <c r="R31" i="8"/>
  <c r="X31" i="8"/>
  <c r="X23" i="8"/>
  <c r="X25" i="8"/>
  <c r="R37" i="8"/>
  <c r="X37" i="8"/>
  <c r="S37" i="8"/>
  <c r="R24" i="8"/>
  <c r="X24" i="8"/>
  <c r="S24" i="8"/>
  <c r="R20" i="8"/>
  <c r="X20" i="8"/>
  <c r="S20" i="8"/>
  <c r="R51" i="8"/>
  <c r="S51" i="8"/>
  <c r="X51" i="8"/>
  <c r="R35" i="8"/>
  <c r="S35" i="8"/>
  <c r="X35" i="8"/>
  <c r="S15" i="8"/>
  <c r="R15" i="8"/>
  <c r="S14" i="8"/>
  <c r="R14" i="8"/>
  <c r="X14" i="8"/>
  <c r="S40" i="8"/>
  <c r="R40" i="8"/>
  <c r="S56" i="8"/>
  <c r="R56" i="8"/>
  <c r="S72" i="8"/>
  <c r="R72" i="8"/>
  <c r="S85" i="8"/>
  <c r="R85" i="8"/>
  <c r="R69" i="8"/>
  <c r="X69" i="8"/>
  <c r="S69" i="8"/>
  <c r="R82" i="8"/>
  <c r="X82" i="8"/>
  <c r="S82" i="8"/>
  <c r="S34" i="8"/>
  <c r="R34" i="8"/>
  <c r="S50" i="8"/>
  <c r="R50" i="8"/>
  <c r="S66" i="8"/>
  <c r="R66" i="8"/>
  <c r="S79" i="8"/>
  <c r="R79" i="8"/>
  <c r="S162" i="8"/>
  <c r="R162" i="8"/>
  <c r="S26" i="8"/>
  <c r="R26" i="8"/>
  <c r="X26" i="8"/>
  <c r="X13" i="8"/>
  <c r="X29" i="8"/>
  <c r="X19" i="8"/>
  <c r="X17" i="8"/>
  <c r="R53" i="8"/>
  <c r="X53" i="8"/>
  <c r="S53" i="8"/>
  <c r="R65" i="8"/>
  <c r="X65" i="8"/>
  <c r="S65" i="8"/>
  <c r="S21" i="8"/>
  <c r="R21" i="8"/>
  <c r="S106" i="8"/>
  <c r="R106" i="8"/>
  <c r="R63" i="8"/>
  <c r="S63" i="8"/>
  <c r="X63" i="8"/>
  <c r="R47" i="8"/>
  <c r="S47" i="8"/>
  <c r="X47" i="8"/>
  <c r="S27" i="8"/>
  <c r="R27" i="8"/>
  <c r="S30" i="8"/>
  <c r="R30" i="8"/>
  <c r="S44" i="8"/>
  <c r="R44" i="8"/>
  <c r="S60" i="8"/>
  <c r="R60" i="8"/>
  <c r="S76" i="8"/>
  <c r="R76" i="8"/>
  <c r="S89" i="8"/>
  <c r="R89" i="8"/>
  <c r="R73" i="8"/>
  <c r="X73" i="8"/>
  <c r="S73" i="8"/>
  <c r="R86" i="8"/>
  <c r="X86" i="8"/>
  <c r="S86" i="8"/>
  <c r="S38" i="8"/>
  <c r="R38" i="8"/>
  <c r="S54" i="8"/>
  <c r="R54" i="8"/>
  <c r="S70" i="8"/>
  <c r="R70" i="8"/>
  <c r="S83" i="8"/>
  <c r="R83" i="8"/>
  <c r="S163" i="8"/>
  <c r="R163" i="8"/>
  <c r="S75" i="8"/>
  <c r="R75" i="8"/>
  <c r="X75" i="8"/>
  <c r="S18" i="8"/>
  <c r="R18" i="8"/>
  <c r="X18" i="8"/>
  <c r="X21" i="8"/>
  <c r="T111" i="3"/>
  <c r="X111" i="3" s="1"/>
  <c r="T112" i="3"/>
  <c r="X112" i="3" s="1"/>
  <c r="T113" i="3"/>
  <c r="X113" i="3" s="1"/>
  <c r="T114" i="3"/>
  <c r="X114" i="3" s="1"/>
  <c r="T115" i="3"/>
  <c r="X115" i="3" s="1"/>
  <c r="T116" i="3"/>
  <c r="X116" i="3" s="1"/>
  <c r="T117" i="3"/>
  <c r="X117" i="3" s="1"/>
  <c r="T118" i="3"/>
  <c r="X118" i="3" s="1"/>
  <c r="T119" i="3"/>
  <c r="X119" i="3" s="1"/>
  <c r="T120" i="3"/>
  <c r="X120" i="3" s="1"/>
  <c r="T121" i="3"/>
  <c r="X121" i="3" s="1"/>
  <c r="T122" i="3"/>
  <c r="X122" i="3" s="1"/>
  <c r="T93" i="3"/>
  <c r="X93" i="3" s="1"/>
  <c r="T94" i="3"/>
  <c r="X94" i="3" s="1"/>
  <c r="T95" i="3"/>
  <c r="X95" i="3" s="1"/>
  <c r="T96" i="3"/>
  <c r="X96" i="3" s="1"/>
  <c r="T97" i="3"/>
  <c r="X97" i="3" s="1"/>
  <c r="T98" i="3"/>
  <c r="X98" i="3" s="1"/>
  <c r="T99" i="3"/>
  <c r="X99" i="3" s="1"/>
  <c r="T100" i="3"/>
  <c r="X100" i="3" s="1"/>
  <c r="T101" i="3"/>
  <c r="X101" i="3" s="1"/>
  <c r="T102" i="3"/>
  <c r="X102" i="3" s="1"/>
  <c r="T103" i="3"/>
  <c r="X103" i="3" s="1"/>
  <c r="T104" i="3"/>
  <c r="X104" i="3" s="1"/>
  <c r="T105" i="3"/>
  <c r="X105" i="3" s="1"/>
  <c r="T106" i="3"/>
  <c r="X106" i="3" s="1"/>
  <c r="T107" i="3"/>
  <c r="T108" i="3"/>
  <c r="T109" i="3"/>
  <c r="T110" i="3"/>
  <c r="T123" i="3"/>
  <c r="AH9" i="8" l="1"/>
  <c r="D171" i="8"/>
  <c r="D169" i="8"/>
  <c r="AH9" i="9"/>
  <c r="AL9" i="9"/>
  <c r="D139" i="9" s="1"/>
  <c r="D142" i="9"/>
  <c r="D140" i="9"/>
  <c r="AJ9" i="9"/>
  <c r="AJ9" i="8"/>
  <c r="AL9" i="8"/>
  <c r="AA9" i="9" l="1"/>
  <c r="AA9" i="8"/>
  <c r="AM9" i="8" s="1"/>
  <c r="D168" i="8"/>
  <c r="T97" i="7"/>
  <c r="T96" i="7"/>
  <c r="T95" i="7"/>
  <c r="T94" i="7"/>
  <c r="T93" i="7"/>
  <c r="T92" i="7"/>
  <c r="T91" i="7"/>
  <c r="T90" i="7"/>
  <c r="T89" i="7"/>
  <c r="T88" i="7"/>
  <c r="T87" i="7"/>
  <c r="T86" i="7"/>
  <c r="T85" i="7"/>
  <c r="T84" i="7"/>
  <c r="T83" i="7"/>
  <c r="T82" i="7"/>
  <c r="T81" i="7"/>
  <c r="T80" i="7"/>
  <c r="T79" i="7"/>
  <c r="T78" i="7"/>
  <c r="T77" i="7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P10" i="7"/>
  <c r="Q92" i="7" s="1"/>
  <c r="Z9" i="7"/>
  <c r="Y9" i="7"/>
  <c r="X13" i="6"/>
  <c r="T13" i="6"/>
  <c r="S13" i="6"/>
  <c r="R13" i="6"/>
  <c r="Q13" i="6"/>
  <c r="T12" i="6"/>
  <c r="X12" i="6" s="1"/>
  <c r="S12" i="6"/>
  <c r="Q12" i="6"/>
  <c r="R12" i="6" s="1"/>
  <c r="T11" i="6"/>
  <c r="AF9" i="6" s="1"/>
  <c r="Q11" i="6"/>
  <c r="S11" i="6" s="1"/>
  <c r="P10" i="6"/>
  <c r="Z9" i="6"/>
  <c r="Y9" i="6"/>
  <c r="AB9" i="6" l="1"/>
  <c r="X11" i="6"/>
  <c r="AC9" i="6"/>
  <c r="R11" i="6"/>
  <c r="P17" i="6"/>
  <c r="D20" i="6"/>
  <c r="P18" i="6"/>
  <c r="AD9" i="6"/>
  <c r="AK9" i="8"/>
  <c r="P138" i="9"/>
  <c r="D138" i="9"/>
  <c r="AG9" i="9"/>
  <c r="AE9" i="9"/>
  <c r="AM9" i="9"/>
  <c r="AI9" i="9"/>
  <c r="AK9" i="9"/>
  <c r="P167" i="8"/>
  <c r="D167" i="8"/>
  <c r="AG9" i="8"/>
  <c r="AE9" i="8"/>
  <c r="AI9" i="8"/>
  <c r="X92" i="7"/>
  <c r="AD9" i="7"/>
  <c r="AF9" i="7"/>
  <c r="Q16" i="7"/>
  <c r="S16" i="7" s="1"/>
  <c r="Q18" i="7"/>
  <c r="S18" i="7" s="1"/>
  <c r="Q34" i="7"/>
  <c r="S34" i="7" s="1"/>
  <c r="Q46" i="7"/>
  <c r="S46" i="7" s="1"/>
  <c r="Q60" i="7"/>
  <c r="R60" i="7" s="1"/>
  <c r="Q63" i="7"/>
  <c r="Q80" i="7"/>
  <c r="S80" i="7" s="1"/>
  <c r="Q96" i="7"/>
  <c r="S96" i="7" s="1"/>
  <c r="Q13" i="7"/>
  <c r="S13" i="7" s="1"/>
  <c r="Q22" i="7"/>
  <c r="S22" i="7" s="1"/>
  <c r="Q38" i="7"/>
  <c r="R38" i="7" s="1"/>
  <c r="Q50" i="7"/>
  <c r="X50" i="7" s="1"/>
  <c r="Q56" i="7"/>
  <c r="X56" i="7" s="1"/>
  <c r="Q59" i="7"/>
  <c r="Q68" i="7"/>
  <c r="X68" i="7" s="1"/>
  <c r="Q84" i="7"/>
  <c r="X84" i="7" s="1"/>
  <c r="Q12" i="7"/>
  <c r="S12" i="7" s="1"/>
  <c r="Q17" i="7"/>
  <c r="S17" i="7" s="1"/>
  <c r="Q26" i="7"/>
  <c r="S26" i="7" s="1"/>
  <c r="Q52" i="7"/>
  <c r="R52" i="7" s="1"/>
  <c r="Q55" i="7"/>
  <c r="R55" i="7" s="1"/>
  <c r="Q72" i="7"/>
  <c r="R72" i="7" s="1"/>
  <c r="Q88" i="7"/>
  <c r="S88" i="7" s="1"/>
  <c r="Q30" i="7"/>
  <c r="S30" i="7" s="1"/>
  <c r="Q42" i="7"/>
  <c r="S42" i="7" s="1"/>
  <c r="Q51" i="7"/>
  <c r="R51" i="7" s="1"/>
  <c r="Q64" i="7"/>
  <c r="R64" i="7" s="1"/>
  <c r="Q67" i="7"/>
  <c r="S67" i="7" s="1"/>
  <c r="Q76" i="7"/>
  <c r="X76" i="7" s="1"/>
  <c r="AB9" i="7"/>
  <c r="Q95" i="7"/>
  <c r="Q91" i="7"/>
  <c r="Q87" i="7"/>
  <c r="Q83" i="7"/>
  <c r="Q79" i="7"/>
  <c r="Q75" i="7"/>
  <c r="Q71" i="7"/>
  <c r="Q94" i="7"/>
  <c r="Q90" i="7"/>
  <c r="Q86" i="7"/>
  <c r="Q82" i="7"/>
  <c r="Q78" i="7"/>
  <c r="Q74" i="7"/>
  <c r="Q70" i="7"/>
  <c r="Q66" i="7"/>
  <c r="Q62" i="7"/>
  <c r="Q58" i="7"/>
  <c r="Q54" i="7"/>
  <c r="Q97" i="7"/>
  <c r="Q93" i="7"/>
  <c r="Q89" i="7"/>
  <c r="Q85" i="7"/>
  <c r="Q81" i="7"/>
  <c r="Q77" i="7"/>
  <c r="Q73" i="7"/>
  <c r="Q69" i="7"/>
  <c r="Q65" i="7"/>
  <c r="Q61" i="7"/>
  <c r="Q57" i="7"/>
  <c r="Q53" i="7"/>
  <c r="Q49" i="7"/>
  <c r="Q45" i="7"/>
  <c r="Q41" i="7"/>
  <c r="X41" i="7" s="1"/>
  <c r="Q37" i="7"/>
  <c r="X37" i="7" s="1"/>
  <c r="Q33" i="7"/>
  <c r="Q29" i="7"/>
  <c r="X29" i="7" s="1"/>
  <c r="Q25" i="7"/>
  <c r="X25" i="7" s="1"/>
  <c r="Q21" i="7"/>
  <c r="Q14" i="7"/>
  <c r="X14" i="7" s="1"/>
  <c r="R18" i="7"/>
  <c r="Q19" i="7"/>
  <c r="Q24" i="7"/>
  <c r="Q27" i="7"/>
  <c r="X27" i="7" s="1"/>
  <c r="Q32" i="7"/>
  <c r="Q35" i="7"/>
  <c r="Q36" i="7"/>
  <c r="Q39" i="7"/>
  <c r="X39" i="7" s="1"/>
  <c r="Q40" i="7"/>
  <c r="Q43" i="7"/>
  <c r="X43" i="7" s="1"/>
  <c r="Q44" i="7"/>
  <c r="Q47" i="7"/>
  <c r="Q48" i="7"/>
  <c r="R59" i="7"/>
  <c r="R63" i="7"/>
  <c r="S92" i="7"/>
  <c r="R92" i="7"/>
  <c r="X18" i="7"/>
  <c r="X22" i="7"/>
  <c r="S60" i="7"/>
  <c r="S64" i="7"/>
  <c r="P130" i="7"/>
  <c r="Q20" i="7"/>
  <c r="R22" i="7"/>
  <c r="Q23" i="7"/>
  <c r="Q28" i="7"/>
  <c r="Q31" i="7"/>
  <c r="X31" i="7" s="1"/>
  <c r="AC9" i="7"/>
  <c r="Q11" i="7"/>
  <c r="Q15" i="7"/>
  <c r="X15" i="7" s="1"/>
  <c r="P129" i="7"/>
  <c r="AJ9" i="6"/>
  <c r="D18" i="6"/>
  <c r="AH9" i="6"/>
  <c r="AL9" i="6"/>
  <c r="X52" i="7" l="1"/>
  <c r="R26" i="7"/>
  <c r="S50" i="7"/>
  <c r="X46" i="7"/>
  <c r="X67" i="7"/>
  <c r="X88" i="7"/>
  <c r="R50" i="7"/>
  <c r="S52" i="7"/>
  <c r="X64" i="7"/>
  <c r="X26" i="7"/>
  <c r="R67" i="7"/>
  <c r="R88" i="7"/>
  <c r="R56" i="7"/>
  <c r="R16" i="7"/>
  <c r="X16" i="7"/>
  <c r="R30" i="7"/>
  <c r="R84" i="7"/>
  <c r="S56" i="7"/>
  <c r="X13" i="7"/>
  <c r="X12" i="7"/>
  <c r="X60" i="7"/>
  <c r="X42" i="7"/>
  <c r="X96" i="7"/>
  <c r="R13" i="7"/>
  <c r="X30" i="7"/>
  <c r="R12" i="7"/>
  <c r="S84" i="7"/>
  <c r="R96" i="7"/>
  <c r="S72" i="7"/>
  <c r="S68" i="7"/>
  <c r="R46" i="7"/>
  <c r="X34" i="7"/>
  <c r="R76" i="7"/>
  <c r="X80" i="7"/>
  <c r="R80" i="7"/>
  <c r="R34" i="7"/>
  <c r="S76" i="7"/>
  <c r="X72" i="7"/>
  <c r="R42" i="7"/>
  <c r="R17" i="7"/>
  <c r="X17" i="7"/>
  <c r="R68" i="7"/>
  <c r="S51" i="7"/>
  <c r="X51" i="7"/>
  <c r="S38" i="7"/>
  <c r="X38" i="7"/>
  <c r="S55" i="7"/>
  <c r="X55" i="7"/>
  <c r="S59" i="7"/>
  <c r="X59" i="7"/>
  <c r="S63" i="7"/>
  <c r="X63" i="7"/>
  <c r="S11" i="7"/>
  <c r="R11" i="7"/>
  <c r="R20" i="7"/>
  <c r="S20" i="7"/>
  <c r="X20" i="7"/>
  <c r="S47" i="7"/>
  <c r="R47" i="7"/>
  <c r="R36" i="7"/>
  <c r="S36" i="7"/>
  <c r="X36" i="7"/>
  <c r="S45" i="7"/>
  <c r="R45" i="7"/>
  <c r="S77" i="7"/>
  <c r="R77" i="7"/>
  <c r="X77" i="7"/>
  <c r="X62" i="7"/>
  <c r="S62" i="7"/>
  <c r="R62" i="7"/>
  <c r="R94" i="7"/>
  <c r="X94" i="7"/>
  <c r="S94" i="7"/>
  <c r="R28" i="7"/>
  <c r="S28" i="7"/>
  <c r="X28" i="7"/>
  <c r="S35" i="7"/>
  <c r="R35" i="7"/>
  <c r="R14" i="7"/>
  <c r="S14" i="7"/>
  <c r="S49" i="7"/>
  <c r="R49" i="7"/>
  <c r="S81" i="7"/>
  <c r="R81" i="7"/>
  <c r="X81" i="7"/>
  <c r="X66" i="7"/>
  <c r="S66" i="7"/>
  <c r="R66" i="7"/>
  <c r="X47" i="7"/>
  <c r="S15" i="7"/>
  <c r="R15" i="7"/>
  <c r="S23" i="7"/>
  <c r="R23" i="7"/>
  <c r="R44" i="7"/>
  <c r="S44" i="7"/>
  <c r="X44" i="7"/>
  <c r="S39" i="7"/>
  <c r="R39" i="7"/>
  <c r="R32" i="7"/>
  <c r="S32" i="7"/>
  <c r="X32" i="7"/>
  <c r="S19" i="7"/>
  <c r="R19" i="7"/>
  <c r="S21" i="7"/>
  <c r="R21" i="7"/>
  <c r="S37" i="7"/>
  <c r="R37" i="7"/>
  <c r="R53" i="7"/>
  <c r="X53" i="7"/>
  <c r="S53" i="7"/>
  <c r="S69" i="7"/>
  <c r="R69" i="7"/>
  <c r="X69" i="7"/>
  <c r="S85" i="7"/>
  <c r="R85" i="7"/>
  <c r="X85" i="7"/>
  <c r="X54" i="7"/>
  <c r="S54" i="7"/>
  <c r="R54" i="7"/>
  <c r="R70" i="7"/>
  <c r="X70" i="7"/>
  <c r="S70" i="7"/>
  <c r="R86" i="7"/>
  <c r="X86" i="7"/>
  <c r="S86" i="7"/>
  <c r="X71" i="7"/>
  <c r="S71" i="7"/>
  <c r="R71" i="7"/>
  <c r="X87" i="7"/>
  <c r="S87" i="7"/>
  <c r="R87" i="7"/>
  <c r="X21" i="7"/>
  <c r="X35" i="7"/>
  <c r="S29" i="7"/>
  <c r="R29" i="7"/>
  <c r="R61" i="7"/>
  <c r="X61" i="7"/>
  <c r="S61" i="7"/>
  <c r="S93" i="7"/>
  <c r="R93" i="7"/>
  <c r="X93" i="7"/>
  <c r="R78" i="7"/>
  <c r="X78" i="7"/>
  <c r="S78" i="7"/>
  <c r="X79" i="7"/>
  <c r="S79" i="7"/>
  <c r="R79" i="7"/>
  <c r="X95" i="7"/>
  <c r="S95" i="7"/>
  <c r="R95" i="7"/>
  <c r="X45" i="7"/>
  <c r="R40" i="7"/>
  <c r="S40" i="7"/>
  <c r="X40" i="7"/>
  <c r="R24" i="7"/>
  <c r="S24" i="7"/>
  <c r="X24" i="7"/>
  <c r="S33" i="7"/>
  <c r="R33" i="7"/>
  <c r="R65" i="7"/>
  <c r="X65" i="7"/>
  <c r="S65" i="7"/>
  <c r="S97" i="7"/>
  <c r="R97" i="7"/>
  <c r="X97" i="7"/>
  <c r="R82" i="7"/>
  <c r="X82" i="7"/>
  <c r="S82" i="7"/>
  <c r="X83" i="7"/>
  <c r="S83" i="7"/>
  <c r="R83" i="7"/>
  <c r="X11" i="7"/>
  <c r="S31" i="7"/>
  <c r="R31" i="7"/>
  <c r="X33" i="7"/>
  <c r="R48" i="7"/>
  <c r="S48" i="7"/>
  <c r="X48" i="7"/>
  <c r="S43" i="7"/>
  <c r="R43" i="7"/>
  <c r="S27" i="7"/>
  <c r="R27" i="7"/>
  <c r="S25" i="7"/>
  <c r="R25" i="7"/>
  <c r="S41" i="7"/>
  <c r="R41" i="7"/>
  <c r="R57" i="7"/>
  <c r="X57" i="7"/>
  <c r="S57" i="7"/>
  <c r="S73" i="7"/>
  <c r="R73" i="7"/>
  <c r="X73" i="7"/>
  <c r="S89" i="7"/>
  <c r="R89" i="7"/>
  <c r="X89" i="7"/>
  <c r="X58" i="7"/>
  <c r="S58" i="7"/>
  <c r="R58" i="7"/>
  <c r="R74" i="7"/>
  <c r="X74" i="7"/>
  <c r="S74" i="7"/>
  <c r="R90" i="7"/>
  <c r="X90" i="7"/>
  <c r="S90" i="7"/>
  <c r="X75" i="7"/>
  <c r="S75" i="7"/>
  <c r="R75" i="7"/>
  <c r="X91" i="7"/>
  <c r="S91" i="7"/>
  <c r="R91" i="7"/>
  <c r="X49" i="7"/>
  <c r="X19" i="7"/>
  <c r="X23" i="7"/>
  <c r="D17" i="6"/>
  <c r="AA9" i="6"/>
  <c r="D132" i="7" l="1"/>
  <c r="D130" i="7"/>
  <c r="AH9" i="7"/>
  <c r="AJ9" i="7"/>
  <c r="AL9" i="7"/>
  <c r="P16" i="6"/>
  <c r="D16" i="6"/>
  <c r="AE9" i="6"/>
  <c r="AG9" i="6"/>
  <c r="AM9" i="6"/>
  <c r="AK9" i="6"/>
  <c r="AI9" i="6"/>
  <c r="AA9" i="7" l="1"/>
  <c r="D129" i="7"/>
  <c r="P128" i="7" l="1"/>
  <c r="D128" i="7"/>
  <c r="AG9" i="7"/>
  <c r="AE9" i="7"/>
  <c r="AK9" i="7"/>
  <c r="AM9" i="7"/>
  <c r="AI9" i="7"/>
  <c r="T13" i="5" l="1"/>
  <c r="Q13" i="5"/>
  <c r="R13" i="5" s="1"/>
  <c r="T12" i="5"/>
  <c r="T11" i="5"/>
  <c r="AB9" i="5" s="1"/>
  <c r="Q11" i="5"/>
  <c r="S11" i="5" s="1"/>
  <c r="P10" i="5"/>
  <c r="Q12" i="5" s="1"/>
  <c r="S12" i="5" s="1"/>
  <c r="Z9" i="5"/>
  <c r="Y9" i="5"/>
  <c r="P17" i="5" l="1"/>
  <c r="AC9" i="5"/>
  <c r="P18" i="5"/>
  <c r="S13" i="5"/>
  <c r="X11" i="5"/>
  <c r="AD9" i="5"/>
  <c r="R11" i="5"/>
  <c r="AF9" i="5"/>
  <c r="X12" i="5"/>
  <c r="R12" i="5"/>
  <c r="X13" i="5"/>
  <c r="D20" i="5" s="1"/>
  <c r="D18" i="5" l="1"/>
  <c r="AJ9" i="5"/>
  <c r="AH9" i="5"/>
  <c r="AL9" i="5"/>
  <c r="AA9" i="5" l="1"/>
  <c r="AG9" i="5" s="1"/>
  <c r="AI9" i="5"/>
  <c r="AK9" i="5"/>
  <c r="D17" i="5"/>
  <c r="AM9" i="5"/>
  <c r="AE9" i="5" l="1"/>
  <c r="D16" i="5"/>
  <c r="P16" i="5"/>
  <c r="X12" i="4" l="1"/>
  <c r="T12" i="4"/>
  <c r="S12" i="4"/>
  <c r="R12" i="4"/>
  <c r="Q12" i="4"/>
  <c r="T11" i="4"/>
  <c r="P16" i="4" s="1"/>
  <c r="S11" i="4"/>
  <c r="R11" i="4"/>
  <c r="Q11" i="4"/>
  <c r="P10" i="4"/>
  <c r="AD9" i="4"/>
  <c r="Z9" i="4"/>
  <c r="Y9" i="4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P10" i="3"/>
  <c r="Z9" i="3"/>
  <c r="Y9" i="3"/>
  <c r="T15" i="2"/>
  <c r="T14" i="2"/>
  <c r="T13" i="2"/>
  <c r="AD9" i="2" s="1"/>
  <c r="T12" i="2"/>
  <c r="T11" i="2"/>
  <c r="P10" i="2"/>
  <c r="Q13" i="2" s="1"/>
  <c r="S13" i="2" s="1"/>
  <c r="AF9" i="2"/>
  <c r="Z9" i="2"/>
  <c r="Y9" i="2"/>
  <c r="T12" i="1"/>
  <c r="T11" i="1"/>
  <c r="Q109" i="3" l="1"/>
  <c r="Q123" i="3"/>
  <c r="Q110" i="3"/>
  <c r="Q108" i="3"/>
  <c r="Q107" i="3"/>
  <c r="P127" i="3"/>
  <c r="P128" i="3"/>
  <c r="AB9" i="3"/>
  <c r="AB9" i="2"/>
  <c r="P20" i="2"/>
  <c r="X13" i="2"/>
  <c r="P17" i="4"/>
  <c r="AF9" i="4"/>
  <c r="X11" i="4"/>
  <c r="AB9" i="4"/>
  <c r="D19" i="4"/>
  <c r="AC9" i="4"/>
  <c r="D17" i="4"/>
  <c r="AJ9" i="4"/>
  <c r="Q91" i="3"/>
  <c r="Q87" i="3"/>
  <c r="Q83" i="3"/>
  <c r="Q79" i="3"/>
  <c r="Q75" i="3"/>
  <c r="Q71" i="3"/>
  <c r="Q67" i="3"/>
  <c r="Q63" i="3"/>
  <c r="Q59" i="3"/>
  <c r="Q55" i="3"/>
  <c r="Q51" i="3"/>
  <c r="Q47" i="3"/>
  <c r="Q43" i="3"/>
  <c r="Q39" i="3"/>
  <c r="Q35" i="3"/>
  <c r="Q31" i="3"/>
  <c r="Q27" i="3"/>
  <c r="Q23" i="3"/>
  <c r="X23" i="3" s="1"/>
  <c r="Q19" i="3"/>
  <c r="Q90" i="3"/>
  <c r="Q86" i="3"/>
  <c r="Q82" i="3"/>
  <c r="Q78" i="3"/>
  <c r="Q74" i="3"/>
  <c r="Q70" i="3"/>
  <c r="Q66" i="3"/>
  <c r="Q62" i="3"/>
  <c r="Q58" i="3"/>
  <c r="Q54" i="3"/>
  <c r="Q50" i="3"/>
  <c r="Q46" i="3"/>
  <c r="Q42" i="3"/>
  <c r="Q38" i="3"/>
  <c r="Q34" i="3"/>
  <c r="Q30" i="3"/>
  <c r="Q26" i="3"/>
  <c r="Q22" i="3"/>
  <c r="Q89" i="3"/>
  <c r="Q85" i="3"/>
  <c r="Q81" i="3"/>
  <c r="Q77" i="3"/>
  <c r="X77" i="3" s="1"/>
  <c r="Q73" i="3"/>
  <c r="Q69" i="3"/>
  <c r="Q65" i="3"/>
  <c r="X65" i="3" s="1"/>
  <c r="Q61" i="3"/>
  <c r="X61" i="3" s="1"/>
  <c r="Q57" i="3"/>
  <c r="Q53" i="3"/>
  <c r="Q49" i="3"/>
  <c r="X49" i="3" s="1"/>
  <c r="Q45" i="3"/>
  <c r="X45" i="3" s="1"/>
  <c r="Q41" i="3"/>
  <c r="Q37" i="3"/>
  <c r="Q33" i="3"/>
  <c r="X33" i="3" s="1"/>
  <c r="Q29" i="3"/>
  <c r="X29" i="3" s="1"/>
  <c r="Q25" i="3"/>
  <c r="X25" i="3" s="1"/>
  <c r="Q21" i="3"/>
  <c r="X21" i="3" s="1"/>
  <c r="Q17" i="3"/>
  <c r="X17" i="3" s="1"/>
  <c r="Q13" i="3"/>
  <c r="X13" i="3" s="1"/>
  <c r="Q92" i="3"/>
  <c r="Q88" i="3"/>
  <c r="Q84" i="3"/>
  <c r="Q18" i="3"/>
  <c r="Q12" i="3"/>
  <c r="X12" i="3" s="1"/>
  <c r="Q16" i="3"/>
  <c r="X16" i="3" s="1"/>
  <c r="Q24" i="3"/>
  <c r="Q32" i="3"/>
  <c r="Q40" i="3"/>
  <c r="Q52" i="3"/>
  <c r="Q56" i="3"/>
  <c r="Q64" i="3"/>
  <c r="Q68" i="3"/>
  <c r="Q72" i="3"/>
  <c r="Q76" i="3"/>
  <c r="Q80" i="3"/>
  <c r="AC9" i="3"/>
  <c r="Q14" i="3"/>
  <c r="AD9" i="3"/>
  <c r="Q11" i="3"/>
  <c r="Q15" i="3"/>
  <c r="X15" i="3" s="1"/>
  <c r="Q20" i="3"/>
  <c r="Q28" i="3"/>
  <c r="Q36" i="3"/>
  <c r="Q44" i="3"/>
  <c r="Q48" i="3"/>
  <c r="Q60" i="3"/>
  <c r="AF9" i="3"/>
  <c r="R13" i="2"/>
  <c r="Q14" i="2"/>
  <c r="AC9" i="2"/>
  <c r="Q11" i="2"/>
  <c r="X11" i="2"/>
  <c r="Q15" i="2"/>
  <c r="Q12" i="2"/>
  <c r="P19" i="2"/>
  <c r="P10" i="1"/>
  <c r="R107" i="3" l="1"/>
  <c r="S107" i="3"/>
  <c r="X107" i="3"/>
  <c r="R110" i="3"/>
  <c r="X110" i="3"/>
  <c r="S110" i="3"/>
  <c r="R108" i="3"/>
  <c r="S108" i="3"/>
  <c r="X108" i="3"/>
  <c r="R123" i="3"/>
  <c r="S123" i="3"/>
  <c r="R109" i="3"/>
  <c r="X109" i="3"/>
  <c r="S109" i="3"/>
  <c r="AL9" i="4"/>
  <c r="D16" i="4" s="1"/>
  <c r="AH9" i="4"/>
  <c r="S36" i="3"/>
  <c r="R36" i="3"/>
  <c r="X36" i="3"/>
  <c r="S14" i="3"/>
  <c r="R14" i="3"/>
  <c r="X14" i="3"/>
  <c r="S17" i="3"/>
  <c r="R17" i="3"/>
  <c r="S81" i="3"/>
  <c r="R81" i="3"/>
  <c r="R34" i="3"/>
  <c r="X34" i="3"/>
  <c r="S34" i="3"/>
  <c r="X63" i="3"/>
  <c r="S63" i="3"/>
  <c r="R63" i="3"/>
  <c r="S60" i="3"/>
  <c r="R60" i="3"/>
  <c r="X60" i="3"/>
  <c r="S76" i="3"/>
  <c r="R76" i="3"/>
  <c r="X76" i="3"/>
  <c r="S56" i="3"/>
  <c r="R56" i="3"/>
  <c r="X56" i="3"/>
  <c r="S24" i="3"/>
  <c r="R24" i="3"/>
  <c r="X24" i="3"/>
  <c r="R18" i="3"/>
  <c r="X18" i="3"/>
  <c r="S18" i="3"/>
  <c r="S21" i="3"/>
  <c r="R21" i="3"/>
  <c r="S37" i="3"/>
  <c r="R37" i="3"/>
  <c r="S53" i="3"/>
  <c r="R53" i="3"/>
  <c r="S69" i="3"/>
  <c r="R69" i="3"/>
  <c r="S85" i="3"/>
  <c r="R85" i="3"/>
  <c r="R22" i="3"/>
  <c r="X22" i="3"/>
  <c r="S22" i="3"/>
  <c r="R38" i="3"/>
  <c r="X38" i="3"/>
  <c r="S38" i="3"/>
  <c r="R54" i="3"/>
  <c r="X54" i="3"/>
  <c r="S54" i="3"/>
  <c r="R70" i="3"/>
  <c r="X70" i="3"/>
  <c r="S70" i="3"/>
  <c r="R86" i="3"/>
  <c r="X86" i="3"/>
  <c r="S86" i="3"/>
  <c r="S19" i="3"/>
  <c r="R19" i="3"/>
  <c r="X35" i="3"/>
  <c r="S35" i="3"/>
  <c r="R35" i="3"/>
  <c r="X51" i="3"/>
  <c r="S51" i="3"/>
  <c r="R51" i="3"/>
  <c r="X67" i="3"/>
  <c r="S67" i="3"/>
  <c r="R67" i="3"/>
  <c r="X83" i="3"/>
  <c r="S83" i="3"/>
  <c r="R83" i="3"/>
  <c r="S64" i="3"/>
  <c r="R64" i="3"/>
  <c r="X64" i="3"/>
  <c r="S92" i="3"/>
  <c r="R92" i="3"/>
  <c r="X92" i="3"/>
  <c r="S49" i="3"/>
  <c r="R49" i="3"/>
  <c r="R66" i="3"/>
  <c r="X66" i="3"/>
  <c r="S66" i="3"/>
  <c r="X31" i="3"/>
  <c r="S31" i="3"/>
  <c r="R31" i="3"/>
  <c r="X79" i="3"/>
  <c r="S79" i="3"/>
  <c r="R79" i="3"/>
  <c r="S28" i="3"/>
  <c r="R28" i="3"/>
  <c r="X28" i="3"/>
  <c r="S20" i="3"/>
  <c r="R20" i="3"/>
  <c r="X20" i="3"/>
  <c r="S72" i="3"/>
  <c r="R72" i="3"/>
  <c r="X72" i="3"/>
  <c r="S52" i="3"/>
  <c r="R52" i="3"/>
  <c r="X52" i="3"/>
  <c r="R16" i="3"/>
  <c r="S16" i="3"/>
  <c r="S84" i="3"/>
  <c r="R84" i="3"/>
  <c r="X84" i="3"/>
  <c r="X123" i="3"/>
  <c r="S25" i="3"/>
  <c r="R25" i="3"/>
  <c r="S41" i="3"/>
  <c r="R41" i="3"/>
  <c r="S57" i="3"/>
  <c r="R57" i="3"/>
  <c r="S73" i="3"/>
  <c r="R73" i="3"/>
  <c r="S89" i="3"/>
  <c r="R89" i="3"/>
  <c r="R26" i="3"/>
  <c r="X26" i="3"/>
  <c r="S26" i="3"/>
  <c r="R42" i="3"/>
  <c r="X42" i="3"/>
  <c r="S42" i="3"/>
  <c r="R58" i="3"/>
  <c r="X58" i="3"/>
  <c r="S58" i="3"/>
  <c r="R74" i="3"/>
  <c r="X74" i="3"/>
  <c r="S74" i="3"/>
  <c r="R90" i="3"/>
  <c r="X90" i="3"/>
  <c r="S90" i="3"/>
  <c r="S23" i="3"/>
  <c r="R23" i="3"/>
  <c r="X39" i="3"/>
  <c r="S39" i="3"/>
  <c r="R39" i="3"/>
  <c r="X55" i="3"/>
  <c r="S55" i="3"/>
  <c r="R55" i="3"/>
  <c r="X71" i="3"/>
  <c r="S71" i="3"/>
  <c r="R71" i="3"/>
  <c r="X87" i="3"/>
  <c r="S87" i="3"/>
  <c r="R87" i="3"/>
  <c r="X73" i="3"/>
  <c r="X57" i="3"/>
  <c r="X41" i="3"/>
  <c r="X19" i="3"/>
  <c r="S11" i="3"/>
  <c r="R11" i="3"/>
  <c r="S80" i="3"/>
  <c r="R80" i="3"/>
  <c r="X80" i="3"/>
  <c r="S32" i="3"/>
  <c r="R32" i="3"/>
  <c r="X32" i="3"/>
  <c r="S33" i="3"/>
  <c r="R33" i="3"/>
  <c r="S65" i="3"/>
  <c r="R65" i="3"/>
  <c r="R50" i="3"/>
  <c r="X50" i="3"/>
  <c r="S50" i="3"/>
  <c r="R82" i="3"/>
  <c r="X82" i="3"/>
  <c r="S82" i="3"/>
  <c r="X47" i="3"/>
  <c r="S47" i="3"/>
  <c r="R47" i="3"/>
  <c r="S48" i="3"/>
  <c r="R48" i="3"/>
  <c r="X48" i="3"/>
  <c r="S44" i="3"/>
  <c r="R44" i="3"/>
  <c r="X44" i="3"/>
  <c r="S15" i="3"/>
  <c r="R15" i="3"/>
  <c r="X81" i="3"/>
  <c r="S68" i="3"/>
  <c r="R68" i="3"/>
  <c r="X68" i="3"/>
  <c r="S40" i="3"/>
  <c r="R40" i="3"/>
  <c r="X40" i="3"/>
  <c r="R12" i="3"/>
  <c r="S12" i="3"/>
  <c r="S88" i="3"/>
  <c r="R88" i="3"/>
  <c r="X88" i="3"/>
  <c r="S13" i="3"/>
  <c r="R13" i="3"/>
  <c r="S29" i="3"/>
  <c r="R29" i="3"/>
  <c r="S45" i="3"/>
  <c r="R45" i="3"/>
  <c r="S61" i="3"/>
  <c r="R61" i="3"/>
  <c r="S77" i="3"/>
  <c r="R77" i="3"/>
  <c r="R30" i="3"/>
  <c r="X30" i="3"/>
  <c r="S30" i="3"/>
  <c r="R46" i="3"/>
  <c r="X46" i="3"/>
  <c r="S46" i="3"/>
  <c r="R62" i="3"/>
  <c r="X62" i="3"/>
  <c r="S62" i="3"/>
  <c r="R78" i="3"/>
  <c r="X78" i="3"/>
  <c r="S78" i="3"/>
  <c r="X27" i="3"/>
  <c r="S27" i="3"/>
  <c r="R27" i="3"/>
  <c r="X43" i="3"/>
  <c r="S43" i="3"/>
  <c r="R43" i="3"/>
  <c r="X59" i="3"/>
  <c r="S59" i="3"/>
  <c r="R59" i="3"/>
  <c r="X75" i="3"/>
  <c r="S75" i="3"/>
  <c r="R75" i="3"/>
  <c r="X91" i="3"/>
  <c r="S91" i="3"/>
  <c r="R91" i="3"/>
  <c r="X85" i="3"/>
  <c r="X69" i="3"/>
  <c r="X53" i="3"/>
  <c r="X37" i="3"/>
  <c r="X89" i="3"/>
  <c r="X11" i="3"/>
  <c r="X12" i="2"/>
  <c r="S12" i="2"/>
  <c r="R12" i="2"/>
  <c r="S15" i="2"/>
  <c r="R15" i="2"/>
  <c r="S14" i="2"/>
  <c r="R14" i="2"/>
  <c r="X14" i="2"/>
  <c r="X15" i="2"/>
  <c r="R11" i="2"/>
  <c r="S11" i="2"/>
  <c r="Q11" i="1"/>
  <c r="Q12" i="1"/>
  <c r="Z9" i="1"/>
  <c r="Y9" i="1"/>
  <c r="D130" i="3" l="1"/>
  <c r="D128" i="3"/>
  <c r="AH9" i="2"/>
  <c r="D22" i="2"/>
  <c r="AA9" i="4"/>
  <c r="P15" i="4"/>
  <c r="D15" i="4"/>
  <c r="AG9" i="4"/>
  <c r="AE9" i="4"/>
  <c r="AI9" i="4"/>
  <c r="AM9" i="4"/>
  <c r="AK9" i="4"/>
  <c r="AJ9" i="3"/>
  <c r="AH9" i="3"/>
  <c r="AL9" i="3"/>
  <c r="D127" i="3" s="1"/>
  <c r="AL9" i="2"/>
  <c r="D20" i="2"/>
  <c r="AJ9" i="2"/>
  <c r="X11" i="1"/>
  <c r="R11" i="1"/>
  <c r="S11" i="1"/>
  <c r="X12" i="1"/>
  <c r="R12" i="1"/>
  <c r="S12" i="1"/>
  <c r="AF9" i="1"/>
  <c r="P16" i="1"/>
  <c r="P17" i="1"/>
  <c r="AD9" i="1"/>
  <c r="AB9" i="1"/>
  <c r="AC9" i="1"/>
  <c r="AA9" i="3" l="1"/>
  <c r="D19" i="2"/>
  <c r="AA9" i="2"/>
  <c r="AK9" i="2" s="1"/>
  <c r="AL9" i="1"/>
  <c r="D16" i="1" s="1"/>
  <c r="D19" i="1"/>
  <c r="D17" i="1"/>
  <c r="AJ9" i="1"/>
  <c r="AH9" i="1"/>
  <c r="AK9" i="3" l="1"/>
  <c r="D126" i="3"/>
  <c r="P126" i="3"/>
  <c r="AE9" i="3"/>
  <c r="AG9" i="3"/>
  <c r="AM9" i="3"/>
  <c r="AI9" i="3"/>
  <c r="P18" i="2"/>
  <c r="D18" i="2"/>
  <c r="AG9" i="2"/>
  <c r="AE9" i="2"/>
  <c r="AI9" i="2"/>
  <c r="AM9" i="2"/>
  <c r="AA9" i="1"/>
  <c r="AK9" i="1" l="1"/>
  <c r="P15" i="1"/>
  <c r="D15" i="1"/>
  <c r="AG9" i="1"/>
  <c r="AM9" i="1"/>
  <c r="AE9" i="1"/>
  <c r="AI9" i="1"/>
</calcChain>
</file>

<file path=xl/sharedStrings.xml><?xml version="1.0" encoding="utf-8"?>
<sst xmlns="http://schemas.openxmlformats.org/spreadsheetml/2006/main" count="4444" uniqueCount="1320">
  <si>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</si>
  <si>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</si>
  <si>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</si>
  <si>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</si>
  <si>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</si>
  <si>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</si>
  <si>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</si>
  <si>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</si>
  <si>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</si>
  <si>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</si>
  <si>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</si>
  <si>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</si>
  <si>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</si>
  <si>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</si>
  <si>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</si>
  <si>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</si>
  <si>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</si>
  <si>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</si>
  <si>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</si>
  <si>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</si>
  <si>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</si>
  <si>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</si>
  <si>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</si>
  <si>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</si>
  <si>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</si>
  <si>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</si>
  <si>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</si>
  <si>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</si>
  <si>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</si>
  <si>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</si>
  <si>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</si>
  <si>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</si>
  <si>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</si>
  <si>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</si>
  <si>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</si>
  <si>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</si>
  <si>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</si>
  <si>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</si>
  <si>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</si>
  <si>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</si>
  <si>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</si>
  <si>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</si>
  <si>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</si>
  <si>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</si>
  <si>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</si>
  <si>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</si>
  <si>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</si>
  <si>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</si>
  <si>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</si>
  <si>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</si>
  <si>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</si>
  <si>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</si>
  <si>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</si>
  <si>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Mã HP: </t>
  </si>
  <si>
    <t xml:space="preserve">Thi lần 2 học kỳ I năm học 2016 - 2017 </t>
  </si>
  <si>
    <t>PHÒNG THI:</t>
  </si>
  <si>
    <t>Trần Thị Mỹ Hạnh</t>
  </si>
  <si>
    <t>Nguyễn Cảnh Châu</t>
  </si>
  <si>
    <t>Ngô Hồng Quân</t>
  </si>
  <si>
    <t>Hà Nội, ngày   tháng 4 năm 2017</t>
  </si>
  <si>
    <t>KT. TRƯỞNG TRUNG TÂM
PHÓ TRƯỞNG TRUNG TÂM</t>
  </si>
  <si>
    <t>B13CCVT030</t>
  </si>
  <si>
    <t>Nguyễn Quốc</t>
  </si>
  <si>
    <t>Tần</t>
  </si>
  <si>
    <t>06/11/93</t>
  </si>
  <si>
    <t>C13CQVT01-B</t>
  </si>
  <si>
    <t>Những nguyên lý cơ bản của chủ nghĩa Mác Lê 2</t>
  </si>
  <si>
    <t>Ngày thi: 13/03/2017</t>
  </si>
  <si>
    <t>Giờ thi: 18h</t>
  </si>
  <si>
    <t>205A3</t>
  </si>
  <si>
    <t>B14DCVT084</t>
  </si>
  <si>
    <t>Lê Văn</t>
  </si>
  <si>
    <t>Tiến</t>
  </si>
  <si>
    <t>17/03/96</t>
  </si>
  <si>
    <t>D14CQVT01-B</t>
  </si>
  <si>
    <t>Vật lý 3 và thí nghiệm</t>
  </si>
  <si>
    <t>Ngày thi: 14/03/2017</t>
  </si>
  <si>
    <t>B12DCCN190</t>
  </si>
  <si>
    <t>Hà Đức</t>
  </si>
  <si>
    <t>Thắng</t>
  </si>
  <si>
    <t>26/01/94</t>
  </si>
  <si>
    <t>D12CNPM4</t>
  </si>
  <si>
    <t>B13DCCN244</t>
  </si>
  <si>
    <t>Quách Tuấn</t>
  </si>
  <si>
    <t>Anh</t>
  </si>
  <si>
    <t>09/09/95</t>
  </si>
  <si>
    <t>D13CNPM3</t>
  </si>
  <si>
    <t>B12DCCN006</t>
  </si>
  <si>
    <t>Đào Văn</t>
  </si>
  <si>
    <t>Báu</t>
  </si>
  <si>
    <t>23/01/92</t>
  </si>
  <si>
    <t>Xác xuất thống kê</t>
  </si>
  <si>
    <t>Ngày thi: 17/03/2017</t>
  </si>
  <si>
    <t>1024010117</t>
  </si>
  <si>
    <t>Nguyễn Hữu</t>
  </si>
  <si>
    <t>Tùng</t>
  </si>
  <si>
    <t>06/02/92</t>
  </si>
  <si>
    <t>D10QT2</t>
  </si>
  <si>
    <t>Tư tưởng Hồ Chí Minh</t>
  </si>
  <si>
    <t>104 A2</t>
  </si>
  <si>
    <t>Giờ thi: 8h</t>
  </si>
  <si>
    <t>Giải tích 1</t>
  </si>
  <si>
    <t>Ngày thi: 21/03/2017</t>
  </si>
  <si>
    <t>B16DCVT065</t>
  </si>
  <si>
    <t>Nguyễn Văn</t>
  </si>
  <si>
    <t>Đông</t>
  </si>
  <si>
    <t>28/07/1998</t>
  </si>
  <si>
    <t>D16CQVT01-B</t>
  </si>
  <si>
    <t>B16DCVT105</t>
  </si>
  <si>
    <t>Nguyễn Gia</t>
  </si>
  <si>
    <t>Hải</t>
  </si>
  <si>
    <t>02/08/1998</t>
  </si>
  <si>
    <t>B16DCVT113</t>
  </si>
  <si>
    <t>Hán Văn</t>
  </si>
  <si>
    <t>Hiếu</t>
  </si>
  <si>
    <t>01/12/1998</t>
  </si>
  <si>
    <t>B16DCVT217</t>
  </si>
  <si>
    <t>Tô Hồng</t>
  </si>
  <si>
    <t>Minh</t>
  </si>
  <si>
    <t>30/03/1998</t>
  </si>
  <si>
    <t>B16DCVT337</t>
  </si>
  <si>
    <t>Bạch Ngọc</t>
  </si>
  <si>
    <t>01/06/1998</t>
  </si>
  <si>
    <t>B16DCVT138</t>
  </si>
  <si>
    <t>Nguyễn Hoàng</t>
  </si>
  <si>
    <t>Hùng</t>
  </si>
  <si>
    <t>26/09/1998</t>
  </si>
  <si>
    <t>D16CQVT02-B</t>
  </si>
  <si>
    <t>B16DCVT258</t>
  </si>
  <si>
    <t>Bùi Trọng</t>
  </si>
  <si>
    <t>Sáng</t>
  </si>
  <si>
    <t>13/07/1998</t>
  </si>
  <si>
    <t>B16DCVT282</t>
  </si>
  <si>
    <t>Nguyễn Tấn</t>
  </si>
  <si>
    <t>Thành</t>
  </si>
  <si>
    <t>23/12/1998</t>
  </si>
  <si>
    <t>B16DCVT051</t>
  </si>
  <si>
    <t>Lương Tiến</t>
  </si>
  <si>
    <t>Đạt</t>
  </si>
  <si>
    <t>30/11/1998</t>
  </si>
  <si>
    <t>D16CQVT03-B</t>
  </si>
  <si>
    <t>B16DCVT091</t>
  </si>
  <si>
    <t>Ngô Quốc</t>
  </si>
  <si>
    <t>Duy</t>
  </si>
  <si>
    <t>16/06/1998</t>
  </si>
  <si>
    <t>B16DCVT131</t>
  </si>
  <si>
    <t>Phạm Văn</t>
  </si>
  <si>
    <t>Hoàng</t>
  </si>
  <si>
    <t>16/01/1998</t>
  </si>
  <si>
    <t>B16DCVT179</t>
  </si>
  <si>
    <t>Phan Tuấn</t>
  </si>
  <si>
    <t>Kiệt</t>
  </si>
  <si>
    <t>12/08/1998</t>
  </si>
  <si>
    <t>B16DCVT227</t>
  </si>
  <si>
    <t>Trần Minh</t>
  </si>
  <si>
    <t>Ngọc</t>
  </si>
  <si>
    <t>10/01/1998</t>
  </si>
  <si>
    <t>B16DCVT339</t>
  </si>
  <si>
    <t>Đinh Viết</t>
  </si>
  <si>
    <t>04/09/1996</t>
  </si>
  <si>
    <t>B16DCVT028</t>
  </si>
  <si>
    <t>Hoàng Đức</t>
  </si>
  <si>
    <t>Cảnh</t>
  </si>
  <si>
    <t>27/01/1998</t>
  </si>
  <si>
    <t>D16CQVT04-B</t>
  </si>
  <si>
    <t>B16DCVT148</t>
  </si>
  <si>
    <t>Nguyễn Duy</t>
  </si>
  <si>
    <t>Hưng</t>
  </si>
  <si>
    <t>11/11/1998</t>
  </si>
  <si>
    <t>B16DCVT212</t>
  </si>
  <si>
    <t>Trịnh Văn</t>
  </si>
  <si>
    <t>Mạnh</t>
  </si>
  <si>
    <t>10/04/1998</t>
  </si>
  <si>
    <t>B16DCVT236</t>
  </si>
  <si>
    <t>Lê Quốc</t>
  </si>
  <si>
    <t>Phong</t>
  </si>
  <si>
    <t>02/11/1998</t>
  </si>
  <si>
    <t>B16DCVT252</t>
  </si>
  <si>
    <t>Nguyễn Đăng</t>
  </si>
  <si>
    <t>Quang</t>
  </si>
  <si>
    <t>18/01/1998</t>
  </si>
  <si>
    <t>B16DCVT340</t>
  </si>
  <si>
    <t>Lê Xuân</t>
  </si>
  <si>
    <t>26/06/1998</t>
  </si>
  <si>
    <t>B16DCVT348</t>
  </si>
  <si>
    <t>Bùi Quang</t>
  </si>
  <si>
    <t>Vinh</t>
  </si>
  <si>
    <t>28/11/1998</t>
  </si>
  <si>
    <t>B16DCVT165</t>
  </si>
  <si>
    <t>Bùi Thị</t>
  </si>
  <si>
    <t>Huyền</t>
  </si>
  <si>
    <t>06/09/1998</t>
  </si>
  <si>
    <t>D16CQVT05-B</t>
  </si>
  <si>
    <t>B16DCVT111</t>
  </si>
  <si>
    <t>Nguyễn Đình</t>
  </si>
  <si>
    <t>Hiệp</t>
  </si>
  <si>
    <t>21/12/1998</t>
  </si>
  <si>
    <t>D16CQVT07-B</t>
  </si>
  <si>
    <t>B16DCVT230</t>
  </si>
  <si>
    <t>Sầm Văn</t>
  </si>
  <si>
    <t>Nhật</t>
  </si>
  <si>
    <t>29/06/1997</t>
  </si>
  <si>
    <t>D16CQVT06-B</t>
  </si>
  <si>
    <t>B16DCVT286</t>
  </si>
  <si>
    <t>Nguyễn Thị</t>
  </si>
  <si>
    <t>Thảo</t>
  </si>
  <si>
    <t>07/01/1998</t>
  </si>
  <si>
    <t>B16DCVT078</t>
  </si>
  <si>
    <t>Dương Ngọc</t>
  </si>
  <si>
    <t>Dũng</t>
  </si>
  <si>
    <t>28/10/1998</t>
  </si>
  <si>
    <t>B16DCVT400</t>
  </si>
  <si>
    <t>Duongchai</t>
  </si>
  <si>
    <t>CHANSANGUAN</t>
  </si>
  <si>
    <t>12/11/1995</t>
  </si>
  <si>
    <t>D16CQVT08-B</t>
  </si>
  <si>
    <t>B16DCVT184</t>
  </si>
  <si>
    <t>Dương Thị</t>
  </si>
  <si>
    <t>Lan</t>
  </si>
  <si>
    <t>20/07/1997</t>
  </si>
  <si>
    <t>B16DCVT272</t>
  </si>
  <si>
    <t>Dương Văn</t>
  </si>
  <si>
    <t>20/11/1998</t>
  </si>
  <si>
    <t>B16DCVT352</t>
  </si>
  <si>
    <t>Vũ Xuân</t>
  </si>
  <si>
    <t>Vượng</t>
  </si>
  <si>
    <t>27/09/1998</t>
  </si>
  <si>
    <t>B16DCDT005</t>
  </si>
  <si>
    <t>Mai Tuấn</t>
  </si>
  <si>
    <t>07/03/1998</t>
  </si>
  <si>
    <t>D16CQDT01-B</t>
  </si>
  <si>
    <t>B16DCDT029</t>
  </si>
  <si>
    <t>18/03/1998</t>
  </si>
  <si>
    <t>B16DCDT041</t>
  </si>
  <si>
    <t>Đức</t>
  </si>
  <si>
    <t>07/05/1998</t>
  </si>
  <si>
    <t>B16DCDT113</t>
  </si>
  <si>
    <t>Trần Quang</t>
  </si>
  <si>
    <t>Huy</t>
  </si>
  <si>
    <t>19/02/1998</t>
  </si>
  <si>
    <t>B16DCDT129</t>
  </si>
  <si>
    <t>Vũ Quang</t>
  </si>
  <si>
    <t>Lâm</t>
  </si>
  <si>
    <t>20/04/1998</t>
  </si>
  <si>
    <t>B16DCDT225</t>
  </si>
  <si>
    <t>Đỗ Trọng</t>
  </si>
  <si>
    <t>Tuyên</t>
  </si>
  <si>
    <t>07/02/1998</t>
  </si>
  <si>
    <t>B16DCDT233</t>
  </si>
  <si>
    <t>20/10/1998</t>
  </si>
  <si>
    <t>B16DCDT018</t>
  </si>
  <si>
    <t>Chính</t>
  </si>
  <si>
    <t>27/03/1998</t>
  </si>
  <si>
    <t>D16CQDT02-B</t>
  </si>
  <si>
    <t>B16DCDT026</t>
  </si>
  <si>
    <t>Cường</t>
  </si>
  <si>
    <t>05/05/1997</t>
  </si>
  <si>
    <t>B16DCDT062</t>
  </si>
  <si>
    <t>Hiến</t>
  </si>
  <si>
    <t>30/05/1998</t>
  </si>
  <si>
    <t>B16DCDT066</t>
  </si>
  <si>
    <t>Lại Minh</t>
  </si>
  <si>
    <t>16/10/1998</t>
  </si>
  <si>
    <t>B16DCDT070</t>
  </si>
  <si>
    <t>Nguyễn Minh</t>
  </si>
  <si>
    <t>21/06/1998</t>
  </si>
  <si>
    <t>B16DCDT074</t>
  </si>
  <si>
    <t>Nguyễn Trọng</t>
  </si>
  <si>
    <t>16/03/1998</t>
  </si>
  <si>
    <t>B16DCDT078</t>
  </si>
  <si>
    <t>22/10/1998</t>
  </si>
  <si>
    <t>B16DCDT086</t>
  </si>
  <si>
    <t>Hồ Văn</t>
  </si>
  <si>
    <t>20/05/1997</t>
  </si>
  <si>
    <t>B16DCDT122</t>
  </si>
  <si>
    <t>Khiên</t>
  </si>
  <si>
    <t>31/12/1998</t>
  </si>
  <si>
    <t>B16DCDT174</t>
  </si>
  <si>
    <t>Trần Mạnh</t>
  </si>
  <si>
    <t>04/11/1998</t>
  </si>
  <si>
    <t>B16DCDT182</t>
  </si>
  <si>
    <t>Lê Hoàng</t>
  </si>
  <si>
    <t>Sơn</t>
  </si>
  <si>
    <t>05/10/1998</t>
  </si>
  <si>
    <t>B16DCDT190</t>
  </si>
  <si>
    <t>12/06/1998</t>
  </si>
  <si>
    <t>B16DCDT043</t>
  </si>
  <si>
    <t>Phạm Trung</t>
  </si>
  <si>
    <t>25/02/1998</t>
  </si>
  <si>
    <t>D16CQDT03-B</t>
  </si>
  <si>
    <t>B16DCDT071</t>
  </si>
  <si>
    <t>19/09/1998</t>
  </si>
  <si>
    <t>B16DCDT143</t>
  </si>
  <si>
    <t>Nguyễn Tiến</t>
  </si>
  <si>
    <t>10/06/1998</t>
  </si>
  <si>
    <t>B16DCDT147</t>
  </si>
  <si>
    <t>Nam</t>
  </si>
  <si>
    <t>15/10/1998</t>
  </si>
  <si>
    <t>B16DCDT183</t>
  </si>
  <si>
    <t>Nguyễn Hải</t>
  </si>
  <si>
    <t>01/11/1998</t>
  </si>
  <si>
    <t>B16DCDT199</t>
  </si>
  <si>
    <t>Nguyễn Bá Anh</t>
  </si>
  <si>
    <t>10/10/1998</t>
  </si>
  <si>
    <t>B16DCDT203</t>
  </si>
  <si>
    <t>Nguyễn Thế</t>
  </si>
  <si>
    <t>Toàn</t>
  </si>
  <si>
    <t>09/09/1998</t>
  </si>
  <si>
    <t>B16DCDT227</t>
  </si>
  <si>
    <t>Nguyễn Tuấn</t>
  </si>
  <si>
    <t>Tuyền</t>
  </si>
  <si>
    <t>15/10/1997</t>
  </si>
  <si>
    <t>B16DCDT016</t>
  </si>
  <si>
    <t>Nguyễn Xuân</t>
  </si>
  <si>
    <t>Chinh</t>
  </si>
  <si>
    <t>08/01/1998</t>
  </si>
  <si>
    <t>D16CQDT04-B</t>
  </si>
  <si>
    <t>B16DCDT120</t>
  </si>
  <si>
    <t>Kháng</t>
  </si>
  <si>
    <t>02/09/1998</t>
  </si>
  <si>
    <t>B16DCCN065</t>
  </si>
  <si>
    <t>03/12/1998</t>
  </si>
  <si>
    <t>D16CQCN01-B</t>
  </si>
  <si>
    <t>B16DCCN026</t>
  </si>
  <si>
    <t>Bằng</t>
  </si>
  <si>
    <t>09/03/1998</t>
  </si>
  <si>
    <t>D16CQCN02-B</t>
  </si>
  <si>
    <t>B16DCCN130</t>
  </si>
  <si>
    <t>Hạnh</t>
  </si>
  <si>
    <t>14/11/1997</t>
  </si>
  <si>
    <t>B16DCCN178</t>
  </si>
  <si>
    <t>Nguyễn Quang</t>
  </si>
  <si>
    <t>21/07/1998</t>
  </si>
  <si>
    <t>B16DCCN386</t>
  </si>
  <si>
    <t>Lưu Văn</t>
  </si>
  <si>
    <t>Tuấn</t>
  </si>
  <si>
    <t>13/01/1998</t>
  </si>
  <si>
    <t>B16DCCN402</t>
  </si>
  <si>
    <t>25/01/1998</t>
  </si>
  <si>
    <t>205-A3</t>
  </si>
  <si>
    <t>B16DCCN115</t>
  </si>
  <si>
    <t>Phạm Đức</t>
  </si>
  <si>
    <t>Giang</t>
  </si>
  <si>
    <t>05/03/1998</t>
  </si>
  <si>
    <t>D16CQCN03-B</t>
  </si>
  <si>
    <t>B16DCCN155</t>
  </si>
  <si>
    <t>Hà Duy</t>
  </si>
  <si>
    <t>24/02/1998</t>
  </si>
  <si>
    <t>B16DCCN347</t>
  </si>
  <si>
    <t>Quách Quang</t>
  </si>
  <si>
    <t>Thuận</t>
  </si>
  <si>
    <t>23/06/1996</t>
  </si>
  <si>
    <t>B16DCCN060</t>
  </si>
  <si>
    <t>Hoàng Thành</t>
  </si>
  <si>
    <t>21/07/1997</t>
  </si>
  <si>
    <t>D16CQCN04-B</t>
  </si>
  <si>
    <t>B16DCCN132</t>
  </si>
  <si>
    <t>Vũ Đức</t>
  </si>
  <si>
    <t>Hậu</t>
  </si>
  <si>
    <t>09/11/1998</t>
  </si>
  <si>
    <t>B16DCCN156</t>
  </si>
  <si>
    <t>Nguyễn Nhật</t>
  </si>
  <si>
    <t>12/04/1998</t>
  </si>
  <si>
    <t>B16DCCN077</t>
  </si>
  <si>
    <t>Bùi Văn</t>
  </si>
  <si>
    <t>Du</t>
  </si>
  <si>
    <t>11/02/1998</t>
  </si>
  <si>
    <t>D16CQCN05-B</t>
  </si>
  <si>
    <t>B16DCCN293</t>
  </si>
  <si>
    <t>Quyến</t>
  </si>
  <si>
    <t>17/07/1997</t>
  </si>
  <si>
    <t>B16DCCN502</t>
  </si>
  <si>
    <t>Somphou</t>
  </si>
  <si>
    <t>DOUANGPASEUTH</t>
  </si>
  <si>
    <t>17/06/1995</t>
  </si>
  <si>
    <t>D16CQCN08-B</t>
  </si>
  <si>
    <t>B16DCCN506</t>
  </si>
  <si>
    <t>Khamphien</t>
  </si>
  <si>
    <t>OUDOMSIN</t>
  </si>
  <si>
    <t>09/12/1995</t>
  </si>
  <si>
    <t>B16DCCN505</t>
  </si>
  <si>
    <t>Khampasith</t>
  </si>
  <si>
    <t>VANNISAY</t>
  </si>
  <si>
    <t>28/11/1997</t>
  </si>
  <si>
    <t>B16DCCN542</t>
  </si>
  <si>
    <t>Anusit</t>
  </si>
  <si>
    <t>Malavong</t>
  </si>
  <si>
    <t>D16CDCN08-B</t>
  </si>
  <si>
    <t>B16DCCN287</t>
  </si>
  <si>
    <t>19/11/1997</t>
  </si>
  <si>
    <t>D16CQCN07-B</t>
  </si>
  <si>
    <t>B16DCCN190</t>
  </si>
  <si>
    <t>Đỗ Duy</t>
  </si>
  <si>
    <t>Khánh</t>
  </si>
  <si>
    <t>D16CQCN06-B</t>
  </si>
  <si>
    <t>B16DCCN318</t>
  </si>
  <si>
    <t>Nguyễn Cảnh</t>
  </si>
  <si>
    <t>14/05/1998</t>
  </si>
  <si>
    <t>B16DCCN342</t>
  </si>
  <si>
    <t>Vũ Văn</t>
  </si>
  <si>
    <t>Thịnh</t>
  </si>
  <si>
    <t>B16DCCN390</t>
  </si>
  <si>
    <t>Trần Cao</t>
  </si>
  <si>
    <t>Tuệ</t>
  </si>
  <si>
    <t>18/07/1998</t>
  </si>
  <si>
    <t>B16DCAT005</t>
  </si>
  <si>
    <t>Nguyễn Việt</t>
  </si>
  <si>
    <t>23/10/1998</t>
  </si>
  <si>
    <t>D16CQAT01-B</t>
  </si>
  <si>
    <t>B16DCAT013</t>
  </si>
  <si>
    <t>Ngọ Quang</t>
  </si>
  <si>
    <t>Bảo</t>
  </si>
  <si>
    <t>16/04/1998</t>
  </si>
  <si>
    <t>B16DCAT017</t>
  </si>
  <si>
    <t>Ngô Thành</t>
  </si>
  <si>
    <t>Công</t>
  </si>
  <si>
    <t>13/03/1998</t>
  </si>
  <si>
    <t>B16DCAT025</t>
  </si>
  <si>
    <t>Trần Xuân</t>
  </si>
  <si>
    <t>Dân</t>
  </si>
  <si>
    <t>12/07/1993</t>
  </si>
  <si>
    <t>B16DCAT037</t>
  </si>
  <si>
    <t>Trần Văn</t>
  </si>
  <si>
    <t>18/06/1998</t>
  </si>
  <si>
    <t>B16DCAT073</t>
  </si>
  <si>
    <t>Đinh Trọng</t>
  </si>
  <si>
    <t>24/03/1998</t>
  </si>
  <si>
    <t>B16DCAT105</t>
  </si>
  <si>
    <t>Nguyễn Công</t>
  </si>
  <si>
    <t>11/09/1998</t>
  </si>
  <si>
    <t>B16DCAT177</t>
  </si>
  <si>
    <t>Phạm Tuấn</t>
  </si>
  <si>
    <t>Việt</t>
  </si>
  <si>
    <t>B16DCAT022</t>
  </si>
  <si>
    <t>Phạm Hữu</t>
  </si>
  <si>
    <t>13/11/1998</t>
  </si>
  <si>
    <t>D16CQAT02-B</t>
  </si>
  <si>
    <t>B16DCAT046</t>
  </si>
  <si>
    <t>Chu Minh</t>
  </si>
  <si>
    <t>B16DCAT054</t>
  </si>
  <si>
    <t>04/10/1998</t>
  </si>
  <si>
    <t>B16DCAT078</t>
  </si>
  <si>
    <t>Khương Xuân</t>
  </si>
  <si>
    <t>B16DCAT090</t>
  </si>
  <si>
    <t>Trần Tuấn</t>
  </si>
  <si>
    <t>22/05/1998</t>
  </si>
  <si>
    <t>B16DCAT094</t>
  </si>
  <si>
    <t>Lộc</t>
  </si>
  <si>
    <t>14/10/1998</t>
  </si>
  <si>
    <t>B16DCAT122</t>
  </si>
  <si>
    <t>Đặng Anh</t>
  </si>
  <si>
    <t>14/11/1998</t>
  </si>
  <si>
    <t>B16DCAT126</t>
  </si>
  <si>
    <t>Nguyễn Kim</t>
  </si>
  <si>
    <t>Quân</t>
  </si>
  <si>
    <t>17/10/1998</t>
  </si>
  <si>
    <t>B16DCAT134</t>
  </si>
  <si>
    <t>Đỗ Nhân</t>
  </si>
  <si>
    <t>Quyền</t>
  </si>
  <si>
    <t>09/02/1998</t>
  </si>
  <si>
    <t>B16DCAT166</t>
  </si>
  <si>
    <t>Lê Anh</t>
  </si>
  <si>
    <t>B16DCAT059</t>
  </si>
  <si>
    <t>Hòa</t>
  </si>
  <si>
    <t>03/01/1997</t>
  </si>
  <si>
    <t>D16CQAT03-B</t>
  </si>
  <si>
    <t>B16DCAT151</t>
  </si>
  <si>
    <t>Nguyễn Thanh</t>
  </si>
  <si>
    <t>Thiện</t>
  </si>
  <si>
    <t>07/12/1998</t>
  </si>
  <si>
    <t>B16DCAT052</t>
  </si>
  <si>
    <t>Nguyễn Vũ</t>
  </si>
  <si>
    <t>Hiển</t>
  </si>
  <si>
    <t>06/01/1998</t>
  </si>
  <si>
    <t>D16CQAT04-B</t>
  </si>
  <si>
    <t>B16DCAT112</t>
  </si>
  <si>
    <t>29/12/1998</t>
  </si>
  <si>
    <t>B16DCCN531</t>
  </si>
  <si>
    <t>Trần Quang Tiến</t>
  </si>
  <si>
    <t>09/10/1998</t>
  </si>
  <si>
    <t>D16CQCN09-B</t>
  </si>
  <si>
    <t>B16DCCN534</t>
  </si>
  <si>
    <t>23/07/1998</t>
  </si>
  <si>
    <t>B16DCCN525</t>
  </si>
  <si>
    <t>12/01/1998</t>
  </si>
  <si>
    <t>B16DCCN517</t>
  </si>
  <si>
    <t>Đặng Đình</t>
  </si>
  <si>
    <t>01/01/1998</t>
  </si>
  <si>
    <t>B16DCCN510</t>
  </si>
  <si>
    <t>Nguyễn Phương</t>
  </si>
  <si>
    <t>01/04/1998</t>
  </si>
  <si>
    <t>B16DCCN511</t>
  </si>
  <si>
    <t>Bùi Tấn</t>
  </si>
  <si>
    <t>10/11/1998</t>
  </si>
  <si>
    <t>B16DCCN527</t>
  </si>
  <si>
    <t>Lê Huy</t>
  </si>
  <si>
    <t>04/08/1998</t>
  </si>
  <si>
    <t>B16DCCN522</t>
  </si>
  <si>
    <t>Trần Tiến</t>
  </si>
  <si>
    <t>13/12/1997</t>
  </si>
  <si>
    <t>309-A3</t>
  </si>
  <si>
    <t>Nguyên lý cơ bản của chủ nghĩa Mác Le 1</t>
  </si>
  <si>
    <t>B16DCVT319</t>
  </si>
  <si>
    <t>Mạnh Quang</t>
  </si>
  <si>
    <t>Trung</t>
  </si>
  <si>
    <t>B16DCVT159</t>
  </si>
  <si>
    <t>B16DCVT093</t>
  </si>
  <si>
    <t>Lại Văn</t>
  </si>
  <si>
    <t>Duyên</t>
  </si>
  <si>
    <t>Ngày thi: 22/03/2017</t>
  </si>
  <si>
    <t>B16DCVT182</t>
  </si>
  <si>
    <t>Lê Ngọc</t>
  </si>
  <si>
    <t>29/11/1998</t>
  </si>
  <si>
    <t>B16DCVT246</t>
  </si>
  <si>
    <t>Phương</t>
  </si>
  <si>
    <t>26/11/1998</t>
  </si>
  <si>
    <t>B16DCVT294</t>
  </si>
  <si>
    <t>Chu Thị</t>
  </si>
  <si>
    <t>Thơm</t>
  </si>
  <si>
    <t>18/10/1998</t>
  </si>
  <si>
    <t>B16DCDT009</t>
  </si>
  <si>
    <t>B16DCDT117</t>
  </si>
  <si>
    <t>Lương Duy</t>
  </si>
  <si>
    <t>Huynh</t>
  </si>
  <si>
    <t>28/01/1998</t>
  </si>
  <si>
    <t>B16DCDT141</t>
  </si>
  <si>
    <t>28/06/1997</t>
  </si>
  <si>
    <t>B16DCDT229</t>
  </si>
  <si>
    <t>Tuyển</t>
  </si>
  <si>
    <t>21/11/1997</t>
  </si>
  <si>
    <t>B16DCDT046</t>
  </si>
  <si>
    <t>Hoàng Văn</t>
  </si>
  <si>
    <t>27/07/1998</t>
  </si>
  <si>
    <t>B16DCDT094</t>
  </si>
  <si>
    <t>B16DCDT118</t>
  </si>
  <si>
    <t>Trịnh Thế</t>
  </si>
  <si>
    <t>B16DCDT158</t>
  </si>
  <si>
    <t>Nguyễn Sỹ</t>
  </si>
  <si>
    <t>Nhu</t>
  </si>
  <si>
    <t>B16DCDT206</t>
  </si>
  <si>
    <t>Trần Thanh</t>
  </si>
  <si>
    <t>27/04/1998</t>
  </si>
  <si>
    <t>B16DCCN019</t>
  </si>
  <si>
    <t>Ánh</t>
  </si>
  <si>
    <t>16/07/1998</t>
  </si>
  <si>
    <t>B16DCCN091</t>
  </si>
  <si>
    <t>Giáp Mạnh</t>
  </si>
  <si>
    <t>10/12/1998</t>
  </si>
  <si>
    <t>B16DCCN211</t>
  </si>
  <si>
    <t>Linh</t>
  </si>
  <si>
    <t>26/04/1998</t>
  </si>
  <si>
    <t>B16DCCN235</t>
  </si>
  <si>
    <t>Đỗ Hữu Hoàng</t>
  </si>
  <si>
    <t>06/10/1998</t>
  </si>
  <si>
    <t>B16DCCN243</t>
  </si>
  <si>
    <t>Quách Hải</t>
  </si>
  <si>
    <t>19/12/1994</t>
  </si>
  <si>
    <t>B16DCCN331</t>
  </si>
  <si>
    <t>Phan Quang</t>
  </si>
  <si>
    <t>17/02/1998</t>
  </si>
  <si>
    <t>B16DCCN371</t>
  </si>
  <si>
    <t>31/07/1998</t>
  </si>
  <si>
    <t>B16DCCN379</t>
  </si>
  <si>
    <t>Thái Phúc</t>
  </si>
  <si>
    <t>Tú</t>
  </si>
  <si>
    <t>01/03/1998</t>
  </si>
  <si>
    <t>B16DCCN004</t>
  </si>
  <si>
    <t>Nhữ Đình</t>
  </si>
  <si>
    <t>An</t>
  </si>
  <si>
    <t>03/05/1998</t>
  </si>
  <si>
    <t>B16DCDT019</t>
  </si>
  <si>
    <t>27/11/1998</t>
  </si>
  <si>
    <t>B16DCDT023</t>
  </si>
  <si>
    <t>Chu Văn</t>
  </si>
  <si>
    <t>25/06/1998</t>
  </si>
  <si>
    <t>B16DCDT031</t>
  </si>
  <si>
    <t>28/08/1998</t>
  </si>
  <si>
    <t>B16DCDT051</t>
  </si>
  <si>
    <t>Vũ Bình</t>
  </si>
  <si>
    <t>Dương</t>
  </si>
  <si>
    <t>B16DCDT055</t>
  </si>
  <si>
    <t>Lâm Quang</t>
  </si>
  <si>
    <t>Hà</t>
  </si>
  <si>
    <t>04/09/1998</t>
  </si>
  <si>
    <t>B16DCDT059</t>
  </si>
  <si>
    <t>Hằng</t>
  </si>
  <si>
    <t>13/09/1998</t>
  </si>
  <si>
    <t>B16DCDT091</t>
  </si>
  <si>
    <t>Ngô Khắc</t>
  </si>
  <si>
    <t>21/03/1998</t>
  </si>
  <si>
    <t>B16DCDT123</t>
  </si>
  <si>
    <t>Lê Trần</t>
  </si>
  <si>
    <t>Khoa</t>
  </si>
  <si>
    <t>11/03/1998</t>
  </si>
  <si>
    <t>B16DCDT044</t>
  </si>
  <si>
    <t>Viên Đình Huỳnh</t>
  </si>
  <si>
    <t>28/07/1997</t>
  </si>
  <si>
    <t>B16DCDT052</t>
  </si>
  <si>
    <t>Cao Văn</t>
  </si>
  <si>
    <t>11/06/1998</t>
  </si>
  <si>
    <t>B16DCDT068</t>
  </si>
  <si>
    <t>30/07/1998</t>
  </si>
  <si>
    <t>B16DCDT235</t>
  </si>
  <si>
    <t>Ngô Minh</t>
  </si>
  <si>
    <t>Vũ</t>
  </si>
  <si>
    <t>17/09/1998</t>
  </si>
  <si>
    <t>B16DCDT140</t>
  </si>
  <si>
    <t>Nguyễn Khắc</t>
  </si>
  <si>
    <t>Mẫn</t>
  </si>
  <si>
    <t>08/11/1998</t>
  </si>
  <si>
    <t>B16DCDT188</t>
  </si>
  <si>
    <t>Lê Quang</t>
  </si>
  <si>
    <t>Tân</t>
  </si>
  <si>
    <t>21/01/1998</t>
  </si>
  <si>
    <t>B16DCCN202</t>
  </si>
  <si>
    <t>Hà Tùng</t>
  </si>
  <si>
    <t>21/09/1998</t>
  </si>
  <si>
    <t>B16DCCN338</t>
  </si>
  <si>
    <t>Lê Đức</t>
  </si>
  <si>
    <t>16/11/1998</t>
  </si>
  <si>
    <t>B16DCCN208</t>
  </si>
  <si>
    <t>Bùi Phương</t>
  </si>
  <si>
    <t>Liên</t>
  </si>
  <si>
    <t>29/07/1998</t>
  </si>
  <si>
    <t>B16DCCN086</t>
  </si>
  <si>
    <t>Phạm Tiến</t>
  </si>
  <si>
    <t>14/09/1998</t>
  </si>
  <si>
    <t>B16DCCN102</t>
  </si>
  <si>
    <t>Đỗ Tiến</t>
  </si>
  <si>
    <t>04/03/1998</t>
  </si>
  <si>
    <t>B16DCAT137</t>
  </si>
  <si>
    <t>Sinh</t>
  </si>
  <si>
    <t>18/10/1996</t>
  </si>
  <si>
    <t>B16DCAT074</t>
  </si>
  <si>
    <t>08/09/1998</t>
  </si>
  <si>
    <t>B16DCAT143</t>
  </si>
  <si>
    <t>Đỗ Xuân</t>
  </si>
  <si>
    <t>05/01/1998</t>
  </si>
  <si>
    <t>B16DCAT167</t>
  </si>
  <si>
    <t>Ngô Văn</t>
  </si>
  <si>
    <t>03/09/1998</t>
  </si>
  <si>
    <t>B16DCQT021</t>
  </si>
  <si>
    <t>Vũ Thành</t>
  </si>
  <si>
    <t>12/02/1997</t>
  </si>
  <si>
    <t>D16CQQT01-B</t>
  </si>
  <si>
    <t>B16DCQT025</t>
  </si>
  <si>
    <t>Diệu</t>
  </si>
  <si>
    <t>08/05/1997</t>
  </si>
  <si>
    <t>B16DCQT033</t>
  </si>
  <si>
    <t>Lê Tùng</t>
  </si>
  <si>
    <t>15/06/1998</t>
  </si>
  <si>
    <t>B16DCQT093</t>
  </si>
  <si>
    <t>Đoàn Đức</t>
  </si>
  <si>
    <t>09/08/1997</t>
  </si>
  <si>
    <t>B16DCQT105</t>
  </si>
  <si>
    <t>Nguyễn Thị Ánh</t>
  </si>
  <si>
    <t>Nguyệt</t>
  </si>
  <si>
    <t>B16DCQT129</t>
  </si>
  <si>
    <t>Trần Phương</t>
  </si>
  <si>
    <t>06/07/1998</t>
  </si>
  <si>
    <t>B16DCQT153</t>
  </si>
  <si>
    <t>B16DCQT098</t>
  </si>
  <si>
    <t>Vũ Hoàng</t>
  </si>
  <si>
    <t>D16CQQT02-B</t>
  </si>
  <si>
    <t>B16DCQT011</t>
  </si>
  <si>
    <t>Trần Quốc</t>
  </si>
  <si>
    <t>D16CQQT03-B</t>
  </si>
  <si>
    <t>B16DCQT035</t>
  </si>
  <si>
    <t>Đỗ Mĩ</t>
  </si>
  <si>
    <t>B16DCQT063</t>
  </si>
  <si>
    <t>Nguyễn Huy</t>
  </si>
  <si>
    <t>31/08/1998</t>
  </si>
  <si>
    <t>B16DCQT075</t>
  </si>
  <si>
    <t>06/11/1998</t>
  </si>
  <si>
    <t>B16DCQT103</t>
  </si>
  <si>
    <t>Mạch Thị Bích</t>
  </si>
  <si>
    <t>18/11/1998</t>
  </si>
  <si>
    <t>B16DCQT151</t>
  </si>
  <si>
    <t>B16DCQT020</t>
  </si>
  <si>
    <t>Chương</t>
  </si>
  <si>
    <t>D16CQQT04-B</t>
  </si>
  <si>
    <t>B16DCQT032</t>
  </si>
  <si>
    <t>Lưu Hoàng</t>
  </si>
  <si>
    <t>15/08/1998</t>
  </si>
  <si>
    <t>B16DCQT100</t>
  </si>
  <si>
    <t>Lê Thị Bích</t>
  </si>
  <si>
    <t>19/07/1998</t>
  </si>
  <si>
    <t>B16DCQT108</t>
  </si>
  <si>
    <t>Nguyễn Kiều</t>
  </si>
  <si>
    <t>Oanh</t>
  </si>
  <si>
    <t>B16DCQT160</t>
  </si>
  <si>
    <t>Trần Thị Thanh</t>
  </si>
  <si>
    <t>Vân</t>
  </si>
  <si>
    <t>B16DCKT057</t>
  </si>
  <si>
    <t>D16CQKT01-B</t>
  </si>
  <si>
    <t>B16DCKT145</t>
  </si>
  <si>
    <t>Trần Thuỳ</t>
  </si>
  <si>
    <t>Trang</t>
  </si>
  <si>
    <t>29/06/1998</t>
  </si>
  <si>
    <t>B16DCKT064</t>
  </si>
  <si>
    <t>03/02/1998</t>
  </si>
  <si>
    <t>D16CQKT04-B</t>
  </si>
  <si>
    <t>B16DCKT140</t>
  </si>
  <si>
    <t>Nguyễn Thị Huyền</t>
  </si>
  <si>
    <t>18/09/1998</t>
  </si>
  <si>
    <t>B16DCTT016</t>
  </si>
  <si>
    <t>19/06/1998</t>
  </si>
  <si>
    <t>D16CQTT01-B</t>
  </si>
  <si>
    <t>B16DCTT034</t>
  </si>
  <si>
    <t>Vũ Duy</t>
  </si>
  <si>
    <t>Kiên</t>
  </si>
  <si>
    <t>16/09/1998</t>
  </si>
  <si>
    <t>B16DCTT036</t>
  </si>
  <si>
    <t>Trần Hải</t>
  </si>
  <si>
    <t>08/02/1998</t>
  </si>
  <si>
    <t>B16DCTT057</t>
  </si>
  <si>
    <t>Đỗ Anh</t>
  </si>
  <si>
    <t>Thư</t>
  </si>
  <si>
    <t>18/08/1998</t>
  </si>
  <si>
    <t>B16DCMR023</t>
  </si>
  <si>
    <t>Bùi Hoàng</t>
  </si>
  <si>
    <t>07/07/1998</t>
  </si>
  <si>
    <t>D16CQMR01-B</t>
  </si>
  <si>
    <t>B16DCMR035</t>
  </si>
  <si>
    <t>Nguyễn Thúy</t>
  </si>
  <si>
    <t>Hiền</t>
  </si>
  <si>
    <t>24/10/1998</t>
  </si>
  <si>
    <t>B16DCMR045</t>
  </si>
  <si>
    <t>Nguyễn Thu</t>
  </si>
  <si>
    <t>Hường</t>
  </si>
  <si>
    <t>23/03/1998</t>
  </si>
  <si>
    <t>B16DCMR069</t>
  </si>
  <si>
    <t>Hoàng Thanh</t>
  </si>
  <si>
    <t>Mai</t>
  </si>
  <si>
    <t>B16DCMR073</t>
  </si>
  <si>
    <t>11/12/1998</t>
  </si>
  <si>
    <t>B16DCMR089</t>
  </si>
  <si>
    <t>B16DCMR109</t>
  </si>
  <si>
    <t>Phương Văn</t>
  </si>
  <si>
    <t>Trường</t>
  </si>
  <si>
    <t>02/10/1998</t>
  </si>
  <si>
    <t>B16DCMR111</t>
  </si>
  <si>
    <t>Hồ Anh</t>
  </si>
  <si>
    <t>17/12/1995</t>
  </si>
  <si>
    <t>B16DCVT001</t>
  </si>
  <si>
    <t>Doãn Minh</t>
  </si>
  <si>
    <t>14/12/1998</t>
  </si>
  <si>
    <t>B16DCVT025</t>
  </si>
  <si>
    <t>Phí Thanh</t>
  </si>
  <si>
    <t>Bắc</t>
  </si>
  <si>
    <t>03/01/1998</t>
  </si>
  <si>
    <t>B16DCVT137</t>
  </si>
  <si>
    <t>Ngô Chí</t>
  </si>
  <si>
    <t>B16DCVT035</t>
  </si>
  <si>
    <t>Phạm Huy</t>
  </si>
  <si>
    <t>Cương</t>
  </si>
  <si>
    <t>B16DCVT076</t>
  </si>
  <si>
    <t>Đặng Tiến</t>
  </si>
  <si>
    <t>20/05/1998</t>
  </si>
  <si>
    <t>B16DCPT041</t>
  </si>
  <si>
    <t>Lê Thị</t>
  </si>
  <si>
    <t>23/06/1998</t>
  </si>
  <si>
    <t>D16CQPT01-B</t>
  </si>
  <si>
    <t>B16DCPT121</t>
  </si>
  <si>
    <t>22/06/1998</t>
  </si>
  <si>
    <t>B16DCPT098</t>
  </si>
  <si>
    <t>02/02/1997</t>
  </si>
  <si>
    <t>D16CQPT02-B</t>
  </si>
  <si>
    <t>B16DCPT110</t>
  </si>
  <si>
    <t>Tạ Hồng</t>
  </si>
  <si>
    <t>14/08/1998</t>
  </si>
  <si>
    <t>B16DCPT134</t>
  </si>
  <si>
    <t>Thái</t>
  </si>
  <si>
    <t>B16DCPT138</t>
  </si>
  <si>
    <t>Thanh</t>
  </si>
  <si>
    <t>14/03/1998</t>
  </si>
  <si>
    <t>B16DCPT059</t>
  </si>
  <si>
    <t>Đặng Huy</t>
  </si>
  <si>
    <t>10/08/1998</t>
  </si>
  <si>
    <t>D16CQPT03-B</t>
  </si>
  <si>
    <t>B16DCPT233</t>
  </si>
  <si>
    <t>Nguyễn Đức</t>
  </si>
  <si>
    <t>D16CQPT05-B</t>
  </si>
  <si>
    <t>B16DCPT230</t>
  </si>
  <si>
    <t>Dung</t>
  </si>
  <si>
    <t>B16DCPT205</t>
  </si>
  <si>
    <t>Võ Thùy</t>
  </si>
  <si>
    <t>25/09/1998</t>
  </si>
  <si>
    <t>B16DCPT226</t>
  </si>
  <si>
    <t>Toán cao cấp</t>
  </si>
  <si>
    <t>Ngày thi: 23/03/2017</t>
  </si>
  <si>
    <t>Ngày thi: 24/03/2017</t>
  </si>
  <si>
    <t>B16DCDT011</t>
  </si>
  <si>
    <t>Biên</t>
  </si>
  <si>
    <t>23/11/1998</t>
  </si>
  <si>
    <t>B16DCDT095</t>
  </si>
  <si>
    <t>B16DCDT107</t>
  </si>
  <si>
    <t>11/01/1998</t>
  </si>
  <si>
    <t>B16DCDT127</t>
  </si>
  <si>
    <t>Đỗ Ngọc</t>
  </si>
  <si>
    <t>13/10/1997</t>
  </si>
  <si>
    <t>B16DCDT139</t>
  </si>
  <si>
    <t>Nguyễn Danh</t>
  </si>
  <si>
    <t>Lực</t>
  </si>
  <si>
    <t>27/12/1998</t>
  </si>
  <si>
    <t>B16DCDT187</t>
  </si>
  <si>
    <t>Tài</t>
  </si>
  <si>
    <t>10/06/1995</t>
  </si>
  <si>
    <t>B16DCDT024</t>
  </si>
  <si>
    <t>Nguyễn Ngọc</t>
  </si>
  <si>
    <t>02/07/1998</t>
  </si>
  <si>
    <t>B16DCDT048</t>
  </si>
  <si>
    <t>Nguyễn Trung</t>
  </si>
  <si>
    <t>14/06/1998</t>
  </si>
  <si>
    <t>B16DCDT056</t>
  </si>
  <si>
    <t>B16DCDT080</t>
  </si>
  <si>
    <t>Hoa</t>
  </si>
  <si>
    <t>04/02/1998</t>
  </si>
  <si>
    <t>B16DCDT144</t>
  </si>
  <si>
    <t>06/06/1998</t>
  </si>
  <si>
    <t>B16DCDT172</t>
  </si>
  <si>
    <t>14/07/1998</t>
  </si>
  <si>
    <t>B16DCDT180</t>
  </si>
  <si>
    <t>26/01/1998</t>
  </si>
  <si>
    <t>B16DCDT184</t>
  </si>
  <si>
    <t>Nguyễn Hồng</t>
  </si>
  <si>
    <t>B16DCDT220</t>
  </si>
  <si>
    <t>Trần Hữu</t>
  </si>
  <si>
    <t>B16DCCN027</t>
  </si>
  <si>
    <t>Trần Chí</t>
  </si>
  <si>
    <t>B16DCCN051</t>
  </si>
  <si>
    <t>Bùi Xuân</t>
  </si>
  <si>
    <t>25/12/1998</t>
  </si>
  <si>
    <t>B16DCCN163</t>
  </si>
  <si>
    <t>Hoàng Đỗ Việt</t>
  </si>
  <si>
    <t>30/01/1998</t>
  </si>
  <si>
    <t>B16DCCN355</t>
  </si>
  <si>
    <t>Tiệp</t>
  </si>
  <si>
    <t>B16DCCN363</t>
  </si>
  <si>
    <t>Trí</t>
  </si>
  <si>
    <t>30/06/1998</t>
  </si>
  <si>
    <t>B16DCCN045</t>
  </si>
  <si>
    <t>24/11/1998</t>
  </si>
  <si>
    <t>207-A3</t>
  </si>
  <si>
    <t>B16DCCN504</t>
  </si>
  <si>
    <t>Vilasinh</t>
  </si>
  <si>
    <t>PHANAKHONE</t>
  </si>
  <si>
    <t>28/12/1997</t>
  </si>
  <si>
    <t>B16DCCN501</t>
  </si>
  <si>
    <t>Daophone</t>
  </si>
  <si>
    <t>SEANGNGAM</t>
  </si>
  <si>
    <t>09/12/1996</t>
  </si>
  <si>
    <t>B16DCCN503</t>
  </si>
  <si>
    <t>Linda</t>
  </si>
  <si>
    <t>SIPASEUTH</t>
  </si>
  <si>
    <t>B16DCCN500</t>
  </si>
  <si>
    <t>Sompadthana</t>
  </si>
  <si>
    <t>SONEVIXIANH</t>
  </si>
  <si>
    <t>21/05/1996</t>
  </si>
  <si>
    <t>B16DCCN328</t>
  </si>
  <si>
    <t>25/11/1998</t>
  </si>
  <si>
    <t>B16DCCN199</t>
  </si>
  <si>
    <t>Trần Minh Chính</t>
  </si>
  <si>
    <t>B16DCCN521</t>
  </si>
  <si>
    <t>Phạm Gia Tuấn</t>
  </si>
  <si>
    <t>15/04/1998</t>
  </si>
  <si>
    <t>B16DCCN536</t>
  </si>
  <si>
    <t>Triệu Quang</t>
  </si>
  <si>
    <t>B16DCCN516</t>
  </si>
  <si>
    <t>Đào Phúc</t>
  </si>
  <si>
    <t>B16DCCN538</t>
  </si>
  <si>
    <t>Lê Trung</t>
  </si>
  <si>
    <t>Nghĩa</t>
  </si>
  <si>
    <t>B16DCCN520</t>
  </si>
  <si>
    <t>Đỗ Thị</t>
  </si>
  <si>
    <t>Phượng</t>
  </si>
  <si>
    <t>B16DCCN507</t>
  </si>
  <si>
    <t>Tống Nguyên</t>
  </si>
  <si>
    <t>B16DCCN523</t>
  </si>
  <si>
    <t>Nguyễn Thành</t>
  </si>
  <si>
    <t>Thái</t>
  </si>
  <si>
    <t>21/11/1998</t>
  </si>
  <si>
    <t>B16DCVT046</t>
  </si>
  <si>
    <t>Lê Hải</t>
  </si>
  <si>
    <t>Đăng</t>
  </si>
  <si>
    <t>01/05/1998</t>
  </si>
  <si>
    <t>B16DCVT070</t>
  </si>
  <si>
    <t>20/10/1997</t>
  </si>
  <si>
    <t>B16DCVT174</t>
  </si>
  <si>
    <t>Khôi</t>
  </si>
  <si>
    <t>13/06/1998</t>
  </si>
  <si>
    <t>B16DCVT198</t>
  </si>
  <si>
    <t>Đinh Đại</t>
  </si>
  <si>
    <t>Lượng</t>
  </si>
  <si>
    <t>306-A3</t>
  </si>
  <si>
    <t>B16DCDT121</t>
  </si>
  <si>
    <t>Đỗ Văn</t>
  </si>
  <si>
    <t>04/05/1998</t>
  </si>
  <si>
    <t>B16DCDT030</t>
  </si>
  <si>
    <t>Tô Văn</t>
  </si>
  <si>
    <t>B16DCDT162</t>
  </si>
  <si>
    <t>Phú</t>
  </si>
  <si>
    <t>B16DCDT166</t>
  </si>
  <si>
    <t>Phúc</t>
  </si>
  <si>
    <t>B16DCDT198</t>
  </si>
  <si>
    <t>Đặng Thế</t>
  </si>
  <si>
    <t>Thuyên</t>
  </si>
  <si>
    <t>04/06/1998</t>
  </si>
  <si>
    <t>B16DCDT234</t>
  </si>
  <si>
    <t>Lê Đăng</t>
  </si>
  <si>
    <t>24/09/1997</t>
  </si>
  <si>
    <t>B16DCCN121</t>
  </si>
  <si>
    <t>Chu Xuân</t>
  </si>
  <si>
    <t>05/12/1998</t>
  </si>
  <si>
    <t>B16DCCN042</t>
  </si>
  <si>
    <t>Dương Quốc</t>
  </si>
  <si>
    <t>12/10/1998</t>
  </si>
  <si>
    <t>B16DCCN298</t>
  </si>
  <si>
    <t>Hàn Hồng</t>
  </si>
  <si>
    <t>23/09/1998</t>
  </si>
  <si>
    <t>B16DCVT321</t>
  </si>
  <si>
    <t>Ngô Quang</t>
  </si>
  <si>
    <t>B16DCVT234</t>
  </si>
  <si>
    <t>Ninh</t>
  </si>
  <si>
    <t>23/04/1998</t>
  </si>
  <si>
    <t>B16DCVT306</t>
  </si>
  <si>
    <t>18/12/1998</t>
  </si>
  <si>
    <t>B16DCVT338</t>
  </si>
  <si>
    <t>Bùi Duy</t>
  </si>
  <si>
    <t>B16DCVT060</t>
  </si>
  <si>
    <t>Chu Trần</t>
  </si>
  <si>
    <t>Định</t>
  </si>
  <si>
    <t>B16DCVT084</t>
  </si>
  <si>
    <t>Tạ Quang</t>
  </si>
  <si>
    <t>15/11/1998</t>
  </si>
  <si>
    <t>B16DCVT124</t>
  </si>
  <si>
    <t>Vũ Trung</t>
  </si>
  <si>
    <t>B16DCVT308</t>
  </si>
  <si>
    <t>B16DCVT013</t>
  </si>
  <si>
    <t>B16DCVT293</t>
  </si>
  <si>
    <t>Đoàn Đình</t>
  </si>
  <si>
    <t>Thoại</t>
  </si>
  <si>
    <t>10/09/1998</t>
  </si>
  <si>
    <t>B16DCVT015</t>
  </si>
  <si>
    <t>Phạm Hữu Việt</t>
  </si>
  <si>
    <t>B16DCVT047</t>
  </si>
  <si>
    <t>Lưu Hiểu</t>
  </si>
  <si>
    <t>30/09/1998</t>
  </si>
  <si>
    <t>B16DCVT071</t>
  </si>
  <si>
    <t>B16DCVT103</t>
  </si>
  <si>
    <t>13/04/1998</t>
  </si>
  <si>
    <t>B12DCVT150</t>
  </si>
  <si>
    <t>D12CQVT04-B</t>
  </si>
  <si>
    <t>B13DCCN155</t>
  </si>
  <si>
    <t>D13CNPM2</t>
  </si>
  <si>
    <t>B16DCAT021</t>
  </si>
  <si>
    <t>28/04/1998</t>
  </si>
  <si>
    <t>B16DCAT081</t>
  </si>
  <si>
    <t>Khải</t>
  </si>
  <si>
    <t>12/11/1998</t>
  </si>
  <si>
    <t>B16DCAT097</t>
  </si>
  <si>
    <t>Nguyễn Thế Thăng</t>
  </si>
  <si>
    <t>Long</t>
  </si>
  <si>
    <t>B16DCAT109</t>
  </si>
  <si>
    <t>B16DCAT018</t>
  </si>
  <si>
    <t>Phùng Chí</t>
  </si>
  <si>
    <t>12/07/1998</t>
  </si>
  <si>
    <t>B16DCAT070</t>
  </si>
  <si>
    <t>B16DCAT138</t>
  </si>
  <si>
    <t>Bùi Thanh</t>
  </si>
  <si>
    <t>24/06/1998</t>
  </si>
  <si>
    <t>B16DCAT142</t>
  </si>
  <si>
    <t>Phan Văn</t>
  </si>
  <si>
    <t>Sỹ</t>
  </si>
  <si>
    <t>24/01/1998</t>
  </si>
  <si>
    <t>B16DCAT015</t>
  </si>
  <si>
    <t>Vũ Quốc</t>
  </si>
  <si>
    <t>21/04/1996</t>
  </si>
  <si>
    <t>B16DCAT035</t>
  </si>
  <si>
    <t>Lưu Huỳnh</t>
  </si>
  <si>
    <t>16/05/1997</t>
  </si>
  <si>
    <t>B16DCAT067</t>
  </si>
  <si>
    <t>B16DCAT004</t>
  </si>
  <si>
    <t>Ngô Tuấn</t>
  </si>
  <si>
    <t>B16DCAT016</t>
  </si>
  <si>
    <t>Chượng</t>
  </si>
  <si>
    <t>16/08/1998</t>
  </si>
  <si>
    <t>B16DCAT140</t>
  </si>
  <si>
    <t>Phạm Hải</t>
  </si>
  <si>
    <t>B16DCAT148</t>
  </si>
  <si>
    <t>Doãn Tiến</t>
  </si>
  <si>
    <t>11/10/1998</t>
  </si>
  <si>
    <t>B16DCAT156</t>
  </si>
  <si>
    <t>Đinh Văn</t>
  </si>
  <si>
    <t>25/03/1998</t>
  </si>
  <si>
    <t>B16DCKT015</t>
  </si>
  <si>
    <t>Đàm Thị Kiều</t>
  </si>
  <si>
    <t>Diễm</t>
  </si>
  <si>
    <t>D16CQKT03-B</t>
  </si>
  <si>
    <t>B16DCKT035</t>
  </si>
  <si>
    <t>Hân</t>
  </si>
  <si>
    <t>25/08/1998</t>
  </si>
  <si>
    <t>B16DCKT083</t>
  </si>
  <si>
    <t>Lê Thị Hiền</t>
  </si>
  <si>
    <t>Lương</t>
  </si>
  <si>
    <t>B16DCKT095</t>
  </si>
  <si>
    <t>Nguyễn Thị Hồng</t>
  </si>
  <si>
    <t>Nga</t>
  </si>
  <si>
    <t>B16DCKT099</t>
  </si>
  <si>
    <t>Đặng Thị Hồng</t>
  </si>
  <si>
    <t>B16DCKT107</t>
  </si>
  <si>
    <t>Lê Thị Hồng</t>
  </si>
  <si>
    <t>Nhung</t>
  </si>
  <si>
    <t>B16DCKT111</t>
  </si>
  <si>
    <t>B16DCKT115</t>
  </si>
  <si>
    <t>B16DCKT127</t>
  </si>
  <si>
    <t>Trần Thị</t>
  </si>
  <si>
    <t>04/01/1998</t>
  </si>
  <si>
    <t>B16DCKT143</t>
  </si>
  <si>
    <t>Phan Minh</t>
  </si>
  <si>
    <t>B16DCKT008</t>
  </si>
  <si>
    <t>B16DCKT028</t>
  </si>
  <si>
    <t>Mai Thị Thu</t>
  </si>
  <si>
    <t>28/09/1998</t>
  </si>
  <si>
    <t>B16DCKT056</t>
  </si>
  <si>
    <t>Huệ</t>
  </si>
  <si>
    <t>B16DCKT084</t>
  </si>
  <si>
    <t>Lý</t>
  </si>
  <si>
    <t>B16DCKT096</t>
  </si>
  <si>
    <t>Ngô Thị</t>
  </si>
  <si>
    <t>Ngà</t>
  </si>
  <si>
    <t>19/10/1998</t>
  </si>
  <si>
    <t>B16DCKT112</t>
  </si>
  <si>
    <t>Nguyễn Thị Bích</t>
  </si>
  <si>
    <t>B16DCKT132</t>
  </si>
  <si>
    <t>Hoàng Thị</t>
  </si>
  <si>
    <t>Thuỷ</t>
  </si>
  <si>
    <t>09/06/1998</t>
  </si>
  <si>
    <t>B16DCKT152</t>
  </si>
  <si>
    <t>Phạm Minh</t>
  </si>
  <si>
    <t>10/03/1998</t>
  </si>
  <si>
    <t>B16DCKT156</t>
  </si>
  <si>
    <t>Vũ Thị</t>
  </si>
  <si>
    <t>Xuân</t>
  </si>
  <si>
    <t>B16DCKT001</t>
  </si>
  <si>
    <t>Đinh Thị Diệu</t>
  </si>
  <si>
    <t>B16DCKT005</t>
  </si>
  <si>
    <t>Lê Trương Phương</t>
  </si>
  <si>
    <t>26/07/1997</t>
  </si>
  <si>
    <t>B16DCKT029</t>
  </si>
  <si>
    <t>Phạm Thị Thu</t>
  </si>
  <si>
    <t>30/10/1998</t>
  </si>
  <si>
    <t>B16DCKT037</t>
  </si>
  <si>
    <t>Mông Thị Thu</t>
  </si>
  <si>
    <t>20/03/1996</t>
  </si>
  <si>
    <t>B16DCKT101</t>
  </si>
  <si>
    <t>Nguyễn Bích</t>
  </si>
  <si>
    <t>B16DCKT125</t>
  </si>
  <si>
    <t>B16DCKT157</t>
  </si>
  <si>
    <t>Yến</t>
  </si>
  <si>
    <t>B16DCKT002</t>
  </si>
  <si>
    <t>Đoàn Kim</t>
  </si>
  <si>
    <t>28/02/1998</t>
  </si>
  <si>
    <t>D16CQKT02-B</t>
  </si>
  <si>
    <t>B16DCKT018</t>
  </si>
  <si>
    <t>B16DCKT026</t>
  </si>
  <si>
    <t>Trần Hương</t>
  </si>
  <si>
    <t>19/08/1998</t>
  </si>
  <si>
    <t>B16DCKT030</t>
  </si>
  <si>
    <t>Tạ Thị Ngọc</t>
  </si>
  <si>
    <t>20/01/1998</t>
  </si>
  <si>
    <t>B16DCKT038</t>
  </si>
  <si>
    <t>Nguyễn Thị Thanh</t>
  </si>
  <si>
    <t>B16DCKT150</t>
  </si>
  <si>
    <t>Uyên</t>
  </si>
  <si>
    <t>B16DCMR008</t>
  </si>
  <si>
    <t>Phạm Thị Thủy</t>
  </si>
  <si>
    <t>D16CQMR02-B</t>
  </si>
  <si>
    <t>B16DCMR016</t>
  </si>
  <si>
    <t>Hà Thị</t>
  </si>
  <si>
    <t>01/08/1998</t>
  </si>
  <si>
    <t>B16DCMR036</t>
  </si>
  <si>
    <t>Tống Thị</t>
  </si>
  <si>
    <t>B16DCMR046</t>
  </si>
  <si>
    <t>22/04/1998</t>
  </si>
  <si>
    <t>B16DCMR052</t>
  </si>
  <si>
    <t>Phan Thị</t>
  </si>
  <si>
    <t>08/05/1998</t>
  </si>
  <si>
    <t>B16DCMR058</t>
  </si>
  <si>
    <t>B16DCMR060</t>
  </si>
  <si>
    <t>B16DCMR062</t>
  </si>
  <si>
    <t>Phạm Thùy</t>
  </si>
  <si>
    <t>B16DCMR074</t>
  </si>
  <si>
    <t>Phạm Thu</t>
  </si>
  <si>
    <t>03/04/1998</t>
  </si>
  <si>
    <t>B16DCMR078</t>
  </si>
  <si>
    <t>Tạ Thị Ánh</t>
  </si>
  <si>
    <t>26/02/1998</t>
  </si>
  <si>
    <t>B16DCMR088</t>
  </si>
  <si>
    <t>Võ Nguyễn Minh</t>
  </si>
  <si>
    <t>B16DCMR092</t>
  </si>
  <si>
    <t>Lê Hồng</t>
  </si>
  <si>
    <t>B16DCMR096</t>
  </si>
  <si>
    <t>B16DCMR100</t>
  </si>
  <si>
    <t>Lương Thị Thảo</t>
  </si>
  <si>
    <t>Tiên</t>
  </si>
  <si>
    <t>17/07/1998</t>
  </si>
  <si>
    <t>B16DCMR104</t>
  </si>
  <si>
    <t>Hạ Thị Huyền</t>
  </si>
  <si>
    <t>B16DCMR118</t>
  </si>
  <si>
    <t>Nguyễn Thị Thục</t>
  </si>
  <si>
    <t>Vy</t>
  </si>
  <si>
    <t>05/05/1998</t>
  </si>
  <si>
    <t>B16DCPT019</t>
  </si>
  <si>
    <t>Dương Anh</t>
  </si>
  <si>
    <t>B16DCPT031</t>
  </si>
  <si>
    <t>Hoàng Đăng</t>
  </si>
  <si>
    <t>20/02/1998</t>
  </si>
  <si>
    <t>B16DCPT071</t>
  </si>
  <si>
    <t>Phạm Quang</t>
  </si>
  <si>
    <t>B16DCPT079</t>
  </si>
  <si>
    <t>Hoàng Trung</t>
  </si>
  <si>
    <t>B16DCPT139</t>
  </si>
  <si>
    <t>Cù Đức</t>
  </si>
  <si>
    <t>09/01/1998</t>
  </si>
  <si>
    <t>B16DCPT147</t>
  </si>
  <si>
    <t>29/03/1998</t>
  </si>
  <si>
    <t>B16DCPT151</t>
  </si>
  <si>
    <t>Lê Thị Huyền</t>
  </si>
  <si>
    <t>B16DCPT159</t>
  </si>
  <si>
    <t>Nguyễn Vân</t>
  </si>
  <si>
    <t>B16DCPT163</t>
  </si>
  <si>
    <t>Mã Anh</t>
  </si>
  <si>
    <t>B16DCPT167</t>
  </si>
  <si>
    <t>08/10/1998</t>
  </si>
  <si>
    <t>B16DCPT008</t>
  </si>
  <si>
    <t>Bách</t>
  </si>
  <si>
    <t>D16CQPT04-B</t>
  </si>
  <si>
    <t>B16DCPT012</t>
  </si>
  <si>
    <t>Cúc</t>
  </si>
  <si>
    <t>16/12/1998</t>
  </si>
  <si>
    <t>B16DCPT016</t>
  </si>
  <si>
    <t>Ngô Tiến</t>
  </si>
  <si>
    <t>01/07/1998</t>
  </si>
  <si>
    <t>B16DCPT040</t>
  </si>
  <si>
    <t>19/08/1997</t>
  </si>
  <si>
    <t>B16DCPT044</t>
  </si>
  <si>
    <t>Lê Thị Thu</t>
  </si>
  <si>
    <t>B16DCPT112</t>
  </si>
  <si>
    <t>B16DCMR071</t>
  </si>
  <si>
    <t>31/10/1997</t>
  </si>
  <si>
    <t>B16DCMR065</t>
  </si>
  <si>
    <t>Loan</t>
  </si>
  <si>
    <t>26/05/1998</t>
  </si>
  <si>
    <t>B16DCMR027</t>
  </si>
  <si>
    <t>303-A3</t>
  </si>
  <si>
    <t>B16DCPT210</t>
  </si>
  <si>
    <t>B16DCPT206</t>
  </si>
  <si>
    <t>Phạm Nam</t>
  </si>
  <si>
    <t>B16DCPT204</t>
  </si>
  <si>
    <t>Bích</t>
  </si>
  <si>
    <t>05/09/1998</t>
  </si>
  <si>
    <t>B16DCPT201</t>
  </si>
  <si>
    <t>B16DCPT211</t>
  </si>
  <si>
    <t>Trần Đức</t>
  </si>
  <si>
    <t>B16DCPT219</t>
  </si>
  <si>
    <t>Bùi Hoàng</t>
  </si>
  <si>
    <t>Hiệp</t>
  </si>
  <si>
    <t>B16DCPT229</t>
  </si>
  <si>
    <t>Nguyễn Bá</t>
  </si>
  <si>
    <t>10/09/1996</t>
  </si>
  <si>
    <t>B16DCPT209</t>
  </si>
  <si>
    <t>Đinh Gia</t>
  </si>
  <si>
    <t>B16DCPT222</t>
  </si>
  <si>
    <t>Lương Thị Vân</t>
  </si>
  <si>
    <t>Khanh</t>
  </si>
  <si>
    <t>02/05/1998</t>
  </si>
  <si>
    <t>B16DCPT228</t>
  </si>
  <si>
    <t>Nguyễn Hà</t>
  </si>
  <si>
    <t>B16DCPT227</t>
  </si>
  <si>
    <t>Nguyễn Thị Ngân</t>
  </si>
  <si>
    <t>B16DCPT225</t>
  </si>
  <si>
    <t>B16DCPT220</t>
  </si>
  <si>
    <t>B16DCMR019</t>
  </si>
  <si>
    <t>Vương Hương</t>
  </si>
  <si>
    <t>19/05/1997</t>
  </si>
  <si>
    <t>B16DCMR025</t>
  </si>
  <si>
    <t>Nông Thị</t>
  </si>
  <si>
    <t>B16DCMR031</t>
  </si>
  <si>
    <t>14/02/1998</t>
  </si>
  <si>
    <t>B16DCMR047</t>
  </si>
  <si>
    <t>B16DCMR049</t>
  </si>
  <si>
    <t>Bùi Cao</t>
  </si>
  <si>
    <t>13/02/1998</t>
  </si>
  <si>
    <t>B16DCMR057</t>
  </si>
  <si>
    <t>Đỗ Diệu</t>
  </si>
  <si>
    <t>B16DCQT007</t>
  </si>
  <si>
    <t>02/01/1997</t>
  </si>
  <si>
    <t>B16DCQT015</t>
  </si>
  <si>
    <t>Nguyễn Thị Ngọc</t>
  </si>
  <si>
    <t>17/12/1998</t>
  </si>
  <si>
    <t>B16DCQT039</t>
  </si>
  <si>
    <t>Lê Minh</t>
  </si>
  <si>
    <t>07/08/1998</t>
  </si>
  <si>
    <t>B16DCQT071</t>
  </si>
  <si>
    <t>Dương Đức</t>
  </si>
  <si>
    <t>B16DCQT079</t>
  </si>
  <si>
    <t>Lãm</t>
  </si>
  <si>
    <t>20/12/1998</t>
  </si>
  <si>
    <t>B16DCQT091</t>
  </si>
  <si>
    <t>Nguyễn Vũ Yến</t>
  </si>
  <si>
    <t>Ly</t>
  </si>
  <si>
    <t>B16DCQT099</t>
  </si>
  <si>
    <t>09/08/1998</t>
  </si>
  <si>
    <t>B16DCQT107</t>
  </si>
  <si>
    <t>Ngô Thị Hồng</t>
  </si>
  <si>
    <t>B16DCQT123</t>
  </si>
  <si>
    <t>Phạm Thị</t>
  </si>
  <si>
    <t>Quỳnh</t>
  </si>
  <si>
    <t>B16DCQT135</t>
  </si>
  <si>
    <t>Đỗ Thị Anh</t>
  </si>
  <si>
    <t>B16DCQT004</t>
  </si>
  <si>
    <t>Đỗ Tuấn</t>
  </si>
  <si>
    <t>22/11/1998</t>
  </si>
  <si>
    <t>B16DCQT088</t>
  </si>
  <si>
    <t>Thân Dương</t>
  </si>
  <si>
    <t>Lợi</t>
  </si>
  <si>
    <t>B16DCQT112</t>
  </si>
  <si>
    <t>Ngô Lan</t>
  </si>
  <si>
    <t>10/05/1998</t>
  </si>
  <si>
    <t>B16DCQT124</t>
  </si>
  <si>
    <t>Nguyễn Sỹ Hoàng</t>
  </si>
  <si>
    <t>B16DCQT156</t>
  </si>
  <si>
    <t>Nguyễn Đình Anh</t>
  </si>
  <si>
    <t>502-A2</t>
  </si>
  <si>
    <t>B16DCPT009</t>
  </si>
  <si>
    <t>Bình</t>
  </si>
  <si>
    <t>B16DCPT065</t>
  </si>
  <si>
    <t>Đỗ Đức</t>
  </si>
  <si>
    <t>B16DCPT101</t>
  </si>
  <si>
    <t>B16DCPT133</t>
  </si>
  <si>
    <t>Đào Hoàng</t>
  </si>
  <si>
    <t>13/09/1997</t>
  </si>
  <si>
    <t>B16DCPT137</t>
  </si>
  <si>
    <t>17/11/1998</t>
  </si>
  <si>
    <t>B16DCPT145</t>
  </si>
  <si>
    <t>Nguyễn Thị Kim</t>
  </si>
  <si>
    <t>Thu</t>
  </si>
  <si>
    <t>B16DCPT153</t>
  </si>
  <si>
    <t>Trương Thị</t>
  </si>
  <si>
    <t>B16DCPT157</t>
  </si>
  <si>
    <t>Vũ Hiếu</t>
  </si>
  <si>
    <t>28/06/1998</t>
  </si>
  <si>
    <t>B16DCPT165</t>
  </si>
  <si>
    <t>Đào Thanh</t>
  </si>
  <si>
    <t>B16DCPT038</t>
  </si>
  <si>
    <t>B16DCPT082</t>
  </si>
  <si>
    <t>Vũ Mạnh</t>
  </si>
  <si>
    <t>B16DCPT102</t>
  </si>
  <si>
    <t>Lê Giang</t>
  </si>
  <si>
    <t>07/11/1998</t>
  </si>
  <si>
    <t>B16DCPT114</t>
  </si>
  <si>
    <t>Vũ Tú</t>
  </si>
  <si>
    <t>B16DCPT154</t>
  </si>
  <si>
    <t>Hoàng Công</t>
  </si>
  <si>
    <t>Trứ</t>
  </si>
  <si>
    <t>01/02/1995</t>
  </si>
  <si>
    <t>601-A2</t>
  </si>
  <si>
    <t>B16DCQT001</t>
  </si>
  <si>
    <t>Hoàng Thúy</t>
  </si>
  <si>
    <t>B16DCQT069</t>
  </si>
  <si>
    <t>Nguyễn Thị Lan</t>
  </si>
  <si>
    <t>Hương</t>
  </si>
  <si>
    <t>B16DCQT085</t>
  </si>
  <si>
    <t>Phạm Diệu</t>
  </si>
  <si>
    <t>15/03/1998</t>
  </si>
  <si>
    <t>B16DCQT109</t>
  </si>
  <si>
    <t>B16DCQT141</t>
  </si>
  <si>
    <t>Tạ Bá</t>
  </si>
  <si>
    <t>B16DCQT149</t>
  </si>
  <si>
    <t>Trần Thị Huyền</t>
  </si>
  <si>
    <t>Trinh</t>
  </si>
  <si>
    <t>B16DCQT006</t>
  </si>
  <si>
    <t>Lê Thục</t>
  </si>
  <si>
    <t>B16DCQT010</t>
  </si>
  <si>
    <t>B16DCQT026</t>
  </si>
  <si>
    <t>Độ</t>
  </si>
  <si>
    <t>02/01/1998</t>
  </si>
  <si>
    <t>B16DCQT042</t>
  </si>
  <si>
    <t>B16DCQT046</t>
  </si>
  <si>
    <t>Lưu Thị</t>
  </si>
  <si>
    <t>B16DCQT054</t>
  </si>
  <si>
    <t>Nguyễn Công Minh</t>
  </si>
  <si>
    <t>20/09/1998</t>
  </si>
  <si>
    <t>B16DCQT062</t>
  </si>
  <si>
    <t>Nguyễn Thị Thúy</t>
  </si>
  <si>
    <t>03/03/1998</t>
  </si>
  <si>
    <t>B16DCQT066</t>
  </si>
  <si>
    <t>Đoàn Thị Lan</t>
  </si>
  <si>
    <t>B16DCQT094</t>
  </si>
  <si>
    <t>29/09/1998</t>
  </si>
  <si>
    <t>B16DCQT118</t>
  </si>
  <si>
    <t>Quyết</t>
  </si>
  <si>
    <t>02/12/1998</t>
  </si>
  <si>
    <t>B16DCQT138</t>
  </si>
  <si>
    <t>Trần Thị Minh</t>
  </si>
  <si>
    <t>Thuý</t>
  </si>
  <si>
    <t>06/03/1998</t>
  </si>
  <si>
    <t>B16DCQT142</t>
  </si>
  <si>
    <t>Trà</t>
  </si>
  <si>
    <t>503-A2</t>
  </si>
  <si>
    <t>601 A2</t>
  </si>
  <si>
    <t>503 A2</t>
  </si>
  <si>
    <t>502 A2</t>
  </si>
  <si>
    <t>Toán kỹ thuật</t>
  </si>
  <si>
    <t>Đại số</t>
  </si>
  <si>
    <t>B15DCCN533</t>
  </si>
  <si>
    <t>25/11/97</t>
  </si>
  <si>
    <t>E15CQCN01-B</t>
  </si>
  <si>
    <t>Ngày thi: 19/03/2017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</si>
</sst>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191"/>
  <sheetViews>
    <sheetView workbookViewId="0">
      <pane ySplit="4" topLeftCell="A126" activePane="bottomLeft" state="frozen"/>
      <selection activeCell="A6" sqref="A6:XFD6"/>
      <selection pane="bottomLeft" activeCell="A110" sqref="A110:XFD140"/>
    </sheetView>
  </sheetViews>
  <sheetFormatPr defaultColWidth="9" defaultRowHeight="15.75"/>
  <cols>
    <col min="1" max="1" width="0.33203125" style="1" customWidth="1"/>
    <col min="2" max="2" width="4" style="1" customWidth="1"/>
    <col min="3" max="3" width="10.21875" style="1" customWidth="1"/>
    <col min="4" max="4" width="12.6640625" style="1" bestFit="1" customWidth="1"/>
    <col min="5" max="5" width="5.77734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0" width="4.33203125" style="1" hidden="1" customWidth="1"/>
    <col min="11" max="11" width="4.33203125" style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" style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789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791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31.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Toán cao cấp</v>
      </c>
      <c r="Z9" s="75" t="str">
        <f>+P5</f>
        <v xml:space="preserve">Mã HP: </v>
      </c>
      <c r="AA9" s="76">
        <f>+$AJ$9+$AL$9+$AH$9</f>
        <v>154</v>
      </c>
      <c r="AB9" s="70">
        <f>COUNTIF($T$10:$T$224,"Khiển trách")</f>
        <v>0</v>
      </c>
      <c r="AC9" s="70">
        <f>COUNTIF($T$10:$T$224,"Cảnh cáo")</f>
        <v>0</v>
      </c>
      <c r="AD9" s="70">
        <f>COUNTIF($T$10:$T$224,"Đình chỉ thi")</f>
        <v>0</v>
      </c>
      <c r="AE9" s="77">
        <f>+($AB$9+$AC$9+$AD$9)/$AA$9*100%</f>
        <v>0</v>
      </c>
      <c r="AF9" s="70">
        <f>SUM(COUNTIF($T$10:$T$222,"Vắng"),COUNTIF($T$10:$T$222,"Vắng có phép"))</f>
        <v>0</v>
      </c>
      <c r="AG9" s="78">
        <f>+$AF$9/$AA$9</f>
        <v>0</v>
      </c>
      <c r="AH9" s="79">
        <f>COUNTIF($X$10:$X$222,"Thi lại")</f>
        <v>1</v>
      </c>
      <c r="AI9" s="78">
        <f>+$AH$9/$AA$9</f>
        <v>6.4935064935064939E-3</v>
      </c>
      <c r="AJ9" s="79">
        <f>COUNTIF($X$10:$X$223,"Học lại")</f>
        <v>153</v>
      </c>
      <c r="AK9" s="78">
        <f>+$AJ$9/$AA$9</f>
        <v>0.99350649350649356</v>
      </c>
      <c r="AL9" s="70">
        <f>COUNTIF($X$11:$X$223,"Đạt")</f>
        <v>0</v>
      </c>
      <c r="AM9" s="77">
        <f>+$AL$9/$AA$9</f>
        <v>0</v>
      </c>
    </row>
    <row r="10" spans="2:39" ht="14.25" hidden="1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66">
        <f>100-(H10+I10+J10+K10)</f>
        <v>70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6.25" hidden="1" customHeight="1">
      <c r="B11" s="19">
        <v>1</v>
      </c>
      <c r="C11" s="32" t="s">
        <v>995</v>
      </c>
      <c r="D11" s="33" t="s">
        <v>996</v>
      </c>
      <c r="E11" s="34" t="s">
        <v>997</v>
      </c>
      <c r="F11" s="35" t="s">
        <v>659</v>
      </c>
      <c r="G11" s="32" t="s">
        <v>998</v>
      </c>
      <c r="H11" s="36">
        <v>6</v>
      </c>
      <c r="I11" s="36">
        <v>6</v>
      </c>
      <c r="J11" s="24" t="s">
        <v>30</v>
      </c>
      <c r="K11" s="24">
        <v>4</v>
      </c>
      <c r="L11" s="25"/>
      <c r="M11" s="25"/>
      <c r="N11" s="25"/>
      <c r="O11" s="86"/>
      <c r="P11" s="26"/>
      <c r="Q11" s="27">
        <f>ROUND(SUMPRODUCT(H11:P11,$H$10:$P$10)/100,1)</f>
        <v>1.6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1234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6.25" hidden="1" customHeight="1">
      <c r="B12" s="31">
        <v>2</v>
      </c>
      <c r="C12" s="32" t="s">
        <v>999</v>
      </c>
      <c r="D12" s="33" t="s">
        <v>511</v>
      </c>
      <c r="E12" s="34" t="s">
        <v>1000</v>
      </c>
      <c r="F12" s="35" t="s">
        <v>1001</v>
      </c>
      <c r="G12" s="32" t="s">
        <v>998</v>
      </c>
      <c r="H12" s="36">
        <v>8</v>
      </c>
      <c r="I12" s="36">
        <v>7</v>
      </c>
      <c r="J12" s="36" t="s">
        <v>30</v>
      </c>
      <c r="K12" s="36">
        <v>6</v>
      </c>
      <c r="L12" s="37"/>
      <c r="M12" s="37"/>
      <c r="N12" s="37"/>
      <c r="O12" s="87"/>
      <c r="P12" s="38"/>
      <c r="Q12" s="39">
        <f>ROUND(SUMPRODUCT(H12:P12,$H$10:$P$10)/100,1)</f>
        <v>2.1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 t="s">
        <v>1234</v>
      </c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6.25" hidden="1" customHeight="1">
      <c r="B13" s="31">
        <v>3</v>
      </c>
      <c r="C13" s="32" t="s">
        <v>1002</v>
      </c>
      <c r="D13" s="33" t="s">
        <v>1003</v>
      </c>
      <c r="E13" s="34" t="s">
        <v>1004</v>
      </c>
      <c r="F13" s="35" t="s">
        <v>640</v>
      </c>
      <c r="G13" s="32" t="s">
        <v>998</v>
      </c>
      <c r="H13" s="36">
        <v>7</v>
      </c>
      <c r="I13" s="36">
        <v>8</v>
      </c>
      <c r="J13" s="36" t="s">
        <v>30</v>
      </c>
      <c r="K13" s="36">
        <v>5</v>
      </c>
      <c r="L13" s="44"/>
      <c r="M13" s="44"/>
      <c r="N13" s="44"/>
      <c r="O13" s="87"/>
      <c r="P13" s="38"/>
      <c r="Q13" s="39">
        <f t="shared" ref="Q13:Q76" si="3">ROUND(SUMPRODUCT(H13:P13,$H$10:$P$10)/100,1)</f>
        <v>2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 t="s">
        <v>1234</v>
      </c>
      <c r="V13" s="3"/>
      <c r="W13" s="30"/>
      <c r="X13" s="81" t="str">
        <f t="shared" si="2"/>
        <v>Học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26.25" hidden="1" customHeight="1">
      <c r="B14" s="31">
        <v>4</v>
      </c>
      <c r="C14" s="32" t="s">
        <v>1005</v>
      </c>
      <c r="D14" s="33" t="s">
        <v>1006</v>
      </c>
      <c r="E14" s="34" t="s">
        <v>1007</v>
      </c>
      <c r="F14" s="35" t="s">
        <v>300</v>
      </c>
      <c r="G14" s="32" t="s">
        <v>998</v>
      </c>
      <c r="H14" s="36">
        <v>5</v>
      </c>
      <c r="I14" s="36">
        <v>7</v>
      </c>
      <c r="J14" s="36" t="s">
        <v>30</v>
      </c>
      <c r="K14" s="36">
        <v>7</v>
      </c>
      <c r="L14" s="44"/>
      <c r="M14" s="44"/>
      <c r="N14" s="44"/>
      <c r="O14" s="87"/>
      <c r="P14" s="38"/>
      <c r="Q14" s="39">
        <f t="shared" si="3"/>
        <v>1.9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1234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6.25" hidden="1" customHeight="1">
      <c r="B15" s="31">
        <v>5</v>
      </c>
      <c r="C15" s="32" t="s">
        <v>1008</v>
      </c>
      <c r="D15" s="33" t="s">
        <v>1009</v>
      </c>
      <c r="E15" s="34" t="s">
        <v>155</v>
      </c>
      <c r="F15" s="35" t="s">
        <v>804</v>
      </c>
      <c r="G15" s="32" t="s">
        <v>998</v>
      </c>
      <c r="H15" s="36">
        <v>5</v>
      </c>
      <c r="I15" s="36">
        <v>7</v>
      </c>
      <c r="J15" s="36" t="s">
        <v>30</v>
      </c>
      <c r="K15" s="36">
        <v>6</v>
      </c>
      <c r="L15" s="44"/>
      <c r="M15" s="44"/>
      <c r="N15" s="44"/>
      <c r="O15" s="87"/>
      <c r="P15" s="38"/>
      <c r="Q15" s="39">
        <f t="shared" si="3"/>
        <v>1.8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1234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6.25" hidden="1" customHeight="1">
      <c r="B16" s="31">
        <v>6</v>
      </c>
      <c r="C16" s="32" t="s">
        <v>1010</v>
      </c>
      <c r="D16" s="33" t="s">
        <v>1011</v>
      </c>
      <c r="E16" s="34" t="s">
        <v>1012</v>
      </c>
      <c r="F16" s="35" t="s">
        <v>297</v>
      </c>
      <c r="G16" s="32" t="s">
        <v>998</v>
      </c>
      <c r="H16" s="36">
        <v>5</v>
      </c>
      <c r="I16" s="36">
        <v>5</v>
      </c>
      <c r="J16" s="36" t="s">
        <v>30</v>
      </c>
      <c r="K16" s="36">
        <v>4</v>
      </c>
      <c r="L16" s="44"/>
      <c r="M16" s="44"/>
      <c r="N16" s="44"/>
      <c r="O16" s="87"/>
      <c r="P16" s="38"/>
      <c r="Q16" s="39">
        <f t="shared" si="3"/>
        <v>1.4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1234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26.25" hidden="1" customHeight="1">
      <c r="B17" s="31">
        <v>7</v>
      </c>
      <c r="C17" s="32" t="s">
        <v>1013</v>
      </c>
      <c r="D17" s="33" t="s">
        <v>204</v>
      </c>
      <c r="E17" s="34" t="s">
        <v>514</v>
      </c>
      <c r="F17" s="35" t="s">
        <v>416</v>
      </c>
      <c r="G17" s="32" t="s">
        <v>998</v>
      </c>
      <c r="H17" s="36">
        <v>6</v>
      </c>
      <c r="I17" s="36">
        <v>7</v>
      </c>
      <c r="J17" s="36" t="s">
        <v>30</v>
      </c>
      <c r="K17" s="36">
        <v>6</v>
      </c>
      <c r="L17" s="44"/>
      <c r="M17" s="44"/>
      <c r="N17" s="44"/>
      <c r="O17" s="87"/>
      <c r="P17" s="38"/>
      <c r="Q17" s="39">
        <f t="shared" si="3"/>
        <v>1.9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1234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26.25" hidden="1" customHeight="1">
      <c r="B18" s="31">
        <v>8</v>
      </c>
      <c r="C18" s="32" t="s">
        <v>1014</v>
      </c>
      <c r="D18" s="33" t="s">
        <v>825</v>
      </c>
      <c r="E18" s="34" t="s">
        <v>454</v>
      </c>
      <c r="F18" s="35" t="s">
        <v>338</v>
      </c>
      <c r="G18" s="32" t="s">
        <v>998</v>
      </c>
      <c r="H18" s="36">
        <v>5</v>
      </c>
      <c r="I18" s="36">
        <v>6</v>
      </c>
      <c r="J18" s="36" t="s">
        <v>30</v>
      </c>
      <c r="K18" s="36">
        <v>6</v>
      </c>
      <c r="L18" s="44"/>
      <c r="M18" s="44"/>
      <c r="N18" s="44"/>
      <c r="O18" s="87"/>
      <c r="P18" s="38"/>
      <c r="Q18" s="39">
        <f t="shared" si="3"/>
        <v>1.7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1234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26.25" hidden="1" customHeight="1">
      <c r="B19" s="31">
        <v>9</v>
      </c>
      <c r="C19" s="32" t="s">
        <v>1015</v>
      </c>
      <c r="D19" s="33" t="s">
        <v>1016</v>
      </c>
      <c r="E19" s="34" t="s">
        <v>205</v>
      </c>
      <c r="F19" s="35" t="s">
        <v>1017</v>
      </c>
      <c r="G19" s="32" t="s">
        <v>998</v>
      </c>
      <c r="H19" s="36">
        <v>6</v>
      </c>
      <c r="I19" s="36">
        <v>6</v>
      </c>
      <c r="J19" s="36" t="s">
        <v>30</v>
      </c>
      <c r="K19" s="36">
        <v>6</v>
      </c>
      <c r="L19" s="44"/>
      <c r="M19" s="44"/>
      <c r="N19" s="44"/>
      <c r="O19" s="87"/>
      <c r="P19" s="38"/>
      <c r="Q19" s="39">
        <f t="shared" si="3"/>
        <v>1.8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1234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26.25" hidden="1" customHeight="1">
      <c r="B20" s="31">
        <v>10</v>
      </c>
      <c r="C20" s="32" t="s">
        <v>1018</v>
      </c>
      <c r="D20" s="33" t="s">
        <v>1019</v>
      </c>
      <c r="E20" s="34" t="s">
        <v>697</v>
      </c>
      <c r="F20" s="35" t="s">
        <v>332</v>
      </c>
      <c r="G20" s="32" t="s">
        <v>998</v>
      </c>
      <c r="H20" s="36">
        <v>6</v>
      </c>
      <c r="I20" s="36">
        <v>7</v>
      </c>
      <c r="J20" s="36" t="s">
        <v>30</v>
      </c>
      <c r="K20" s="36">
        <v>6</v>
      </c>
      <c r="L20" s="44"/>
      <c r="M20" s="44"/>
      <c r="N20" s="44"/>
      <c r="O20" s="87"/>
      <c r="P20" s="38"/>
      <c r="Q20" s="39">
        <f t="shared" si="3"/>
        <v>1.9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1234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26.25" hidden="1" customHeight="1">
      <c r="B21" s="31">
        <v>11</v>
      </c>
      <c r="C21" s="32" t="s">
        <v>1020</v>
      </c>
      <c r="D21" s="33" t="s">
        <v>799</v>
      </c>
      <c r="E21" s="34" t="s">
        <v>543</v>
      </c>
      <c r="F21" s="35" t="s">
        <v>966</v>
      </c>
      <c r="G21" s="32" t="s">
        <v>701</v>
      </c>
      <c r="H21" s="36">
        <v>6</v>
      </c>
      <c r="I21" s="36">
        <v>5</v>
      </c>
      <c r="J21" s="36" t="s">
        <v>30</v>
      </c>
      <c r="K21" s="36">
        <v>4</v>
      </c>
      <c r="L21" s="44"/>
      <c r="M21" s="44"/>
      <c r="N21" s="44"/>
      <c r="O21" s="87"/>
      <c r="P21" s="38"/>
      <c r="Q21" s="39">
        <f t="shared" si="3"/>
        <v>1.5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1234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26.25" hidden="1" customHeight="1">
      <c r="B22" s="31">
        <v>12</v>
      </c>
      <c r="C22" s="32" t="s">
        <v>1021</v>
      </c>
      <c r="D22" s="33" t="s">
        <v>1022</v>
      </c>
      <c r="E22" s="34" t="s">
        <v>582</v>
      </c>
      <c r="F22" s="35" t="s">
        <v>1023</v>
      </c>
      <c r="G22" s="32" t="s">
        <v>701</v>
      </c>
      <c r="H22" s="36">
        <v>7</v>
      </c>
      <c r="I22" s="36">
        <v>6</v>
      </c>
      <c r="J22" s="36" t="s">
        <v>30</v>
      </c>
      <c r="K22" s="36">
        <v>4</v>
      </c>
      <c r="L22" s="44"/>
      <c r="M22" s="44"/>
      <c r="N22" s="44"/>
      <c r="O22" s="87"/>
      <c r="P22" s="38"/>
      <c r="Q22" s="39">
        <f t="shared" si="3"/>
        <v>1.7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1234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26.25" hidden="1" customHeight="1">
      <c r="B23" s="31">
        <v>13</v>
      </c>
      <c r="C23" s="32" t="s">
        <v>1024</v>
      </c>
      <c r="D23" s="33" t="s">
        <v>204</v>
      </c>
      <c r="E23" s="34" t="s">
        <v>1025</v>
      </c>
      <c r="F23" s="35" t="s">
        <v>268</v>
      </c>
      <c r="G23" s="32" t="s">
        <v>701</v>
      </c>
      <c r="H23" s="36">
        <v>6</v>
      </c>
      <c r="I23" s="36">
        <v>7</v>
      </c>
      <c r="J23" s="36" t="s">
        <v>30</v>
      </c>
      <c r="K23" s="36">
        <v>5</v>
      </c>
      <c r="L23" s="44"/>
      <c r="M23" s="44"/>
      <c r="N23" s="44"/>
      <c r="O23" s="87"/>
      <c r="P23" s="38"/>
      <c r="Q23" s="39">
        <f t="shared" si="3"/>
        <v>1.8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1234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26.25" hidden="1" customHeight="1">
      <c r="B24" s="31">
        <v>14</v>
      </c>
      <c r="C24" s="32" t="s">
        <v>1026</v>
      </c>
      <c r="D24" s="33" t="s">
        <v>204</v>
      </c>
      <c r="E24" s="34" t="s">
        <v>1027</v>
      </c>
      <c r="F24" s="35" t="s">
        <v>698</v>
      </c>
      <c r="G24" s="32" t="s">
        <v>701</v>
      </c>
      <c r="H24" s="36">
        <v>7</v>
      </c>
      <c r="I24" s="36">
        <v>7</v>
      </c>
      <c r="J24" s="36" t="s">
        <v>30</v>
      </c>
      <c r="K24" s="36">
        <v>4</v>
      </c>
      <c r="L24" s="44"/>
      <c r="M24" s="44"/>
      <c r="N24" s="44"/>
      <c r="O24" s="87"/>
      <c r="P24" s="38"/>
      <c r="Q24" s="39">
        <f t="shared" si="3"/>
        <v>1.8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1234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26.25" hidden="1" customHeight="1">
      <c r="B25" s="31">
        <v>15</v>
      </c>
      <c r="C25" s="32" t="s">
        <v>1028</v>
      </c>
      <c r="D25" s="33" t="s">
        <v>1029</v>
      </c>
      <c r="E25" s="34" t="s">
        <v>1030</v>
      </c>
      <c r="F25" s="35" t="s">
        <v>1031</v>
      </c>
      <c r="G25" s="32" t="s">
        <v>701</v>
      </c>
      <c r="H25" s="36">
        <v>8</v>
      </c>
      <c r="I25" s="36">
        <v>7</v>
      </c>
      <c r="J25" s="36" t="s">
        <v>30</v>
      </c>
      <c r="K25" s="36">
        <v>5</v>
      </c>
      <c r="L25" s="44"/>
      <c r="M25" s="44"/>
      <c r="N25" s="44"/>
      <c r="O25" s="87"/>
      <c r="P25" s="38"/>
      <c r="Q25" s="39">
        <f t="shared" si="3"/>
        <v>2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1234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26.25" hidden="1" customHeight="1">
      <c r="B26" s="31">
        <v>16</v>
      </c>
      <c r="C26" s="32" t="s">
        <v>1032</v>
      </c>
      <c r="D26" s="33" t="s">
        <v>1033</v>
      </c>
      <c r="E26" s="34" t="s">
        <v>514</v>
      </c>
      <c r="F26" s="35" t="s">
        <v>416</v>
      </c>
      <c r="G26" s="32" t="s">
        <v>701</v>
      </c>
      <c r="H26" s="36">
        <v>5</v>
      </c>
      <c r="I26" s="36">
        <v>6</v>
      </c>
      <c r="J26" s="36" t="s">
        <v>30</v>
      </c>
      <c r="K26" s="36">
        <v>4</v>
      </c>
      <c r="L26" s="44"/>
      <c r="M26" s="44"/>
      <c r="N26" s="44"/>
      <c r="O26" s="87"/>
      <c r="P26" s="38"/>
      <c r="Q26" s="39">
        <f t="shared" si="3"/>
        <v>1.5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1234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26.25" hidden="1" customHeight="1">
      <c r="B27" s="31">
        <v>17</v>
      </c>
      <c r="C27" s="32" t="s">
        <v>1034</v>
      </c>
      <c r="D27" s="33" t="s">
        <v>1035</v>
      </c>
      <c r="E27" s="34" t="s">
        <v>1036</v>
      </c>
      <c r="F27" s="35" t="s">
        <v>1037</v>
      </c>
      <c r="G27" s="32" t="s">
        <v>701</v>
      </c>
      <c r="H27" s="36">
        <v>10</v>
      </c>
      <c r="I27" s="36">
        <v>10</v>
      </c>
      <c r="J27" s="36" t="s">
        <v>30</v>
      </c>
      <c r="K27" s="36">
        <v>10</v>
      </c>
      <c r="L27" s="44"/>
      <c r="M27" s="44"/>
      <c r="N27" s="44"/>
      <c r="O27" s="87"/>
      <c r="P27" s="38"/>
      <c r="Q27" s="39">
        <f t="shared" si="3"/>
        <v>3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1234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26.25" hidden="1" customHeight="1">
      <c r="B28" s="31">
        <v>18</v>
      </c>
      <c r="C28" s="32" t="s">
        <v>702</v>
      </c>
      <c r="D28" s="33" t="s">
        <v>703</v>
      </c>
      <c r="E28" s="34" t="s">
        <v>697</v>
      </c>
      <c r="F28" s="35" t="s">
        <v>704</v>
      </c>
      <c r="G28" s="32" t="s">
        <v>701</v>
      </c>
      <c r="H28" s="36">
        <v>6</v>
      </c>
      <c r="I28" s="36">
        <v>5</v>
      </c>
      <c r="J28" s="36" t="s">
        <v>30</v>
      </c>
      <c r="K28" s="36">
        <v>5</v>
      </c>
      <c r="L28" s="44"/>
      <c r="M28" s="44"/>
      <c r="N28" s="44"/>
      <c r="O28" s="87"/>
      <c r="P28" s="38"/>
      <c r="Q28" s="39">
        <f t="shared" si="3"/>
        <v>1.6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1234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26.25" hidden="1" customHeight="1">
      <c r="B29" s="31">
        <v>19</v>
      </c>
      <c r="C29" s="32" t="s">
        <v>1038</v>
      </c>
      <c r="D29" s="33" t="s">
        <v>1039</v>
      </c>
      <c r="E29" s="34" t="s">
        <v>225</v>
      </c>
      <c r="F29" s="35" t="s">
        <v>1040</v>
      </c>
      <c r="G29" s="32" t="s">
        <v>701</v>
      </c>
      <c r="H29" s="36">
        <v>5</v>
      </c>
      <c r="I29" s="36">
        <v>5</v>
      </c>
      <c r="J29" s="36" t="s">
        <v>30</v>
      </c>
      <c r="K29" s="36">
        <v>4</v>
      </c>
      <c r="L29" s="44"/>
      <c r="M29" s="44"/>
      <c r="N29" s="44"/>
      <c r="O29" s="87"/>
      <c r="P29" s="38"/>
      <c r="Q29" s="39">
        <f t="shared" si="3"/>
        <v>1.4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1234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26.25" hidden="1" customHeight="1">
      <c r="B30" s="31">
        <v>20</v>
      </c>
      <c r="C30" s="32" t="s">
        <v>1041</v>
      </c>
      <c r="D30" s="33" t="s">
        <v>1042</v>
      </c>
      <c r="E30" s="34" t="s">
        <v>1043</v>
      </c>
      <c r="F30" s="35" t="s">
        <v>817</v>
      </c>
      <c r="G30" s="32" t="s">
        <v>701</v>
      </c>
      <c r="H30" s="36">
        <v>6</v>
      </c>
      <c r="I30" s="36">
        <v>6</v>
      </c>
      <c r="J30" s="36" t="s">
        <v>30</v>
      </c>
      <c r="K30" s="36">
        <v>5</v>
      </c>
      <c r="L30" s="44"/>
      <c r="M30" s="44"/>
      <c r="N30" s="44"/>
      <c r="O30" s="87"/>
      <c r="P30" s="38"/>
      <c r="Q30" s="39">
        <f t="shared" si="3"/>
        <v>1.7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1234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hidden="1" customHeight="1">
      <c r="B31" s="31">
        <v>21</v>
      </c>
      <c r="C31" s="32" t="s">
        <v>1044</v>
      </c>
      <c r="D31" s="33" t="s">
        <v>1045</v>
      </c>
      <c r="E31" s="34" t="s">
        <v>84</v>
      </c>
      <c r="F31" s="35" t="s">
        <v>111</v>
      </c>
      <c r="G31" s="32" t="s">
        <v>694</v>
      </c>
      <c r="H31" s="36">
        <v>9</v>
      </c>
      <c r="I31" s="36">
        <v>6</v>
      </c>
      <c r="J31" s="36" t="s">
        <v>30</v>
      </c>
      <c r="K31" s="36">
        <v>6</v>
      </c>
      <c r="L31" s="44"/>
      <c r="M31" s="44"/>
      <c r="N31" s="44"/>
      <c r="O31" s="87"/>
      <c r="P31" s="38"/>
      <c r="Q31" s="39">
        <f t="shared" si="3"/>
        <v>2.1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843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hidden="1" customHeight="1">
      <c r="B32" s="31">
        <v>22</v>
      </c>
      <c r="C32" s="32" t="s">
        <v>1046</v>
      </c>
      <c r="D32" s="33" t="s">
        <v>1047</v>
      </c>
      <c r="E32" s="34" t="s">
        <v>84</v>
      </c>
      <c r="F32" s="35" t="s">
        <v>1048</v>
      </c>
      <c r="G32" s="32" t="s">
        <v>694</v>
      </c>
      <c r="H32" s="36">
        <v>8</v>
      </c>
      <c r="I32" s="36">
        <v>6</v>
      </c>
      <c r="J32" s="36" t="s">
        <v>30</v>
      </c>
      <c r="K32" s="36">
        <v>5</v>
      </c>
      <c r="L32" s="44"/>
      <c r="M32" s="44"/>
      <c r="N32" s="44"/>
      <c r="O32" s="87"/>
      <c r="P32" s="38"/>
      <c r="Q32" s="39">
        <f t="shared" si="3"/>
        <v>1.9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843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hidden="1" customHeight="1">
      <c r="B33" s="31">
        <v>23</v>
      </c>
      <c r="C33" s="32" t="s">
        <v>1049</v>
      </c>
      <c r="D33" s="33" t="s">
        <v>1050</v>
      </c>
      <c r="E33" s="34" t="s">
        <v>582</v>
      </c>
      <c r="F33" s="35" t="s">
        <v>1051</v>
      </c>
      <c r="G33" s="32" t="s">
        <v>694</v>
      </c>
      <c r="H33" s="36">
        <v>8</v>
      </c>
      <c r="I33" s="36">
        <v>6</v>
      </c>
      <c r="J33" s="36" t="s">
        <v>30</v>
      </c>
      <c r="K33" s="36">
        <v>6</v>
      </c>
      <c r="L33" s="44"/>
      <c r="M33" s="44"/>
      <c r="N33" s="44"/>
      <c r="O33" s="87"/>
      <c r="P33" s="38"/>
      <c r="Q33" s="39">
        <f t="shared" si="3"/>
        <v>2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843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hidden="1" customHeight="1">
      <c r="B34" s="31">
        <v>24</v>
      </c>
      <c r="C34" s="32" t="s">
        <v>1052</v>
      </c>
      <c r="D34" s="33" t="s">
        <v>1053</v>
      </c>
      <c r="E34" s="34" t="s">
        <v>585</v>
      </c>
      <c r="F34" s="35" t="s">
        <v>1054</v>
      </c>
      <c r="G34" s="32" t="s">
        <v>694</v>
      </c>
      <c r="H34" s="36">
        <v>9</v>
      </c>
      <c r="I34" s="36">
        <v>4</v>
      </c>
      <c r="J34" s="36" t="s">
        <v>30</v>
      </c>
      <c r="K34" s="36">
        <v>5</v>
      </c>
      <c r="L34" s="44"/>
      <c r="M34" s="44"/>
      <c r="N34" s="44"/>
      <c r="O34" s="87"/>
      <c r="P34" s="38"/>
      <c r="Q34" s="39">
        <f t="shared" si="3"/>
        <v>1.8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843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hidden="1" customHeight="1">
      <c r="B35" s="31">
        <v>25</v>
      </c>
      <c r="C35" s="32" t="s">
        <v>693</v>
      </c>
      <c r="D35" s="33" t="s">
        <v>299</v>
      </c>
      <c r="E35" s="34" t="s">
        <v>167</v>
      </c>
      <c r="F35" s="35" t="s">
        <v>366</v>
      </c>
      <c r="G35" s="32" t="s">
        <v>694</v>
      </c>
      <c r="H35" s="36">
        <v>8</v>
      </c>
      <c r="I35" s="36">
        <v>7</v>
      </c>
      <c r="J35" s="36" t="s">
        <v>30</v>
      </c>
      <c r="K35" s="36">
        <v>3</v>
      </c>
      <c r="L35" s="44"/>
      <c r="M35" s="44"/>
      <c r="N35" s="44"/>
      <c r="O35" s="87"/>
      <c r="P35" s="38"/>
      <c r="Q35" s="39">
        <f t="shared" si="3"/>
        <v>1.8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843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hidden="1" customHeight="1">
      <c r="B36" s="31">
        <v>26</v>
      </c>
      <c r="C36" s="32" t="s">
        <v>1055</v>
      </c>
      <c r="D36" s="33" t="s">
        <v>1056</v>
      </c>
      <c r="E36" s="34" t="s">
        <v>155</v>
      </c>
      <c r="F36" s="35" t="s">
        <v>297</v>
      </c>
      <c r="G36" s="32" t="s">
        <v>694</v>
      </c>
      <c r="H36" s="36">
        <v>9</v>
      </c>
      <c r="I36" s="36">
        <v>7</v>
      </c>
      <c r="J36" s="36" t="s">
        <v>30</v>
      </c>
      <c r="K36" s="36">
        <v>7</v>
      </c>
      <c r="L36" s="44"/>
      <c r="M36" s="44"/>
      <c r="N36" s="44"/>
      <c r="O36" s="87"/>
      <c r="P36" s="38"/>
      <c r="Q36" s="39">
        <f t="shared" si="3"/>
        <v>2.2999999999999998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843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hidden="1" customHeight="1">
      <c r="B37" s="31">
        <v>27</v>
      </c>
      <c r="C37" s="32" t="s">
        <v>1057</v>
      </c>
      <c r="D37" s="33" t="s">
        <v>489</v>
      </c>
      <c r="E37" s="34" t="s">
        <v>205</v>
      </c>
      <c r="F37" s="35" t="s">
        <v>637</v>
      </c>
      <c r="G37" s="32" t="s">
        <v>694</v>
      </c>
      <c r="H37" s="36">
        <v>8</v>
      </c>
      <c r="I37" s="36">
        <v>6</v>
      </c>
      <c r="J37" s="36" t="s">
        <v>30</v>
      </c>
      <c r="K37" s="36">
        <v>6</v>
      </c>
      <c r="L37" s="44"/>
      <c r="M37" s="44"/>
      <c r="N37" s="44"/>
      <c r="O37" s="87"/>
      <c r="P37" s="38"/>
      <c r="Q37" s="39">
        <f t="shared" si="3"/>
        <v>2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843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hidden="1" customHeight="1">
      <c r="B38" s="31">
        <v>28</v>
      </c>
      <c r="C38" s="32" t="s">
        <v>1058</v>
      </c>
      <c r="D38" s="33" t="s">
        <v>299</v>
      </c>
      <c r="E38" s="34" t="s">
        <v>1059</v>
      </c>
      <c r="F38" s="35" t="s">
        <v>303</v>
      </c>
      <c r="G38" s="32" t="s">
        <v>694</v>
      </c>
      <c r="H38" s="36">
        <v>9</v>
      </c>
      <c r="I38" s="36">
        <v>6</v>
      </c>
      <c r="J38" s="36" t="s">
        <v>30</v>
      </c>
      <c r="K38" s="36">
        <v>5</v>
      </c>
      <c r="L38" s="44"/>
      <c r="M38" s="44"/>
      <c r="N38" s="44"/>
      <c r="O38" s="87"/>
      <c r="P38" s="38"/>
      <c r="Q38" s="39">
        <f t="shared" si="3"/>
        <v>2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843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hidden="1" customHeight="1">
      <c r="B39" s="31">
        <v>29</v>
      </c>
      <c r="C39" s="32" t="s">
        <v>1060</v>
      </c>
      <c r="D39" s="33" t="s">
        <v>1061</v>
      </c>
      <c r="E39" s="34" t="s">
        <v>84</v>
      </c>
      <c r="F39" s="35" t="s">
        <v>1062</v>
      </c>
      <c r="G39" s="32" t="s">
        <v>1063</v>
      </c>
      <c r="H39" s="36">
        <v>8</v>
      </c>
      <c r="I39" s="36">
        <v>6</v>
      </c>
      <c r="J39" s="36" t="s">
        <v>30</v>
      </c>
      <c r="K39" s="36">
        <v>6</v>
      </c>
      <c r="L39" s="44"/>
      <c r="M39" s="44"/>
      <c r="N39" s="44"/>
      <c r="O39" s="87"/>
      <c r="P39" s="38"/>
      <c r="Q39" s="39">
        <f t="shared" si="3"/>
        <v>2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843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hidden="1" customHeight="1">
      <c r="B40" s="31">
        <v>30</v>
      </c>
      <c r="C40" s="32" t="s">
        <v>1064</v>
      </c>
      <c r="D40" s="33" t="s">
        <v>104</v>
      </c>
      <c r="E40" s="34" t="s">
        <v>234</v>
      </c>
      <c r="F40" s="35" t="s">
        <v>714</v>
      </c>
      <c r="G40" s="32" t="s">
        <v>1063</v>
      </c>
      <c r="H40" s="36">
        <v>8</v>
      </c>
      <c r="I40" s="36">
        <v>5</v>
      </c>
      <c r="J40" s="36" t="s">
        <v>30</v>
      </c>
      <c r="K40" s="36">
        <v>5</v>
      </c>
      <c r="L40" s="44"/>
      <c r="M40" s="44"/>
      <c r="N40" s="44"/>
      <c r="O40" s="87"/>
      <c r="P40" s="38"/>
      <c r="Q40" s="39">
        <f t="shared" si="3"/>
        <v>1.8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843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 t="s">
        <v>1065</v>
      </c>
      <c r="D41" s="33" t="s">
        <v>1066</v>
      </c>
      <c r="E41" s="34" t="s">
        <v>342</v>
      </c>
      <c r="F41" s="35" t="s">
        <v>1067</v>
      </c>
      <c r="G41" s="32" t="s">
        <v>1063</v>
      </c>
      <c r="H41" s="36">
        <v>9</v>
      </c>
      <c r="I41" s="36">
        <v>6</v>
      </c>
      <c r="J41" s="36" t="s">
        <v>30</v>
      </c>
      <c r="K41" s="36">
        <v>7</v>
      </c>
      <c r="L41" s="44"/>
      <c r="M41" s="44"/>
      <c r="N41" s="44"/>
      <c r="O41" s="87"/>
      <c r="P41" s="38"/>
      <c r="Q41" s="39">
        <f t="shared" si="3"/>
        <v>2.2000000000000002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843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 t="s">
        <v>1068</v>
      </c>
      <c r="D42" s="33" t="s">
        <v>1069</v>
      </c>
      <c r="E42" s="34" t="s">
        <v>582</v>
      </c>
      <c r="F42" s="35" t="s">
        <v>1070</v>
      </c>
      <c r="G42" s="32" t="s">
        <v>1063</v>
      </c>
      <c r="H42" s="36">
        <v>9</v>
      </c>
      <c r="I42" s="36">
        <v>5</v>
      </c>
      <c r="J42" s="36" t="s">
        <v>30</v>
      </c>
      <c r="K42" s="36">
        <v>7</v>
      </c>
      <c r="L42" s="44"/>
      <c r="M42" s="44"/>
      <c r="N42" s="44"/>
      <c r="O42" s="87"/>
      <c r="P42" s="38"/>
      <c r="Q42" s="39">
        <f t="shared" si="3"/>
        <v>2.1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843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 t="s">
        <v>1071</v>
      </c>
      <c r="D43" s="33" t="s">
        <v>1072</v>
      </c>
      <c r="E43" s="34" t="s">
        <v>585</v>
      </c>
      <c r="F43" s="35" t="s">
        <v>721</v>
      </c>
      <c r="G43" s="32" t="s">
        <v>1063</v>
      </c>
      <c r="H43" s="36">
        <v>8</v>
      </c>
      <c r="I43" s="36">
        <v>6</v>
      </c>
      <c r="J43" s="36" t="s">
        <v>30</v>
      </c>
      <c r="K43" s="36">
        <v>5</v>
      </c>
      <c r="L43" s="44"/>
      <c r="M43" s="44"/>
      <c r="N43" s="44"/>
      <c r="O43" s="87"/>
      <c r="P43" s="38"/>
      <c r="Q43" s="39">
        <f t="shared" si="3"/>
        <v>1.9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843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 t="s">
        <v>1073</v>
      </c>
      <c r="D44" s="33" t="s">
        <v>204</v>
      </c>
      <c r="E44" s="34" t="s">
        <v>1074</v>
      </c>
      <c r="F44" s="35" t="s">
        <v>469</v>
      </c>
      <c r="G44" s="32" t="s">
        <v>1063</v>
      </c>
      <c r="H44" s="36">
        <v>8</v>
      </c>
      <c r="I44" s="36">
        <v>6</v>
      </c>
      <c r="J44" s="36" t="s">
        <v>30</v>
      </c>
      <c r="K44" s="36">
        <v>7</v>
      </c>
      <c r="L44" s="44"/>
      <c r="M44" s="44"/>
      <c r="N44" s="44"/>
      <c r="O44" s="87"/>
      <c r="P44" s="38"/>
      <c r="Q44" s="39">
        <f t="shared" si="3"/>
        <v>2.1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843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 t="s">
        <v>1075</v>
      </c>
      <c r="D45" s="33" t="s">
        <v>1076</v>
      </c>
      <c r="E45" s="34" t="s">
        <v>543</v>
      </c>
      <c r="F45" s="35" t="s">
        <v>451</v>
      </c>
      <c r="G45" s="32" t="s">
        <v>1077</v>
      </c>
      <c r="H45" s="36">
        <v>4</v>
      </c>
      <c r="I45" s="36">
        <v>3</v>
      </c>
      <c r="J45" s="36" t="s">
        <v>30</v>
      </c>
      <c r="K45" s="36">
        <v>4</v>
      </c>
      <c r="L45" s="44"/>
      <c r="M45" s="44"/>
      <c r="N45" s="44"/>
      <c r="O45" s="87"/>
      <c r="P45" s="38"/>
      <c r="Q45" s="39">
        <f t="shared" si="3"/>
        <v>1.1000000000000001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843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 t="s">
        <v>1078</v>
      </c>
      <c r="D46" s="33" t="s">
        <v>1079</v>
      </c>
      <c r="E46" s="34" t="s">
        <v>342</v>
      </c>
      <c r="F46" s="35" t="s">
        <v>1080</v>
      </c>
      <c r="G46" s="32" t="s">
        <v>1077</v>
      </c>
      <c r="H46" s="36">
        <v>6</v>
      </c>
      <c r="I46" s="36">
        <v>4</v>
      </c>
      <c r="J46" s="36" t="s">
        <v>30</v>
      </c>
      <c r="K46" s="36">
        <v>9</v>
      </c>
      <c r="L46" s="44"/>
      <c r="M46" s="44"/>
      <c r="N46" s="44"/>
      <c r="O46" s="87"/>
      <c r="P46" s="38"/>
      <c r="Q46" s="39">
        <f t="shared" si="3"/>
        <v>1.9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843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 t="s">
        <v>1081</v>
      </c>
      <c r="D47" s="33" t="s">
        <v>1082</v>
      </c>
      <c r="E47" s="34" t="s">
        <v>725</v>
      </c>
      <c r="F47" s="35" t="s">
        <v>288</v>
      </c>
      <c r="G47" s="32" t="s">
        <v>1077</v>
      </c>
      <c r="H47" s="36">
        <v>7</v>
      </c>
      <c r="I47" s="36">
        <v>4</v>
      </c>
      <c r="J47" s="36" t="s">
        <v>30</v>
      </c>
      <c r="K47" s="36">
        <v>8</v>
      </c>
      <c r="L47" s="44"/>
      <c r="M47" s="44"/>
      <c r="N47" s="44"/>
      <c r="O47" s="87"/>
      <c r="P47" s="38"/>
      <c r="Q47" s="39">
        <f t="shared" si="3"/>
        <v>1.9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843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 t="s">
        <v>1083</v>
      </c>
      <c r="D48" s="33" t="s">
        <v>896</v>
      </c>
      <c r="E48" s="34" t="s">
        <v>238</v>
      </c>
      <c r="F48" s="35" t="s">
        <v>1084</v>
      </c>
      <c r="G48" s="32" t="s">
        <v>1077</v>
      </c>
      <c r="H48" s="36">
        <v>7</v>
      </c>
      <c r="I48" s="36">
        <v>4</v>
      </c>
      <c r="J48" s="36" t="s">
        <v>30</v>
      </c>
      <c r="K48" s="36">
        <v>6</v>
      </c>
      <c r="L48" s="44"/>
      <c r="M48" s="44"/>
      <c r="N48" s="44"/>
      <c r="O48" s="87"/>
      <c r="P48" s="38"/>
      <c r="Q48" s="39">
        <f t="shared" si="3"/>
        <v>1.7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843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 t="s">
        <v>1085</v>
      </c>
      <c r="D49" s="33" t="s">
        <v>1086</v>
      </c>
      <c r="E49" s="34" t="s">
        <v>218</v>
      </c>
      <c r="F49" s="35" t="s">
        <v>1087</v>
      </c>
      <c r="G49" s="32" t="s">
        <v>1077</v>
      </c>
      <c r="H49" s="36">
        <v>7</v>
      </c>
      <c r="I49" s="36">
        <v>4</v>
      </c>
      <c r="J49" s="36" t="s">
        <v>30</v>
      </c>
      <c r="K49" s="36">
        <v>6</v>
      </c>
      <c r="L49" s="44"/>
      <c r="M49" s="44"/>
      <c r="N49" s="44"/>
      <c r="O49" s="87"/>
      <c r="P49" s="38"/>
      <c r="Q49" s="39">
        <f t="shared" si="3"/>
        <v>1.7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843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 t="s">
        <v>1088</v>
      </c>
      <c r="D50" s="33" t="s">
        <v>760</v>
      </c>
      <c r="E50" s="34" t="s">
        <v>549</v>
      </c>
      <c r="F50" s="35" t="s">
        <v>473</v>
      </c>
      <c r="G50" s="32" t="s">
        <v>1077</v>
      </c>
      <c r="H50" s="36">
        <v>10</v>
      </c>
      <c r="I50" s="36">
        <v>7</v>
      </c>
      <c r="J50" s="36" t="s">
        <v>30</v>
      </c>
      <c r="K50" s="36">
        <v>8</v>
      </c>
      <c r="L50" s="44"/>
      <c r="M50" s="44"/>
      <c r="N50" s="44"/>
      <c r="O50" s="87"/>
      <c r="P50" s="38"/>
      <c r="Q50" s="39">
        <f t="shared" si="3"/>
        <v>2.5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843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 t="s">
        <v>1089</v>
      </c>
      <c r="D51" s="33" t="s">
        <v>204</v>
      </c>
      <c r="E51" s="34" t="s">
        <v>549</v>
      </c>
      <c r="F51" s="35" t="s">
        <v>775</v>
      </c>
      <c r="G51" s="32" t="s">
        <v>1077</v>
      </c>
      <c r="H51" s="36">
        <v>6</v>
      </c>
      <c r="I51" s="36">
        <v>4</v>
      </c>
      <c r="J51" s="36" t="s">
        <v>30</v>
      </c>
      <c r="K51" s="36">
        <v>5</v>
      </c>
      <c r="L51" s="44"/>
      <c r="M51" s="44"/>
      <c r="N51" s="44"/>
      <c r="O51" s="87"/>
      <c r="P51" s="38"/>
      <c r="Q51" s="39">
        <f t="shared" si="3"/>
        <v>1.5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843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 t="s">
        <v>1090</v>
      </c>
      <c r="D52" s="33" t="s">
        <v>1091</v>
      </c>
      <c r="E52" s="34" t="s">
        <v>549</v>
      </c>
      <c r="F52" s="35" t="s">
        <v>249</v>
      </c>
      <c r="G52" s="32" t="s">
        <v>1077</v>
      </c>
      <c r="H52" s="36">
        <v>6</v>
      </c>
      <c r="I52" s="36">
        <v>5</v>
      </c>
      <c r="J52" s="36" t="s">
        <v>30</v>
      </c>
      <c r="K52" s="36">
        <v>6</v>
      </c>
      <c r="L52" s="44"/>
      <c r="M52" s="44"/>
      <c r="N52" s="44"/>
      <c r="O52" s="87"/>
      <c r="P52" s="38"/>
      <c r="Q52" s="39">
        <f t="shared" si="3"/>
        <v>1.7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843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 t="s">
        <v>1092</v>
      </c>
      <c r="D53" s="33" t="s">
        <v>1093</v>
      </c>
      <c r="E53" s="34" t="s">
        <v>1007</v>
      </c>
      <c r="F53" s="35" t="s">
        <v>1094</v>
      </c>
      <c r="G53" s="32" t="s">
        <v>1077</v>
      </c>
      <c r="H53" s="36">
        <v>7</v>
      </c>
      <c r="I53" s="36">
        <v>4</v>
      </c>
      <c r="J53" s="36" t="s">
        <v>30</v>
      </c>
      <c r="K53" s="36">
        <v>8</v>
      </c>
      <c r="L53" s="44"/>
      <c r="M53" s="44"/>
      <c r="N53" s="44"/>
      <c r="O53" s="87"/>
      <c r="P53" s="38"/>
      <c r="Q53" s="39">
        <f t="shared" si="3"/>
        <v>1.9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843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 t="s">
        <v>1095</v>
      </c>
      <c r="D54" s="33" t="s">
        <v>1096</v>
      </c>
      <c r="E54" s="34" t="s">
        <v>656</v>
      </c>
      <c r="F54" s="35" t="s">
        <v>1097</v>
      </c>
      <c r="G54" s="32" t="s">
        <v>1077</v>
      </c>
      <c r="H54" s="36">
        <v>6</v>
      </c>
      <c r="I54" s="36">
        <v>4</v>
      </c>
      <c r="J54" s="36" t="s">
        <v>30</v>
      </c>
      <c r="K54" s="36">
        <v>5</v>
      </c>
      <c r="L54" s="44"/>
      <c r="M54" s="44"/>
      <c r="N54" s="44"/>
      <c r="O54" s="87"/>
      <c r="P54" s="38"/>
      <c r="Q54" s="39">
        <f t="shared" si="3"/>
        <v>1.5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843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 t="s">
        <v>1098</v>
      </c>
      <c r="D55" s="33" t="s">
        <v>1099</v>
      </c>
      <c r="E55" s="34" t="s">
        <v>454</v>
      </c>
      <c r="F55" s="35" t="s">
        <v>740</v>
      </c>
      <c r="G55" s="32" t="s">
        <v>1077</v>
      </c>
      <c r="H55" s="36">
        <v>3</v>
      </c>
      <c r="I55" s="36">
        <v>4</v>
      </c>
      <c r="J55" s="36" t="s">
        <v>30</v>
      </c>
      <c r="K55" s="36">
        <v>7</v>
      </c>
      <c r="L55" s="44"/>
      <c r="M55" s="44"/>
      <c r="N55" s="44"/>
      <c r="O55" s="87"/>
      <c r="P55" s="38"/>
      <c r="Q55" s="39">
        <f t="shared" si="3"/>
        <v>1.4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843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 t="s">
        <v>1100</v>
      </c>
      <c r="D56" s="33" t="s">
        <v>1101</v>
      </c>
      <c r="E56" s="34" t="s">
        <v>282</v>
      </c>
      <c r="F56" s="35" t="s">
        <v>1037</v>
      </c>
      <c r="G56" s="32" t="s">
        <v>1077</v>
      </c>
      <c r="H56" s="36">
        <v>8</v>
      </c>
      <c r="I56" s="36">
        <v>6</v>
      </c>
      <c r="J56" s="36" t="s">
        <v>30</v>
      </c>
      <c r="K56" s="36">
        <v>7</v>
      </c>
      <c r="L56" s="44"/>
      <c r="M56" s="44"/>
      <c r="N56" s="44"/>
      <c r="O56" s="87"/>
      <c r="P56" s="38"/>
      <c r="Q56" s="39">
        <f t="shared" si="3"/>
        <v>2.1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843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 t="s">
        <v>1102</v>
      </c>
      <c r="D57" s="33" t="s">
        <v>241</v>
      </c>
      <c r="E57" s="34" t="s">
        <v>400</v>
      </c>
      <c r="F57" s="35" t="s">
        <v>362</v>
      </c>
      <c r="G57" s="32" t="s">
        <v>1077</v>
      </c>
      <c r="H57" s="36">
        <v>7</v>
      </c>
      <c r="I57" s="36">
        <v>7</v>
      </c>
      <c r="J57" s="36" t="s">
        <v>30</v>
      </c>
      <c r="K57" s="36">
        <v>7</v>
      </c>
      <c r="L57" s="44"/>
      <c r="M57" s="44"/>
      <c r="N57" s="44"/>
      <c r="O57" s="87"/>
      <c r="P57" s="38"/>
      <c r="Q57" s="39">
        <f t="shared" si="3"/>
        <v>2.1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843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 t="s">
        <v>1103</v>
      </c>
      <c r="D58" s="33" t="s">
        <v>1104</v>
      </c>
      <c r="E58" s="34" t="s">
        <v>1105</v>
      </c>
      <c r="F58" s="35" t="s">
        <v>1106</v>
      </c>
      <c r="G58" s="32" t="s">
        <v>1077</v>
      </c>
      <c r="H58" s="36">
        <v>7</v>
      </c>
      <c r="I58" s="36">
        <v>4</v>
      </c>
      <c r="J58" s="36" t="s">
        <v>30</v>
      </c>
      <c r="K58" s="36">
        <v>6</v>
      </c>
      <c r="L58" s="44"/>
      <c r="M58" s="44"/>
      <c r="N58" s="44"/>
      <c r="O58" s="87"/>
      <c r="P58" s="38"/>
      <c r="Q58" s="39">
        <f t="shared" si="3"/>
        <v>1.7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843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 t="s">
        <v>1107</v>
      </c>
      <c r="D59" s="33" t="s">
        <v>1108</v>
      </c>
      <c r="E59" s="34" t="s">
        <v>697</v>
      </c>
      <c r="F59" s="35" t="s">
        <v>247</v>
      </c>
      <c r="G59" s="32" t="s">
        <v>1077</v>
      </c>
      <c r="H59" s="36">
        <v>6</v>
      </c>
      <c r="I59" s="36">
        <v>4</v>
      </c>
      <c r="J59" s="36" t="s">
        <v>30</v>
      </c>
      <c r="K59" s="36">
        <v>7</v>
      </c>
      <c r="L59" s="44"/>
      <c r="M59" s="44"/>
      <c r="N59" s="44"/>
      <c r="O59" s="87"/>
      <c r="P59" s="38"/>
      <c r="Q59" s="39">
        <f t="shared" si="3"/>
        <v>1.7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843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 t="s">
        <v>1109</v>
      </c>
      <c r="D60" s="33" t="s">
        <v>1110</v>
      </c>
      <c r="E60" s="34" t="s">
        <v>1111</v>
      </c>
      <c r="F60" s="35" t="s">
        <v>1112</v>
      </c>
      <c r="G60" s="32" t="s">
        <v>1077</v>
      </c>
      <c r="H60" s="36">
        <v>7</v>
      </c>
      <c r="I60" s="36">
        <v>4</v>
      </c>
      <c r="J60" s="36" t="s">
        <v>30</v>
      </c>
      <c r="K60" s="36">
        <v>6</v>
      </c>
      <c r="L60" s="44"/>
      <c r="M60" s="44"/>
      <c r="N60" s="44"/>
      <c r="O60" s="87"/>
      <c r="P60" s="38"/>
      <c r="Q60" s="39">
        <f t="shared" si="3"/>
        <v>1.7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843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 t="s">
        <v>1113</v>
      </c>
      <c r="D61" s="33" t="s">
        <v>1114</v>
      </c>
      <c r="E61" s="34" t="s">
        <v>234</v>
      </c>
      <c r="F61" s="35" t="s">
        <v>1106</v>
      </c>
      <c r="G61" s="32" t="s">
        <v>779</v>
      </c>
      <c r="H61" s="36">
        <v>6</v>
      </c>
      <c r="I61" s="36">
        <v>5</v>
      </c>
      <c r="J61" s="36" t="s">
        <v>30</v>
      </c>
      <c r="K61" s="36">
        <v>5</v>
      </c>
      <c r="L61" s="44"/>
      <c r="M61" s="44"/>
      <c r="N61" s="44"/>
      <c r="O61" s="87"/>
      <c r="P61" s="38"/>
      <c r="Q61" s="39">
        <f t="shared" si="3"/>
        <v>1.6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1155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 t="s">
        <v>1115</v>
      </c>
      <c r="D62" s="33" t="s">
        <v>1116</v>
      </c>
      <c r="E62" s="34" t="s">
        <v>579</v>
      </c>
      <c r="F62" s="35" t="s">
        <v>1117</v>
      </c>
      <c r="G62" s="32" t="s">
        <v>779</v>
      </c>
      <c r="H62" s="36">
        <v>9</v>
      </c>
      <c r="I62" s="36">
        <v>5</v>
      </c>
      <c r="J62" s="36" t="s">
        <v>30</v>
      </c>
      <c r="K62" s="36">
        <v>6</v>
      </c>
      <c r="L62" s="44"/>
      <c r="M62" s="44"/>
      <c r="N62" s="44"/>
      <c r="O62" s="87"/>
      <c r="P62" s="38"/>
      <c r="Q62" s="39">
        <f t="shared" si="3"/>
        <v>2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1155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 t="s">
        <v>1118</v>
      </c>
      <c r="D63" s="33" t="s">
        <v>1119</v>
      </c>
      <c r="E63" s="34" t="s">
        <v>238</v>
      </c>
      <c r="F63" s="35" t="s">
        <v>959</v>
      </c>
      <c r="G63" s="32" t="s">
        <v>779</v>
      </c>
      <c r="H63" s="36">
        <v>9</v>
      </c>
      <c r="I63" s="36">
        <v>4</v>
      </c>
      <c r="J63" s="36" t="s">
        <v>30</v>
      </c>
      <c r="K63" s="36">
        <v>3</v>
      </c>
      <c r="L63" s="44"/>
      <c r="M63" s="44"/>
      <c r="N63" s="44"/>
      <c r="O63" s="87"/>
      <c r="P63" s="38"/>
      <c r="Q63" s="39">
        <f t="shared" si="3"/>
        <v>1.6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1155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 t="s">
        <v>1120</v>
      </c>
      <c r="D64" s="33" t="s">
        <v>1121</v>
      </c>
      <c r="E64" s="34" t="s">
        <v>710</v>
      </c>
      <c r="F64" s="35" t="s">
        <v>778</v>
      </c>
      <c r="G64" s="32" t="s">
        <v>779</v>
      </c>
      <c r="H64" s="36">
        <v>7</v>
      </c>
      <c r="I64" s="36">
        <v>4</v>
      </c>
      <c r="J64" s="36" t="s">
        <v>30</v>
      </c>
      <c r="K64" s="36">
        <v>4</v>
      </c>
      <c r="L64" s="44"/>
      <c r="M64" s="44"/>
      <c r="N64" s="44"/>
      <c r="O64" s="87"/>
      <c r="P64" s="38"/>
      <c r="Q64" s="39">
        <f t="shared" si="3"/>
        <v>1.5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1155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 t="s">
        <v>1122</v>
      </c>
      <c r="D65" s="33" t="s">
        <v>1123</v>
      </c>
      <c r="E65" s="34" t="s">
        <v>134</v>
      </c>
      <c r="F65" s="35" t="s">
        <v>1124</v>
      </c>
      <c r="G65" s="32" t="s">
        <v>779</v>
      </c>
      <c r="H65" s="36">
        <v>7</v>
      </c>
      <c r="I65" s="36">
        <v>4</v>
      </c>
      <c r="J65" s="36" t="s">
        <v>30</v>
      </c>
      <c r="K65" s="36">
        <v>2</v>
      </c>
      <c r="L65" s="44"/>
      <c r="M65" s="44"/>
      <c r="N65" s="44"/>
      <c r="O65" s="87"/>
      <c r="P65" s="38"/>
      <c r="Q65" s="39">
        <f t="shared" si="3"/>
        <v>1.3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1155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 t="s">
        <v>1125</v>
      </c>
      <c r="D66" s="33" t="s">
        <v>71</v>
      </c>
      <c r="E66" s="34" t="s">
        <v>350</v>
      </c>
      <c r="F66" s="35" t="s">
        <v>1126</v>
      </c>
      <c r="G66" s="32" t="s">
        <v>779</v>
      </c>
      <c r="H66" s="36">
        <v>8</v>
      </c>
      <c r="I66" s="36">
        <v>6</v>
      </c>
      <c r="J66" s="36" t="s">
        <v>30</v>
      </c>
      <c r="K66" s="36">
        <v>5</v>
      </c>
      <c r="L66" s="44"/>
      <c r="M66" s="44"/>
      <c r="N66" s="44"/>
      <c r="O66" s="87"/>
      <c r="P66" s="38"/>
      <c r="Q66" s="39">
        <f t="shared" si="3"/>
        <v>1.9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1155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57</v>
      </c>
      <c r="C67" s="32" t="s">
        <v>1127</v>
      </c>
      <c r="D67" s="33" t="s">
        <v>1128</v>
      </c>
      <c r="E67" s="34" t="s">
        <v>697</v>
      </c>
      <c r="F67" s="35" t="s">
        <v>986</v>
      </c>
      <c r="G67" s="32" t="s">
        <v>779</v>
      </c>
      <c r="H67" s="36">
        <v>8</v>
      </c>
      <c r="I67" s="36">
        <v>5</v>
      </c>
      <c r="J67" s="36" t="s">
        <v>30</v>
      </c>
      <c r="K67" s="36">
        <v>4</v>
      </c>
      <c r="L67" s="44"/>
      <c r="M67" s="44"/>
      <c r="N67" s="44"/>
      <c r="O67" s="87"/>
      <c r="P67" s="38"/>
      <c r="Q67" s="39">
        <f t="shared" si="3"/>
        <v>1.7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1155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58</v>
      </c>
      <c r="C68" s="32" t="s">
        <v>1129</v>
      </c>
      <c r="D68" s="33" t="s">
        <v>1130</v>
      </c>
      <c r="E68" s="34" t="s">
        <v>739</v>
      </c>
      <c r="F68" s="35" t="s">
        <v>493</v>
      </c>
      <c r="G68" s="32" t="s">
        <v>779</v>
      </c>
      <c r="H68" s="36">
        <v>9</v>
      </c>
      <c r="I68" s="36">
        <v>5</v>
      </c>
      <c r="J68" s="36" t="s">
        <v>30</v>
      </c>
      <c r="K68" s="36">
        <v>4</v>
      </c>
      <c r="L68" s="44"/>
      <c r="M68" s="44"/>
      <c r="N68" s="44"/>
      <c r="O68" s="87"/>
      <c r="P68" s="38"/>
      <c r="Q68" s="39">
        <f t="shared" si="3"/>
        <v>1.8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1155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59</v>
      </c>
      <c r="C69" s="32" t="s">
        <v>1131</v>
      </c>
      <c r="D69" s="33" t="s">
        <v>1132</v>
      </c>
      <c r="E69" s="34" t="s">
        <v>335</v>
      </c>
      <c r="F69" s="35" t="s">
        <v>913</v>
      </c>
      <c r="G69" s="32" t="s">
        <v>779</v>
      </c>
      <c r="H69" s="36">
        <v>9</v>
      </c>
      <c r="I69" s="36">
        <v>5</v>
      </c>
      <c r="J69" s="36" t="s">
        <v>30</v>
      </c>
      <c r="K69" s="36">
        <v>3</v>
      </c>
      <c r="L69" s="44"/>
      <c r="M69" s="44"/>
      <c r="N69" s="44"/>
      <c r="O69" s="87"/>
      <c r="P69" s="38"/>
      <c r="Q69" s="39">
        <f t="shared" si="3"/>
        <v>1.7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1155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 t="s">
        <v>1133</v>
      </c>
      <c r="D70" s="33" t="s">
        <v>178</v>
      </c>
      <c r="E70" s="34" t="s">
        <v>95</v>
      </c>
      <c r="F70" s="35" t="s">
        <v>1134</v>
      </c>
      <c r="G70" s="32" t="s">
        <v>779</v>
      </c>
      <c r="H70" s="36">
        <v>9</v>
      </c>
      <c r="I70" s="36">
        <v>7</v>
      </c>
      <c r="J70" s="36" t="s">
        <v>30</v>
      </c>
      <c r="K70" s="36">
        <v>6</v>
      </c>
      <c r="L70" s="44"/>
      <c r="M70" s="44"/>
      <c r="N70" s="44"/>
      <c r="O70" s="87"/>
      <c r="P70" s="38"/>
      <c r="Q70" s="39">
        <f t="shared" si="3"/>
        <v>2.2000000000000002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1155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 t="s">
        <v>1135</v>
      </c>
      <c r="D71" s="33" t="s">
        <v>313</v>
      </c>
      <c r="E71" s="34" t="s">
        <v>1136</v>
      </c>
      <c r="F71" s="35" t="s">
        <v>482</v>
      </c>
      <c r="G71" s="32" t="s">
        <v>1137</v>
      </c>
      <c r="H71" s="36">
        <v>7</v>
      </c>
      <c r="I71" s="36">
        <v>3</v>
      </c>
      <c r="J71" s="36" t="s">
        <v>30</v>
      </c>
      <c r="K71" s="36">
        <v>4</v>
      </c>
      <c r="L71" s="44"/>
      <c r="M71" s="44"/>
      <c r="N71" s="44"/>
      <c r="O71" s="87"/>
      <c r="P71" s="38"/>
      <c r="Q71" s="39">
        <f t="shared" si="3"/>
        <v>1.4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1155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 t="s">
        <v>1138</v>
      </c>
      <c r="D72" s="33" t="s">
        <v>1093</v>
      </c>
      <c r="E72" s="34" t="s">
        <v>1139</v>
      </c>
      <c r="F72" s="35" t="s">
        <v>1140</v>
      </c>
      <c r="G72" s="32" t="s">
        <v>1137</v>
      </c>
      <c r="H72" s="36">
        <v>9</v>
      </c>
      <c r="I72" s="36">
        <v>9</v>
      </c>
      <c r="J72" s="36" t="s">
        <v>30</v>
      </c>
      <c r="K72" s="36">
        <v>8</v>
      </c>
      <c r="L72" s="44"/>
      <c r="M72" s="44"/>
      <c r="N72" s="44"/>
      <c r="O72" s="87"/>
      <c r="P72" s="38"/>
      <c r="Q72" s="39">
        <f t="shared" si="3"/>
        <v>2.6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1155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 t="s">
        <v>1141</v>
      </c>
      <c r="D73" s="33" t="s">
        <v>1142</v>
      </c>
      <c r="E73" s="34" t="s">
        <v>138</v>
      </c>
      <c r="F73" s="35" t="s">
        <v>1143</v>
      </c>
      <c r="G73" s="32" t="s">
        <v>1137</v>
      </c>
      <c r="H73" s="36">
        <v>9</v>
      </c>
      <c r="I73" s="36">
        <v>9</v>
      </c>
      <c r="J73" s="36" t="s">
        <v>30</v>
      </c>
      <c r="K73" s="36">
        <v>7</v>
      </c>
      <c r="L73" s="44"/>
      <c r="M73" s="44"/>
      <c r="N73" s="44"/>
      <c r="O73" s="87"/>
      <c r="P73" s="38"/>
      <c r="Q73" s="39">
        <f t="shared" si="3"/>
        <v>2.5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1155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 t="s">
        <v>1144</v>
      </c>
      <c r="D74" s="33" t="s">
        <v>208</v>
      </c>
      <c r="E74" s="34" t="s">
        <v>110</v>
      </c>
      <c r="F74" s="35" t="s">
        <v>1145</v>
      </c>
      <c r="G74" s="32" t="s">
        <v>1137</v>
      </c>
      <c r="H74" s="36">
        <v>7</v>
      </c>
      <c r="I74" s="36">
        <v>6</v>
      </c>
      <c r="J74" s="36" t="s">
        <v>30</v>
      </c>
      <c r="K74" s="36">
        <v>7</v>
      </c>
      <c r="L74" s="44"/>
      <c r="M74" s="44"/>
      <c r="N74" s="44"/>
      <c r="O74" s="87"/>
      <c r="P74" s="38"/>
      <c r="Q74" s="39">
        <f t="shared" si="3"/>
        <v>2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 t="s">
        <v>1155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 t="s">
        <v>1146</v>
      </c>
      <c r="D75" s="33" t="s">
        <v>1147</v>
      </c>
      <c r="E75" s="34" t="s">
        <v>725</v>
      </c>
      <c r="F75" s="35" t="s">
        <v>1143</v>
      </c>
      <c r="G75" s="32" t="s">
        <v>1137</v>
      </c>
      <c r="H75" s="36">
        <v>9</v>
      </c>
      <c r="I75" s="36">
        <v>7</v>
      </c>
      <c r="J75" s="36" t="s">
        <v>30</v>
      </c>
      <c r="K75" s="36">
        <v>5</v>
      </c>
      <c r="L75" s="44"/>
      <c r="M75" s="44"/>
      <c r="N75" s="44"/>
      <c r="O75" s="87"/>
      <c r="P75" s="38"/>
      <c r="Q75" s="39">
        <f t="shared" si="3"/>
        <v>2.1</v>
      </c>
      <c r="R75" s="40" t="str">
        <f t="shared" ref="R75:R164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64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 t="s">
        <v>1155</v>
      </c>
      <c r="V75" s="3"/>
      <c r="W75" s="30"/>
      <c r="X75" s="81" t="str">
        <f t="shared" si="2"/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24" hidden="1" customHeight="1">
      <c r="B76" s="31">
        <v>66</v>
      </c>
      <c r="C76" s="32" t="s">
        <v>1148</v>
      </c>
      <c r="D76" s="33" t="s">
        <v>1029</v>
      </c>
      <c r="E76" s="34" t="s">
        <v>1012</v>
      </c>
      <c r="F76" s="35" t="s">
        <v>671</v>
      </c>
      <c r="G76" s="32" t="s">
        <v>1137</v>
      </c>
      <c r="H76" s="36">
        <v>8</v>
      </c>
      <c r="I76" s="36">
        <v>7</v>
      </c>
      <c r="J76" s="36" t="s">
        <v>30</v>
      </c>
      <c r="K76" s="36">
        <v>7</v>
      </c>
      <c r="L76" s="44"/>
      <c r="M76" s="44"/>
      <c r="N76" s="44"/>
      <c r="O76" s="87"/>
      <c r="P76" s="38"/>
      <c r="Q76" s="39">
        <f t="shared" si="3"/>
        <v>2.2000000000000002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 t="s">
        <v>500</v>
      </c>
      <c r="V76" s="3"/>
      <c r="W76" s="30"/>
      <c r="X76" s="81" t="str">
        <f t="shared" ref="X76:X164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24" hidden="1" customHeight="1">
      <c r="B77" s="31">
        <v>67</v>
      </c>
      <c r="C77" s="32" t="s">
        <v>1235</v>
      </c>
      <c r="D77" s="33" t="s">
        <v>94</v>
      </c>
      <c r="E77" s="34" t="s">
        <v>1236</v>
      </c>
      <c r="F77" s="35" t="s">
        <v>947</v>
      </c>
      <c r="G77" s="32" t="s">
        <v>762</v>
      </c>
      <c r="H77" s="36">
        <v>8</v>
      </c>
      <c r="I77" s="36">
        <v>6</v>
      </c>
      <c r="J77" s="36" t="s">
        <v>30</v>
      </c>
      <c r="K77" s="36">
        <v>5</v>
      </c>
      <c r="L77" s="44"/>
      <c r="M77" s="44"/>
      <c r="N77" s="44"/>
      <c r="O77" s="87"/>
      <c r="P77" s="38"/>
      <c r="Q77" s="39">
        <f t="shared" ref="Q77:Q164" si="8">ROUND(SUMPRODUCT(H77:P77,$H$10:$P$10)/100,1)</f>
        <v>1.9</v>
      </c>
      <c r="R77" s="40" t="str">
        <f t="shared" si="5"/>
        <v>F</v>
      </c>
      <c r="S77" s="41" t="str">
        <f t="shared" si="6"/>
        <v>Kém</v>
      </c>
      <c r="T77" s="42" t="str">
        <f t="shared" ref="T77:T163" si="9">+IF(OR($H77=0,$I77=0,$J77=0,$K77=0),"Không đủ ĐKDT","")</f>
        <v/>
      </c>
      <c r="U77" s="43" t="s">
        <v>500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24" hidden="1" customHeight="1">
      <c r="B78" s="31">
        <v>68</v>
      </c>
      <c r="C78" s="32" t="s">
        <v>759</v>
      </c>
      <c r="D78" s="33" t="s">
        <v>760</v>
      </c>
      <c r="E78" s="34" t="s">
        <v>328</v>
      </c>
      <c r="F78" s="35" t="s">
        <v>761</v>
      </c>
      <c r="G78" s="32" t="s">
        <v>762</v>
      </c>
      <c r="H78" s="36">
        <v>7</v>
      </c>
      <c r="I78" s="36">
        <v>6</v>
      </c>
      <c r="J78" s="36" t="s">
        <v>30</v>
      </c>
      <c r="K78" s="36">
        <v>5</v>
      </c>
      <c r="L78" s="44"/>
      <c r="M78" s="44"/>
      <c r="N78" s="44"/>
      <c r="O78" s="87"/>
      <c r="P78" s="38"/>
      <c r="Q78" s="39">
        <f t="shared" si="8"/>
        <v>1.8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500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24" hidden="1" customHeight="1">
      <c r="B79" s="31">
        <v>69</v>
      </c>
      <c r="C79" s="32" t="s">
        <v>1237</v>
      </c>
      <c r="D79" s="33" t="s">
        <v>1238</v>
      </c>
      <c r="E79" s="34" t="s">
        <v>167</v>
      </c>
      <c r="F79" s="35" t="s">
        <v>187</v>
      </c>
      <c r="G79" s="32" t="s">
        <v>762</v>
      </c>
      <c r="H79" s="36">
        <v>8</v>
      </c>
      <c r="I79" s="36">
        <v>8</v>
      </c>
      <c r="J79" s="36" t="s">
        <v>30</v>
      </c>
      <c r="K79" s="36">
        <v>5</v>
      </c>
      <c r="L79" s="44"/>
      <c r="M79" s="44"/>
      <c r="N79" s="44"/>
      <c r="O79" s="87"/>
      <c r="P79" s="38"/>
      <c r="Q79" s="39">
        <f t="shared" si="8"/>
        <v>2.1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500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24" hidden="1" customHeight="1">
      <c r="B80" s="31">
        <v>70</v>
      </c>
      <c r="C80" s="32" t="s">
        <v>1239</v>
      </c>
      <c r="D80" s="33" t="s">
        <v>133</v>
      </c>
      <c r="E80" s="34" t="s">
        <v>118</v>
      </c>
      <c r="F80" s="35" t="s">
        <v>601</v>
      </c>
      <c r="G80" s="32" t="s">
        <v>762</v>
      </c>
      <c r="H80" s="36">
        <v>8</v>
      </c>
      <c r="I80" s="36">
        <v>9</v>
      </c>
      <c r="J80" s="36" t="s">
        <v>30</v>
      </c>
      <c r="K80" s="36">
        <v>6</v>
      </c>
      <c r="L80" s="44"/>
      <c r="M80" s="44"/>
      <c r="N80" s="44"/>
      <c r="O80" s="87"/>
      <c r="P80" s="38"/>
      <c r="Q80" s="39">
        <f t="shared" si="8"/>
        <v>2.2999999999999998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 t="s">
        <v>500</v>
      </c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24" hidden="1" customHeight="1">
      <c r="B81" s="31">
        <v>71</v>
      </c>
      <c r="C81" s="32" t="s">
        <v>1240</v>
      </c>
      <c r="D81" s="33" t="s">
        <v>1241</v>
      </c>
      <c r="E81" s="34" t="s">
        <v>772</v>
      </c>
      <c r="F81" s="35" t="s">
        <v>1242</v>
      </c>
      <c r="G81" s="32" t="s">
        <v>762</v>
      </c>
      <c r="H81" s="36">
        <v>7</v>
      </c>
      <c r="I81" s="36">
        <v>8</v>
      </c>
      <c r="J81" s="36" t="s">
        <v>30</v>
      </c>
      <c r="K81" s="36">
        <v>7</v>
      </c>
      <c r="L81" s="44"/>
      <c r="M81" s="44"/>
      <c r="N81" s="44"/>
      <c r="O81" s="87"/>
      <c r="P81" s="38"/>
      <c r="Q81" s="39">
        <f t="shared" si="8"/>
        <v>2.2000000000000002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 t="s">
        <v>500</v>
      </c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24" hidden="1" customHeight="1">
      <c r="B82" s="31">
        <v>72</v>
      </c>
      <c r="C82" s="32" t="s">
        <v>1243</v>
      </c>
      <c r="D82" s="33" t="s">
        <v>809</v>
      </c>
      <c r="E82" s="34" t="s">
        <v>79</v>
      </c>
      <c r="F82" s="35" t="s">
        <v>1244</v>
      </c>
      <c r="G82" s="32" t="s">
        <v>762</v>
      </c>
      <c r="H82" s="36">
        <v>8</v>
      </c>
      <c r="I82" s="36">
        <v>7</v>
      </c>
      <c r="J82" s="36" t="s">
        <v>30</v>
      </c>
      <c r="K82" s="36">
        <v>6</v>
      </c>
      <c r="L82" s="44"/>
      <c r="M82" s="44"/>
      <c r="N82" s="44"/>
      <c r="O82" s="87"/>
      <c r="P82" s="38"/>
      <c r="Q82" s="39">
        <f t="shared" si="8"/>
        <v>2.1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 t="s">
        <v>500</v>
      </c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24" hidden="1" customHeight="1">
      <c r="B83" s="31">
        <v>73</v>
      </c>
      <c r="C83" s="32" t="s">
        <v>1245</v>
      </c>
      <c r="D83" s="33" t="s">
        <v>1246</v>
      </c>
      <c r="E83" s="34" t="s">
        <v>1247</v>
      </c>
      <c r="F83" s="35" t="s">
        <v>758</v>
      </c>
      <c r="G83" s="32" t="s">
        <v>762</v>
      </c>
      <c r="H83" s="36">
        <v>9</v>
      </c>
      <c r="I83" s="36">
        <v>6</v>
      </c>
      <c r="J83" s="36" t="s">
        <v>30</v>
      </c>
      <c r="K83" s="36">
        <v>5</v>
      </c>
      <c r="L83" s="44"/>
      <c r="M83" s="44"/>
      <c r="N83" s="44"/>
      <c r="O83" s="87"/>
      <c r="P83" s="38"/>
      <c r="Q83" s="39">
        <f t="shared" si="8"/>
        <v>2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 t="s">
        <v>500</v>
      </c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24" hidden="1" customHeight="1">
      <c r="B84" s="31">
        <v>74</v>
      </c>
      <c r="C84" s="32" t="s">
        <v>1248</v>
      </c>
      <c r="D84" s="33" t="s">
        <v>1249</v>
      </c>
      <c r="E84" s="34" t="s">
        <v>697</v>
      </c>
      <c r="F84" s="35" t="s">
        <v>249</v>
      </c>
      <c r="G84" s="32" t="s">
        <v>762</v>
      </c>
      <c r="H84" s="36">
        <v>9</v>
      </c>
      <c r="I84" s="36">
        <v>6</v>
      </c>
      <c r="J84" s="36" t="s">
        <v>30</v>
      </c>
      <c r="K84" s="36">
        <v>6</v>
      </c>
      <c r="L84" s="44"/>
      <c r="M84" s="44"/>
      <c r="N84" s="44"/>
      <c r="O84" s="87"/>
      <c r="P84" s="38"/>
      <c r="Q84" s="39">
        <f t="shared" si="8"/>
        <v>2.1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 t="s">
        <v>500</v>
      </c>
      <c r="V84" s="3"/>
      <c r="W84" s="30"/>
      <c r="X84" s="81" t="str">
        <f t="shared" si="7"/>
        <v>Học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24" hidden="1" customHeight="1">
      <c r="B85" s="31">
        <v>75</v>
      </c>
      <c r="C85" s="32" t="s">
        <v>1250</v>
      </c>
      <c r="D85" s="33" t="s">
        <v>1251</v>
      </c>
      <c r="E85" s="34" t="s">
        <v>504</v>
      </c>
      <c r="F85" s="35" t="s">
        <v>1252</v>
      </c>
      <c r="G85" s="32" t="s">
        <v>762</v>
      </c>
      <c r="H85" s="36">
        <v>8</v>
      </c>
      <c r="I85" s="36">
        <v>8</v>
      </c>
      <c r="J85" s="36" t="s">
        <v>30</v>
      </c>
      <c r="K85" s="36">
        <v>5</v>
      </c>
      <c r="L85" s="44"/>
      <c r="M85" s="44"/>
      <c r="N85" s="44"/>
      <c r="O85" s="87"/>
      <c r="P85" s="38"/>
      <c r="Q85" s="39">
        <f t="shared" si="8"/>
        <v>2.1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 t="s">
        <v>500</v>
      </c>
      <c r="V85" s="3"/>
      <c r="W85" s="30"/>
      <c r="X85" s="81" t="str">
        <f t="shared" si="7"/>
        <v>Học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24" hidden="1" customHeight="1">
      <c r="B86" s="31">
        <v>76</v>
      </c>
      <c r="C86" s="32" t="s">
        <v>1253</v>
      </c>
      <c r="D86" s="33" t="s">
        <v>1254</v>
      </c>
      <c r="E86" s="34" t="s">
        <v>95</v>
      </c>
      <c r="F86" s="35" t="s">
        <v>1242</v>
      </c>
      <c r="G86" s="32" t="s">
        <v>762</v>
      </c>
      <c r="H86" s="36">
        <v>9</v>
      </c>
      <c r="I86" s="36">
        <v>5</v>
      </c>
      <c r="J86" s="36" t="s">
        <v>30</v>
      </c>
      <c r="K86" s="36">
        <v>5</v>
      </c>
      <c r="L86" s="44"/>
      <c r="M86" s="44"/>
      <c r="N86" s="44"/>
      <c r="O86" s="87"/>
      <c r="P86" s="38"/>
      <c r="Q86" s="39">
        <f t="shared" si="8"/>
        <v>1.9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 t="s">
        <v>500</v>
      </c>
      <c r="V86" s="3"/>
      <c r="W86" s="30"/>
      <c r="X86" s="81" t="str">
        <f t="shared" si="7"/>
        <v>Học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24" hidden="1" customHeight="1">
      <c r="B87" s="31">
        <v>77</v>
      </c>
      <c r="C87" s="32" t="s">
        <v>1255</v>
      </c>
      <c r="D87" s="33" t="s">
        <v>1016</v>
      </c>
      <c r="E87" s="34" t="s">
        <v>582</v>
      </c>
      <c r="F87" s="35" t="s">
        <v>553</v>
      </c>
      <c r="G87" s="32" t="s">
        <v>767</v>
      </c>
      <c r="H87" s="36">
        <v>9</v>
      </c>
      <c r="I87" s="36">
        <v>8</v>
      </c>
      <c r="J87" s="36" t="s">
        <v>30</v>
      </c>
      <c r="K87" s="36">
        <v>6</v>
      </c>
      <c r="L87" s="44"/>
      <c r="M87" s="44"/>
      <c r="N87" s="44"/>
      <c r="O87" s="87"/>
      <c r="P87" s="38"/>
      <c r="Q87" s="39">
        <f t="shared" si="8"/>
        <v>2.2999999999999998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 t="s">
        <v>500</v>
      </c>
      <c r="V87" s="3"/>
      <c r="W87" s="30"/>
      <c r="X87" s="81" t="str">
        <f t="shared" si="7"/>
        <v>Học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24" hidden="1" customHeight="1">
      <c r="B88" s="31">
        <v>78</v>
      </c>
      <c r="C88" s="32" t="s">
        <v>1256</v>
      </c>
      <c r="D88" s="33" t="s">
        <v>1257</v>
      </c>
      <c r="E88" s="34" t="s">
        <v>710</v>
      </c>
      <c r="F88" s="35" t="s">
        <v>650</v>
      </c>
      <c r="G88" s="32" t="s">
        <v>767</v>
      </c>
      <c r="H88" s="36">
        <v>9</v>
      </c>
      <c r="I88" s="36">
        <v>8</v>
      </c>
      <c r="J88" s="36" t="s">
        <v>30</v>
      </c>
      <c r="K88" s="36">
        <v>7</v>
      </c>
      <c r="L88" s="44"/>
      <c r="M88" s="44"/>
      <c r="N88" s="44"/>
      <c r="O88" s="87"/>
      <c r="P88" s="38"/>
      <c r="Q88" s="39">
        <f t="shared" si="8"/>
        <v>2.4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 t="s">
        <v>500</v>
      </c>
      <c r="V88" s="3"/>
      <c r="W88" s="30"/>
      <c r="X88" s="81" t="str">
        <f t="shared" si="7"/>
        <v>Học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24" hidden="1" customHeight="1">
      <c r="B89" s="31">
        <v>79</v>
      </c>
      <c r="C89" s="32" t="s">
        <v>765</v>
      </c>
      <c r="D89" s="33" t="s">
        <v>204</v>
      </c>
      <c r="E89" s="34" t="s">
        <v>733</v>
      </c>
      <c r="F89" s="35" t="s">
        <v>766</v>
      </c>
      <c r="G89" s="32" t="s">
        <v>767</v>
      </c>
      <c r="H89" s="36">
        <v>8</v>
      </c>
      <c r="I89" s="36">
        <v>9</v>
      </c>
      <c r="J89" s="36" t="s">
        <v>30</v>
      </c>
      <c r="K89" s="36">
        <v>7</v>
      </c>
      <c r="L89" s="44"/>
      <c r="M89" s="44"/>
      <c r="N89" s="44"/>
      <c r="O89" s="87"/>
      <c r="P89" s="38"/>
      <c r="Q89" s="39">
        <f t="shared" si="8"/>
        <v>2.4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 t="s">
        <v>500</v>
      </c>
      <c r="V89" s="3"/>
      <c r="W89" s="30"/>
      <c r="X89" s="81" t="str">
        <f t="shared" si="7"/>
        <v>Học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24" hidden="1" customHeight="1">
      <c r="B90" s="31">
        <v>80</v>
      </c>
      <c r="C90" s="32" t="s">
        <v>1258</v>
      </c>
      <c r="D90" s="33" t="s">
        <v>1259</v>
      </c>
      <c r="E90" s="34" t="s">
        <v>296</v>
      </c>
      <c r="F90" s="35" t="s">
        <v>1260</v>
      </c>
      <c r="G90" s="32" t="s">
        <v>767</v>
      </c>
      <c r="H90" s="36">
        <v>9</v>
      </c>
      <c r="I90" s="36">
        <v>5</v>
      </c>
      <c r="J90" s="36" t="s">
        <v>30</v>
      </c>
      <c r="K90" s="36">
        <v>5</v>
      </c>
      <c r="L90" s="44"/>
      <c r="M90" s="44"/>
      <c r="N90" s="44"/>
      <c r="O90" s="87"/>
      <c r="P90" s="38"/>
      <c r="Q90" s="39"/>
      <c r="R90" s="40"/>
      <c r="S90" s="41"/>
      <c r="T90" s="42" t="str">
        <f t="shared" si="9"/>
        <v/>
      </c>
      <c r="U90" s="43" t="s">
        <v>500</v>
      </c>
      <c r="V90" s="3"/>
      <c r="W90" s="30"/>
      <c r="X90" s="81" t="str">
        <f t="shared" si="7"/>
        <v>Học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24" hidden="1" customHeight="1">
      <c r="B91" s="31">
        <v>81</v>
      </c>
      <c r="C91" s="32" t="s">
        <v>768</v>
      </c>
      <c r="D91" s="33" t="s">
        <v>769</v>
      </c>
      <c r="E91" s="34" t="s">
        <v>155</v>
      </c>
      <c r="F91" s="35" t="s">
        <v>770</v>
      </c>
      <c r="G91" s="32" t="s">
        <v>767</v>
      </c>
      <c r="H91" s="36">
        <v>8</v>
      </c>
      <c r="I91" s="36">
        <v>5</v>
      </c>
      <c r="J91" s="36" t="s">
        <v>30</v>
      </c>
      <c r="K91" s="36">
        <v>4</v>
      </c>
      <c r="L91" s="44"/>
      <c r="M91" s="44"/>
      <c r="N91" s="44"/>
      <c r="O91" s="87"/>
      <c r="P91" s="38"/>
      <c r="Q91" s="39"/>
      <c r="R91" s="40"/>
      <c r="S91" s="41"/>
      <c r="T91" s="42" t="str">
        <f t="shared" si="9"/>
        <v/>
      </c>
      <c r="U91" s="43" t="s">
        <v>500</v>
      </c>
      <c r="V91" s="3"/>
      <c r="W91" s="30"/>
      <c r="X91" s="81" t="str">
        <f t="shared" si="7"/>
        <v>Học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24" hidden="1" customHeight="1">
      <c r="B92" s="31">
        <v>82</v>
      </c>
      <c r="C92" s="32" t="s">
        <v>1261</v>
      </c>
      <c r="D92" s="33" t="s">
        <v>1262</v>
      </c>
      <c r="E92" s="34" t="s">
        <v>689</v>
      </c>
      <c r="F92" s="35" t="s">
        <v>479</v>
      </c>
      <c r="G92" s="32" t="s">
        <v>767</v>
      </c>
      <c r="H92" s="36">
        <v>9</v>
      </c>
      <c r="I92" s="36">
        <v>8</v>
      </c>
      <c r="J92" s="36" t="s">
        <v>30</v>
      </c>
      <c r="K92" s="36">
        <v>5</v>
      </c>
      <c r="L92" s="44"/>
      <c r="M92" s="44"/>
      <c r="N92" s="44"/>
      <c r="O92" s="87"/>
      <c r="P92" s="38"/>
      <c r="Q92" s="39"/>
      <c r="R92" s="40"/>
      <c r="S92" s="41"/>
      <c r="T92" s="42" t="str">
        <f t="shared" si="9"/>
        <v/>
      </c>
      <c r="U92" s="43" t="s">
        <v>500</v>
      </c>
      <c r="V92" s="3"/>
      <c r="W92" s="30"/>
      <c r="X92" s="81" t="str">
        <f t="shared" si="7"/>
        <v>Học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24" hidden="1" customHeight="1">
      <c r="B93" s="31">
        <v>83</v>
      </c>
      <c r="C93" s="32" t="s">
        <v>1263</v>
      </c>
      <c r="D93" s="33" t="s">
        <v>1264</v>
      </c>
      <c r="E93" s="34" t="s">
        <v>1265</v>
      </c>
      <c r="F93" s="35" t="s">
        <v>1266</v>
      </c>
      <c r="G93" s="32" t="s">
        <v>767</v>
      </c>
      <c r="H93" s="36">
        <v>8</v>
      </c>
      <c r="I93" s="36">
        <v>5</v>
      </c>
      <c r="J93" s="36" t="s">
        <v>30</v>
      </c>
      <c r="K93" s="36">
        <v>2</v>
      </c>
      <c r="L93" s="44"/>
      <c r="M93" s="44"/>
      <c r="N93" s="44"/>
      <c r="O93" s="87"/>
      <c r="P93" s="38"/>
      <c r="Q93" s="39"/>
      <c r="R93" s="40"/>
      <c r="S93" s="41"/>
      <c r="T93" s="42" t="str">
        <f t="shared" si="9"/>
        <v/>
      </c>
      <c r="U93" s="43" t="s">
        <v>500</v>
      </c>
      <c r="V93" s="3"/>
      <c r="W93" s="30"/>
      <c r="X93" s="81" t="str">
        <f t="shared" si="7"/>
        <v>Học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24" hidden="1" customHeight="1">
      <c r="B94" s="31">
        <v>84</v>
      </c>
      <c r="C94" s="32" t="s">
        <v>1156</v>
      </c>
      <c r="D94" s="33" t="s">
        <v>331</v>
      </c>
      <c r="E94" s="34" t="s">
        <v>84</v>
      </c>
      <c r="F94" s="35" t="s">
        <v>336</v>
      </c>
      <c r="G94" s="32" t="s">
        <v>782</v>
      </c>
      <c r="H94" s="36">
        <v>9</v>
      </c>
      <c r="I94" s="36">
        <v>8</v>
      </c>
      <c r="J94" s="36" t="s">
        <v>30</v>
      </c>
      <c r="K94" s="36">
        <v>8</v>
      </c>
      <c r="L94" s="44"/>
      <c r="M94" s="44"/>
      <c r="N94" s="44"/>
      <c r="O94" s="87"/>
      <c r="P94" s="38"/>
      <c r="Q94" s="39"/>
      <c r="R94" s="40"/>
      <c r="S94" s="41"/>
      <c r="T94" s="42" t="str">
        <f t="shared" si="9"/>
        <v/>
      </c>
      <c r="U94" s="43" t="s">
        <v>500</v>
      </c>
      <c r="V94" s="3"/>
      <c r="W94" s="30"/>
      <c r="X94" s="81" t="str">
        <f t="shared" si="7"/>
        <v>Học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24" hidden="1" customHeight="1">
      <c r="B95" s="31">
        <v>85</v>
      </c>
      <c r="C95" s="32" t="s">
        <v>1157</v>
      </c>
      <c r="D95" s="33" t="s">
        <v>1158</v>
      </c>
      <c r="E95" s="34" t="s">
        <v>84</v>
      </c>
      <c r="F95" s="35" t="s">
        <v>1084</v>
      </c>
      <c r="G95" s="32" t="s">
        <v>782</v>
      </c>
      <c r="H95" s="36">
        <v>6</v>
      </c>
      <c r="I95" s="36">
        <v>8</v>
      </c>
      <c r="J95" s="36" t="s">
        <v>30</v>
      </c>
      <c r="K95" s="36">
        <v>8</v>
      </c>
      <c r="L95" s="44"/>
      <c r="M95" s="44"/>
      <c r="N95" s="44"/>
      <c r="O95" s="87"/>
      <c r="P95" s="38"/>
      <c r="Q95" s="39"/>
      <c r="R95" s="40"/>
      <c r="S95" s="41"/>
      <c r="T95" s="42" t="str">
        <f t="shared" si="9"/>
        <v/>
      </c>
      <c r="U95" s="43" t="s">
        <v>500</v>
      </c>
      <c r="V95" s="3"/>
      <c r="W95" s="30"/>
      <c r="X95" s="81" t="str">
        <f t="shared" si="7"/>
        <v>Học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24" hidden="1" customHeight="1">
      <c r="B96" s="31">
        <v>86</v>
      </c>
      <c r="C96" s="32" t="s">
        <v>1159</v>
      </c>
      <c r="D96" s="33" t="s">
        <v>670</v>
      </c>
      <c r="E96" s="34" t="s">
        <v>1160</v>
      </c>
      <c r="F96" s="35" t="s">
        <v>1161</v>
      </c>
      <c r="G96" s="32" t="s">
        <v>782</v>
      </c>
      <c r="H96" s="36">
        <v>10</v>
      </c>
      <c r="I96" s="36">
        <v>8</v>
      </c>
      <c r="J96" s="36" t="s">
        <v>30</v>
      </c>
      <c r="K96" s="36">
        <v>8</v>
      </c>
      <c r="L96" s="44"/>
      <c r="M96" s="44"/>
      <c r="N96" s="44"/>
      <c r="O96" s="87"/>
      <c r="P96" s="38"/>
      <c r="Q96" s="39"/>
      <c r="R96" s="40"/>
      <c r="S96" s="41"/>
      <c r="T96" s="42" t="str">
        <f t="shared" si="9"/>
        <v/>
      </c>
      <c r="U96" s="43" t="s">
        <v>500</v>
      </c>
      <c r="V96" s="3"/>
      <c r="W96" s="30"/>
      <c r="X96" s="81" t="str">
        <f t="shared" si="7"/>
        <v>Học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 ht="24" hidden="1" customHeight="1">
      <c r="B97" s="31">
        <v>87</v>
      </c>
      <c r="C97" s="32" t="s">
        <v>1162</v>
      </c>
      <c r="D97" s="33" t="s">
        <v>1119</v>
      </c>
      <c r="E97" s="34" t="s">
        <v>234</v>
      </c>
      <c r="F97" s="35" t="s">
        <v>770</v>
      </c>
      <c r="G97" s="32" t="s">
        <v>782</v>
      </c>
      <c r="H97" s="36">
        <v>10</v>
      </c>
      <c r="I97" s="36">
        <v>7</v>
      </c>
      <c r="J97" s="36" t="s">
        <v>30</v>
      </c>
      <c r="K97" s="36">
        <v>7</v>
      </c>
      <c r="L97" s="44"/>
      <c r="M97" s="44"/>
      <c r="N97" s="44"/>
      <c r="O97" s="87"/>
      <c r="P97" s="38"/>
      <c r="Q97" s="39"/>
      <c r="R97" s="40"/>
      <c r="S97" s="41"/>
      <c r="T97" s="42" t="str">
        <f t="shared" si="9"/>
        <v/>
      </c>
      <c r="U97" s="43" t="s">
        <v>500</v>
      </c>
      <c r="V97" s="3"/>
      <c r="W97" s="30"/>
      <c r="X97" s="81" t="str">
        <f t="shared" si="7"/>
        <v>Học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t="24" hidden="1" customHeight="1">
      <c r="B98" s="31">
        <v>88</v>
      </c>
      <c r="C98" s="32" t="s">
        <v>783</v>
      </c>
      <c r="D98" s="33" t="s">
        <v>760</v>
      </c>
      <c r="E98" s="34" t="s">
        <v>784</v>
      </c>
      <c r="F98" s="35" t="s">
        <v>429</v>
      </c>
      <c r="G98" s="32" t="s">
        <v>782</v>
      </c>
      <c r="H98" s="36">
        <v>6</v>
      </c>
      <c r="I98" s="36">
        <v>7</v>
      </c>
      <c r="J98" s="36" t="s">
        <v>30</v>
      </c>
      <c r="K98" s="36">
        <v>6</v>
      </c>
      <c r="L98" s="44"/>
      <c r="M98" s="44"/>
      <c r="N98" s="44"/>
      <c r="O98" s="87"/>
      <c r="P98" s="38"/>
      <c r="Q98" s="39"/>
      <c r="R98" s="40"/>
      <c r="S98" s="41"/>
      <c r="T98" s="42" t="str">
        <f t="shared" si="9"/>
        <v/>
      </c>
      <c r="U98" s="43" t="s">
        <v>500</v>
      </c>
      <c r="V98" s="3"/>
      <c r="W98" s="30"/>
      <c r="X98" s="81" t="str">
        <f t="shared" si="7"/>
        <v>Học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t="24" hidden="1" customHeight="1">
      <c r="B99" s="31">
        <v>89</v>
      </c>
      <c r="C99" s="32" t="s">
        <v>785</v>
      </c>
      <c r="D99" s="33" t="s">
        <v>786</v>
      </c>
      <c r="E99" s="34" t="s">
        <v>784</v>
      </c>
      <c r="F99" s="35" t="s">
        <v>787</v>
      </c>
      <c r="G99" s="32" t="s">
        <v>782</v>
      </c>
      <c r="H99" s="36">
        <v>7</v>
      </c>
      <c r="I99" s="36">
        <v>7</v>
      </c>
      <c r="J99" s="36" t="s">
        <v>30</v>
      </c>
      <c r="K99" s="36">
        <v>7</v>
      </c>
      <c r="L99" s="44"/>
      <c r="M99" s="44"/>
      <c r="N99" s="44"/>
      <c r="O99" s="87"/>
      <c r="P99" s="38"/>
      <c r="Q99" s="39"/>
      <c r="R99" s="40"/>
      <c r="S99" s="41"/>
      <c r="T99" s="42" t="str">
        <f t="shared" si="9"/>
        <v/>
      </c>
      <c r="U99" s="43" t="s">
        <v>500</v>
      </c>
      <c r="V99" s="3"/>
      <c r="W99" s="30"/>
      <c r="X99" s="81" t="str">
        <f t="shared" si="7"/>
        <v>Học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t="24" hidden="1" customHeight="1">
      <c r="B100" s="31">
        <v>90</v>
      </c>
      <c r="C100" s="32" t="s">
        <v>1163</v>
      </c>
      <c r="D100" s="33" t="s">
        <v>1164</v>
      </c>
      <c r="E100" s="34" t="s">
        <v>143</v>
      </c>
      <c r="F100" s="35" t="s">
        <v>718</v>
      </c>
      <c r="G100" s="32" t="s">
        <v>782</v>
      </c>
      <c r="H100" s="36">
        <v>8</v>
      </c>
      <c r="I100" s="36">
        <v>7</v>
      </c>
      <c r="J100" s="36" t="s">
        <v>30</v>
      </c>
      <c r="K100" s="36">
        <v>7</v>
      </c>
      <c r="L100" s="44"/>
      <c r="M100" s="44"/>
      <c r="N100" s="44"/>
      <c r="O100" s="87"/>
      <c r="P100" s="38"/>
      <c r="Q100" s="39"/>
      <c r="R100" s="40"/>
      <c r="S100" s="41"/>
      <c r="T100" s="42" t="str">
        <f t="shared" si="9"/>
        <v/>
      </c>
      <c r="U100" s="43" t="s">
        <v>500</v>
      </c>
      <c r="V100" s="3"/>
      <c r="W100" s="30"/>
      <c r="X100" s="81" t="str">
        <f t="shared" si="7"/>
        <v>Học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t="24" hidden="1" customHeight="1">
      <c r="B101" s="31">
        <v>91</v>
      </c>
      <c r="C101" s="32" t="s">
        <v>1165</v>
      </c>
      <c r="D101" s="33" t="s">
        <v>1166</v>
      </c>
      <c r="E101" s="34" t="s">
        <v>1167</v>
      </c>
      <c r="F101" s="35" t="s">
        <v>787</v>
      </c>
      <c r="G101" s="32" t="s">
        <v>782</v>
      </c>
      <c r="H101" s="36">
        <v>10</v>
      </c>
      <c r="I101" s="36">
        <v>7</v>
      </c>
      <c r="J101" s="36" t="s">
        <v>30</v>
      </c>
      <c r="K101" s="36">
        <v>8</v>
      </c>
      <c r="L101" s="44"/>
      <c r="M101" s="44"/>
      <c r="N101" s="44"/>
      <c r="O101" s="87"/>
      <c r="P101" s="38"/>
      <c r="Q101" s="39"/>
      <c r="R101" s="40"/>
      <c r="S101" s="41"/>
      <c r="T101" s="42" t="str">
        <f t="shared" si="9"/>
        <v/>
      </c>
      <c r="U101" s="43" t="s">
        <v>500</v>
      </c>
      <c r="V101" s="3"/>
      <c r="W101" s="30"/>
      <c r="X101" s="81" t="str">
        <f t="shared" si="7"/>
        <v>Học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t="24" hidden="1" customHeight="1">
      <c r="B102" s="31">
        <v>92</v>
      </c>
      <c r="C102" s="32" t="s">
        <v>1168</v>
      </c>
      <c r="D102" s="33" t="s">
        <v>1169</v>
      </c>
      <c r="E102" s="34" t="s">
        <v>114</v>
      </c>
      <c r="F102" s="35" t="s">
        <v>1170</v>
      </c>
      <c r="G102" s="32" t="s">
        <v>782</v>
      </c>
      <c r="H102" s="36">
        <v>8</v>
      </c>
      <c r="I102" s="36">
        <v>8</v>
      </c>
      <c r="J102" s="36" t="s">
        <v>30</v>
      </c>
      <c r="K102" s="36">
        <v>8</v>
      </c>
      <c r="L102" s="44"/>
      <c r="M102" s="44"/>
      <c r="N102" s="44"/>
      <c r="O102" s="87"/>
      <c r="P102" s="38"/>
      <c r="Q102" s="39"/>
      <c r="R102" s="40"/>
      <c r="S102" s="41"/>
      <c r="T102" s="42" t="str">
        <f t="shared" si="9"/>
        <v/>
      </c>
      <c r="U102" s="43" t="s">
        <v>500</v>
      </c>
      <c r="V102" s="3"/>
      <c r="W102" s="30"/>
      <c r="X102" s="81" t="str">
        <f t="shared" si="7"/>
        <v>Học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t="24" hidden="1" customHeight="1">
      <c r="B103" s="31">
        <v>93</v>
      </c>
      <c r="C103" s="32" t="s">
        <v>1171</v>
      </c>
      <c r="D103" s="33" t="s">
        <v>1172</v>
      </c>
      <c r="E103" s="34" t="s">
        <v>238</v>
      </c>
      <c r="F103" s="35" t="s">
        <v>787</v>
      </c>
      <c r="G103" s="32" t="s">
        <v>782</v>
      </c>
      <c r="H103" s="36">
        <v>9</v>
      </c>
      <c r="I103" s="36">
        <v>8</v>
      </c>
      <c r="J103" s="36" t="s">
        <v>30</v>
      </c>
      <c r="K103" s="36">
        <v>8</v>
      </c>
      <c r="L103" s="44"/>
      <c r="M103" s="44"/>
      <c r="N103" s="44"/>
      <c r="O103" s="87"/>
      <c r="P103" s="38"/>
      <c r="Q103" s="39"/>
      <c r="R103" s="40"/>
      <c r="S103" s="41"/>
      <c r="T103" s="42" t="str">
        <f t="shared" si="9"/>
        <v/>
      </c>
      <c r="U103" s="43" t="s">
        <v>500</v>
      </c>
      <c r="V103" s="3"/>
      <c r="W103" s="30"/>
      <c r="X103" s="81" t="str">
        <f t="shared" si="7"/>
        <v>Học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t="24" hidden="1" customHeight="1">
      <c r="B104" s="31">
        <v>94</v>
      </c>
      <c r="C104" s="32" t="s">
        <v>788</v>
      </c>
      <c r="D104" s="33" t="s">
        <v>331</v>
      </c>
      <c r="E104" s="34" t="s">
        <v>238</v>
      </c>
      <c r="F104" s="35" t="s">
        <v>711</v>
      </c>
      <c r="G104" s="32" t="s">
        <v>782</v>
      </c>
      <c r="H104" s="36">
        <v>9</v>
      </c>
      <c r="I104" s="36">
        <v>7</v>
      </c>
      <c r="J104" s="36" t="s">
        <v>30</v>
      </c>
      <c r="K104" s="36">
        <v>8</v>
      </c>
      <c r="L104" s="44"/>
      <c r="M104" s="44"/>
      <c r="N104" s="44"/>
      <c r="O104" s="87"/>
      <c r="P104" s="38"/>
      <c r="Q104" s="39">
        <f t="shared" si="8"/>
        <v>2.4</v>
      </c>
      <c r="R104" s="40" t="str">
        <f t="shared" si="5"/>
        <v>F</v>
      </c>
      <c r="S104" s="41" t="str">
        <f t="shared" si="6"/>
        <v>Kém</v>
      </c>
      <c r="T104" s="42" t="str">
        <f t="shared" si="9"/>
        <v/>
      </c>
      <c r="U104" s="43" t="s">
        <v>500</v>
      </c>
      <c r="V104" s="3"/>
      <c r="W104" s="30"/>
      <c r="X104" s="81" t="str">
        <f t="shared" si="7"/>
        <v>Học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t="24" hidden="1" customHeight="1">
      <c r="B105" s="31">
        <v>95</v>
      </c>
      <c r="C105" s="32" t="s">
        <v>1173</v>
      </c>
      <c r="D105" s="33" t="s">
        <v>1174</v>
      </c>
      <c r="E105" s="34" t="s">
        <v>1175</v>
      </c>
      <c r="F105" s="35" t="s">
        <v>1176</v>
      </c>
      <c r="G105" s="32" t="s">
        <v>782</v>
      </c>
      <c r="H105" s="36">
        <v>8</v>
      </c>
      <c r="I105" s="36">
        <v>8</v>
      </c>
      <c r="J105" s="36" t="s">
        <v>30</v>
      </c>
      <c r="K105" s="36">
        <v>7</v>
      </c>
      <c r="L105" s="44"/>
      <c r="M105" s="44"/>
      <c r="N105" s="44"/>
      <c r="O105" s="87"/>
      <c r="P105" s="38"/>
      <c r="Q105" s="39">
        <f t="shared" si="8"/>
        <v>2.2999999999999998</v>
      </c>
      <c r="R105" s="40" t="str">
        <f t="shared" si="5"/>
        <v>F</v>
      </c>
      <c r="S105" s="41" t="str">
        <f t="shared" si="6"/>
        <v>Kém</v>
      </c>
      <c r="T105" s="42" t="str">
        <f t="shared" si="9"/>
        <v/>
      </c>
      <c r="U105" s="43" t="s">
        <v>500</v>
      </c>
      <c r="V105" s="3"/>
      <c r="W105" s="30"/>
      <c r="X105" s="81" t="str">
        <f t="shared" si="7"/>
        <v>Học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t="24" hidden="1" customHeight="1">
      <c r="B106" s="31">
        <v>96</v>
      </c>
      <c r="C106" s="32" t="s">
        <v>1177</v>
      </c>
      <c r="D106" s="33" t="s">
        <v>1178</v>
      </c>
      <c r="E106" s="34" t="s">
        <v>514</v>
      </c>
      <c r="F106" s="35" t="s">
        <v>804</v>
      </c>
      <c r="G106" s="32" t="s">
        <v>782</v>
      </c>
      <c r="H106" s="36">
        <v>9</v>
      </c>
      <c r="I106" s="36">
        <v>7</v>
      </c>
      <c r="J106" s="36" t="s">
        <v>30</v>
      </c>
      <c r="K106" s="36">
        <v>8</v>
      </c>
      <c r="L106" s="44"/>
      <c r="M106" s="44"/>
      <c r="N106" s="44"/>
      <c r="O106" s="87"/>
      <c r="P106" s="38"/>
      <c r="Q106" s="39">
        <f t="shared" si="8"/>
        <v>2.4</v>
      </c>
      <c r="R106" s="40" t="str">
        <f t="shared" si="5"/>
        <v>F</v>
      </c>
      <c r="S106" s="41" t="str">
        <f t="shared" si="6"/>
        <v>Kém</v>
      </c>
      <c r="T106" s="42" t="str">
        <f t="shared" si="9"/>
        <v/>
      </c>
      <c r="U106" s="43" t="s">
        <v>500</v>
      </c>
      <c r="V106" s="3"/>
      <c r="W106" s="30"/>
      <c r="X106" s="81" t="str">
        <f t="shared" si="7"/>
        <v>Học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t="24" hidden="1" customHeight="1">
      <c r="B107" s="31">
        <v>97</v>
      </c>
      <c r="C107" s="32" t="s">
        <v>1179</v>
      </c>
      <c r="D107" s="33" t="s">
        <v>1180</v>
      </c>
      <c r="E107" s="34" t="s">
        <v>514</v>
      </c>
      <c r="F107" s="35" t="s">
        <v>469</v>
      </c>
      <c r="G107" s="32" t="s">
        <v>782</v>
      </c>
      <c r="H107" s="36">
        <v>10</v>
      </c>
      <c r="I107" s="36">
        <v>7</v>
      </c>
      <c r="J107" s="36" t="s">
        <v>30</v>
      </c>
      <c r="K107" s="36">
        <v>8</v>
      </c>
      <c r="L107" s="44"/>
      <c r="M107" s="44"/>
      <c r="N107" s="44"/>
      <c r="O107" s="87"/>
      <c r="P107" s="38"/>
      <c r="Q107" s="39">
        <f t="shared" si="8"/>
        <v>2.5</v>
      </c>
      <c r="R107" s="40" t="str">
        <f t="shared" si="5"/>
        <v>F</v>
      </c>
      <c r="S107" s="41" t="str">
        <f t="shared" si="6"/>
        <v>Kém</v>
      </c>
      <c r="T107" s="42" t="str">
        <f t="shared" si="9"/>
        <v/>
      </c>
      <c r="U107" s="43" t="s">
        <v>500</v>
      </c>
      <c r="V107" s="3"/>
      <c r="W107" s="30"/>
      <c r="X107" s="81" t="str">
        <f t="shared" si="7"/>
        <v>Học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t="24" hidden="1" customHeight="1">
      <c r="B108" s="31">
        <v>98</v>
      </c>
      <c r="C108" s="32" t="s">
        <v>1181</v>
      </c>
      <c r="D108" s="33" t="s">
        <v>146</v>
      </c>
      <c r="E108" s="34" t="s">
        <v>179</v>
      </c>
      <c r="F108" s="35" t="s">
        <v>321</v>
      </c>
      <c r="G108" s="32" t="s">
        <v>782</v>
      </c>
      <c r="H108" s="36">
        <v>8</v>
      </c>
      <c r="I108" s="36">
        <v>8</v>
      </c>
      <c r="J108" s="36" t="s">
        <v>30</v>
      </c>
      <c r="K108" s="36">
        <v>8</v>
      </c>
      <c r="L108" s="44"/>
      <c r="M108" s="44"/>
      <c r="N108" s="44"/>
      <c r="O108" s="87"/>
      <c r="P108" s="38"/>
      <c r="Q108" s="39"/>
      <c r="R108" s="40"/>
      <c r="S108" s="41"/>
      <c r="T108" s="42" t="str">
        <f t="shared" si="9"/>
        <v/>
      </c>
      <c r="U108" s="43" t="s">
        <v>500</v>
      </c>
      <c r="V108" s="3"/>
      <c r="W108" s="30"/>
      <c r="X108" s="81" t="str">
        <f t="shared" si="7"/>
        <v>Học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t="24" hidden="1" customHeight="1">
      <c r="B109" s="31">
        <v>99</v>
      </c>
      <c r="C109" s="32" t="s">
        <v>1182</v>
      </c>
      <c r="D109" s="33" t="s">
        <v>716</v>
      </c>
      <c r="E109" s="34" t="s">
        <v>564</v>
      </c>
      <c r="F109" s="35" t="s">
        <v>726</v>
      </c>
      <c r="G109" s="32" t="s">
        <v>782</v>
      </c>
      <c r="H109" s="36">
        <v>10</v>
      </c>
      <c r="I109" s="36">
        <v>7</v>
      </c>
      <c r="J109" s="36" t="s">
        <v>30</v>
      </c>
      <c r="K109" s="36">
        <v>7</v>
      </c>
      <c r="L109" s="44"/>
      <c r="M109" s="44"/>
      <c r="N109" s="44"/>
      <c r="O109" s="87"/>
      <c r="P109" s="38"/>
      <c r="Q109" s="39"/>
      <c r="R109" s="40"/>
      <c r="S109" s="41"/>
      <c r="T109" s="42" t="str">
        <f t="shared" si="9"/>
        <v/>
      </c>
      <c r="U109" s="43" t="s">
        <v>500</v>
      </c>
      <c r="V109" s="3"/>
      <c r="W109" s="30"/>
      <c r="X109" s="81" t="str">
        <f t="shared" si="7"/>
        <v>Học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>
      <c r="B110" s="31">
        <v>100</v>
      </c>
      <c r="C110" s="32" t="s">
        <v>1268</v>
      </c>
      <c r="D110" s="33" t="s">
        <v>1269</v>
      </c>
      <c r="E110" s="34" t="s">
        <v>568</v>
      </c>
      <c r="F110" s="35" t="s">
        <v>515</v>
      </c>
      <c r="G110" s="32" t="s">
        <v>644</v>
      </c>
      <c r="H110" s="36">
        <v>7</v>
      </c>
      <c r="I110" s="36">
        <v>5</v>
      </c>
      <c r="J110" s="36" t="s">
        <v>30</v>
      </c>
      <c r="K110" s="36">
        <v>5</v>
      </c>
      <c r="L110" s="44"/>
      <c r="M110" s="44"/>
      <c r="N110" s="44"/>
      <c r="O110" s="87"/>
      <c r="P110" s="38"/>
      <c r="Q110" s="39"/>
      <c r="R110" s="40"/>
      <c r="S110" s="41"/>
      <c r="T110" s="42" t="str">
        <f t="shared" si="9"/>
        <v/>
      </c>
      <c r="U110" s="43" t="s">
        <v>1267</v>
      </c>
      <c r="V110" s="3"/>
      <c r="W110" s="30"/>
      <c r="X110" s="81" t="str">
        <f t="shared" si="7"/>
        <v>Học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>
      <c r="B111" s="31">
        <v>101</v>
      </c>
      <c r="C111" s="32" t="s">
        <v>1270</v>
      </c>
      <c r="D111" s="33" t="s">
        <v>1271</v>
      </c>
      <c r="E111" s="34" t="s">
        <v>1272</v>
      </c>
      <c r="F111" s="35" t="s">
        <v>1084</v>
      </c>
      <c r="G111" s="32" t="s">
        <v>644</v>
      </c>
      <c r="H111" s="36">
        <v>8</v>
      </c>
      <c r="I111" s="36">
        <v>8</v>
      </c>
      <c r="J111" s="36" t="s">
        <v>30</v>
      </c>
      <c r="K111" s="36">
        <v>9</v>
      </c>
      <c r="L111" s="44"/>
      <c r="M111" s="44"/>
      <c r="N111" s="44"/>
      <c r="O111" s="87"/>
      <c r="P111" s="38"/>
      <c r="Q111" s="39"/>
      <c r="R111" s="40"/>
      <c r="S111" s="41"/>
      <c r="T111" s="42" t="str">
        <f t="shared" si="9"/>
        <v/>
      </c>
      <c r="U111" s="43" t="s">
        <v>1267</v>
      </c>
      <c r="V111" s="3"/>
      <c r="W111" s="30"/>
      <c r="X111" s="81" t="str">
        <f t="shared" si="7"/>
        <v>Học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>
      <c r="B112" s="31">
        <v>102</v>
      </c>
      <c r="C112" s="32" t="s">
        <v>1273</v>
      </c>
      <c r="D112" s="33" t="s">
        <v>1274</v>
      </c>
      <c r="E112" s="34" t="s">
        <v>549</v>
      </c>
      <c r="F112" s="35" t="s">
        <v>1275</v>
      </c>
      <c r="G112" s="32" t="s">
        <v>644</v>
      </c>
      <c r="H112" s="36">
        <v>7</v>
      </c>
      <c r="I112" s="36">
        <v>5</v>
      </c>
      <c r="J112" s="36" t="s">
        <v>30</v>
      </c>
      <c r="K112" s="36">
        <v>5</v>
      </c>
      <c r="L112" s="44"/>
      <c r="M112" s="44"/>
      <c r="N112" s="44"/>
      <c r="O112" s="87"/>
      <c r="P112" s="38"/>
      <c r="Q112" s="39"/>
      <c r="R112" s="40"/>
      <c r="S112" s="41"/>
      <c r="T112" s="42" t="str">
        <f t="shared" si="9"/>
        <v/>
      </c>
      <c r="U112" s="43" t="s">
        <v>1267</v>
      </c>
      <c r="V112" s="3"/>
      <c r="W112" s="30"/>
      <c r="X112" s="81" t="str">
        <f t="shared" si="7"/>
        <v>Học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2:39">
      <c r="B113" s="31">
        <v>103</v>
      </c>
      <c r="C113" s="32" t="s">
        <v>1276</v>
      </c>
      <c r="D113" s="33" t="s">
        <v>1016</v>
      </c>
      <c r="E113" s="34" t="s">
        <v>689</v>
      </c>
      <c r="F113" s="35" t="s">
        <v>336</v>
      </c>
      <c r="G113" s="32" t="s">
        <v>644</v>
      </c>
      <c r="H113" s="36">
        <v>8</v>
      </c>
      <c r="I113" s="36">
        <v>8</v>
      </c>
      <c r="J113" s="36" t="s">
        <v>30</v>
      </c>
      <c r="K113" s="36">
        <v>9</v>
      </c>
      <c r="L113" s="44"/>
      <c r="M113" s="44"/>
      <c r="N113" s="44"/>
      <c r="O113" s="87"/>
      <c r="P113" s="38"/>
      <c r="Q113" s="39"/>
      <c r="R113" s="40"/>
      <c r="S113" s="41"/>
      <c r="T113" s="42" t="str">
        <f t="shared" si="9"/>
        <v/>
      </c>
      <c r="U113" s="43" t="s">
        <v>1267</v>
      </c>
      <c r="V113" s="3"/>
      <c r="W113" s="30"/>
      <c r="X113" s="81" t="str">
        <f t="shared" si="7"/>
        <v>Học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2:39">
      <c r="B114" s="31">
        <v>104</v>
      </c>
      <c r="C114" s="32" t="s">
        <v>1277</v>
      </c>
      <c r="D114" s="33" t="s">
        <v>1278</v>
      </c>
      <c r="E114" s="34" t="s">
        <v>306</v>
      </c>
      <c r="F114" s="35" t="s">
        <v>473</v>
      </c>
      <c r="G114" s="32" t="s">
        <v>644</v>
      </c>
      <c r="H114" s="36">
        <v>6</v>
      </c>
      <c r="I114" s="36">
        <v>5</v>
      </c>
      <c r="J114" s="36" t="s">
        <v>30</v>
      </c>
      <c r="K114" s="36">
        <v>5</v>
      </c>
      <c r="L114" s="44"/>
      <c r="M114" s="44"/>
      <c r="N114" s="44"/>
      <c r="O114" s="87"/>
      <c r="P114" s="38"/>
      <c r="Q114" s="39"/>
      <c r="R114" s="40"/>
      <c r="S114" s="41"/>
      <c r="T114" s="42" t="str">
        <f t="shared" si="9"/>
        <v/>
      </c>
      <c r="U114" s="43" t="s">
        <v>1267</v>
      </c>
      <c r="V114" s="3"/>
      <c r="W114" s="30"/>
      <c r="X114" s="81" t="str">
        <f t="shared" si="7"/>
        <v>Học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2:39">
      <c r="B115" s="31">
        <v>105</v>
      </c>
      <c r="C115" s="32" t="s">
        <v>1279</v>
      </c>
      <c r="D115" s="33" t="s">
        <v>1280</v>
      </c>
      <c r="E115" s="34" t="s">
        <v>1281</v>
      </c>
      <c r="F115" s="35" t="s">
        <v>484</v>
      </c>
      <c r="G115" s="32" t="s">
        <v>644</v>
      </c>
      <c r="H115" s="36">
        <v>8</v>
      </c>
      <c r="I115" s="36">
        <v>5</v>
      </c>
      <c r="J115" s="36" t="s">
        <v>30</v>
      </c>
      <c r="K115" s="36">
        <v>5</v>
      </c>
      <c r="L115" s="44"/>
      <c r="M115" s="44"/>
      <c r="N115" s="44"/>
      <c r="O115" s="87"/>
      <c r="P115" s="38"/>
      <c r="Q115" s="39"/>
      <c r="R115" s="40"/>
      <c r="S115" s="41"/>
      <c r="T115" s="42" t="str">
        <f t="shared" si="9"/>
        <v/>
      </c>
      <c r="U115" s="43" t="s">
        <v>1267</v>
      </c>
      <c r="V115" s="3"/>
      <c r="W115" s="30"/>
      <c r="X115" s="81" t="str">
        <f t="shared" si="7"/>
        <v>Học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2:39">
      <c r="B116" s="31">
        <v>106</v>
      </c>
      <c r="C116" s="32" t="s">
        <v>1282</v>
      </c>
      <c r="D116" s="33" t="s">
        <v>1283</v>
      </c>
      <c r="E116" s="34" t="s">
        <v>84</v>
      </c>
      <c r="F116" s="35" t="s">
        <v>249</v>
      </c>
      <c r="G116" s="32" t="s">
        <v>663</v>
      </c>
      <c r="H116" s="36">
        <v>8</v>
      </c>
      <c r="I116" s="36">
        <v>8</v>
      </c>
      <c r="J116" s="36" t="s">
        <v>30</v>
      </c>
      <c r="K116" s="36">
        <v>9</v>
      </c>
      <c r="L116" s="44"/>
      <c r="M116" s="44"/>
      <c r="N116" s="44"/>
      <c r="O116" s="87"/>
      <c r="P116" s="38"/>
      <c r="Q116" s="39"/>
      <c r="R116" s="40"/>
      <c r="S116" s="41"/>
      <c r="T116" s="42" t="str">
        <f t="shared" si="9"/>
        <v/>
      </c>
      <c r="U116" s="43" t="s">
        <v>1267</v>
      </c>
      <c r="V116" s="3"/>
      <c r="W116" s="30"/>
      <c r="X116" s="81" t="str">
        <f t="shared" si="7"/>
        <v>Học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2:39">
      <c r="B117" s="31">
        <v>107</v>
      </c>
      <c r="C117" s="32" t="s">
        <v>1284</v>
      </c>
      <c r="D117" s="33" t="s">
        <v>406</v>
      </c>
      <c r="E117" s="34" t="s">
        <v>84</v>
      </c>
      <c r="F117" s="35" t="s">
        <v>942</v>
      </c>
      <c r="G117" s="32" t="s">
        <v>663</v>
      </c>
      <c r="H117" s="36">
        <v>6</v>
      </c>
      <c r="I117" s="36">
        <v>5</v>
      </c>
      <c r="J117" s="36" t="s">
        <v>30</v>
      </c>
      <c r="K117" s="36">
        <v>5</v>
      </c>
      <c r="L117" s="44"/>
      <c r="M117" s="44"/>
      <c r="N117" s="44"/>
      <c r="O117" s="87"/>
      <c r="P117" s="38"/>
      <c r="Q117" s="39"/>
      <c r="R117" s="40"/>
      <c r="S117" s="41"/>
      <c r="T117" s="42" t="str">
        <f t="shared" si="9"/>
        <v/>
      </c>
      <c r="U117" s="43" t="s">
        <v>1267</v>
      </c>
      <c r="V117" s="3"/>
      <c r="W117" s="30"/>
      <c r="X117" s="81" t="str">
        <f t="shared" si="7"/>
        <v>Học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2:39">
      <c r="B118" s="31">
        <v>108</v>
      </c>
      <c r="C118" s="32" t="s">
        <v>1285</v>
      </c>
      <c r="D118" s="33" t="s">
        <v>422</v>
      </c>
      <c r="E118" s="34" t="s">
        <v>1286</v>
      </c>
      <c r="F118" s="35" t="s">
        <v>1287</v>
      </c>
      <c r="G118" s="32" t="s">
        <v>663</v>
      </c>
      <c r="H118" s="36">
        <v>8</v>
      </c>
      <c r="I118" s="36">
        <v>5</v>
      </c>
      <c r="J118" s="36" t="s">
        <v>30</v>
      </c>
      <c r="K118" s="36">
        <v>5</v>
      </c>
      <c r="L118" s="44"/>
      <c r="M118" s="44"/>
      <c r="N118" s="44"/>
      <c r="O118" s="87"/>
      <c r="P118" s="38"/>
      <c r="Q118" s="39"/>
      <c r="R118" s="40"/>
      <c r="S118" s="41"/>
      <c r="T118" s="42" t="str">
        <f t="shared" si="9"/>
        <v/>
      </c>
      <c r="U118" s="43" t="s">
        <v>1267</v>
      </c>
      <c r="V118" s="3"/>
      <c r="W118" s="30"/>
      <c r="X118" s="81" t="str">
        <f t="shared" si="7"/>
        <v>Học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2:39">
      <c r="B119" s="31">
        <v>109</v>
      </c>
      <c r="C119" s="32" t="s">
        <v>1288</v>
      </c>
      <c r="D119" s="33" t="s">
        <v>204</v>
      </c>
      <c r="E119" s="34" t="s">
        <v>585</v>
      </c>
      <c r="F119" s="35" t="s">
        <v>270</v>
      </c>
      <c r="G119" s="32" t="s">
        <v>663</v>
      </c>
      <c r="H119" s="36">
        <v>8</v>
      </c>
      <c r="I119" s="36">
        <v>7</v>
      </c>
      <c r="J119" s="36" t="s">
        <v>30</v>
      </c>
      <c r="K119" s="36">
        <v>7</v>
      </c>
      <c r="L119" s="44"/>
      <c r="M119" s="44"/>
      <c r="N119" s="44"/>
      <c r="O119" s="87"/>
      <c r="P119" s="38"/>
      <c r="Q119" s="39"/>
      <c r="R119" s="40"/>
      <c r="S119" s="41"/>
      <c r="T119" s="42" t="str">
        <f t="shared" si="9"/>
        <v/>
      </c>
      <c r="U119" s="43" t="s">
        <v>1267</v>
      </c>
      <c r="V119" s="3"/>
      <c r="W119" s="30"/>
      <c r="X119" s="81" t="str">
        <f t="shared" si="7"/>
        <v>Học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2:39">
      <c r="B120" s="31">
        <v>110</v>
      </c>
      <c r="C120" s="32" t="s">
        <v>1289</v>
      </c>
      <c r="D120" s="33" t="s">
        <v>1290</v>
      </c>
      <c r="E120" s="34" t="s">
        <v>725</v>
      </c>
      <c r="F120" s="35" t="s">
        <v>288</v>
      </c>
      <c r="G120" s="32" t="s">
        <v>663</v>
      </c>
      <c r="H120" s="36">
        <v>8</v>
      </c>
      <c r="I120" s="36">
        <v>5</v>
      </c>
      <c r="J120" s="36" t="s">
        <v>30</v>
      </c>
      <c r="K120" s="36">
        <v>5</v>
      </c>
      <c r="L120" s="44"/>
      <c r="M120" s="44"/>
      <c r="N120" s="44"/>
      <c r="O120" s="87"/>
      <c r="P120" s="38"/>
      <c r="Q120" s="39"/>
      <c r="R120" s="40"/>
      <c r="S120" s="41"/>
      <c r="T120" s="42" t="str">
        <f t="shared" si="9"/>
        <v/>
      </c>
      <c r="U120" s="43" t="s">
        <v>1267</v>
      </c>
      <c r="V120" s="3"/>
      <c r="W120" s="30"/>
      <c r="X120" s="81" t="str">
        <f t="shared" si="7"/>
        <v>Học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2:39">
      <c r="B121" s="31">
        <v>111</v>
      </c>
      <c r="C121" s="32" t="s">
        <v>1291</v>
      </c>
      <c r="D121" s="33" t="s">
        <v>1292</v>
      </c>
      <c r="E121" s="34" t="s">
        <v>147</v>
      </c>
      <c r="F121" s="35" t="s">
        <v>1293</v>
      </c>
      <c r="G121" s="32" t="s">
        <v>663</v>
      </c>
      <c r="H121" s="36">
        <v>7</v>
      </c>
      <c r="I121" s="36">
        <v>7</v>
      </c>
      <c r="J121" s="36" t="s">
        <v>30</v>
      </c>
      <c r="K121" s="36">
        <v>7</v>
      </c>
      <c r="L121" s="44"/>
      <c r="M121" s="44"/>
      <c r="N121" s="44"/>
      <c r="O121" s="87"/>
      <c r="P121" s="38"/>
      <c r="Q121" s="39"/>
      <c r="R121" s="40"/>
      <c r="S121" s="41"/>
      <c r="T121" s="42" t="str">
        <f t="shared" si="9"/>
        <v/>
      </c>
      <c r="U121" s="43" t="s">
        <v>1267</v>
      </c>
      <c r="V121" s="3"/>
      <c r="W121" s="30"/>
      <c r="X121" s="81" t="str">
        <f t="shared" si="7"/>
        <v>Học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2:39">
      <c r="B122" s="31">
        <v>112</v>
      </c>
      <c r="C122" s="32" t="s">
        <v>1294</v>
      </c>
      <c r="D122" s="33" t="s">
        <v>1295</v>
      </c>
      <c r="E122" s="34" t="s">
        <v>1025</v>
      </c>
      <c r="F122" s="35" t="s">
        <v>1296</v>
      </c>
      <c r="G122" s="32" t="s">
        <v>663</v>
      </c>
      <c r="H122" s="36">
        <v>8</v>
      </c>
      <c r="I122" s="36">
        <v>5</v>
      </c>
      <c r="J122" s="36" t="s">
        <v>30</v>
      </c>
      <c r="K122" s="36">
        <v>5</v>
      </c>
      <c r="L122" s="44"/>
      <c r="M122" s="44"/>
      <c r="N122" s="44"/>
      <c r="O122" s="87"/>
      <c r="P122" s="38"/>
      <c r="Q122" s="39"/>
      <c r="R122" s="40"/>
      <c r="S122" s="41"/>
      <c r="T122" s="42" t="str">
        <f t="shared" si="9"/>
        <v/>
      </c>
      <c r="U122" s="43" t="s">
        <v>1267</v>
      </c>
      <c r="V122" s="3"/>
      <c r="W122" s="30"/>
      <c r="X122" s="81" t="str">
        <f t="shared" si="7"/>
        <v>Học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2:39">
      <c r="B123" s="31">
        <v>113</v>
      </c>
      <c r="C123" s="32" t="s">
        <v>1297</v>
      </c>
      <c r="D123" s="33" t="s">
        <v>1298</v>
      </c>
      <c r="E123" s="34" t="s">
        <v>1272</v>
      </c>
      <c r="F123" s="35" t="s">
        <v>966</v>
      </c>
      <c r="G123" s="32" t="s">
        <v>663</v>
      </c>
      <c r="H123" s="36">
        <v>8</v>
      </c>
      <c r="I123" s="36">
        <v>7</v>
      </c>
      <c r="J123" s="36" t="s">
        <v>30</v>
      </c>
      <c r="K123" s="36">
        <v>7</v>
      </c>
      <c r="L123" s="44"/>
      <c r="M123" s="44"/>
      <c r="N123" s="44"/>
      <c r="O123" s="87"/>
      <c r="P123" s="38"/>
      <c r="Q123" s="39"/>
      <c r="R123" s="40"/>
      <c r="S123" s="41"/>
      <c r="T123" s="42" t="str">
        <f t="shared" si="9"/>
        <v/>
      </c>
      <c r="U123" s="43" t="s">
        <v>1267</v>
      </c>
      <c r="V123" s="3"/>
      <c r="W123" s="30"/>
      <c r="X123" s="81" t="str">
        <f t="shared" si="7"/>
        <v>Học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2:39">
      <c r="B124" s="31">
        <v>114</v>
      </c>
      <c r="C124" s="32" t="s">
        <v>1299</v>
      </c>
      <c r="D124" s="33" t="s">
        <v>94</v>
      </c>
      <c r="E124" s="34" t="s">
        <v>171</v>
      </c>
      <c r="F124" s="35" t="s">
        <v>1300</v>
      </c>
      <c r="G124" s="32" t="s">
        <v>663</v>
      </c>
      <c r="H124" s="36">
        <v>8</v>
      </c>
      <c r="I124" s="36">
        <v>5</v>
      </c>
      <c r="J124" s="36" t="s">
        <v>30</v>
      </c>
      <c r="K124" s="36">
        <v>5</v>
      </c>
      <c r="L124" s="44"/>
      <c r="M124" s="44"/>
      <c r="N124" s="44"/>
      <c r="O124" s="87"/>
      <c r="P124" s="38"/>
      <c r="Q124" s="39"/>
      <c r="R124" s="40"/>
      <c r="S124" s="41"/>
      <c r="T124" s="42" t="str">
        <f t="shared" si="9"/>
        <v/>
      </c>
      <c r="U124" s="43" t="s">
        <v>1267</v>
      </c>
      <c r="V124" s="3"/>
      <c r="W124" s="30"/>
      <c r="X124" s="81" t="str">
        <f t="shared" si="7"/>
        <v>Học lại</v>
      </c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pans="2:39">
      <c r="B125" s="31">
        <v>115</v>
      </c>
      <c r="C125" s="32" t="s">
        <v>1301</v>
      </c>
      <c r="D125" s="33" t="s">
        <v>104</v>
      </c>
      <c r="E125" s="34" t="s">
        <v>1302</v>
      </c>
      <c r="F125" s="35" t="s">
        <v>1303</v>
      </c>
      <c r="G125" s="32" t="s">
        <v>663</v>
      </c>
      <c r="H125" s="36">
        <v>8</v>
      </c>
      <c r="I125" s="36">
        <v>6</v>
      </c>
      <c r="J125" s="36" t="s">
        <v>30</v>
      </c>
      <c r="K125" s="36">
        <v>6</v>
      </c>
      <c r="L125" s="44"/>
      <c r="M125" s="44"/>
      <c r="N125" s="44"/>
      <c r="O125" s="87"/>
      <c r="P125" s="38"/>
      <c r="Q125" s="39"/>
      <c r="R125" s="40"/>
      <c r="S125" s="41"/>
      <c r="T125" s="42" t="str">
        <f t="shared" si="9"/>
        <v/>
      </c>
      <c r="U125" s="43" t="s">
        <v>1267</v>
      </c>
      <c r="V125" s="3"/>
      <c r="W125" s="30"/>
      <c r="X125" s="81" t="str">
        <f t="shared" si="7"/>
        <v>Học lại</v>
      </c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pans="2:39">
      <c r="B126" s="31">
        <v>116</v>
      </c>
      <c r="C126" s="32" t="s">
        <v>1304</v>
      </c>
      <c r="D126" s="33" t="s">
        <v>1305</v>
      </c>
      <c r="E126" s="34" t="s">
        <v>1306</v>
      </c>
      <c r="F126" s="35" t="s">
        <v>1307</v>
      </c>
      <c r="G126" s="32" t="s">
        <v>663</v>
      </c>
      <c r="H126" s="36">
        <v>7</v>
      </c>
      <c r="I126" s="36">
        <v>7</v>
      </c>
      <c r="J126" s="36" t="s">
        <v>30</v>
      </c>
      <c r="K126" s="36">
        <v>7</v>
      </c>
      <c r="L126" s="44"/>
      <c r="M126" s="44"/>
      <c r="N126" s="44"/>
      <c r="O126" s="87"/>
      <c r="P126" s="38"/>
      <c r="Q126" s="39"/>
      <c r="R126" s="40"/>
      <c r="S126" s="41"/>
      <c r="T126" s="42" t="str">
        <f t="shared" si="9"/>
        <v/>
      </c>
      <c r="U126" s="43" t="s">
        <v>1267</v>
      </c>
      <c r="V126" s="3"/>
      <c r="W126" s="30"/>
      <c r="X126" s="81" t="str">
        <f t="shared" si="7"/>
        <v>Học lại</v>
      </c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</row>
    <row r="127" spans="2:39">
      <c r="B127" s="31">
        <v>117</v>
      </c>
      <c r="C127" s="32" t="s">
        <v>1308</v>
      </c>
      <c r="D127" s="33" t="s">
        <v>1016</v>
      </c>
      <c r="E127" s="34" t="s">
        <v>1309</v>
      </c>
      <c r="F127" s="35" t="s">
        <v>897</v>
      </c>
      <c r="G127" s="32" t="s">
        <v>663</v>
      </c>
      <c r="H127" s="36">
        <v>8</v>
      </c>
      <c r="I127" s="36">
        <v>5</v>
      </c>
      <c r="J127" s="36" t="s">
        <v>30</v>
      </c>
      <c r="K127" s="36">
        <v>5</v>
      </c>
      <c r="L127" s="44"/>
      <c r="M127" s="44"/>
      <c r="N127" s="44"/>
      <c r="O127" s="87"/>
      <c r="P127" s="38"/>
      <c r="Q127" s="39"/>
      <c r="R127" s="40"/>
      <c r="S127" s="41"/>
      <c r="T127" s="42" t="str">
        <f t="shared" si="9"/>
        <v/>
      </c>
      <c r="U127" s="43" t="s">
        <v>1267</v>
      </c>
      <c r="V127" s="3"/>
      <c r="W127" s="30"/>
      <c r="X127" s="81" t="str">
        <f t="shared" si="7"/>
        <v>Học lại</v>
      </c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</row>
    <row r="128" spans="2:39">
      <c r="B128" s="31">
        <v>118</v>
      </c>
      <c r="C128" s="32" t="s">
        <v>1183</v>
      </c>
      <c r="D128" s="33" t="s">
        <v>1184</v>
      </c>
      <c r="E128" s="34" t="s">
        <v>342</v>
      </c>
      <c r="F128" s="35" t="s">
        <v>1185</v>
      </c>
      <c r="G128" s="32" t="s">
        <v>722</v>
      </c>
      <c r="H128" s="36">
        <v>10</v>
      </c>
      <c r="I128" s="36">
        <v>8</v>
      </c>
      <c r="J128" s="36" t="s">
        <v>30</v>
      </c>
      <c r="K128" s="36">
        <v>9</v>
      </c>
      <c r="L128" s="44"/>
      <c r="M128" s="44"/>
      <c r="N128" s="44"/>
      <c r="O128" s="87"/>
      <c r="P128" s="38"/>
      <c r="Q128" s="39"/>
      <c r="R128" s="40"/>
      <c r="S128" s="41"/>
      <c r="T128" s="42" t="str">
        <f t="shared" si="9"/>
        <v/>
      </c>
      <c r="U128" s="43" t="s">
        <v>1267</v>
      </c>
      <c r="V128" s="3"/>
      <c r="W128" s="30"/>
      <c r="X128" s="81" t="str">
        <f t="shared" si="7"/>
        <v>Học lại</v>
      </c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</row>
    <row r="129" spans="2:39">
      <c r="B129" s="31">
        <v>119</v>
      </c>
      <c r="C129" s="32" t="s">
        <v>719</v>
      </c>
      <c r="D129" s="33" t="s">
        <v>720</v>
      </c>
      <c r="E129" s="34" t="s">
        <v>110</v>
      </c>
      <c r="F129" s="35" t="s">
        <v>721</v>
      </c>
      <c r="G129" s="32" t="s">
        <v>722</v>
      </c>
      <c r="H129" s="36">
        <v>4</v>
      </c>
      <c r="I129" s="36">
        <v>4</v>
      </c>
      <c r="J129" s="36" t="s">
        <v>30</v>
      </c>
      <c r="K129" s="36">
        <v>5</v>
      </c>
      <c r="L129" s="44"/>
      <c r="M129" s="44"/>
      <c r="N129" s="44"/>
      <c r="O129" s="87"/>
      <c r="P129" s="38"/>
      <c r="Q129" s="39"/>
      <c r="R129" s="40"/>
      <c r="S129" s="41"/>
      <c r="T129" s="42" t="str">
        <f t="shared" si="9"/>
        <v/>
      </c>
      <c r="U129" s="43" t="s">
        <v>1267</v>
      </c>
      <c r="V129" s="3"/>
      <c r="W129" s="30"/>
      <c r="X129" s="81" t="str">
        <f t="shared" si="7"/>
        <v>Học lại</v>
      </c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</row>
    <row r="130" spans="2:39">
      <c r="B130" s="31">
        <v>120</v>
      </c>
      <c r="C130" s="32" t="s">
        <v>1186</v>
      </c>
      <c r="D130" s="33" t="s">
        <v>1187</v>
      </c>
      <c r="E130" s="34" t="s">
        <v>1000</v>
      </c>
      <c r="F130" s="35" t="s">
        <v>303</v>
      </c>
      <c r="G130" s="32" t="s">
        <v>722</v>
      </c>
      <c r="H130" s="36">
        <v>8</v>
      </c>
      <c r="I130" s="36">
        <v>4</v>
      </c>
      <c r="J130" s="36" t="s">
        <v>30</v>
      </c>
      <c r="K130" s="36">
        <v>7</v>
      </c>
      <c r="L130" s="44"/>
      <c r="M130" s="44"/>
      <c r="N130" s="44"/>
      <c r="O130" s="87"/>
      <c r="P130" s="38"/>
      <c r="Q130" s="39"/>
      <c r="R130" s="40"/>
      <c r="S130" s="41"/>
      <c r="T130" s="42" t="str">
        <f t="shared" si="9"/>
        <v/>
      </c>
      <c r="U130" s="43" t="s">
        <v>1267</v>
      </c>
      <c r="V130" s="3"/>
      <c r="W130" s="30"/>
      <c r="X130" s="81" t="str">
        <f t="shared" si="7"/>
        <v>Học lại</v>
      </c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</row>
    <row r="131" spans="2:39">
      <c r="B131" s="31">
        <v>121</v>
      </c>
      <c r="C131" s="32" t="s">
        <v>1154</v>
      </c>
      <c r="D131" s="33" t="s">
        <v>204</v>
      </c>
      <c r="E131" s="34" t="s">
        <v>585</v>
      </c>
      <c r="F131" s="35" t="s">
        <v>671</v>
      </c>
      <c r="G131" s="32" t="s">
        <v>722</v>
      </c>
      <c r="H131" s="36">
        <v>4</v>
      </c>
      <c r="I131" s="36">
        <v>6</v>
      </c>
      <c r="J131" s="36" t="s">
        <v>30</v>
      </c>
      <c r="K131" s="36">
        <v>6.5</v>
      </c>
      <c r="L131" s="44"/>
      <c r="M131" s="44"/>
      <c r="N131" s="44"/>
      <c r="O131" s="87"/>
      <c r="P131" s="38"/>
      <c r="Q131" s="39"/>
      <c r="R131" s="40"/>
      <c r="S131" s="41"/>
      <c r="T131" s="42" t="str">
        <f t="shared" si="9"/>
        <v/>
      </c>
      <c r="U131" s="43" t="s">
        <v>1267</v>
      </c>
      <c r="V131" s="3"/>
      <c r="W131" s="30"/>
      <c r="X131" s="81" t="str">
        <f t="shared" si="7"/>
        <v>Học lại</v>
      </c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</row>
    <row r="132" spans="2:39">
      <c r="B132" s="31">
        <v>122</v>
      </c>
      <c r="C132" s="32" t="s">
        <v>1188</v>
      </c>
      <c r="D132" s="33" t="s">
        <v>1016</v>
      </c>
      <c r="E132" s="34" t="s">
        <v>328</v>
      </c>
      <c r="F132" s="35" t="s">
        <v>1189</v>
      </c>
      <c r="G132" s="32" t="s">
        <v>722</v>
      </c>
      <c r="H132" s="36">
        <v>8</v>
      </c>
      <c r="I132" s="36">
        <v>7</v>
      </c>
      <c r="J132" s="36" t="s">
        <v>30</v>
      </c>
      <c r="K132" s="36">
        <v>8</v>
      </c>
      <c r="L132" s="44"/>
      <c r="M132" s="44"/>
      <c r="N132" s="44"/>
      <c r="O132" s="87"/>
      <c r="P132" s="38"/>
      <c r="Q132" s="39"/>
      <c r="R132" s="40"/>
      <c r="S132" s="41"/>
      <c r="T132" s="42" t="str">
        <f t="shared" si="9"/>
        <v/>
      </c>
      <c r="U132" s="43" t="s">
        <v>1267</v>
      </c>
      <c r="V132" s="3"/>
      <c r="W132" s="30"/>
      <c r="X132" s="81" t="str">
        <f t="shared" si="7"/>
        <v>Học lại</v>
      </c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</row>
    <row r="133" spans="2:39">
      <c r="B133" s="31">
        <v>123</v>
      </c>
      <c r="C133" s="32" t="s">
        <v>723</v>
      </c>
      <c r="D133" s="33" t="s">
        <v>724</v>
      </c>
      <c r="E133" s="34" t="s">
        <v>725</v>
      </c>
      <c r="F133" s="35" t="s">
        <v>726</v>
      </c>
      <c r="G133" s="32" t="s">
        <v>722</v>
      </c>
      <c r="H133" s="36">
        <v>8</v>
      </c>
      <c r="I133" s="36">
        <v>8</v>
      </c>
      <c r="J133" s="36" t="s">
        <v>30</v>
      </c>
      <c r="K133" s="36">
        <v>8</v>
      </c>
      <c r="L133" s="44"/>
      <c r="M133" s="44"/>
      <c r="N133" s="44"/>
      <c r="O133" s="87"/>
      <c r="P133" s="38"/>
      <c r="Q133" s="39"/>
      <c r="R133" s="40"/>
      <c r="S133" s="41"/>
      <c r="T133" s="42" t="str">
        <f t="shared" si="9"/>
        <v/>
      </c>
      <c r="U133" s="43" t="s">
        <v>1267</v>
      </c>
      <c r="V133" s="3"/>
      <c r="W133" s="30"/>
      <c r="X133" s="81" t="str">
        <f t="shared" si="7"/>
        <v>Học lại</v>
      </c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</row>
    <row r="134" spans="2:39">
      <c r="B134" s="31">
        <v>124</v>
      </c>
      <c r="C134" s="32" t="s">
        <v>1190</v>
      </c>
      <c r="D134" s="33" t="s">
        <v>618</v>
      </c>
      <c r="E134" s="34" t="s">
        <v>238</v>
      </c>
      <c r="F134" s="35" t="s">
        <v>544</v>
      </c>
      <c r="G134" s="32" t="s">
        <v>722</v>
      </c>
      <c r="H134" s="36">
        <v>5</v>
      </c>
      <c r="I134" s="36">
        <v>4</v>
      </c>
      <c r="J134" s="36" t="s">
        <v>30</v>
      </c>
      <c r="K134" s="36">
        <v>6</v>
      </c>
      <c r="L134" s="44"/>
      <c r="M134" s="44"/>
      <c r="N134" s="44"/>
      <c r="O134" s="87"/>
      <c r="P134" s="38"/>
      <c r="Q134" s="39"/>
      <c r="R134" s="40"/>
      <c r="S134" s="41"/>
      <c r="T134" s="42" t="str">
        <f t="shared" si="9"/>
        <v/>
      </c>
      <c r="U134" s="43" t="s">
        <v>1267</v>
      </c>
      <c r="V134" s="3"/>
      <c r="W134" s="30"/>
      <c r="X134" s="81" t="str">
        <f t="shared" si="7"/>
        <v>Học lại</v>
      </c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</row>
    <row r="135" spans="2:39">
      <c r="B135" s="31">
        <v>125</v>
      </c>
      <c r="C135" s="32" t="s">
        <v>1191</v>
      </c>
      <c r="D135" s="33" t="s">
        <v>1192</v>
      </c>
      <c r="E135" s="34" t="s">
        <v>393</v>
      </c>
      <c r="F135" s="35" t="s">
        <v>1193</v>
      </c>
      <c r="G135" s="32" t="s">
        <v>722</v>
      </c>
      <c r="H135" s="36">
        <v>4</v>
      </c>
      <c r="I135" s="36">
        <v>4</v>
      </c>
      <c r="J135" s="36" t="s">
        <v>30</v>
      </c>
      <c r="K135" s="36">
        <v>5</v>
      </c>
      <c r="L135" s="44"/>
      <c r="M135" s="44"/>
      <c r="N135" s="44"/>
      <c r="O135" s="87"/>
      <c r="P135" s="38"/>
      <c r="Q135" s="39"/>
      <c r="R135" s="40"/>
      <c r="S135" s="41"/>
      <c r="T135" s="42" t="str">
        <f t="shared" si="9"/>
        <v/>
      </c>
      <c r="U135" s="43" t="s">
        <v>1267</v>
      </c>
      <c r="V135" s="3"/>
      <c r="W135" s="30"/>
      <c r="X135" s="81" t="str">
        <f t="shared" si="7"/>
        <v>Học lại</v>
      </c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</row>
    <row r="136" spans="2:39">
      <c r="B136" s="31">
        <v>126</v>
      </c>
      <c r="C136" s="32" t="s">
        <v>1194</v>
      </c>
      <c r="D136" s="33" t="s">
        <v>1195</v>
      </c>
      <c r="E136" s="34" t="s">
        <v>549</v>
      </c>
      <c r="F136" s="35" t="s">
        <v>574</v>
      </c>
      <c r="G136" s="32" t="s">
        <v>722</v>
      </c>
      <c r="H136" s="36">
        <v>8</v>
      </c>
      <c r="I136" s="36">
        <v>4</v>
      </c>
      <c r="J136" s="36" t="s">
        <v>30</v>
      </c>
      <c r="K136" s="36">
        <v>6.5</v>
      </c>
      <c r="L136" s="44"/>
      <c r="M136" s="44"/>
      <c r="N136" s="44"/>
      <c r="O136" s="87"/>
      <c r="P136" s="38"/>
      <c r="Q136" s="39"/>
      <c r="R136" s="40"/>
      <c r="S136" s="41"/>
      <c r="T136" s="42" t="str">
        <f t="shared" si="9"/>
        <v/>
      </c>
      <c r="U136" s="43" t="s">
        <v>1267</v>
      </c>
      <c r="V136" s="3"/>
      <c r="W136" s="30"/>
      <c r="X136" s="81" t="str">
        <f t="shared" si="7"/>
        <v>Học lại</v>
      </c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</row>
    <row r="137" spans="2:39">
      <c r="B137" s="31">
        <v>127</v>
      </c>
      <c r="C137" s="32" t="s">
        <v>1151</v>
      </c>
      <c r="D137" s="33" t="s">
        <v>1072</v>
      </c>
      <c r="E137" s="34" t="s">
        <v>1152</v>
      </c>
      <c r="F137" s="35" t="s">
        <v>1153</v>
      </c>
      <c r="G137" s="32" t="s">
        <v>722</v>
      </c>
      <c r="H137" s="36">
        <v>7</v>
      </c>
      <c r="I137" s="36">
        <v>4</v>
      </c>
      <c r="J137" s="36" t="s">
        <v>30</v>
      </c>
      <c r="K137" s="36">
        <v>6.5</v>
      </c>
      <c r="L137" s="44"/>
      <c r="M137" s="44"/>
      <c r="N137" s="44"/>
      <c r="O137" s="87"/>
      <c r="P137" s="38"/>
      <c r="Q137" s="39"/>
      <c r="R137" s="40"/>
      <c r="S137" s="41"/>
      <c r="T137" s="42" t="str">
        <f t="shared" si="9"/>
        <v/>
      </c>
      <c r="U137" s="43" t="s">
        <v>1267</v>
      </c>
      <c r="V137" s="3"/>
      <c r="W137" s="30"/>
      <c r="X137" s="81" t="str">
        <f t="shared" si="7"/>
        <v>Học lại</v>
      </c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</row>
    <row r="138" spans="2:39">
      <c r="B138" s="31">
        <v>128</v>
      </c>
      <c r="C138" s="32" t="s">
        <v>1149</v>
      </c>
      <c r="D138" s="33" t="s">
        <v>94</v>
      </c>
      <c r="E138" s="34" t="s">
        <v>171</v>
      </c>
      <c r="F138" s="35" t="s">
        <v>1150</v>
      </c>
      <c r="G138" s="32" t="s">
        <v>722</v>
      </c>
      <c r="H138" s="36">
        <v>5</v>
      </c>
      <c r="I138" s="36">
        <v>4</v>
      </c>
      <c r="J138" s="36" t="s">
        <v>30</v>
      </c>
      <c r="K138" s="36">
        <v>5</v>
      </c>
      <c r="L138" s="44"/>
      <c r="M138" s="44"/>
      <c r="N138" s="44"/>
      <c r="O138" s="87"/>
      <c r="P138" s="38"/>
      <c r="Q138" s="39"/>
      <c r="R138" s="40"/>
      <c r="S138" s="41"/>
      <c r="T138" s="42" t="str">
        <f t="shared" si="9"/>
        <v/>
      </c>
      <c r="U138" s="43" t="s">
        <v>1267</v>
      </c>
      <c r="V138" s="3"/>
      <c r="W138" s="30"/>
      <c r="X138" s="81" t="str">
        <f t="shared" si="7"/>
        <v>Học lại</v>
      </c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</row>
    <row r="139" spans="2:39">
      <c r="B139" s="31">
        <v>129</v>
      </c>
      <c r="C139" s="32" t="s">
        <v>736</v>
      </c>
      <c r="D139" s="33" t="s">
        <v>104</v>
      </c>
      <c r="E139" s="34" t="s">
        <v>179</v>
      </c>
      <c r="F139" s="35" t="s">
        <v>473</v>
      </c>
      <c r="G139" s="32" t="s">
        <v>722</v>
      </c>
      <c r="H139" s="36">
        <v>10</v>
      </c>
      <c r="I139" s="36">
        <v>10</v>
      </c>
      <c r="J139" s="36" t="s">
        <v>30</v>
      </c>
      <c r="K139" s="36">
        <v>10</v>
      </c>
      <c r="L139" s="44"/>
      <c r="M139" s="44"/>
      <c r="N139" s="44"/>
      <c r="O139" s="87"/>
      <c r="P139" s="38"/>
      <c r="Q139" s="39"/>
      <c r="R139" s="40"/>
      <c r="S139" s="41"/>
      <c r="T139" s="42" t="str">
        <f t="shared" si="9"/>
        <v/>
      </c>
      <c r="U139" s="43" t="s">
        <v>1267</v>
      </c>
      <c r="V139" s="3"/>
      <c r="W139" s="30"/>
      <c r="X139" s="81" t="str">
        <f t="shared" si="7"/>
        <v>Học lại</v>
      </c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</row>
    <row r="140" spans="2:39">
      <c r="B140" s="31">
        <v>130</v>
      </c>
      <c r="C140" s="32" t="s">
        <v>741</v>
      </c>
      <c r="D140" s="33" t="s">
        <v>742</v>
      </c>
      <c r="E140" s="34" t="s">
        <v>335</v>
      </c>
      <c r="F140" s="35" t="s">
        <v>743</v>
      </c>
      <c r="G140" s="32" t="s">
        <v>722</v>
      </c>
      <c r="H140" s="36">
        <v>4</v>
      </c>
      <c r="I140" s="36">
        <v>4</v>
      </c>
      <c r="J140" s="36" t="s">
        <v>30</v>
      </c>
      <c r="K140" s="36">
        <v>5</v>
      </c>
      <c r="L140" s="44"/>
      <c r="M140" s="44"/>
      <c r="N140" s="44"/>
      <c r="O140" s="87"/>
      <c r="P140" s="38"/>
      <c r="Q140" s="39"/>
      <c r="R140" s="40"/>
      <c r="S140" s="41"/>
      <c r="T140" s="42" t="str">
        <f t="shared" si="9"/>
        <v/>
      </c>
      <c r="U140" s="43" t="s">
        <v>1267</v>
      </c>
      <c r="V140" s="3"/>
      <c r="W140" s="30"/>
      <c r="X140" s="81" t="str">
        <f t="shared" si="7"/>
        <v>Học lại</v>
      </c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</row>
    <row r="141" spans="2:39" ht="18.75" hidden="1" customHeight="1">
      <c r="B141" s="31">
        <v>131</v>
      </c>
      <c r="C141" s="32" t="s">
        <v>1196</v>
      </c>
      <c r="D141" s="33" t="s">
        <v>194</v>
      </c>
      <c r="E141" s="34" t="s">
        <v>84</v>
      </c>
      <c r="F141" s="35" t="s">
        <v>1197</v>
      </c>
      <c r="G141" s="32" t="s">
        <v>666</v>
      </c>
      <c r="H141" s="36">
        <v>8</v>
      </c>
      <c r="I141" s="36">
        <v>2</v>
      </c>
      <c r="J141" s="36" t="s">
        <v>30</v>
      </c>
      <c r="K141" s="36">
        <v>7</v>
      </c>
      <c r="L141" s="44"/>
      <c r="M141" s="44"/>
      <c r="N141" s="44"/>
      <c r="O141" s="87"/>
      <c r="P141" s="38"/>
      <c r="Q141" s="39"/>
      <c r="R141" s="40"/>
      <c r="S141" s="41"/>
      <c r="T141" s="42" t="str">
        <f t="shared" si="9"/>
        <v/>
      </c>
      <c r="U141" s="43" t="s">
        <v>1310</v>
      </c>
      <c r="V141" s="3"/>
      <c r="W141" s="30"/>
      <c r="X141" s="81" t="str">
        <f t="shared" si="7"/>
        <v>Học lại</v>
      </c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</row>
    <row r="142" spans="2:39" ht="18.75" hidden="1" customHeight="1">
      <c r="B142" s="31">
        <v>132</v>
      </c>
      <c r="C142" s="32" t="s">
        <v>664</v>
      </c>
      <c r="D142" s="33" t="s">
        <v>665</v>
      </c>
      <c r="E142" s="34" t="s">
        <v>84</v>
      </c>
      <c r="F142" s="35" t="s">
        <v>249</v>
      </c>
      <c r="G142" s="32" t="s">
        <v>666</v>
      </c>
      <c r="H142" s="36">
        <v>5</v>
      </c>
      <c r="I142" s="36">
        <v>6</v>
      </c>
      <c r="J142" s="36" t="s">
        <v>30</v>
      </c>
      <c r="K142" s="36">
        <v>7</v>
      </c>
      <c r="L142" s="44"/>
      <c r="M142" s="44"/>
      <c r="N142" s="44"/>
      <c r="O142" s="87"/>
      <c r="P142" s="38"/>
      <c r="Q142" s="39"/>
      <c r="R142" s="40"/>
      <c r="S142" s="41"/>
      <c r="T142" s="42" t="str">
        <f t="shared" si="9"/>
        <v/>
      </c>
      <c r="U142" s="43" t="s">
        <v>1310</v>
      </c>
      <c r="V142" s="3"/>
      <c r="W142" s="30"/>
      <c r="X142" s="81" t="str">
        <f t="shared" si="7"/>
        <v>Học lại</v>
      </c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</row>
    <row r="143" spans="2:39" ht="18.75" hidden="1" customHeight="1">
      <c r="B143" s="31">
        <v>133</v>
      </c>
      <c r="C143" s="32" t="s">
        <v>1198</v>
      </c>
      <c r="D143" s="33" t="s">
        <v>1199</v>
      </c>
      <c r="E143" s="34" t="s">
        <v>543</v>
      </c>
      <c r="F143" s="35" t="s">
        <v>1200</v>
      </c>
      <c r="G143" s="32" t="s">
        <v>666</v>
      </c>
      <c r="H143" s="36">
        <v>7</v>
      </c>
      <c r="I143" s="36">
        <v>4</v>
      </c>
      <c r="J143" s="36" t="s">
        <v>30</v>
      </c>
      <c r="K143" s="36">
        <v>7</v>
      </c>
      <c r="L143" s="44"/>
      <c r="M143" s="44"/>
      <c r="N143" s="44"/>
      <c r="O143" s="87"/>
      <c r="P143" s="38"/>
      <c r="Q143" s="39"/>
      <c r="R143" s="40"/>
      <c r="S143" s="41"/>
      <c r="T143" s="42" t="str">
        <f t="shared" si="9"/>
        <v/>
      </c>
      <c r="U143" s="43" t="s">
        <v>1310</v>
      </c>
      <c r="V143" s="3"/>
      <c r="W143" s="30"/>
      <c r="X143" s="81" t="str">
        <f t="shared" si="7"/>
        <v>Học lại</v>
      </c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</row>
    <row r="144" spans="2:39" ht="18.75" hidden="1" customHeight="1">
      <c r="B144" s="31">
        <v>134</v>
      </c>
      <c r="C144" s="32" t="s">
        <v>667</v>
      </c>
      <c r="D144" s="33" t="s">
        <v>668</v>
      </c>
      <c r="E144" s="34" t="s">
        <v>508</v>
      </c>
      <c r="F144" s="35" t="s">
        <v>249</v>
      </c>
      <c r="G144" s="32" t="s">
        <v>666</v>
      </c>
      <c r="H144" s="36">
        <v>10</v>
      </c>
      <c r="I144" s="36">
        <v>6</v>
      </c>
      <c r="J144" s="36" t="s">
        <v>30</v>
      </c>
      <c r="K144" s="36">
        <v>8</v>
      </c>
      <c r="L144" s="44"/>
      <c r="M144" s="44"/>
      <c r="N144" s="44"/>
      <c r="O144" s="87"/>
      <c r="P144" s="38"/>
      <c r="Q144" s="39"/>
      <c r="R144" s="40"/>
      <c r="S144" s="41"/>
      <c r="T144" s="42" t="str">
        <f t="shared" si="9"/>
        <v/>
      </c>
      <c r="U144" s="43" t="s">
        <v>1310</v>
      </c>
      <c r="V144" s="3"/>
      <c r="W144" s="30"/>
      <c r="X144" s="81" t="str">
        <f t="shared" si="7"/>
        <v>Học lại</v>
      </c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</row>
    <row r="145" spans="2:39" ht="18.75" hidden="1" customHeight="1">
      <c r="B145" s="31">
        <v>135</v>
      </c>
      <c r="C145" s="32" t="s">
        <v>1201</v>
      </c>
      <c r="D145" s="33" t="s">
        <v>1202</v>
      </c>
      <c r="E145" s="34" t="s">
        <v>585</v>
      </c>
      <c r="F145" s="35" t="s">
        <v>1203</v>
      </c>
      <c r="G145" s="32" t="s">
        <v>666</v>
      </c>
      <c r="H145" s="36">
        <v>6</v>
      </c>
      <c r="I145" s="36">
        <v>2</v>
      </c>
      <c r="J145" s="36" t="s">
        <v>30</v>
      </c>
      <c r="K145" s="36">
        <v>6</v>
      </c>
      <c r="L145" s="44"/>
      <c r="M145" s="44"/>
      <c r="N145" s="44"/>
      <c r="O145" s="87"/>
      <c r="P145" s="38"/>
      <c r="Q145" s="39"/>
      <c r="R145" s="40"/>
      <c r="S145" s="41"/>
      <c r="T145" s="42" t="str">
        <f t="shared" si="9"/>
        <v/>
      </c>
      <c r="U145" s="43" t="s">
        <v>1310</v>
      </c>
      <c r="V145" s="3"/>
      <c r="W145" s="30"/>
      <c r="X145" s="81" t="str">
        <f t="shared" si="7"/>
        <v>Học lại</v>
      </c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</row>
    <row r="146" spans="2:39" ht="18.75" hidden="1" customHeight="1">
      <c r="B146" s="31">
        <v>136</v>
      </c>
      <c r="C146" s="32" t="s">
        <v>669</v>
      </c>
      <c r="D146" s="33" t="s">
        <v>670</v>
      </c>
      <c r="E146" s="34" t="s">
        <v>125</v>
      </c>
      <c r="F146" s="35" t="s">
        <v>671</v>
      </c>
      <c r="G146" s="32" t="s">
        <v>666</v>
      </c>
      <c r="H146" s="36">
        <v>5</v>
      </c>
      <c r="I146" s="36">
        <v>2</v>
      </c>
      <c r="J146" s="36" t="s">
        <v>30</v>
      </c>
      <c r="K146" s="36">
        <v>6</v>
      </c>
      <c r="L146" s="44"/>
      <c r="M146" s="44"/>
      <c r="N146" s="44"/>
      <c r="O146" s="87"/>
      <c r="P146" s="38"/>
      <c r="Q146" s="39"/>
      <c r="R146" s="40"/>
      <c r="S146" s="41"/>
      <c r="T146" s="42" t="str">
        <f t="shared" si="9"/>
        <v/>
      </c>
      <c r="U146" s="43" t="s">
        <v>1310</v>
      </c>
      <c r="V146" s="3"/>
      <c r="W146" s="30"/>
      <c r="X146" s="81" t="str">
        <f t="shared" si="7"/>
        <v>Học lại</v>
      </c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</row>
    <row r="147" spans="2:39" ht="18.75" hidden="1" customHeight="1">
      <c r="B147" s="31">
        <v>137</v>
      </c>
      <c r="C147" s="32" t="s">
        <v>1204</v>
      </c>
      <c r="D147" s="33" t="s">
        <v>1205</v>
      </c>
      <c r="E147" s="34" t="s">
        <v>238</v>
      </c>
      <c r="F147" s="35" t="s">
        <v>730</v>
      </c>
      <c r="G147" s="32" t="s">
        <v>666</v>
      </c>
      <c r="H147" s="36">
        <v>6</v>
      </c>
      <c r="I147" s="36">
        <v>1</v>
      </c>
      <c r="J147" s="36" t="s">
        <v>30</v>
      </c>
      <c r="K147" s="36">
        <v>6</v>
      </c>
      <c r="L147" s="44"/>
      <c r="M147" s="44"/>
      <c r="N147" s="44"/>
      <c r="O147" s="87"/>
      <c r="P147" s="38"/>
      <c r="Q147" s="39"/>
      <c r="R147" s="40"/>
      <c r="S147" s="41"/>
      <c r="T147" s="42" t="str">
        <f t="shared" si="9"/>
        <v/>
      </c>
      <c r="U147" s="43" t="s">
        <v>1310</v>
      </c>
      <c r="V147" s="3"/>
      <c r="W147" s="30"/>
      <c r="X147" s="81" t="str">
        <f t="shared" si="7"/>
        <v>Học lại</v>
      </c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</row>
    <row r="148" spans="2:39" ht="18.75" hidden="1" customHeight="1">
      <c r="B148" s="31">
        <v>138</v>
      </c>
      <c r="C148" s="32" t="s">
        <v>672</v>
      </c>
      <c r="D148" s="33" t="s">
        <v>71</v>
      </c>
      <c r="E148" s="34" t="s">
        <v>393</v>
      </c>
      <c r="F148" s="35" t="s">
        <v>673</v>
      </c>
      <c r="G148" s="32" t="s">
        <v>666</v>
      </c>
      <c r="H148" s="36">
        <v>9</v>
      </c>
      <c r="I148" s="36">
        <v>7</v>
      </c>
      <c r="J148" s="36" t="s">
        <v>30</v>
      </c>
      <c r="K148" s="36">
        <v>8</v>
      </c>
      <c r="L148" s="44"/>
      <c r="M148" s="44"/>
      <c r="N148" s="44"/>
      <c r="O148" s="87"/>
      <c r="P148" s="38"/>
      <c r="Q148" s="39"/>
      <c r="R148" s="40"/>
      <c r="S148" s="41"/>
      <c r="T148" s="42" t="str">
        <f t="shared" si="9"/>
        <v/>
      </c>
      <c r="U148" s="43" t="s">
        <v>1310</v>
      </c>
      <c r="V148" s="3"/>
      <c r="W148" s="30"/>
      <c r="X148" s="81" t="str">
        <f t="shared" si="7"/>
        <v>Học lại</v>
      </c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</row>
    <row r="149" spans="2:39" ht="18.75" hidden="1" customHeight="1">
      <c r="B149" s="31">
        <v>139</v>
      </c>
      <c r="C149" s="32" t="s">
        <v>1206</v>
      </c>
      <c r="D149" s="33" t="s">
        <v>809</v>
      </c>
      <c r="E149" s="34" t="s">
        <v>1207</v>
      </c>
      <c r="F149" s="35" t="s">
        <v>1208</v>
      </c>
      <c r="G149" s="32" t="s">
        <v>666</v>
      </c>
      <c r="H149" s="36">
        <v>10</v>
      </c>
      <c r="I149" s="36">
        <v>10</v>
      </c>
      <c r="J149" s="36" t="s">
        <v>30</v>
      </c>
      <c r="K149" s="36">
        <v>10</v>
      </c>
      <c r="L149" s="44"/>
      <c r="M149" s="44"/>
      <c r="N149" s="44"/>
      <c r="O149" s="87"/>
      <c r="P149" s="38"/>
      <c r="Q149" s="39"/>
      <c r="R149" s="40"/>
      <c r="S149" s="41"/>
      <c r="T149" s="42" t="str">
        <f t="shared" si="9"/>
        <v/>
      </c>
      <c r="U149" s="43" t="s">
        <v>1310</v>
      </c>
      <c r="V149" s="3"/>
      <c r="W149" s="30"/>
      <c r="X149" s="81" t="str">
        <f t="shared" si="7"/>
        <v>Học lại</v>
      </c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</row>
    <row r="150" spans="2:39" ht="18.75" hidden="1" customHeight="1">
      <c r="B150" s="31">
        <v>140</v>
      </c>
      <c r="C150" s="32" t="s">
        <v>1209</v>
      </c>
      <c r="D150" s="33" t="s">
        <v>1210</v>
      </c>
      <c r="E150" s="34" t="s">
        <v>1211</v>
      </c>
      <c r="F150" s="35" t="s">
        <v>571</v>
      </c>
      <c r="G150" s="32" t="s">
        <v>666</v>
      </c>
      <c r="H150" s="36">
        <v>5</v>
      </c>
      <c r="I150" s="36">
        <v>6</v>
      </c>
      <c r="J150" s="36" t="s">
        <v>30</v>
      </c>
      <c r="K150" s="36">
        <v>7</v>
      </c>
      <c r="L150" s="44"/>
      <c r="M150" s="44"/>
      <c r="N150" s="44"/>
      <c r="O150" s="87"/>
      <c r="P150" s="38"/>
      <c r="Q150" s="39"/>
      <c r="R150" s="40"/>
      <c r="S150" s="41"/>
      <c r="T150" s="42" t="str">
        <f t="shared" si="9"/>
        <v/>
      </c>
      <c r="U150" s="43" t="s">
        <v>1310</v>
      </c>
      <c r="V150" s="3"/>
      <c r="W150" s="30"/>
      <c r="X150" s="81" t="str">
        <f t="shared" si="7"/>
        <v>Học lại</v>
      </c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</row>
    <row r="151" spans="2:39" ht="18.75" hidden="1" customHeight="1">
      <c r="B151" s="31">
        <v>141</v>
      </c>
      <c r="C151" s="32" t="s">
        <v>1212</v>
      </c>
      <c r="D151" s="33" t="s">
        <v>399</v>
      </c>
      <c r="E151" s="34" t="s">
        <v>296</v>
      </c>
      <c r="F151" s="35" t="s">
        <v>1213</v>
      </c>
      <c r="G151" s="32" t="s">
        <v>666</v>
      </c>
      <c r="H151" s="36">
        <v>3</v>
      </c>
      <c r="I151" s="36">
        <v>4</v>
      </c>
      <c r="J151" s="36" t="s">
        <v>30</v>
      </c>
      <c r="K151" s="36">
        <v>4</v>
      </c>
      <c r="L151" s="44"/>
      <c r="M151" s="44"/>
      <c r="N151" s="44"/>
      <c r="O151" s="87"/>
      <c r="P151" s="38"/>
      <c r="Q151" s="39"/>
      <c r="R151" s="40"/>
      <c r="S151" s="41"/>
      <c r="T151" s="42" t="str">
        <f t="shared" si="9"/>
        <v/>
      </c>
      <c r="U151" s="43" t="s">
        <v>1310</v>
      </c>
      <c r="V151" s="3"/>
      <c r="W151" s="30"/>
      <c r="X151" s="81" t="str">
        <f t="shared" si="7"/>
        <v>Học lại</v>
      </c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</row>
    <row r="152" spans="2:39" ht="18.75" hidden="1" customHeight="1">
      <c r="B152" s="31">
        <v>142</v>
      </c>
      <c r="C152" s="32" t="s">
        <v>1214</v>
      </c>
      <c r="D152" s="33" t="s">
        <v>1215</v>
      </c>
      <c r="E152" s="34" t="s">
        <v>1012</v>
      </c>
      <c r="F152" s="35" t="s">
        <v>206</v>
      </c>
      <c r="G152" s="32" t="s">
        <v>666</v>
      </c>
      <c r="H152" s="36">
        <v>8</v>
      </c>
      <c r="I152" s="36">
        <v>3</v>
      </c>
      <c r="J152" s="36" t="s">
        <v>30</v>
      </c>
      <c r="K152" s="36">
        <v>8</v>
      </c>
      <c r="L152" s="44"/>
      <c r="M152" s="44"/>
      <c r="N152" s="44"/>
      <c r="O152" s="87"/>
      <c r="P152" s="38"/>
      <c r="Q152" s="39"/>
      <c r="R152" s="40"/>
      <c r="S152" s="41"/>
      <c r="T152" s="42" t="str">
        <f t="shared" si="9"/>
        <v/>
      </c>
      <c r="U152" s="43" t="s">
        <v>1310</v>
      </c>
      <c r="V152" s="3"/>
      <c r="W152" s="30"/>
      <c r="X152" s="81" t="str">
        <f t="shared" si="7"/>
        <v>Học lại</v>
      </c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</row>
    <row r="153" spans="2:39" ht="18.75" hidden="1" customHeight="1">
      <c r="B153" s="31">
        <v>143</v>
      </c>
      <c r="C153" s="32" t="s">
        <v>1216</v>
      </c>
      <c r="D153" s="33" t="s">
        <v>1217</v>
      </c>
      <c r="E153" s="34" t="s">
        <v>1218</v>
      </c>
      <c r="F153" s="35" t="s">
        <v>366</v>
      </c>
      <c r="G153" s="32" t="s">
        <v>666</v>
      </c>
      <c r="H153" s="36">
        <v>6</v>
      </c>
      <c r="I153" s="36">
        <v>2</v>
      </c>
      <c r="J153" s="36" t="s">
        <v>30</v>
      </c>
      <c r="K153" s="36">
        <v>7</v>
      </c>
      <c r="L153" s="44"/>
      <c r="M153" s="44"/>
      <c r="N153" s="44"/>
      <c r="O153" s="87"/>
      <c r="P153" s="38"/>
      <c r="Q153" s="39"/>
      <c r="R153" s="40"/>
      <c r="S153" s="41"/>
      <c r="T153" s="42" t="str">
        <f t="shared" si="9"/>
        <v/>
      </c>
      <c r="U153" s="43" t="s">
        <v>1310</v>
      </c>
      <c r="V153" s="3"/>
      <c r="W153" s="30"/>
      <c r="X153" s="81" t="str">
        <f t="shared" si="7"/>
        <v>Học lại</v>
      </c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</row>
    <row r="154" spans="2:39" ht="18.75" hidden="1" customHeight="1">
      <c r="B154" s="31">
        <v>144</v>
      </c>
      <c r="C154" s="32" t="s">
        <v>1219</v>
      </c>
      <c r="D154" s="33" t="s">
        <v>1220</v>
      </c>
      <c r="E154" s="34" t="s">
        <v>717</v>
      </c>
      <c r="F154" s="35" t="s">
        <v>303</v>
      </c>
      <c r="G154" s="32" t="s">
        <v>666</v>
      </c>
      <c r="H154" s="36">
        <v>6</v>
      </c>
      <c r="I154" s="36">
        <v>2</v>
      </c>
      <c r="J154" s="36" t="s">
        <v>30</v>
      </c>
      <c r="K154" s="36">
        <v>6</v>
      </c>
      <c r="L154" s="44"/>
      <c r="M154" s="44"/>
      <c r="N154" s="44"/>
      <c r="O154" s="87"/>
      <c r="P154" s="38"/>
      <c r="Q154" s="39"/>
      <c r="R154" s="40"/>
      <c r="S154" s="41"/>
      <c r="T154" s="42" t="str">
        <f t="shared" si="9"/>
        <v/>
      </c>
      <c r="U154" s="43" t="s">
        <v>1310</v>
      </c>
      <c r="V154" s="3"/>
      <c r="W154" s="30"/>
      <c r="X154" s="81" t="str">
        <f t="shared" si="7"/>
        <v>Học lại</v>
      </c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</row>
    <row r="155" spans="2:39" ht="18.75" hidden="1" customHeight="1">
      <c r="B155" s="31">
        <v>145</v>
      </c>
      <c r="C155" s="32" t="s">
        <v>677</v>
      </c>
      <c r="D155" s="33" t="s">
        <v>267</v>
      </c>
      <c r="E155" s="34" t="s">
        <v>504</v>
      </c>
      <c r="F155" s="35" t="s">
        <v>288</v>
      </c>
      <c r="G155" s="32" t="s">
        <v>666</v>
      </c>
      <c r="H155" s="36">
        <v>7</v>
      </c>
      <c r="I155" s="36">
        <v>4</v>
      </c>
      <c r="J155" s="36" t="s">
        <v>30</v>
      </c>
      <c r="K155" s="36">
        <v>8</v>
      </c>
      <c r="L155" s="44"/>
      <c r="M155" s="44"/>
      <c r="N155" s="44"/>
      <c r="O155" s="87"/>
      <c r="P155" s="38"/>
      <c r="Q155" s="39"/>
      <c r="R155" s="40"/>
      <c r="S155" s="41"/>
      <c r="T155" s="42" t="str">
        <f t="shared" si="9"/>
        <v/>
      </c>
      <c r="U155" s="43" t="s">
        <v>1310</v>
      </c>
      <c r="V155" s="3"/>
      <c r="W155" s="30"/>
      <c r="X155" s="81" t="str">
        <f t="shared" si="7"/>
        <v>Học lại</v>
      </c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</row>
    <row r="156" spans="2:39" ht="18.75" hidden="1" customHeight="1">
      <c r="B156" s="31">
        <v>146</v>
      </c>
      <c r="C156" s="32" t="s">
        <v>1221</v>
      </c>
      <c r="D156" s="33" t="s">
        <v>1222</v>
      </c>
      <c r="E156" s="34" t="s">
        <v>84</v>
      </c>
      <c r="F156" s="35" t="s">
        <v>1223</v>
      </c>
      <c r="G156" s="32" t="s">
        <v>680</v>
      </c>
      <c r="H156" s="36">
        <v>8</v>
      </c>
      <c r="I156" s="36">
        <v>3</v>
      </c>
      <c r="J156" s="36" t="s">
        <v>30</v>
      </c>
      <c r="K156" s="36">
        <v>7</v>
      </c>
      <c r="L156" s="44"/>
      <c r="M156" s="44"/>
      <c r="N156" s="44"/>
      <c r="O156" s="87"/>
      <c r="P156" s="38"/>
      <c r="Q156" s="39"/>
      <c r="R156" s="40"/>
      <c r="S156" s="41"/>
      <c r="T156" s="42" t="str">
        <f t="shared" si="9"/>
        <v/>
      </c>
      <c r="U156" s="43" t="s">
        <v>1310</v>
      </c>
      <c r="V156" s="3"/>
      <c r="W156" s="30"/>
      <c r="X156" s="81" t="str">
        <f t="shared" si="7"/>
        <v>Học lại</v>
      </c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</row>
    <row r="157" spans="2:39" ht="18.75" hidden="1" customHeight="1">
      <c r="B157" s="31">
        <v>147</v>
      </c>
      <c r="C157" s="32" t="s">
        <v>678</v>
      </c>
      <c r="D157" s="33" t="s">
        <v>422</v>
      </c>
      <c r="E157" s="34" t="s">
        <v>679</v>
      </c>
      <c r="F157" s="35" t="s">
        <v>268</v>
      </c>
      <c r="G157" s="32" t="s">
        <v>680</v>
      </c>
      <c r="H157" s="36">
        <v>6</v>
      </c>
      <c r="I157" s="36">
        <v>2</v>
      </c>
      <c r="J157" s="36" t="s">
        <v>30</v>
      </c>
      <c r="K157" s="36">
        <v>6</v>
      </c>
      <c r="L157" s="44"/>
      <c r="M157" s="44"/>
      <c r="N157" s="44"/>
      <c r="O157" s="87"/>
      <c r="P157" s="38"/>
      <c r="Q157" s="39"/>
      <c r="R157" s="40"/>
      <c r="S157" s="41"/>
      <c r="T157" s="42" t="str">
        <f t="shared" si="9"/>
        <v/>
      </c>
      <c r="U157" s="43" t="s">
        <v>1310</v>
      </c>
      <c r="V157" s="3"/>
      <c r="W157" s="30"/>
      <c r="X157" s="81" t="str">
        <f t="shared" si="7"/>
        <v>Học lại</v>
      </c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</row>
    <row r="158" spans="2:39" ht="18.75" hidden="1" customHeight="1">
      <c r="B158" s="31">
        <v>148</v>
      </c>
      <c r="C158" s="32" t="s">
        <v>681</v>
      </c>
      <c r="D158" s="33" t="s">
        <v>682</v>
      </c>
      <c r="E158" s="34" t="s">
        <v>579</v>
      </c>
      <c r="F158" s="35" t="s">
        <v>683</v>
      </c>
      <c r="G158" s="32" t="s">
        <v>680</v>
      </c>
      <c r="H158" s="36">
        <v>10</v>
      </c>
      <c r="I158" s="36">
        <v>6</v>
      </c>
      <c r="J158" s="36" t="s">
        <v>30</v>
      </c>
      <c r="K158" s="36">
        <v>7</v>
      </c>
      <c r="L158" s="44"/>
      <c r="M158" s="44"/>
      <c r="N158" s="44"/>
      <c r="O158" s="87"/>
      <c r="P158" s="38"/>
      <c r="Q158" s="39"/>
      <c r="R158" s="40"/>
      <c r="S158" s="41"/>
      <c r="T158" s="42" t="str">
        <f t="shared" si="9"/>
        <v/>
      </c>
      <c r="U158" s="43" t="s">
        <v>1310</v>
      </c>
      <c r="V158" s="3"/>
      <c r="W158" s="30"/>
      <c r="X158" s="81" t="str">
        <f t="shared" si="7"/>
        <v>Học lại</v>
      </c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</row>
    <row r="159" spans="2:39" ht="18.75" hidden="1" customHeight="1">
      <c r="B159" s="31">
        <v>149</v>
      </c>
      <c r="C159" s="32" t="s">
        <v>1224</v>
      </c>
      <c r="D159" s="33" t="s">
        <v>1225</v>
      </c>
      <c r="E159" s="34" t="s">
        <v>1226</v>
      </c>
      <c r="F159" s="35" t="s">
        <v>994</v>
      </c>
      <c r="G159" s="32" t="s">
        <v>680</v>
      </c>
      <c r="H159" s="36">
        <v>5</v>
      </c>
      <c r="I159" s="36">
        <v>2</v>
      </c>
      <c r="J159" s="36" t="s">
        <v>30</v>
      </c>
      <c r="K159" s="36">
        <v>5</v>
      </c>
      <c r="L159" s="44"/>
      <c r="M159" s="44"/>
      <c r="N159" s="44"/>
      <c r="O159" s="87"/>
      <c r="P159" s="38"/>
      <c r="Q159" s="39"/>
      <c r="R159" s="40"/>
      <c r="S159" s="41"/>
      <c r="T159" s="42" t="str">
        <f t="shared" si="9"/>
        <v/>
      </c>
      <c r="U159" s="43" t="s">
        <v>1310</v>
      </c>
      <c r="V159" s="3"/>
      <c r="W159" s="30"/>
      <c r="X159" s="81" t="str">
        <f t="shared" si="7"/>
        <v>Học lại</v>
      </c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</row>
    <row r="160" spans="2:39" ht="18.75" hidden="1" customHeight="1">
      <c r="B160" s="31">
        <v>150</v>
      </c>
      <c r="C160" s="32" t="s">
        <v>1227</v>
      </c>
      <c r="D160" s="33" t="s">
        <v>1228</v>
      </c>
      <c r="E160" s="34" t="s">
        <v>514</v>
      </c>
      <c r="F160" s="35" t="s">
        <v>1229</v>
      </c>
      <c r="G160" s="32" t="s">
        <v>680</v>
      </c>
      <c r="H160" s="36">
        <v>7</v>
      </c>
      <c r="I160" s="36">
        <v>3</v>
      </c>
      <c r="J160" s="36" t="s">
        <v>30</v>
      </c>
      <c r="K160" s="36">
        <v>6</v>
      </c>
      <c r="L160" s="44"/>
      <c r="M160" s="44"/>
      <c r="N160" s="44"/>
      <c r="O160" s="87"/>
      <c r="P160" s="38"/>
      <c r="Q160" s="39"/>
      <c r="R160" s="40"/>
      <c r="S160" s="41"/>
      <c r="T160" s="42" t="str">
        <f t="shared" si="9"/>
        <v/>
      </c>
      <c r="U160" s="43" t="s">
        <v>1310</v>
      </c>
      <c r="V160" s="3"/>
      <c r="W160" s="30"/>
      <c r="X160" s="81" t="str">
        <f t="shared" si="7"/>
        <v>Học lại</v>
      </c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</row>
    <row r="161" spans="1:39" ht="18.75" hidden="1" customHeight="1">
      <c r="B161" s="31">
        <v>151</v>
      </c>
      <c r="C161" s="32" t="s">
        <v>1230</v>
      </c>
      <c r="D161" s="33" t="s">
        <v>1231</v>
      </c>
      <c r="E161" s="34" t="s">
        <v>282</v>
      </c>
      <c r="F161" s="35" t="s">
        <v>451</v>
      </c>
      <c r="G161" s="32" t="s">
        <v>680</v>
      </c>
      <c r="H161" s="36">
        <v>5</v>
      </c>
      <c r="I161" s="36">
        <v>2</v>
      </c>
      <c r="J161" s="36" t="s">
        <v>30</v>
      </c>
      <c r="K161" s="36">
        <v>8</v>
      </c>
      <c r="L161" s="44"/>
      <c r="M161" s="44"/>
      <c r="N161" s="44"/>
      <c r="O161" s="87"/>
      <c r="P161" s="38"/>
      <c r="Q161" s="39">
        <f t="shared" si="8"/>
        <v>1.5</v>
      </c>
      <c r="R161" s="40" t="str">
        <f t="shared" si="5"/>
        <v>F</v>
      </c>
      <c r="S161" s="41" t="str">
        <f t="shared" si="6"/>
        <v>Kém</v>
      </c>
      <c r="T161" s="42" t="str">
        <f t="shared" si="9"/>
        <v/>
      </c>
      <c r="U161" s="43" t="s">
        <v>1310</v>
      </c>
      <c r="V161" s="3"/>
      <c r="W161" s="30"/>
      <c r="X161" s="81" t="str">
        <f t="shared" si="7"/>
        <v>Học lại</v>
      </c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</row>
    <row r="162" spans="1:39" ht="18.75" hidden="1" customHeight="1">
      <c r="B162" s="31">
        <v>152</v>
      </c>
      <c r="C162" s="32" t="s">
        <v>1232</v>
      </c>
      <c r="D162" s="33" t="s">
        <v>1233</v>
      </c>
      <c r="E162" s="34" t="s">
        <v>335</v>
      </c>
      <c r="F162" s="35" t="s">
        <v>288</v>
      </c>
      <c r="G162" s="32" t="s">
        <v>680</v>
      </c>
      <c r="H162" s="36">
        <v>7</v>
      </c>
      <c r="I162" s="36">
        <v>3</v>
      </c>
      <c r="J162" s="36" t="s">
        <v>30</v>
      </c>
      <c r="K162" s="36">
        <v>6</v>
      </c>
      <c r="L162" s="44"/>
      <c r="M162" s="44"/>
      <c r="N162" s="44"/>
      <c r="O162" s="87"/>
      <c r="P162" s="38"/>
      <c r="Q162" s="39">
        <f t="shared" si="8"/>
        <v>1.6</v>
      </c>
      <c r="R162" s="40" t="str">
        <f t="shared" si="5"/>
        <v>F</v>
      </c>
      <c r="S162" s="41" t="str">
        <f t="shared" si="6"/>
        <v>Kém</v>
      </c>
      <c r="T162" s="42" t="str">
        <f t="shared" si="9"/>
        <v/>
      </c>
      <c r="U162" s="43" t="s">
        <v>1310</v>
      </c>
      <c r="V162" s="3"/>
      <c r="W162" s="30"/>
      <c r="X162" s="81" t="str">
        <f t="shared" si="7"/>
        <v>Học lại</v>
      </c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</row>
    <row r="163" spans="1:39" ht="18.75" hidden="1" customHeight="1">
      <c r="B163" s="31">
        <v>153</v>
      </c>
      <c r="C163" s="32" t="s">
        <v>690</v>
      </c>
      <c r="D163" s="33" t="s">
        <v>691</v>
      </c>
      <c r="E163" s="34" t="s">
        <v>692</v>
      </c>
      <c r="F163" s="35" t="s">
        <v>640</v>
      </c>
      <c r="G163" s="32" t="s">
        <v>680</v>
      </c>
      <c r="H163" s="36">
        <v>8</v>
      </c>
      <c r="I163" s="36">
        <v>5</v>
      </c>
      <c r="J163" s="36" t="s">
        <v>30</v>
      </c>
      <c r="K163" s="36">
        <v>7</v>
      </c>
      <c r="L163" s="44"/>
      <c r="M163" s="44"/>
      <c r="N163" s="44"/>
      <c r="O163" s="87"/>
      <c r="P163" s="38"/>
      <c r="Q163" s="39">
        <f t="shared" si="8"/>
        <v>2</v>
      </c>
      <c r="R163" s="40" t="str">
        <f t="shared" si="5"/>
        <v>F</v>
      </c>
      <c r="S163" s="41" t="str">
        <f t="shared" si="6"/>
        <v>Kém</v>
      </c>
      <c r="T163" s="42" t="str">
        <f t="shared" si="9"/>
        <v/>
      </c>
      <c r="U163" s="43" t="s">
        <v>1310</v>
      </c>
      <c r="V163" s="3"/>
      <c r="W163" s="30"/>
      <c r="X163" s="81" t="str">
        <f t="shared" si="7"/>
        <v>Học lại</v>
      </c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</row>
    <row r="164" spans="1:39" ht="18.75" hidden="1" customHeight="1">
      <c r="B164" s="31">
        <v>154</v>
      </c>
      <c r="C164" s="32"/>
      <c r="D164" s="33"/>
      <c r="E164" s="34"/>
      <c r="F164" s="35"/>
      <c r="G164" s="32"/>
      <c r="H164" s="36"/>
      <c r="I164" s="36"/>
      <c r="J164" s="36"/>
      <c r="K164" s="36"/>
      <c r="L164" s="44"/>
      <c r="M164" s="44"/>
      <c r="N164" s="44"/>
      <c r="O164" s="87"/>
      <c r="P164" s="38"/>
      <c r="Q164" s="39">
        <f t="shared" si="8"/>
        <v>0</v>
      </c>
      <c r="R164" s="40" t="str">
        <f t="shared" si="5"/>
        <v>F</v>
      </c>
      <c r="S164" s="41" t="str">
        <f t="shared" si="6"/>
        <v>Kém</v>
      </c>
      <c r="T164" s="42"/>
      <c r="U164" s="43" t="s">
        <v>1310</v>
      </c>
      <c r="V164" s="3"/>
      <c r="W164" s="30"/>
      <c r="X164" s="81" t="str">
        <f t="shared" si="7"/>
        <v>Thi lại</v>
      </c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</row>
    <row r="165" spans="1:39" ht="9" customHeight="1">
      <c r="A165" s="2"/>
      <c r="B165" s="45"/>
      <c r="C165" s="46"/>
      <c r="D165" s="46"/>
      <c r="E165" s="47"/>
      <c r="F165" s="47"/>
      <c r="G165" s="47"/>
      <c r="H165" s="48"/>
      <c r="I165" s="49"/>
      <c r="J165" s="49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3"/>
    </row>
    <row r="166" spans="1:39" ht="16.5" hidden="1">
      <c r="A166" s="2"/>
      <c r="B166" s="127" t="s">
        <v>31</v>
      </c>
      <c r="C166" s="127"/>
      <c r="D166" s="46"/>
      <c r="E166" s="47"/>
      <c r="F166" s="47"/>
      <c r="G166" s="47"/>
      <c r="H166" s="48"/>
      <c r="I166" s="49"/>
      <c r="J166" s="49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3"/>
    </row>
    <row r="167" spans="1:39" ht="16.5" hidden="1" customHeight="1">
      <c r="A167" s="2"/>
      <c r="B167" s="51" t="s">
        <v>32</v>
      </c>
      <c r="C167" s="51"/>
      <c r="D167" s="52">
        <f>+$AA$9</f>
        <v>154</v>
      </c>
      <c r="E167" s="53" t="s">
        <v>33</v>
      </c>
      <c r="F167" s="119" t="s">
        <v>34</v>
      </c>
      <c r="G167" s="119"/>
      <c r="H167" s="119"/>
      <c r="I167" s="119"/>
      <c r="J167" s="119"/>
      <c r="K167" s="119"/>
      <c r="L167" s="119"/>
      <c r="M167" s="119"/>
      <c r="N167" s="119"/>
      <c r="O167" s="119"/>
      <c r="P167" s="54">
        <f>$AA$9 -COUNTIF($T$10:$T$354,"Vắng") -COUNTIF($T$10:$T$354,"Vắng có phép") - COUNTIF($T$10:$T$354,"Đình chỉ thi") - COUNTIF($T$10:$T$354,"Không đủ ĐKDT")</f>
        <v>154</v>
      </c>
      <c r="Q167" s="54"/>
      <c r="R167" s="54"/>
      <c r="S167" s="55"/>
      <c r="T167" s="56" t="s">
        <v>33</v>
      </c>
      <c r="U167" s="55"/>
      <c r="V167" s="3"/>
    </row>
    <row r="168" spans="1:39" ht="16.5" hidden="1" customHeight="1">
      <c r="A168" s="2"/>
      <c r="B168" s="51" t="s">
        <v>35</v>
      </c>
      <c r="C168" s="51"/>
      <c r="D168" s="52">
        <f>+$AL$9</f>
        <v>0</v>
      </c>
      <c r="E168" s="53" t="s">
        <v>33</v>
      </c>
      <c r="F168" s="119" t="s">
        <v>36</v>
      </c>
      <c r="G168" s="119"/>
      <c r="H168" s="119"/>
      <c r="I168" s="119"/>
      <c r="J168" s="119"/>
      <c r="K168" s="119"/>
      <c r="L168" s="119"/>
      <c r="M168" s="119"/>
      <c r="N168" s="119"/>
      <c r="O168" s="119"/>
      <c r="P168" s="57">
        <f>COUNTIF($T$10:$T$230,"Vắng")</f>
        <v>0</v>
      </c>
      <c r="Q168" s="57"/>
      <c r="R168" s="57"/>
      <c r="S168" s="58"/>
      <c r="T168" s="56" t="s">
        <v>33</v>
      </c>
      <c r="U168" s="58"/>
      <c r="V168" s="3"/>
    </row>
    <row r="169" spans="1:39" ht="16.5" hidden="1" customHeight="1">
      <c r="A169" s="2"/>
      <c r="B169" s="51" t="s">
        <v>50</v>
      </c>
      <c r="C169" s="51"/>
      <c r="D169" s="67">
        <f>COUNTIF(X11:X164,"Học lại")</f>
        <v>153</v>
      </c>
      <c r="E169" s="53" t="s">
        <v>33</v>
      </c>
      <c r="F169" s="119" t="s">
        <v>51</v>
      </c>
      <c r="G169" s="119"/>
      <c r="H169" s="119"/>
      <c r="I169" s="119"/>
      <c r="J169" s="119"/>
      <c r="K169" s="119"/>
      <c r="L169" s="119"/>
      <c r="M169" s="119"/>
      <c r="N169" s="119"/>
      <c r="O169" s="119"/>
      <c r="P169" s="54">
        <f>COUNTIF($T$10:$T$230,"Vắng có phép")</f>
        <v>0</v>
      </c>
      <c r="Q169" s="54"/>
      <c r="R169" s="54"/>
      <c r="S169" s="55"/>
      <c r="T169" s="56" t="s">
        <v>33</v>
      </c>
      <c r="U169" s="55"/>
      <c r="V169" s="3"/>
    </row>
    <row r="170" spans="1:39" ht="3" hidden="1" customHeight="1">
      <c r="A170" s="2"/>
      <c r="B170" s="45"/>
      <c r="C170" s="46"/>
      <c r="D170" s="46"/>
      <c r="E170" s="47"/>
      <c r="F170" s="47"/>
      <c r="G170" s="47"/>
      <c r="H170" s="48"/>
      <c r="I170" s="49"/>
      <c r="J170" s="49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3"/>
    </row>
    <row r="171" spans="1:39" hidden="1">
      <c r="B171" s="88" t="s">
        <v>52</v>
      </c>
      <c r="C171" s="88"/>
      <c r="D171" s="89">
        <f>COUNTIF(X11:X164,"Thi lại")</f>
        <v>1</v>
      </c>
      <c r="E171" s="90" t="s">
        <v>33</v>
      </c>
      <c r="F171" s="3"/>
      <c r="G171" s="3"/>
      <c r="H171" s="3"/>
      <c r="I171" s="3"/>
      <c r="J171" s="131"/>
      <c r="K171" s="131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  <c r="V171" s="3"/>
    </row>
    <row r="172" spans="1:39" ht="24.75" hidden="1" customHeight="1">
      <c r="B172" s="88"/>
      <c r="C172" s="88"/>
      <c r="D172" s="89"/>
      <c r="E172" s="90"/>
      <c r="F172" s="3"/>
      <c r="G172" s="3"/>
      <c r="H172" s="3"/>
      <c r="I172" s="3"/>
      <c r="J172" s="131" t="s">
        <v>59</v>
      </c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3"/>
    </row>
    <row r="173" spans="1:39" hidden="1">
      <c r="A173" s="59"/>
      <c r="B173" s="128" t="s">
        <v>37</v>
      </c>
      <c r="C173" s="128"/>
      <c r="D173" s="128"/>
      <c r="E173" s="128"/>
      <c r="F173" s="128"/>
      <c r="G173" s="128"/>
      <c r="H173" s="128"/>
      <c r="I173" s="60"/>
      <c r="J173" s="130" t="s">
        <v>38</v>
      </c>
      <c r="K173" s="130"/>
      <c r="L173" s="130"/>
      <c r="M173" s="130"/>
      <c r="N173" s="130"/>
      <c r="O173" s="130"/>
      <c r="P173" s="130"/>
      <c r="Q173" s="130"/>
      <c r="R173" s="130"/>
      <c r="S173" s="130"/>
      <c r="T173" s="130"/>
      <c r="U173" s="130"/>
      <c r="V173" s="3"/>
    </row>
    <row r="174" spans="1:39" ht="4.5" hidden="1" customHeight="1">
      <c r="A174" s="2"/>
      <c r="B174" s="45"/>
      <c r="C174" s="61"/>
      <c r="D174" s="61"/>
      <c r="E174" s="62"/>
      <c r="F174" s="62"/>
      <c r="G174" s="62"/>
      <c r="H174" s="63"/>
      <c r="I174" s="64"/>
      <c r="J174" s="64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39" s="2" customFormat="1" hidden="1">
      <c r="B175" s="128" t="s">
        <v>39</v>
      </c>
      <c r="C175" s="128"/>
      <c r="D175" s="132" t="s">
        <v>40</v>
      </c>
      <c r="E175" s="132"/>
      <c r="F175" s="132"/>
      <c r="G175" s="132"/>
      <c r="H175" s="132"/>
      <c r="I175" s="64"/>
      <c r="J175" s="64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3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</row>
    <row r="176" spans="1:39" s="2" customFormat="1" hidden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</row>
    <row r="177" spans="1:39" s="2" customFormat="1" hidden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</row>
    <row r="178" spans="1:39" s="2" customFormat="1" hidden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</row>
    <row r="179" spans="1:39" s="2" customFormat="1" ht="9.75" hidden="1" customHeight="1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</row>
    <row r="180" spans="1:39" s="2" customFormat="1" ht="3.75" hidden="1" customHeight="1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  <c r="AM180" s="68"/>
    </row>
    <row r="181" spans="1:39" s="2" customFormat="1" ht="18" hidden="1" customHeight="1">
      <c r="A181" s="1"/>
      <c r="B181" s="133" t="s">
        <v>57</v>
      </c>
      <c r="C181" s="133"/>
      <c r="D181" s="133" t="s">
        <v>58</v>
      </c>
      <c r="E181" s="133"/>
      <c r="F181" s="133"/>
      <c r="G181" s="133"/>
      <c r="H181" s="133"/>
      <c r="I181" s="133"/>
      <c r="J181" s="133" t="s">
        <v>41</v>
      </c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3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  <c r="AM181" s="68"/>
    </row>
    <row r="182" spans="1:39" s="2" customFormat="1" ht="4.5" hidden="1" customHeight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  <c r="AM182" s="68"/>
    </row>
    <row r="183" spans="1:39" s="2" customFormat="1" ht="36.75" hidden="1" customHeight="1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</row>
    <row r="184" spans="1:39" s="2" customFormat="1" ht="34.5" customHeight="1">
      <c r="A184" s="1"/>
      <c r="B184" s="128" t="s">
        <v>42</v>
      </c>
      <c r="C184" s="128"/>
      <c r="D184" s="128"/>
      <c r="E184" s="128"/>
      <c r="F184" s="128"/>
      <c r="G184" s="128"/>
      <c r="H184" s="128"/>
      <c r="I184" s="60"/>
      <c r="J184" s="129" t="s">
        <v>60</v>
      </c>
      <c r="K184" s="130"/>
      <c r="L184" s="130"/>
      <c r="M184" s="130"/>
      <c r="N184" s="130"/>
      <c r="O184" s="130"/>
      <c r="P184" s="130"/>
      <c r="Q184" s="130"/>
      <c r="R184" s="130"/>
      <c r="S184" s="130"/>
      <c r="T184" s="130"/>
      <c r="U184" s="130"/>
      <c r="V184" s="3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</row>
    <row r="185" spans="1:39" s="2" customFormat="1">
      <c r="A185" s="1"/>
      <c r="B185" s="45"/>
      <c r="C185" s="61"/>
      <c r="D185" s="61"/>
      <c r="E185" s="62"/>
      <c r="F185" s="62"/>
      <c r="G185" s="62"/>
      <c r="H185" s="63"/>
      <c r="I185" s="64"/>
      <c r="J185" s="64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</row>
    <row r="186" spans="1:39" s="2" customFormat="1">
      <c r="A186" s="1"/>
      <c r="B186" s="128" t="s">
        <v>39</v>
      </c>
      <c r="C186" s="128"/>
      <c r="D186" s="132" t="s">
        <v>40</v>
      </c>
      <c r="E186" s="132"/>
      <c r="F186" s="132"/>
      <c r="G186" s="132"/>
      <c r="H186" s="132"/>
      <c r="I186" s="64"/>
      <c r="J186" s="64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1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</row>
    <row r="187" spans="1:39" s="2" customFormat="1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</row>
    <row r="191" spans="1:39">
      <c r="B191" s="134"/>
      <c r="C191" s="134"/>
      <c r="D191" s="134"/>
      <c r="E191" s="134"/>
      <c r="F191" s="134"/>
      <c r="G191" s="134"/>
      <c r="H191" s="134"/>
      <c r="I191" s="134"/>
      <c r="J191" s="134" t="s">
        <v>56</v>
      </c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</row>
  </sheetData>
  <sheetProtection formatCells="0" formatColumns="0" formatRows="0" insertColumns="0" insertRows="0" insertHyperlinks="0" deleteColumns="0" deleteRows="0" sort="0" autoFilter="0" pivotTables="0"/>
  <autoFilter ref="A9:AM164">
    <filterColumn colId="3" showButton="0"/>
    <filterColumn colId="20">
      <filters>
        <filter val="601-A2"/>
      </filters>
    </filterColumn>
  </autoFilter>
  <mergeCells count="60">
    <mergeCell ref="B186:C186"/>
    <mergeCell ref="D186:H186"/>
    <mergeCell ref="B191:C191"/>
    <mergeCell ref="D191:I191"/>
    <mergeCell ref="J191:U191"/>
    <mergeCell ref="Q8:Q10"/>
    <mergeCell ref="R8:R9"/>
    <mergeCell ref="B184:H184"/>
    <mergeCell ref="J184:U184"/>
    <mergeCell ref="F168:O168"/>
    <mergeCell ref="F169:O169"/>
    <mergeCell ref="J171:U171"/>
    <mergeCell ref="J172:U172"/>
    <mergeCell ref="B173:H173"/>
    <mergeCell ref="J173:U173"/>
    <mergeCell ref="B175:C175"/>
    <mergeCell ref="D175:H175"/>
    <mergeCell ref="B181:C181"/>
    <mergeCell ref="D181:I181"/>
    <mergeCell ref="J181:U181"/>
    <mergeCell ref="F167:O167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66:C166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J11:N11 P11:P164 H12:N164">
    <cfRule type="cellIs" dxfId="43" priority="5" operator="greaterThan">
      <formula>10</formula>
    </cfRule>
  </conditionalFormatting>
  <conditionalFormatting sqref="O1:O1048576">
    <cfRule type="duplicateValues" dxfId="42" priority="4"/>
  </conditionalFormatting>
  <conditionalFormatting sqref="C1:C10 C12:C1048576">
    <cfRule type="duplicateValues" dxfId="41" priority="3"/>
  </conditionalFormatting>
  <conditionalFormatting sqref="H11:I11">
    <cfRule type="cellIs" dxfId="40" priority="2" operator="greaterThan">
      <formula>10</formula>
    </cfRule>
  </conditionalFormatting>
  <conditionalFormatting sqref="C11">
    <cfRule type="duplicateValues" dxfId="39" priority="1"/>
  </conditionalFormatting>
  <dataValidations count="1">
    <dataValidation allowBlank="1" showInputMessage="1" showErrorMessage="1" errorTitle="Không xóa dữ liệu" error="Không xóa dữ liệu" prompt="Không xóa dữ liệu" sqref="D169 Y3:AM9 X11:X164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162"/>
  <sheetViews>
    <sheetView workbookViewId="0">
      <pane ySplit="4" topLeftCell="A99" activePane="bottomLeft" state="frozen"/>
      <selection activeCell="A6" sqref="A6:XFD6"/>
      <selection pane="bottomLeft" activeCell="A87" sqref="A87:XFD107"/>
    </sheetView>
  </sheetViews>
  <sheetFormatPr defaultColWidth="9" defaultRowHeight="15.75"/>
  <cols>
    <col min="1" max="1" width="0.33203125" style="1" customWidth="1"/>
    <col min="2" max="2" width="4" style="1" customWidth="1"/>
    <col min="3" max="3" width="10.33203125" style="1" customWidth="1"/>
    <col min="4" max="4" width="11" style="1" customWidth="1"/>
    <col min="5" max="5" width="7.88671875" style="1" customWidth="1"/>
    <col min="6" max="6" width="9.33203125" style="1" hidden="1" customWidth="1"/>
    <col min="7" max="7" width="10.21875" style="1" customWidth="1"/>
    <col min="8" max="9" width="4.33203125" style="1" customWidth="1"/>
    <col min="10" max="10" width="4.33203125" style="1" hidden="1" customWidth="1"/>
    <col min="11" max="11" width="4.33203125" style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.109375" style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1315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790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Đại số</v>
      </c>
      <c r="Z9" s="75" t="str">
        <f>+P5</f>
        <v xml:space="preserve">Mã HP: </v>
      </c>
      <c r="AA9" s="76">
        <f>+$AJ$9+$AL$9+$AH$9</f>
        <v>125</v>
      </c>
      <c r="AB9" s="70">
        <f>COUNTIF($T$10:$T$195,"Khiển trách")</f>
        <v>0</v>
      </c>
      <c r="AC9" s="70">
        <f>COUNTIF($T$10:$T$195,"Cảnh cáo")</f>
        <v>0</v>
      </c>
      <c r="AD9" s="70">
        <f>COUNTIF($T$10:$T$195,"Đình chỉ thi")</f>
        <v>0</v>
      </c>
      <c r="AE9" s="77">
        <f>+($AB$9+$AC$9+$AD$9)/$AA$9*100%</f>
        <v>0</v>
      </c>
      <c r="AF9" s="70">
        <f>SUM(COUNTIF($T$10:$T$193,"Vắng"),COUNTIF($T$10:$T$193,"Vắng có phép"))</f>
        <v>0</v>
      </c>
      <c r="AG9" s="78">
        <f>+$AF$9/$AA$9</f>
        <v>0</v>
      </c>
      <c r="AH9" s="79">
        <f>COUNTIF($X$10:$X$193,"Thi lại")</f>
        <v>1</v>
      </c>
      <c r="AI9" s="78">
        <f>+$AH$9/$AA$9</f>
        <v>8.0000000000000002E-3</v>
      </c>
      <c r="AJ9" s="79">
        <f>COUNTIF($X$10:$X$194,"Học lại")</f>
        <v>124</v>
      </c>
      <c r="AK9" s="78">
        <f>+$AJ$9/$AA$9</f>
        <v>0.99199999999999999</v>
      </c>
      <c r="AL9" s="70">
        <f>COUNTIF($X$11:$X$194,"Đạt")</f>
        <v>0</v>
      </c>
      <c r="AM9" s="77">
        <f>+$AL$9/$AA$9</f>
        <v>0</v>
      </c>
    </row>
    <row r="10" spans="2:39" ht="14.25" hidden="1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66">
        <f>100-(H10+I10+J10+K10)</f>
        <v>70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idden="1">
      <c r="B11" s="19">
        <v>1</v>
      </c>
      <c r="C11" s="32" t="s">
        <v>792</v>
      </c>
      <c r="D11" s="33" t="s">
        <v>331</v>
      </c>
      <c r="E11" s="34" t="s">
        <v>793</v>
      </c>
      <c r="F11" s="35" t="s">
        <v>794</v>
      </c>
      <c r="G11" s="32" t="s">
        <v>289</v>
      </c>
      <c r="H11" s="36">
        <v>7</v>
      </c>
      <c r="I11" s="36">
        <v>5</v>
      </c>
      <c r="J11" s="24" t="s">
        <v>30</v>
      </c>
      <c r="K11" s="24">
        <v>5</v>
      </c>
      <c r="L11" s="25"/>
      <c r="M11" s="25"/>
      <c r="N11" s="25"/>
      <c r="O11" s="86"/>
      <c r="P11" s="26"/>
      <c r="Q11" s="27">
        <f>ROUND(SUMPRODUCT(H11:P11,$H$10:$P$10)/100,1)</f>
        <v>1.7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843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idden="1">
      <c r="B12" s="31">
        <v>2</v>
      </c>
      <c r="C12" s="32" t="s">
        <v>290</v>
      </c>
      <c r="D12" s="33" t="s">
        <v>264</v>
      </c>
      <c r="E12" s="34" t="s">
        <v>114</v>
      </c>
      <c r="F12" s="35" t="s">
        <v>291</v>
      </c>
      <c r="G12" s="32" t="s">
        <v>289</v>
      </c>
      <c r="H12" s="36">
        <v>4</v>
      </c>
      <c r="I12" s="36">
        <v>1</v>
      </c>
      <c r="J12" s="36" t="s">
        <v>30</v>
      </c>
      <c r="K12" s="36">
        <v>6</v>
      </c>
      <c r="L12" s="37"/>
      <c r="M12" s="37"/>
      <c r="N12" s="37"/>
      <c r="O12" s="87"/>
      <c r="P12" s="38"/>
      <c r="Q12" s="39">
        <f>ROUND(SUMPRODUCT(H12:P12,$H$10:$P$10)/100,1)</f>
        <v>1.1000000000000001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 t="s">
        <v>843</v>
      </c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idden="1">
      <c r="B13" s="31">
        <v>3</v>
      </c>
      <c r="C13" s="32" t="s">
        <v>795</v>
      </c>
      <c r="D13" s="33" t="s">
        <v>146</v>
      </c>
      <c r="E13" s="34" t="s">
        <v>125</v>
      </c>
      <c r="F13" s="35" t="s">
        <v>634</v>
      </c>
      <c r="G13" s="32" t="s">
        <v>289</v>
      </c>
      <c r="H13" s="36">
        <v>6</v>
      </c>
      <c r="I13" s="36">
        <v>4</v>
      </c>
      <c r="J13" s="36" t="s">
        <v>30</v>
      </c>
      <c r="K13" s="36">
        <v>1</v>
      </c>
      <c r="L13" s="44"/>
      <c r="M13" s="44"/>
      <c r="N13" s="44"/>
      <c r="O13" s="87"/>
      <c r="P13" s="38"/>
      <c r="Q13" s="39">
        <f t="shared" ref="Q13:Q76" si="3">ROUND(SUMPRODUCT(H13:P13,$H$10:$P$10)/100,1)</f>
        <v>1.1000000000000001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 t="s">
        <v>843</v>
      </c>
      <c r="V13" s="3"/>
      <c r="W13" s="30"/>
      <c r="X13" s="81" t="str">
        <f t="shared" si="2"/>
        <v>Học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idden="1">
      <c r="B14" s="31">
        <v>4</v>
      </c>
      <c r="C14" s="32" t="s">
        <v>796</v>
      </c>
      <c r="D14" s="33" t="s">
        <v>221</v>
      </c>
      <c r="E14" s="34" t="s">
        <v>238</v>
      </c>
      <c r="F14" s="35" t="s">
        <v>797</v>
      </c>
      <c r="G14" s="32" t="s">
        <v>289</v>
      </c>
      <c r="H14" s="36">
        <v>10</v>
      </c>
      <c r="I14" s="36">
        <v>3</v>
      </c>
      <c r="J14" s="36" t="s">
        <v>30</v>
      </c>
      <c r="K14" s="36">
        <v>6</v>
      </c>
      <c r="L14" s="44"/>
      <c r="M14" s="44"/>
      <c r="N14" s="44"/>
      <c r="O14" s="87"/>
      <c r="P14" s="38"/>
      <c r="Q14" s="39">
        <f t="shared" si="3"/>
        <v>1.9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843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idden="1">
      <c r="B15" s="31">
        <v>5</v>
      </c>
      <c r="C15" s="32" t="s">
        <v>798</v>
      </c>
      <c r="D15" s="33" t="s">
        <v>799</v>
      </c>
      <c r="E15" s="34" t="s">
        <v>242</v>
      </c>
      <c r="F15" s="35" t="s">
        <v>800</v>
      </c>
      <c r="G15" s="32" t="s">
        <v>289</v>
      </c>
      <c r="H15" s="36">
        <v>10</v>
      </c>
      <c r="I15" s="36">
        <v>5</v>
      </c>
      <c r="J15" s="36" t="s">
        <v>30</v>
      </c>
      <c r="K15" s="36">
        <v>7</v>
      </c>
      <c r="L15" s="44"/>
      <c r="M15" s="44"/>
      <c r="N15" s="44"/>
      <c r="O15" s="87"/>
      <c r="P15" s="38"/>
      <c r="Q15" s="39">
        <f t="shared" si="3"/>
        <v>2.2000000000000002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843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idden="1">
      <c r="B16" s="31">
        <v>6</v>
      </c>
      <c r="C16" s="32" t="s">
        <v>801</v>
      </c>
      <c r="D16" s="33" t="s">
        <v>802</v>
      </c>
      <c r="E16" s="34" t="s">
        <v>803</v>
      </c>
      <c r="F16" s="35" t="s">
        <v>804</v>
      </c>
      <c r="G16" s="32" t="s">
        <v>289</v>
      </c>
      <c r="H16" s="36">
        <v>7</v>
      </c>
      <c r="I16" s="36">
        <v>1</v>
      </c>
      <c r="J16" s="36" t="s">
        <v>30</v>
      </c>
      <c r="K16" s="36">
        <v>6</v>
      </c>
      <c r="L16" s="44"/>
      <c r="M16" s="44"/>
      <c r="N16" s="44"/>
      <c r="O16" s="87"/>
      <c r="P16" s="38"/>
      <c r="Q16" s="39">
        <f t="shared" si="3"/>
        <v>1.4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843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idden="1">
      <c r="B17" s="31">
        <v>7</v>
      </c>
      <c r="C17" s="32" t="s">
        <v>298</v>
      </c>
      <c r="D17" s="33" t="s">
        <v>299</v>
      </c>
      <c r="E17" s="34" t="s">
        <v>282</v>
      </c>
      <c r="F17" s="35" t="s">
        <v>300</v>
      </c>
      <c r="G17" s="32" t="s">
        <v>289</v>
      </c>
      <c r="H17" s="36">
        <v>7</v>
      </c>
      <c r="I17" s="36">
        <v>4</v>
      </c>
      <c r="J17" s="36" t="s">
        <v>30</v>
      </c>
      <c r="K17" s="36">
        <v>5</v>
      </c>
      <c r="L17" s="44"/>
      <c r="M17" s="44"/>
      <c r="N17" s="44"/>
      <c r="O17" s="87"/>
      <c r="P17" s="38"/>
      <c r="Q17" s="39">
        <f t="shared" si="3"/>
        <v>1.6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843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idden="1">
      <c r="B18" s="31">
        <v>8</v>
      </c>
      <c r="C18" s="32" t="s">
        <v>805</v>
      </c>
      <c r="D18" s="33" t="s">
        <v>341</v>
      </c>
      <c r="E18" s="34" t="s">
        <v>806</v>
      </c>
      <c r="F18" s="35" t="s">
        <v>807</v>
      </c>
      <c r="G18" s="32" t="s">
        <v>289</v>
      </c>
      <c r="H18" s="36">
        <v>10</v>
      </c>
      <c r="I18" s="36">
        <v>3</v>
      </c>
      <c r="J18" s="36" t="s">
        <v>30</v>
      </c>
      <c r="K18" s="36">
        <v>7</v>
      </c>
      <c r="L18" s="44"/>
      <c r="M18" s="44"/>
      <c r="N18" s="44"/>
      <c r="O18" s="87"/>
      <c r="P18" s="38"/>
      <c r="Q18" s="39">
        <f t="shared" si="3"/>
        <v>2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843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idden="1">
      <c r="B19" s="31">
        <v>9</v>
      </c>
      <c r="C19" s="32" t="s">
        <v>304</v>
      </c>
      <c r="D19" s="33" t="s">
        <v>305</v>
      </c>
      <c r="E19" s="34" t="s">
        <v>306</v>
      </c>
      <c r="F19" s="35" t="s">
        <v>307</v>
      </c>
      <c r="G19" s="32" t="s">
        <v>289</v>
      </c>
      <c r="H19" s="36">
        <v>7</v>
      </c>
      <c r="I19" s="36">
        <v>3</v>
      </c>
      <c r="J19" s="36" t="s">
        <v>30</v>
      </c>
      <c r="K19" s="36">
        <v>1</v>
      </c>
      <c r="L19" s="44"/>
      <c r="M19" s="44"/>
      <c r="N19" s="44"/>
      <c r="O19" s="87"/>
      <c r="P19" s="38"/>
      <c r="Q19" s="39">
        <f t="shared" si="3"/>
        <v>1.1000000000000001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843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idden="1">
      <c r="B20" s="31">
        <v>10</v>
      </c>
      <c r="C20" s="32" t="s">
        <v>308</v>
      </c>
      <c r="D20" s="33" t="s">
        <v>309</v>
      </c>
      <c r="E20" s="34" t="s">
        <v>310</v>
      </c>
      <c r="F20" s="35" t="s">
        <v>311</v>
      </c>
      <c r="G20" s="32" t="s">
        <v>289</v>
      </c>
      <c r="H20" s="36">
        <v>9</v>
      </c>
      <c r="I20" s="36">
        <v>5</v>
      </c>
      <c r="J20" s="36" t="s">
        <v>30</v>
      </c>
      <c r="K20" s="36">
        <v>6</v>
      </c>
      <c r="L20" s="44"/>
      <c r="M20" s="44"/>
      <c r="N20" s="44"/>
      <c r="O20" s="87"/>
      <c r="P20" s="38"/>
      <c r="Q20" s="39">
        <f t="shared" si="3"/>
        <v>2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843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idden="1">
      <c r="B21" s="31">
        <v>11</v>
      </c>
      <c r="C21" s="32" t="s">
        <v>312</v>
      </c>
      <c r="D21" s="33" t="s">
        <v>313</v>
      </c>
      <c r="E21" s="34" t="s">
        <v>314</v>
      </c>
      <c r="F21" s="35" t="s">
        <v>315</v>
      </c>
      <c r="G21" s="32" t="s">
        <v>316</v>
      </c>
      <c r="H21" s="36">
        <v>10</v>
      </c>
      <c r="I21" s="36">
        <v>6</v>
      </c>
      <c r="J21" s="36" t="s">
        <v>30</v>
      </c>
      <c r="K21" s="36">
        <v>6</v>
      </c>
      <c r="L21" s="44"/>
      <c r="M21" s="44"/>
      <c r="N21" s="44"/>
      <c r="O21" s="87"/>
      <c r="P21" s="38"/>
      <c r="Q21" s="39">
        <f t="shared" si="3"/>
        <v>2.2000000000000002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843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idden="1">
      <c r="B22" s="31">
        <v>12</v>
      </c>
      <c r="C22" s="32" t="s">
        <v>808</v>
      </c>
      <c r="D22" s="33" t="s">
        <v>809</v>
      </c>
      <c r="E22" s="34" t="s">
        <v>255</v>
      </c>
      <c r="F22" s="35" t="s">
        <v>810</v>
      </c>
      <c r="G22" s="32" t="s">
        <v>316</v>
      </c>
      <c r="H22" s="36">
        <v>5</v>
      </c>
      <c r="I22" s="36">
        <v>2</v>
      </c>
      <c r="J22" s="36" t="s">
        <v>30</v>
      </c>
      <c r="K22" s="36">
        <v>5</v>
      </c>
      <c r="L22" s="44"/>
      <c r="M22" s="44"/>
      <c r="N22" s="44"/>
      <c r="O22" s="87"/>
      <c r="P22" s="38"/>
      <c r="Q22" s="39">
        <f t="shared" si="3"/>
        <v>1.2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843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idden="1">
      <c r="B23" s="31">
        <v>13</v>
      </c>
      <c r="C23" s="32" t="s">
        <v>811</v>
      </c>
      <c r="D23" s="33" t="s">
        <v>812</v>
      </c>
      <c r="E23" s="34" t="s">
        <v>209</v>
      </c>
      <c r="F23" s="35" t="s">
        <v>813</v>
      </c>
      <c r="G23" s="32" t="s">
        <v>316</v>
      </c>
      <c r="H23" s="36">
        <v>10</v>
      </c>
      <c r="I23" s="36">
        <v>3</v>
      </c>
      <c r="J23" s="36" t="s">
        <v>30</v>
      </c>
      <c r="K23" s="36">
        <v>6</v>
      </c>
      <c r="L23" s="44"/>
      <c r="M23" s="44"/>
      <c r="N23" s="44"/>
      <c r="O23" s="87"/>
      <c r="P23" s="38"/>
      <c r="Q23" s="39">
        <f t="shared" si="3"/>
        <v>1.9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843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idden="1">
      <c r="B24" s="31">
        <v>14</v>
      </c>
      <c r="C24" s="32" t="s">
        <v>814</v>
      </c>
      <c r="D24" s="33" t="s">
        <v>104</v>
      </c>
      <c r="E24" s="34" t="s">
        <v>582</v>
      </c>
      <c r="F24" s="35" t="s">
        <v>303</v>
      </c>
      <c r="G24" s="32" t="s">
        <v>316</v>
      </c>
      <c r="H24" s="36">
        <v>10</v>
      </c>
      <c r="I24" s="36">
        <v>7</v>
      </c>
      <c r="J24" s="36" t="s">
        <v>30</v>
      </c>
      <c r="K24" s="36">
        <v>7</v>
      </c>
      <c r="L24" s="44"/>
      <c r="M24" s="44"/>
      <c r="N24" s="44"/>
      <c r="O24" s="87"/>
      <c r="P24" s="38"/>
      <c r="Q24" s="39">
        <f t="shared" si="3"/>
        <v>2.4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843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idden="1">
      <c r="B25" s="31">
        <v>15</v>
      </c>
      <c r="C25" s="32" t="s">
        <v>815</v>
      </c>
      <c r="D25" s="33" t="s">
        <v>204</v>
      </c>
      <c r="E25" s="34" t="s">
        <v>816</v>
      </c>
      <c r="F25" s="35" t="s">
        <v>817</v>
      </c>
      <c r="G25" s="32" t="s">
        <v>316</v>
      </c>
      <c r="H25" s="36">
        <v>7</v>
      </c>
      <c r="I25" s="36">
        <v>4</v>
      </c>
      <c r="J25" s="36" t="s">
        <v>30</v>
      </c>
      <c r="K25" s="36">
        <v>6</v>
      </c>
      <c r="L25" s="44"/>
      <c r="M25" s="44"/>
      <c r="N25" s="44"/>
      <c r="O25" s="87"/>
      <c r="P25" s="38"/>
      <c r="Q25" s="39">
        <f t="shared" si="3"/>
        <v>1.7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843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idden="1">
      <c r="B26" s="31">
        <v>16</v>
      </c>
      <c r="C26" s="32" t="s">
        <v>317</v>
      </c>
      <c r="D26" s="33" t="s">
        <v>194</v>
      </c>
      <c r="E26" s="34" t="s">
        <v>318</v>
      </c>
      <c r="F26" s="35" t="s">
        <v>319</v>
      </c>
      <c r="G26" s="32" t="s">
        <v>316</v>
      </c>
      <c r="H26" s="36">
        <v>10</v>
      </c>
      <c r="I26" s="36">
        <v>3</v>
      </c>
      <c r="J26" s="36" t="s">
        <v>30</v>
      </c>
      <c r="K26" s="36">
        <v>5</v>
      </c>
      <c r="L26" s="44"/>
      <c r="M26" s="44"/>
      <c r="N26" s="44"/>
      <c r="O26" s="87"/>
      <c r="P26" s="38"/>
      <c r="Q26" s="39">
        <f t="shared" si="3"/>
        <v>1.8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843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idden="1">
      <c r="B27" s="31">
        <v>17</v>
      </c>
      <c r="C27" s="32" t="s">
        <v>818</v>
      </c>
      <c r="D27" s="33" t="s">
        <v>104</v>
      </c>
      <c r="E27" s="34" t="s">
        <v>171</v>
      </c>
      <c r="F27" s="35" t="s">
        <v>819</v>
      </c>
      <c r="G27" s="32" t="s">
        <v>316</v>
      </c>
      <c r="H27" s="36">
        <v>7</v>
      </c>
      <c r="I27" s="36">
        <v>3</v>
      </c>
      <c r="J27" s="36" t="s">
        <v>30</v>
      </c>
      <c r="K27" s="36">
        <v>5</v>
      </c>
      <c r="L27" s="44"/>
      <c r="M27" s="44"/>
      <c r="N27" s="44"/>
      <c r="O27" s="87"/>
      <c r="P27" s="38"/>
      <c r="Q27" s="39">
        <f t="shared" si="3"/>
        <v>1.5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843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idden="1">
      <c r="B28" s="31">
        <v>18</v>
      </c>
      <c r="C28" s="32" t="s">
        <v>820</v>
      </c>
      <c r="D28" s="33" t="s">
        <v>104</v>
      </c>
      <c r="E28" s="34" t="s">
        <v>454</v>
      </c>
      <c r="F28" s="35" t="s">
        <v>821</v>
      </c>
      <c r="G28" s="32" t="s">
        <v>316</v>
      </c>
      <c r="H28" s="36">
        <v>10</v>
      </c>
      <c r="I28" s="36">
        <v>6</v>
      </c>
      <c r="J28" s="36" t="s">
        <v>30</v>
      </c>
      <c r="K28" s="36">
        <v>5</v>
      </c>
      <c r="L28" s="44"/>
      <c r="M28" s="44"/>
      <c r="N28" s="44"/>
      <c r="O28" s="87"/>
      <c r="P28" s="38"/>
      <c r="Q28" s="39">
        <f t="shared" si="3"/>
        <v>2.1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843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idden="1">
      <c r="B29" s="31">
        <v>19</v>
      </c>
      <c r="C29" s="32" t="s">
        <v>822</v>
      </c>
      <c r="D29" s="33" t="s">
        <v>104</v>
      </c>
      <c r="E29" s="34" t="s">
        <v>130</v>
      </c>
      <c r="F29" s="35" t="s">
        <v>823</v>
      </c>
      <c r="G29" s="32" t="s">
        <v>316</v>
      </c>
      <c r="H29" s="36">
        <v>8</v>
      </c>
      <c r="I29" s="36">
        <v>5</v>
      </c>
      <c r="J29" s="36" t="s">
        <v>30</v>
      </c>
      <c r="K29" s="36">
        <v>4</v>
      </c>
      <c r="L29" s="44"/>
      <c r="M29" s="44"/>
      <c r="N29" s="44"/>
      <c r="O29" s="87"/>
      <c r="P29" s="38"/>
      <c r="Q29" s="39">
        <f t="shared" si="3"/>
        <v>1.7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843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idden="1">
      <c r="B30" s="31">
        <v>20</v>
      </c>
      <c r="C30" s="32" t="s">
        <v>824</v>
      </c>
      <c r="D30" s="33" t="s">
        <v>825</v>
      </c>
      <c r="E30" s="34" t="s">
        <v>282</v>
      </c>
      <c r="F30" s="35" t="s">
        <v>279</v>
      </c>
      <c r="G30" s="32" t="s">
        <v>316</v>
      </c>
      <c r="H30" s="36">
        <v>5</v>
      </c>
      <c r="I30" s="36">
        <v>2</v>
      </c>
      <c r="J30" s="36" t="s">
        <v>30</v>
      </c>
      <c r="K30" s="36">
        <v>2</v>
      </c>
      <c r="L30" s="44"/>
      <c r="M30" s="44"/>
      <c r="N30" s="44"/>
      <c r="O30" s="87"/>
      <c r="P30" s="38"/>
      <c r="Q30" s="39">
        <f t="shared" si="3"/>
        <v>0.9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843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idden="1">
      <c r="B31" s="31">
        <v>21</v>
      </c>
      <c r="C31" s="32" t="s">
        <v>610</v>
      </c>
      <c r="D31" s="33" t="s">
        <v>611</v>
      </c>
      <c r="E31" s="34" t="s">
        <v>612</v>
      </c>
      <c r="F31" s="35" t="s">
        <v>613</v>
      </c>
      <c r="G31" s="32" t="s">
        <v>316</v>
      </c>
      <c r="H31" s="36">
        <v>9</v>
      </c>
      <c r="I31" s="36">
        <v>6</v>
      </c>
      <c r="J31" s="36" t="s">
        <v>30</v>
      </c>
      <c r="K31" s="36">
        <v>6</v>
      </c>
      <c r="L31" s="44"/>
      <c r="M31" s="44"/>
      <c r="N31" s="44"/>
      <c r="O31" s="87"/>
      <c r="P31" s="38"/>
      <c r="Q31" s="39">
        <f t="shared" si="3"/>
        <v>2.1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843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idden="1">
      <c r="B32" s="31">
        <v>22</v>
      </c>
      <c r="C32" s="32" t="s">
        <v>826</v>
      </c>
      <c r="D32" s="33" t="s">
        <v>827</v>
      </c>
      <c r="E32" s="34" t="s">
        <v>335</v>
      </c>
      <c r="F32" s="35" t="s">
        <v>139</v>
      </c>
      <c r="G32" s="32" t="s">
        <v>316</v>
      </c>
      <c r="H32" s="36">
        <v>6</v>
      </c>
      <c r="I32" s="36">
        <v>6</v>
      </c>
      <c r="J32" s="36" t="s">
        <v>30</v>
      </c>
      <c r="K32" s="36">
        <v>6</v>
      </c>
      <c r="L32" s="44"/>
      <c r="M32" s="44"/>
      <c r="N32" s="44"/>
      <c r="O32" s="87"/>
      <c r="P32" s="38"/>
      <c r="Q32" s="39">
        <f t="shared" si="3"/>
        <v>1.8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843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idden="1">
      <c r="B33" s="31">
        <v>23</v>
      </c>
      <c r="C33" s="32" t="s">
        <v>828</v>
      </c>
      <c r="D33" s="33" t="s">
        <v>829</v>
      </c>
      <c r="E33" s="34" t="s">
        <v>411</v>
      </c>
      <c r="F33" s="35" t="s">
        <v>291</v>
      </c>
      <c r="G33" s="32" t="s">
        <v>344</v>
      </c>
      <c r="H33" s="36">
        <v>6</v>
      </c>
      <c r="I33" s="36">
        <v>8.5</v>
      </c>
      <c r="J33" s="36" t="s">
        <v>30</v>
      </c>
      <c r="K33" s="36">
        <v>8.5</v>
      </c>
      <c r="L33" s="44"/>
      <c r="M33" s="44"/>
      <c r="N33" s="44"/>
      <c r="O33" s="87"/>
      <c r="P33" s="38"/>
      <c r="Q33" s="39">
        <f t="shared" si="3"/>
        <v>2.2999999999999998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843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idden="1">
      <c r="B34" s="31">
        <v>24</v>
      </c>
      <c r="C34" s="32" t="s">
        <v>830</v>
      </c>
      <c r="D34" s="33" t="s">
        <v>831</v>
      </c>
      <c r="E34" s="34" t="s">
        <v>419</v>
      </c>
      <c r="F34" s="35" t="s">
        <v>832</v>
      </c>
      <c r="G34" s="32" t="s">
        <v>344</v>
      </c>
      <c r="H34" s="36">
        <v>2</v>
      </c>
      <c r="I34" s="36">
        <v>3</v>
      </c>
      <c r="J34" s="36" t="s">
        <v>30</v>
      </c>
      <c r="K34" s="36">
        <v>5</v>
      </c>
      <c r="L34" s="44"/>
      <c r="M34" s="44"/>
      <c r="N34" s="44"/>
      <c r="O34" s="87"/>
      <c r="P34" s="38"/>
      <c r="Q34" s="39">
        <f t="shared" si="3"/>
        <v>1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843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idden="1">
      <c r="B35" s="31">
        <v>25</v>
      </c>
      <c r="C35" s="32" t="s">
        <v>345</v>
      </c>
      <c r="D35" s="33" t="s">
        <v>346</v>
      </c>
      <c r="E35" s="34" t="s">
        <v>147</v>
      </c>
      <c r="F35" s="35" t="s">
        <v>347</v>
      </c>
      <c r="G35" s="32" t="s">
        <v>344</v>
      </c>
      <c r="H35" s="36">
        <v>4</v>
      </c>
      <c r="I35" s="36">
        <v>6</v>
      </c>
      <c r="J35" s="36" t="s">
        <v>30</v>
      </c>
      <c r="K35" s="36">
        <v>6</v>
      </c>
      <c r="L35" s="44"/>
      <c r="M35" s="44"/>
      <c r="N35" s="44"/>
      <c r="O35" s="87"/>
      <c r="P35" s="38"/>
      <c r="Q35" s="39">
        <f t="shared" si="3"/>
        <v>1.6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843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idden="1">
      <c r="B36" s="31">
        <v>26</v>
      </c>
      <c r="C36" s="32" t="s">
        <v>833</v>
      </c>
      <c r="D36" s="33" t="s">
        <v>834</v>
      </c>
      <c r="E36" s="34" t="s">
        <v>167</v>
      </c>
      <c r="F36" s="35" t="s">
        <v>835</v>
      </c>
      <c r="G36" s="32" t="s">
        <v>344</v>
      </c>
      <c r="H36" s="36">
        <v>10</v>
      </c>
      <c r="I36" s="36">
        <v>4</v>
      </c>
      <c r="J36" s="36" t="s">
        <v>30</v>
      </c>
      <c r="K36" s="36">
        <v>6</v>
      </c>
      <c r="L36" s="44"/>
      <c r="M36" s="44"/>
      <c r="N36" s="44"/>
      <c r="O36" s="87"/>
      <c r="P36" s="38"/>
      <c r="Q36" s="39">
        <f t="shared" si="3"/>
        <v>2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843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idden="1">
      <c r="B37" s="31">
        <v>27</v>
      </c>
      <c r="C37" s="32" t="s">
        <v>836</v>
      </c>
      <c r="D37" s="33" t="s">
        <v>809</v>
      </c>
      <c r="E37" s="34" t="s">
        <v>837</v>
      </c>
      <c r="F37" s="35" t="s">
        <v>496</v>
      </c>
      <c r="G37" s="32" t="s">
        <v>344</v>
      </c>
      <c r="H37" s="36">
        <v>4</v>
      </c>
      <c r="I37" s="36">
        <v>6.5</v>
      </c>
      <c r="J37" s="36" t="s">
        <v>30</v>
      </c>
      <c r="K37" s="36">
        <v>8.5</v>
      </c>
      <c r="L37" s="44"/>
      <c r="M37" s="44"/>
      <c r="N37" s="44"/>
      <c r="O37" s="87"/>
      <c r="P37" s="38"/>
      <c r="Q37" s="39">
        <f t="shared" si="3"/>
        <v>1.9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843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idden="1">
      <c r="B38" s="31">
        <v>28</v>
      </c>
      <c r="C38" s="32" t="s">
        <v>838</v>
      </c>
      <c r="D38" s="33" t="s">
        <v>428</v>
      </c>
      <c r="E38" s="34" t="s">
        <v>839</v>
      </c>
      <c r="F38" s="35" t="s">
        <v>840</v>
      </c>
      <c r="G38" s="32" t="s">
        <v>344</v>
      </c>
      <c r="H38" s="36">
        <v>6</v>
      </c>
      <c r="I38" s="36">
        <v>5</v>
      </c>
      <c r="J38" s="36" t="s">
        <v>30</v>
      </c>
      <c r="K38" s="36">
        <v>5</v>
      </c>
      <c r="L38" s="44"/>
      <c r="M38" s="44"/>
      <c r="N38" s="44"/>
      <c r="O38" s="87"/>
      <c r="P38" s="38"/>
      <c r="Q38" s="39">
        <f t="shared" si="3"/>
        <v>1.6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843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idden="1">
      <c r="B39" s="31">
        <v>29</v>
      </c>
      <c r="C39" s="32" t="s">
        <v>352</v>
      </c>
      <c r="D39" s="33" t="s">
        <v>353</v>
      </c>
      <c r="E39" s="34" t="s">
        <v>138</v>
      </c>
      <c r="F39" s="35" t="s">
        <v>354</v>
      </c>
      <c r="G39" s="32" t="s">
        <v>355</v>
      </c>
      <c r="H39" s="36">
        <v>4</v>
      </c>
      <c r="I39" s="36">
        <v>7</v>
      </c>
      <c r="J39" s="36" t="s">
        <v>30</v>
      </c>
      <c r="K39" s="36">
        <v>7</v>
      </c>
      <c r="L39" s="44"/>
      <c r="M39" s="44"/>
      <c r="N39" s="44"/>
      <c r="O39" s="87"/>
      <c r="P39" s="38"/>
      <c r="Q39" s="39">
        <f t="shared" si="3"/>
        <v>1.8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843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idden="1">
      <c r="B40" s="31">
        <v>30</v>
      </c>
      <c r="C40" s="32" t="s">
        <v>360</v>
      </c>
      <c r="D40" s="33" t="s">
        <v>361</v>
      </c>
      <c r="E40" s="34" t="s">
        <v>147</v>
      </c>
      <c r="F40" s="35" t="s">
        <v>362</v>
      </c>
      <c r="G40" s="32" t="s">
        <v>355</v>
      </c>
      <c r="H40" s="36">
        <v>8</v>
      </c>
      <c r="I40" s="36">
        <v>4</v>
      </c>
      <c r="J40" s="36" t="s">
        <v>30</v>
      </c>
      <c r="K40" s="36">
        <v>6</v>
      </c>
      <c r="L40" s="44"/>
      <c r="M40" s="44"/>
      <c r="N40" s="44"/>
      <c r="O40" s="87"/>
      <c r="P40" s="38"/>
      <c r="Q40" s="39">
        <f t="shared" si="3"/>
        <v>1.8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843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hidden="1" customHeight="1">
      <c r="B41" s="31">
        <v>31</v>
      </c>
      <c r="C41" s="32" t="s">
        <v>841</v>
      </c>
      <c r="D41" s="33" t="s">
        <v>104</v>
      </c>
      <c r="E41" s="34" t="s">
        <v>255</v>
      </c>
      <c r="F41" s="35" t="s">
        <v>842</v>
      </c>
      <c r="G41" s="32" t="s">
        <v>367</v>
      </c>
      <c r="H41" s="36">
        <v>8</v>
      </c>
      <c r="I41" s="36">
        <v>7</v>
      </c>
      <c r="J41" s="36" t="s">
        <v>30</v>
      </c>
      <c r="K41" s="36">
        <v>8</v>
      </c>
      <c r="L41" s="44"/>
      <c r="M41" s="44"/>
      <c r="N41" s="44"/>
      <c r="O41" s="87"/>
      <c r="P41" s="38"/>
      <c r="Q41" s="39">
        <f t="shared" si="3"/>
        <v>2.2999999999999998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1313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hidden="1" customHeight="1">
      <c r="B42" s="31">
        <v>32</v>
      </c>
      <c r="C42" s="32" t="s">
        <v>363</v>
      </c>
      <c r="D42" s="33" t="s">
        <v>364</v>
      </c>
      <c r="E42" s="34" t="s">
        <v>365</v>
      </c>
      <c r="F42" s="35" t="s">
        <v>366</v>
      </c>
      <c r="G42" s="32" t="s">
        <v>367</v>
      </c>
      <c r="H42" s="36">
        <v>9</v>
      </c>
      <c r="I42" s="36">
        <v>6</v>
      </c>
      <c r="J42" s="36" t="s">
        <v>30</v>
      </c>
      <c r="K42" s="36">
        <v>8</v>
      </c>
      <c r="L42" s="44"/>
      <c r="M42" s="44"/>
      <c r="N42" s="44"/>
      <c r="O42" s="87"/>
      <c r="P42" s="38"/>
      <c r="Q42" s="39">
        <f t="shared" si="3"/>
        <v>2.2999999999999998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1313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hidden="1" customHeight="1">
      <c r="B43" s="31">
        <v>33</v>
      </c>
      <c r="C43" s="32" t="s">
        <v>368</v>
      </c>
      <c r="D43" s="33" t="s">
        <v>109</v>
      </c>
      <c r="E43" s="34" t="s">
        <v>369</v>
      </c>
      <c r="F43" s="35" t="s">
        <v>370</v>
      </c>
      <c r="G43" s="32" t="s">
        <v>367</v>
      </c>
      <c r="H43" s="36">
        <v>9</v>
      </c>
      <c r="I43" s="36">
        <v>4</v>
      </c>
      <c r="J43" s="36" t="s">
        <v>30</v>
      </c>
      <c r="K43" s="36">
        <v>5</v>
      </c>
      <c r="L43" s="44"/>
      <c r="M43" s="44"/>
      <c r="N43" s="44"/>
      <c r="O43" s="87"/>
      <c r="P43" s="38"/>
      <c r="Q43" s="39">
        <f t="shared" si="3"/>
        <v>1.8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1313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hidden="1" customHeight="1">
      <c r="B44" s="31">
        <v>34</v>
      </c>
      <c r="C44" s="32" t="s">
        <v>371</v>
      </c>
      <c r="D44" s="33" t="s">
        <v>372</v>
      </c>
      <c r="E44" s="34" t="s">
        <v>373</v>
      </c>
      <c r="F44" s="35" t="s">
        <v>374</v>
      </c>
      <c r="G44" s="32" t="s">
        <v>375</v>
      </c>
      <c r="H44" s="36">
        <v>7</v>
      </c>
      <c r="I44" s="36">
        <v>7</v>
      </c>
      <c r="J44" s="36" t="s">
        <v>30</v>
      </c>
      <c r="K44" s="36">
        <v>7</v>
      </c>
      <c r="L44" s="44"/>
      <c r="M44" s="44"/>
      <c r="N44" s="44"/>
      <c r="O44" s="87"/>
      <c r="P44" s="38"/>
      <c r="Q44" s="39">
        <f t="shared" si="3"/>
        <v>2.1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1313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hidden="1" customHeight="1">
      <c r="B45" s="31">
        <v>35</v>
      </c>
      <c r="C45" s="32" t="s">
        <v>844</v>
      </c>
      <c r="D45" s="33" t="s">
        <v>845</v>
      </c>
      <c r="E45" s="34" t="s">
        <v>846</v>
      </c>
      <c r="F45" s="35" t="s">
        <v>847</v>
      </c>
      <c r="G45" s="32" t="s">
        <v>375</v>
      </c>
      <c r="H45" s="36">
        <v>8</v>
      </c>
      <c r="I45" s="36">
        <v>7</v>
      </c>
      <c r="J45" s="36" t="s">
        <v>30</v>
      </c>
      <c r="K45" s="36">
        <v>8</v>
      </c>
      <c r="L45" s="44"/>
      <c r="M45" s="44"/>
      <c r="N45" s="44"/>
      <c r="O45" s="87"/>
      <c r="P45" s="38"/>
      <c r="Q45" s="39">
        <f t="shared" si="3"/>
        <v>2.2999999999999998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1313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hidden="1" customHeight="1">
      <c r="B46" s="31">
        <v>36</v>
      </c>
      <c r="C46" s="32" t="s">
        <v>848</v>
      </c>
      <c r="D46" s="33" t="s">
        <v>849</v>
      </c>
      <c r="E46" s="34" t="s">
        <v>850</v>
      </c>
      <c r="F46" s="35" t="s">
        <v>851</v>
      </c>
      <c r="G46" s="32" t="s">
        <v>375</v>
      </c>
      <c r="H46" s="36">
        <v>9</v>
      </c>
      <c r="I46" s="36">
        <v>9</v>
      </c>
      <c r="J46" s="36" t="s">
        <v>30</v>
      </c>
      <c r="K46" s="36">
        <v>7</v>
      </c>
      <c r="L46" s="44"/>
      <c r="M46" s="44"/>
      <c r="N46" s="44"/>
      <c r="O46" s="87"/>
      <c r="P46" s="38"/>
      <c r="Q46" s="39">
        <f t="shared" si="3"/>
        <v>2.5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1313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hidden="1" customHeight="1">
      <c r="B47" s="31">
        <v>37</v>
      </c>
      <c r="C47" s="32" t="s">
        <v>852</v>
      </c>
      <c r="D47" s="33" t="s">
        <v>853</v>
      </c>
      <c r="E47" s="34" t="s">
        <v>854</v>
      </c>
      <c r="F47" s="35" t="s">
        <v>297</v>
      </c>
      <c r="G47" s="32" t="s">
        <v>375</v>
      </c>
      <c r="H47" s="36">
        <v>9</v>
      </c>
      <c r="I47" s="36">
        <v>9</v>
      </c>
      <c r="J47" s="36" t="s">
        <v>30</v>
      </c>
      <c r="K47" s="36">
        <v>7</v>
      </c>
      <c r="L47" s="44"/>
      <c r="M47" s="44"/>
      <c r="N47" s="44"/>
      <c r="O47" s="87"/>
      <c r="P47" s="38"/>
      <c r="Q47" s="39">
        <f t="shared" si="3"/>
        <v>2.5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1313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hidden="1" customHeight="1">
      <c r="B48" s="31">
        <v>38</v>
      </c>
      <c r="C48" s="32" t="s">
        <v>855</v>
      </c>
      <c r="D48" s="33" t="s">
        <v>856</v>
      </c>
      <c r="E48" s="34" t="s">
        <v>857</v>
      </c>
      <c r="F48" s="35" t="s">
        <v>858</v>
      </c>
      <c r="G48" s="32" t="s">
        <v>375</v>
      </c>
      <c r="H48" s="36">
        <v>8</v>
      </c>
      <c r="I48" s="36">
        <v>7</v>
      </c>
      <c r="J48" s="36" t="s">
        <v>30</v>
      </c>
      <c r="K48" s="36">
        <v>7</v>
      </c>
      <c r="L48" s="44"/>
      <c r="M48" s="44"/>
      <c r="N48" s="44"/>
      <c r="O48" s="87"/>
      <c r="P48" s="38"/>
      <c r="Q48" s="39">
        <f t="shared" si="3"/>
        <v>2.2000000000000002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1313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hidden="1" customHeight="1">
      <c r="B49" s="31">
        <v>39</v>
      </c>
      <c r="C49" s="32" t="s">
        <v>859</v>
      </c>
      <c r="D49" s="33" t="s">
        <v>71</v>
      </c>
      <c r="E49" s="34" t="s">
        <v>134</v>
      </c>
      <c r="F49" s="35" t="s">
        <v>860</v>
      </c>
      <c r="G49" s="32" t="s">
        <v>375</v>
      </c>
      <c r="H49" s="36">
        <v>9</v>
      </c>
      <c r="I49" s="36">
        <v>8</v>
      </c>
      <c r="J49" s="36" t="s">
        <v>30</v>
      </c>
      <c r="K49" s="36">
        <v>7.5</v>
      </c>
      <c r="L49" s="44"/>
      <c r="M49" s="44"/>
      <c r="N49" s="44"/>
      <c r="O49" s="87"/>
      <c r="P49" s="38"/>
      <c r="Q49" s="39">
        <f t="shared" si="3"/>
        <v>2.5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1313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hidden="1" customHeight="1">
      <c r="B50" s="31">
        <v>40</v>
      </c>
      <c r="C50" s="32" t="s">
        <v>380</v>
      </c>
      <c r="D50" s="33" t="s">
        <v>381</v>
      </c>
      <c r="E50" s="34" t="s">
        <v>382</v>
      </c>
      <c r="F50" s="35" t="s">
        <v>383</v>
      </c>
      <c r="G50" s="32" t="s">
        <v>375</v>
      </c>
      <c r="H50" s="36">
        <v>8</v>
      </c>
      <c r="I50" s="36">
        <v>7</v>
      </c>
      <c r="J50" s="36" t="s">
        <v>30</v>
      </c>
      <c r="K50" s="36">
        <v>7</v>
      </c>
      <c r="L50" s="44"/>
      <c r="M50" s="44"/>
      <c r="N50" s="44"/>
      <c r="O50" s="87"/>
      <c r="P50" s="38"/>
      <c r="Q50" s="39">
        <f t="shared" si="3"/>
        <v>2.2000000000000002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1313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hidden="1" customHeight="1">
      <c r="B51" s="31">
        <v>41</v>
      </c>
      <c r="C51" s="32" t="s">
        <v>384</v>
      </c>
      <c r="D51" s="33" t="s">
        <v>385</v>
      </c>
      <c r="E51" s="34" t="s">
        <v>386</v>
      </c>
      <c r="F51" s="35"/>
      <c r="G51" s="32" t="s">
        <v>387</v>
      </c>
      <c r="H51" s="36">
        <v>7</v>
      </c>
      <c r="I51" s="36">
        <v>7</v>
      </c>
      <c r="J51" s="36" t="s">
        <v>30</v>
      </c>
      <c r="K51" s="36">
        <v>5</v>
      </c>
      <c r="L51" s="44"/>
      <c r="M51" s="44"/>
      <c r="N51" s="44"/>
      <c r="O51" s="87"/>
      <c r="P51" s="38"/>
      <c r="Q51" s="39">
        <f t="shared" si="3"/>
        <v>1.9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1313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hidden="1" customHeight="1">
      <c r="B52" s="31">
        <v>42</v>
      </c>
      <c r="C52" s="32" t="s">
        <v>861</v>
      </c>
      <c r="D52" s="33" t="s">
        <v>862</v>
      </c>
      <c r="E52" s="34" t="s">
        <v>710</v>
      </c>
      <c r="F52" s="35" t="s">
        <v>115</v>
      </c>
      <c r="G52" s="32" t="s">
        <v>390</v>
      </c>
      <c r="H52" s="36">
        <v>10</v>
      </c>
      <c r="I52" s="36">
        <v>9</v>
      </c>
      <c r="J52" s="36" t="s">
        <v>30</v>
      </c>
      <c r="K52" s="36">
        <v>9</v>
      </c>
      <c r="L52" s="44"/>
      <c r="M52" s="44"/>
      <c r="N52" s="44"/>
      <c r="O52" s="87"/>
      <c r="P52" s="38"/>
      <c r="Q52" s="39">
        <f t="shared" si="3"/>
        <v>2.8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1313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hidden="1" customHeight="1">
      <c r="B53" s="31">
        <v>43</v>
      </c>
      <c r="C53" s="32" t="s">
        <v>477</v>
      </c>
      <c r="D53" s="33" t="s">
        <v>478</v>
      </c>
      <c r="E53" s="34" t="s">
        <v>138</v>
      </c>
      <c r="F53" s="35" t="s">
        <v>479</v>
      </c>
      <c r="G53" s="32" t="s">
        <v>480</v>
      </c>
      <c r="H53" s="36">
        <v>10</v>
      </c>
      <c r="I53" s="36">
        <v>5</v>
      </c>
      <c r="J53" s="36" t="s">
        <v>30</v>
      </c>
      <c r="K53" s="36">
        <v>5</v>
      </c>
      <c r="L53" s="44"/>
      <c r="M53" s="44"/>
      <c r="N53" s="44"/>
      <c r="O53" s="87"/>
      <c r="P53" s="38"/>
      <c r="Q53" s="39">
        <f t="shared" si="3"/>
        <v>2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1313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hidden="1" customHeight="1">
      <c r="B54" s="31">
        <v>44</v>
      </c>
      <c r="C54" s="32" t="s">
        <v>863</v>
      </c>
      <c r="D54" s="33" t="s">
        <v>864</v>
      </c>
      <c r="E54" s="34" t="s">
        <v>209</v>
      </c>
      <c r="F54" s="35" t="s">
        <v>865</v>
      </c>
      <c r="G54" s="32" t="s">
        <v>480</v>
      </c>
      <c r="H54" s="36">
        <v>4</v>
      </c>
      <c r="I54" s="36">
        <v>3</v>
      </c>
      <c r="J54" s="36" t="s">
        <v>30</v>
      </c>
      <c r="K54" s="36">
        <v>3</v>
      </c>
      <c r="L54" s="44"/>
      <c r="M54" s="44"/>
      <c r="N54" s="44"/>
      <c r="O54" s="87"/>
      <c r="P54" s="38"/>
      <c r="Q54" s="39">
        <f t="shared" si="3"/>
        <v>1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1313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hidden="1" customHeight="1">
      <c r="B55" s="31">
        <v>45</v>
      </c>
      <c r="C55" s="32" t="s">
        <v>481</v>
      </c>
      <c r="D55" s="33" t="s">
        <v>267</v>
      </c>
      <c r="E55" s="34" t="s">
        <v>114</v>
      </c>
      <c r="F55" s="35" t="s">
        <v>482</v>
      </c>
      <c r="G55" s="32" t="s">
        <v>480</v>
      </c>
      <c r="H55" s="36">
        <v>6</v>
      </c>
      <c r="I55" s="36">
        <v>5</v>
      </c>
      <c r="J55" s="36" t="s">
        <v>30</v>
      </c>
      <c r="K55" s="36">
        <v>5</v>
      </c>
      <c r="L55" s="44"/>
      <c r="M55" s="44"/>
      <c r="N55" s="44"/>
      <c r="O55" s="87"/>
      <c r="P55" s="38"/>
      <c r="Q55" s="39">
        <f t="shared" si="3"/>
        <v>1.6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1313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hidden="1" customHeight="1">
      <c r="B56" s="31">
        <v>46</v>
      </c>
      <c r="C56" s="32" t="s">
        <v>483</v>
      </c>
      <c r="D56" s="33" t="s">
        <v>166</v>
      </c>
      <c r="E56" s="34" t="s">
        <v>125</v>
      </c>
      <c r="F56" s="35" t="s">
        <v>484</v>
      </c>
      <c r="G56" s="32" t="s">
        <v>480</v>
      </c>
      <c r="H56" s="36">
        <v>6</v>
      </c>
      <c r="I56" s="36">
        <v>4</v>
      </c>
      <c r="J56" s="36" t="s">
        <v>30</v>
      </c>
      <c r="K56" s="36">
        <v>4</v>
      </c>
      <c r="L56" s="44"/>
      <c r="M56" s="44"/>
      <c r="N56" s="44"/>
      <c r="O56" s="87"/>
      <c r="P56" s="38"/>
      <c r="Q56" s="39">
        <f t="shared" si="3"/>
        <v>1.4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1313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hidden="1" customHeight="1">
      <c r="B57" s="31">
        <v>47</v>
      </c>
      <c r="C57" s="32" t="s">
        <v>866</v>
      </c>
      <c r="D57" s="33" t="s">
        <v>867</v>
      </c>
      <c r="E57" s="34" t="s">
        <v>238</v>
      </c>
      <c r="F57" s="35" t="s">
        <v>407</v>
      </c>
      <c r="G57" s="32" t="s">
        <v>480</v>
      </c>
      <c r="H57" s="36">
        <v>8</v>
      </c>
      <c r="I57" s="36">
        <v>4</v>
      </c>
      <c r="J57" s="36" t="s">
        <v>30</v>
      </c>
      <c r="K57" s="36">
        <v>4</v>
      </c>
      <c r="L57" s="44"/>
      <c r="M57" s="44"/>
      <c r="N57" s="44"/>
      <c r="O57" s="87"/>
      <c r="P57" s="38"/>
      <c r="Q57" s="39">
        <f t="shared" si="3"/>
        <v>1.6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1313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48</v>
      </c>
      <c r="C58" s="32" t="s">
        <v>868</v>
      </c>
      <c r="D58" s="33" t="s">
        <v>869</v>
      </c>
      <c r="E58" s="34" t="s">
        <v>296</v>
      </c>
      <c r="F58" s="35" t="s">
        <v>336</v>
      </c>
      <c r="G58" s="32" t="s">
        <v>480</v>
      </c>
      <c r="H58" s="36">
        <v>10</v>
      </c>
      <c r="I58" s="36">
        <v>6</v>
      </c>
      <c r="J58" s="36" t="s">
        <v>30</v>
      </c>
      <c r="K58" s="36">
        <v>6</v>
      </c>
      <c r="L58" s="44"/>
      <c r="M58" s="44"/>
      <c r="N58" s="44"/>
      <c r="O58" s="87"/>
      <c r="P58" s="38"/>
      <c r="Q58" s="39">
        <f t="shared" si="3"/>
        <v>2.2000000000000002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1313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49</v>
      </c>
      <c r="C59" s="32" t="s">
        <v>488</v>
      </c>
      <c r="D59" s="33" t="s">
        <v>489</v>
      </c>
      <c r="E59" s="34" t="s">
        <v>296</v>
      </c>
      <c r="F59" s="35" t="s">
        <v>490</v>
      </c>
      <c r="G59" s="32" t="s">
        <v>480</v>
      </c>
      <c r="H59" s="36">
        <v>10</v>
      </c>
      <c r="I59" s="36">
        <v>5</v>
      </c>
      <c r="J59" s="36" t="s">
        <v>30</v>
      </c>
      <c r="K59" s="36">
        <v>5</v>
      </c>
      <c r="L59" s="44"/>
      <c r="M59" s="44"/>
      <c r="N59" s="44"/>
      <c r="O59" s="87"/>
      <c r="P59" s="38"/>
      <c r="Q59" s="39">
        <f t="shared" si="3"/>
        <v>2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1313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50</v>
      </c>
      <c r="C60" s="32" t="s">
        <v>870</v>
      </c>
      <c r="D60" s="33" t="s">
        <v>871</v>
      </c>
      <c r="E60" s="34" t="s">
        <v>872</v>
      </c>
      <c r="F60" s="35" t="s">
        <v>800</v>
      </c>
      <c r="G60" s="32" t="s">
        <v>480</v>
      </c>
      <c r="H60" s="36">
        <v>10</v>
      </c>
      <c r="I60" s="36">
        <v>4.5</v>
      </c>
      <c r="J60" s="36" t="s">
        <v>30</v>
      </c>
      <c r="K60" s="36">
        <v>4.5</v>
      </c>
      <c r="L60" s="44"/>
      <c r="M60" s="44"/>
      <c r="N60" s="44"/>
      <c r="O60" s="87"/>
      <c r="P60" s="38"/>
      <c r="Q60" s="39">
        <f t="shared" si="3"/>
        <v>1.9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1313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51</v>
      </c>
      <c r="C61" s="32" t="s">
        <v>873</v>
      </c>
      <c r="D61" s="33" t="s">
        <v>874</v>
      </c>
      <c r="E61" s="34" t="s">
        <v>875</v>
      </c>
      <c r="F61" s="35" t="s">
        <v>758</v>
      </c>
      <c r="G61" s="32" t="s">
        <v>480</v>
      </c>
      <c r="H61" s="36">
        <v>10</v>
      </c>
      <c r="I61" s="36">
        <v>5</v>
      </c>
      <c r="J61" s="36" t="s">
        <v>30</v>
      </c>
      <c r="K61" s="36">
        <v>5</v>
      </c>
      <c r="L61" s="44"/>
      <c r="M61" s="44"/>
      <c r="N61" s="44"/>
      <c r="O61" s="87"/>
      <c r="P61" s="38"/>
      <c r="Q61" s="39">
        <f t="shared" si="3"/>
        <v>2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1313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52</v>
      </c>
      <c r="C62" s="32" t="s">
        <v>876</v>
      </c>
      <c r="D62" s="33" t="s">
        <v>877</v>
      </c>
      <c r="E62" s="34" t="s">
        <v>179</v>
      </c>
      <c r="F62" s="35" t="s">
        <v>787</v>
      </c>
      <c r="G62" s="32" t="s">
        <v>480</v>
      </c>
      <c r="H62" s="36">
        <v>8</v>
      </c>
      <c r="I62" s="36">
        <v>3</v>
      </c>
      <c r="J62" s="36" t="s">
        <v>30</v>
      </c>
      <c r="K62" s="36">
        <v>3</v>
      </c>
      <c r="L62" s="44"/>
      <c r="M62" s="44"/>
      <c r="N62" s="44"/>
      <c r="O62" s="87"/>
      <c r="P62" s="38"/>
      <c r="Q62" s="39">
        <f t="shared" si="3"/>
        <v>1.4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1313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53</v>
      </c>
      <c r="C63" s="32" t="s">
        <v>878</v>
      </c>
      <c r="D63" s="33" t="s">
        <v>879</v>
      </c>
      <c r="E63" s="34" t="s">
        <v>880</v>
      </c>
      <c r="F63" s="35" t="s">
        <v>881</v>
      </c>
      <c r="G63" s="32" t="s">
        <v>480</v>
      </c>
      <c r="H63" s="36">
        <v>10</v>
      </c>
      <c r="I63" s="36">
        <v>5</v>
      </c>
      <c r="J63" s="36" t="s">
        <v>30</v>
      </c>
      <c r="K63" s="36">
        <v>5</v>
      </c>
      <c r="L63" s="44"/>
      <c r="M63" s="44"/>
      <c r="N63" s="44"/>
      <c r="O63" s="87"/>
      <c r="P63" s="38"/>
      <c r="Q63" s="39">
        <f t="shared" si="3"/>
        <v>2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1313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54</v>
      </c>
      <c r="C64" s="32" t="s">
        <v>491</v>
      </c>
      <c r="D64" s="33" t="s">
        <v>492</v>
      </c>
      <c r="E64" s="34" t="s">
        <v>134</v>
      </c>
      <c r="F64" s="35" t="s">
        <v>493</v>
      </c>
      <c r="G64" s="32" t="s">
        <v>480</v>
      </c>
      <c r="H64" s="36">
        <v>8</v>
      </c>
      <c r="I64" s="36">
        <v>8</v>
      </c>
      <c r="J64" s="36" t="s">
        <v>30</v>
      </c>
      <c r="K64" s="36">
        <v>8</v>
      </c>
      <c r="L64" s="44"/>
      <c r="M64" s="44"/>
      <c r="N64" s="44"/>
      <c r="O64" s="87"/>
      <c r="P64" s="38"/>
      <c r="Q64" s="39">
        <f t="shared" si="3"/>
        <v>2.4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1313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55</v>
      </c>
      <c r="C65" s="32" t="s">
        <v>494</v>
      </c>
      <c r="D65" s="33" t="s">
        <v>495</v>
      </c>
      <c r="E65" s="34" t="s">
        <v>134</v>
      </c>
      <c r="F65" s="35" t="s">
        <v>496</v>
      </c>
      <c r="G65" s="32" t="s">
        <v>480</v>
      </c>
      <c r="H65" s="36">
        <v>10</v>
      </c>
      <c r="I65" s="36">
        <v>2</v>
      </c>
      <c r="J65" s="36" t="s">
        <v>30</v>
      </c>
      <c r="K65" s="36">
        <v>2</v>
      </c>
      <c r="L65" s="44"/>
      <c r="M65" s="44"/>
      <c r="N65" s="44"/>
      <c r="O65" s="87"/>
      <c r="P65" s="38"/>
      <c r="Q65" s="39">
        <f t="shared" si="3"/>
        <v>1.4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1313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56</v>
      </c>
      <c r="C66" s="32" t="s">
        <v>497</v>
      </c>
      <c r="D66" s="33" t="s">
        <v>498</v>
      </c>
      <c r="E66" s="34" t="s">
        <v>134</v>
      </c>
      <c r="F66" s="35" t="s">
        <v>499</v>
      </c>
      <c r="G66" s="32" t="s">
        <v>480</v>
      </c>
      <c r="H66" s="36">
        <v>10</v>
      </c>
      <c r="I66" s="36">
        <v>7</v>
      </c>
      <c r="J66" s="36" t="s">
        <v>30</v>
      </c>
      <c r="K66" s="36">
        <v>7</v>
      </c>
      <c r="L66" s="44"/>
      <c r="M66" s="44"/>
      <c r="N66" s="44"/>
      <c r="O66" s="87"/>
      <c r="P66" s="38"/>
      <c r="Q66" s="39">
        <f t="shared" si="3"/>
        <v>2.4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1313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21.75" hidden="1" customHeight="1">
      <c r="B67" s="31">
        <v>57</v>
      </c>
      <c r="C67" s="32" t="s">
        <v>882</v>
      </c>
      <c r="D67" s="33" t="s">
        <v>883</v>
      </c>
      <c r="E67" s="34" t="s">
        <v>884</v>
      </c>
      <c r="F67" s="35" t="s">
        <v>885</v>
      </c>
      <c r="G67" s="32" t="s">
        <v>202</v>
      </c>
      <c r="H67" s="36">
        <v>7</v>
      </c>
      <c r="I67" s="36">
        <v>1</v>
      </c>
      <c r="J67" s="36" t="s">
        <v>30</v>
      </c>
      <c r="K67" s="36">
        <v>5</v>
      </c>
      <c r="L67" s="44"/>
      <c r="M67" s="44"/>
      <c r="N67" s="44"/>
      <c r="O67" s="87"/>
      <c r="P67" s="38"/>
      <c r="Q67" s="39">
        <f t="shared" si="3"/>
        <v>1.3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894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21.75" hidden="1" customHeight="1">
      <c r="B68" s="31">
        <v>58</v>
      </c>
      <c r="C68" s="32" t="s">
        <v>886</v>
      </c>
      <c r="D68" s="33" t="s">
        <v>146</v>
      </c>
      <c r="E68" s="34" t="s">
        <v>234</v>
      </c>
      <c r="F68" s="35" t="s">
        <v>887</v>
      </c>
      <c r="G68" s="32" t="s">
        <v>202</v>
      </c>
      <c r="H68" s="36">
        <v>9</v>
      </c>
      <c r="I68" s="36">
        <v>2</v>
      </c>
      <c r="J68" s="36" t="s">
        <v>30</v>
      </c>
      <c r="K68" s="36">
        <v>5</v>
      </c>
      <c r="L68" s="44"/>
      <c r="M68" s="44"/>
      <c r="N68" s="44"/>
      <c r="O68" s="87"/>
      <c r="P68" s="38"/>
      <c r="Q68" s="39">
        <f t="shared" si="3"/>
        <v>1.6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894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21.75" hidden="1" customHeight="1">
      <c r="B69" s="31">
        <v>59</v>
      </c>
      <c r="C69" s="32" t="s">
        <v>888</v>
      </c>
      <c r="D69" s="33" t="s">
        <v>267</v>
      </c>
      <c r="E69" s="34" t="s">
        <v>889</v>
      </c>
      <c r="F69" s="35" t="s">
        <v>890</v>
      </c>
      <c r="G69" s="32" t="s">
        <v>202</v>
      </c>
      <c r="H69" s="36">
        <v>6</v>
      </c>
      <c r="I69" s="36">
        <v>1</v>
      </c>
      <c r="J69" s="36" t="s">
        <v>30</v>
      </c>
      <c r="K69" s="36">
        <v>5</v>
      </c>
      <c r="L69" s="44"/>
      <c r="M69" s="44"/>
      <c r="N69" s="44"/>
      <c r="O69" s="87"/>
      <c r="P69" s="38"/>
      <c r="Q69" s="39">
        <f t="shared" si="3"/>
        <v>1.2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894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21.75" hidden="1" customHeight="1">
      <c r="B70" s="31">
        <v>60</v>
      </c>
      <c r="C70" s="32" t="s">
        <v>891</v>
      </c>
      <c r="D70" s="33" t="s">
        <v>892</v>
      </c>
      <c r="E70" s="34" t="s">
        <v>893</v>
      </c>
      <c r="F70" s="35" t="s">
        <v>706</v>
      </c>
      <c r="G70" s="32" t="s">
        <v>202</v>
      </c>
      <c r="H70" s="36">
        <v>7</v>
      </c>
      <c r="I70" s="36">
        <v>5</v>
      </c>
      <c r="J70" s="36" t="s">
        <v>30</v>
      </c>
      <c r="K70" s="36">
        <v>6</v>
      </c>
      <c r="L70" s="44"/>
      <c r="M70" s="44"/>
      <c r="N70" s="44"/>
      <c r="O70" s="87"/>
      <c r="P70" s="38"/>
      <c r="Q70" s="39">
        <f t="shared" si="3"/>
        <v>1.8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894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21.75" hidden="1" customHeight="1">
      <c r="B71" s="31">
        <v>61</v>
      </c>
      <c r="C71" s="32" t="s">
        <v>198</v>
      </c>
      <c r="D71" s="33" t="s">
        <v>199</v>
      </c>
      <c r="E71" s="34" t="s">
        <v>200</v>
      </c>
      <c r="F71" s="35" t="s">
        <v>201</v>
      </c>
      <c r="G71" s="32" t="s">
        <v>202</v>
      </c>
      <c r="H71" s="36">
        <v>6</v>
      </c>
      <c r="I71" s="36">
        <v>3</v>
      </c>
      <c r="J71" s="36" t="s">
        <v>30</v>
      </c>
      <c r="K71" s="36">
        <v>3</v>
      </c>
      <c r="L71" s="44"/>
      <c r="M71" s="44"/>
      <c r="N71" s="44"/>
      <c r="O71" s="87"/>
      <c r="P71" s="38"/>
      <c r="Q71" s="39">
        <f t="shared" si="3"/>
        <v>1.2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894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21.75" hidden="1" customHeight="1">
      <c r="B72" s="31">
        <v>62</v>
      </c>
      <c r="C72" s="32" t="s">
        <v>895</v>
      </c>
      <c r="D72" s="33" t="s">
        <v>896</v>
      </c>
      <c r="E72" s="34" t="s">
        <v>393</v>
      </c>
      <c r="F72" s="35" t="s">
        <v>897</v>
      </c>
      <c r="G72" s="32" t="s">
        <v>230</v>
      </c>
      <c r="H72" s="36">
        <v>10</v>
      </c>
      <c r="I72" s="36">
        <v>5.5</v>
      </c>
      <c r="J72" s="36" t="s">
        <v>30</v>
      </c>
      <c r="K72" s="36">
        <v>5.5</v>
      </c>
      <c r="L72" s="44"/>
      <c r="M72" s="44"/>
      <c r="N72" s="44"/>
      <c r="O72" s="87"/>
      <c r="P72" s="38"/>
      <c r="Q72" s="39">
        <f t="shared" si="3"/>
        <v>2.1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894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21.75" hidden="1" customHeight="1">
      <c r="B73" s="31">
        <v>63</v>
      </c>
      <c r="C73" s="32" t="s">
        <v>250</v>
      </c>
      <c r="D73" s="33" t="s">
        <v>94</v>
      </c>
      <c r="E73" s="34" t="s">
        <v>251</v>
      </c>
      <c r="F73" s="35" t="s">
        <v>252</v>
      </c>
      <c r="G73" s="32" t="s">
        <v>253</v>
      </c>
      <c r="H73" s="36">
        <v>8</v>
      </c>
      <c r="I73" s="36">
        <v>8</v>
      </c>
      <c r="J73" s="36" t="s">
        <v>30</v>
      </c>
      <c r="K73" s="36">
        <v>8</v>
      </c>
      <c r="L73" s="44"/>
      <c r="M73" s="44"/>
      <c r="N73" s="44"/>
      <c r="O73" s="87"/>
      <c r="P73" s="38"/>
      <c r="Q73" s="39">
        <f t="shared" si="3"/>
        <v>2.4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894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21.75" hidden="1" customHeight="1">
      <c r="B74" s="31">
        <v>64</v>
      </c>
      <c r="C74" s="32" t="s">
        <v>898</v>
      </c>
      <c r="D74" s="33" t="s">
        <v>899</v>
      </c>
      <c r="E74" s="34" t="s">
        <v>138</v>
      </c>
      <c r="F74" s="35" t="s">
        <v>210</v>
      </c>
      <c r="G74" s="32" t="s">
        <v>253</v>
      </c>
      <c r="H74" s="36">
        <v>6</v>
      </c>
      <c r="I74" s="36">
        <v>7</v>
      </c>
      <c r="J74" s="36" t="s">
        <v>30</v>
      </c>
      <c r="K74" s="36">
        <v>7</v>
      </c>
      <c r="L74" s="44"/>
      <c r="M74" s="44"/>
      <c r="N74" s="44"/>
      <c r="O74" s="87"/>
      <c r="P74" s="38"/>
      <c r="Q74" s="39">
        <f t="shared" si="3"/>
        <v>2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 t="s">
        <v>894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21.75" hidden="1" customHeight="1">
      <c r="B75" s="31">
        <v>65</v>
      </c>
      <c r="C75" s="32" t="s">
        <v>263</v>
      </c>
      <c r="D75" s="33" t="s">
        <v>264</v>
      </c>
      <c r="E75" s="34" t="s">
        <v>114</v>
      </c>
      <c r="F75" s="35" t="s">
        <v>265</v>
      </c>
      <c r="G75" s="32" t="s">
        <v>253</v>
      </c>
      <c r="H75" s="36">
        <v>10</v>
      </c>
      <c r="I75" s="36">
        <v>5</v>
      </c>
      <c r="J75" s="36" t="s">
        <v>30</v>
      </c>
      <c r="K75" s="36">
        <v>5</v>
      </c>
      <c r="L75" s="44"/>
      <c r="M75" s="44"/>
      <c r="N75" s="44"/>
      <c r="O75" s="87"/>
      <c r="P75" s="38"/>
      <c r="Q75" s="39">
        <f t="shared" si="3"/>
        <v>2</v>
      </c>
      <c r="R75" s="40" t="str">
        <f t="shared" ref="R75:R135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35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 t="s">
        <v>894</v>
      </c>
      <c r="V75" s="3"/>
      <c r="W75" s="30"/>
      <c r="X75" s="81" t="str">
        <f t="shared" si="2"/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21.75" hidden="1" customHeight="1">
      <c r="B76" s="31">
        <v>66</v>
      </c>
      <c r="C76" s="32" t="s">
        <v>271</v>
      </c>
      <c r="D76" s="33" t="s">
        <v>272</v>
      </c>
      <c r="E76" s="34" t="s">
        <v>147</v>
      </c>
      <c r="F76" s="35" t="s">
        <v>273</v>
      </c>
      <c r="G76" s="32" t="s">
        <v>253</v>
      </c>
      <c r="H76" s="36">
        <v>2</v>
      </c>
      <c r="I76" s="36">
        <v>3</v>
      </c>
      <c r="J76" s="36" t="s">
        <v>30</v>
      </c>
      <c r="K76" s="36">
        <v>3</v>
      </c>
      <c r="L76" s="44"/>
      <c r="M76" s="44"/>
      <c r="N76" s="44"/>
      <c r="O76" s="87"/>
      <c r="P76" s="38"/>
      <c r="Q76" s="39">
        <f t="shared" si="3"/>
        <v>0.8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 t="s">
        <v>894</v>
      </c>
      <c r="V76" s="3"/>
      <c r="W76" s="30"/>
      <c r="X76" s="81" t="str">
        <f t="shared" ref="X76:X135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21.75" hidden="1" customHeight="1">
      <c r="B77" s="31">
        <v>67</v>
      </c>
      <c r="C77" s="32" t="s">
        <v>534</v>
      </c>
      <c r="D77" s="33" t="s">
        <v>535</v>
      </c>
      <c r="E77" s="34" t="s">
        <v>523</v>
      </c>
      <c r="F77" s="35" t="s">
        <v>487</v>
      </c>
      <c r="G77" s="32" t="s">
        <v>253</v>
      </c>
      <c r="H77" s="36">
        <v>8</v>
      </c>
      <c r="I77" s="36">
        <v>7</v>
      </c>
      <c r="J77" s="36" t="s">
        <v>30</v>
      </c>
      <c r="K77" s="36">
        <v>7</v>
      </c>
      <c r="L77" s="44"/>
      <c r="M77" s="44"/>
      <c r="N77" s="44"/>
      <c r="O77" s="87"/>
      <c r="P77" s="38"/>
      <c r="Q77" s="39">
        <f t="shared" ref="Q77:Q135" si="8">ROUND(SUMPRODUCT(H77:P77,$H$10:$P$10)/100,1)</f>
        <v>2.2000000000000002</v>
      </c>
      <c r="R77" s="40" t="str">
        <f t="shared" si="5"/>
        <v>F</v>
      </c>
      <c r="S77" s="41" t="str">
        <f t="shared" si="6"/>
        <v>Kém</v>
      </c>
      <c r="T77" s="42" t="str">
        <f t="shared" ref="T77:T135" si="9">+IF(OR($H77=0,$I77=0,$J77=0,$K77=0),"Không đủ ĐKDT","")</f>
        <v/>
      </c>
      <c r="U77" s="43" t="s">
        <v>894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21.75" hidden="1" customHeight="1">
      <c r="B78" s="31">
        <v>68</v>
      </c>
      <c r="C78" s="32" t="s">
        <v>900</v>
      </c>
      <c r="D78" s="33" t="s">
        <v>598</v>
      </c>
      <c r="E78" s="34" t="s">
        <v>901</v>
      </c>
      <c r="F78" s="35" t="s">
        <v>601</v>
      </c>
      <c r="G78" s="32" t="s">
        <v>253</v>
      </c>
      <c r="H78" s="36">
        <v>6</v>
      </c>
      <c r="I78" s="36">
        <v>7</v>
      </c>
      <c r="J78" s="36" t="s">
        <v>30</v>
      </c>
      <c r="K78" s="36">
        <v>7</v>
      </c>
      <c r="L78" s="44"/>
      <c r="M78" s="44"/>
      <c r="N78" s="44"/>
      <c r="O78" s="87"/>
      <c r="P78" s="38"/>
      <c r="Q78" s="39">
        <f t="shared" si="8"/>
        <v>2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894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21.75" hidden="1" customHeight="1">
      <c r="B79" s="31">
        <v>69</v>
      </c>
      <c r="C79" s="32" t="s">
        <v>902</v>
      </c>
      <c r="D79" s="33" t="s">
        <v>146</v>
      </c>
      <c r="E79" s="34" t="s">
        <v>903</v>
      </c>
      <c r="F79" s="35" t="s">
        <v>135</v>
      </c>
      <c r="G79" s="32" t="s">
        <v>253</v>
      </c>
      <c r="H79" s="36">
        <v>10</v>
      </c>
      <c r="I79" s="36">
        <v>10</v>
      </c>
      <c r="J79" s="36" t="s">
        <v>30</v>
      </c>
      <c r="K79" s="36">
        <v>10</v>
      </c>
      <c r="L79" s="44"/>
      <c r="M79" s="44"/>
      <c r="N79" s="44"/>
      <c r="O79" s="87"/>
      <c r="P79" s="38"/>
      <c r="Q79" s="39">
        <f t="shared" si="8"/>
        <v>3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894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21.75" hidden="1" customHeight="1">
      <c r="B80" s="31">
        <v>70</v>
      </c>
      <c r="C80" s="32" t="s">
        <v>904</v>
      </c>
      <c r="D80" s="33" t="s">
        <v>905</v>
      </c>
      <c r="E80" s="34" t="s">
        <v>906</v>
      </c>
      <c r="F80" s="35" t="s">
        <v>907</v>
      </c>
      <c r="G80" s="32" t="s">
        <v>253</v>
      </c>
      <c r="H80" s="36">
        <v>8</v>
      </c>
      <c r="I80" s="36">
        <v>5</v>
      </c>
      <c r="J80" s="36" t="s">
        <v>30</v>
      </c>
      <c r="K80" s="36">
        <v>5</v>
      </c>
      <c r="L80" s="44"/>
      <c r="M80" s="44"/>
      <c r="N80" s="44"/>
      <c r="O80" s="87"/>
      <c r="P80" s="38"/>
      <c r="Q80" s="39">
        <f t="shared" si="8"/>
        <v>1.8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 t="s">
        <v>894</v>
      </c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21.75" hidden="1" customHeight="1">
      <c r="B81" s="31">
        <v>71</v>
      </c>
      <c r="C81" s="32" t="s">
        <v>539</v>
      </c>
      <c r="D81" s="33" t="s">
        <v>540</v>
      </c>
      <c r="E81" s="34" t="s">
        <v>306</v>
      </c>
      <c r="F81" s="35" t="s">
        <v>541</v>
      </c>
      <c r="G81" s="32" t="s">
        <v>253</v>
      </c>
      <c r="H81" s="36">
        <v>10</v>
      </c>
      <c r="I81" s="36">
        <v>8</v>
      </c>
      <c r="J81" s="36" t="s">
        <v>30</v>
      </c>
      <c r="K81" s="36">
        <v>8</v>
      </c>
      <c r="L81" s="44"/>
      <c r="M81" s="44"/>
      <c r="N81" s="44"/>
      <c r="O81" s="87"/>
      <c r="P81" s="38"/>
      <c r="Q81" s="39">
        <f t="shared" si="8"/>
        <v>2.6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 t="s">
        <v>894</v>
      </c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21.75" hidden="1" customHeight="1">
      <c r="B82" s="31">
        <v>72</v>
      </c>
      <c r="C82" s="32" t="s">
        <v>908</v>
      </c>
      <c r="D82" s="33" t="s">
        <v>909</v>
      </c>
      <c r="E82" s="34" t="s">
        <v>604</v>
      </c>
      <c r="F82" s="35" t="s">
        <v>910</v>
      </c>
      <c r="G82" s="32" t="s">
        <v>253</v>
      </c>
      <c r="H82" s="36">
        <v>10</v>
      </c>
      <c r="I82" s="36">
        <v>7</v>
      </c>
      <c r="J82" s="36" t="s">
        <v>30</v>
      </c>
      <c r="K82" s="36">
        <v>7</v>
      </c>
      <c r="L82" s="44"/>
      <c r="M82" s="44"/>
      <c r="N82" s="44"/>
      <c r="O82" s="87"/>
      <c r="P82" s="38"/>
      <c r="Q82" s="39">
        <f t="shared" si="8"/>
        <v>2.4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 t="s">
        <v>894</v>
      </c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21.75" hidden="1" customHeight="1">
      <c r="B83" s="31">
        <v>73</v>
      </c>
      <c r="C83" s="32" t="s">
        <v>911</v>
      </c>
      <c r="D83" s="33" t="s">
        <v>912</v>
      </c>
      <c r="E83" s="34" t="s">
        <v>110</v>
      </c>
      <c r="F83" s="35" t="s">
        <v>913</v>
      </c>
      <c r="G83" s="32" t="s">
        <v>322</v>
      </c>
      <c r="H83" s="36">
        <v>8</v>
      </c>
      <c r="I83" s="36">
        <v>4</v>
      </c>
      <c r="J83" s="36" t="s">
        <v>30</v>
      </c>
      <c r="K83" s="36">
        <v>3</v>
      </c>
      <c r="L83" s="44"/>
      <c r="M83" s="44"/>
      <c r="N83" s="44"/>
      <c r="O83" s="87"/>
      <c r="P83" s="38"/>
      <c r="Q83" s="39">
        <f t="shared" si="8"/>
        <v>1.5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 t="s">
        <v>894</v>
      </c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21.75" hidden="1" customHeight="1">
      <c r="B84" s="31">
        <v>74</v>
      </c>
      <c r="C84" s="32" t="s">
        <v>914</v>
      </c>
      <c r="D84" s="33" t="s">
        <v>915</v>
      </c>
      <c r="E84" s="34" t="s">
        <v>255</v>
      </c>
      <c r="F84" s="35" t="s">
        <v>916</v>
      </c>
      <c r="G84" s="32" t="s">
        <v>326</v>
      </c>
      <c r="H84" s="36">
        <v>8</v>
      </c>
      <c r="I84" s="36">
        <v>5</v>
      </c>
      <c r="J84" s="36" t="s">
        <v>30</v>
      </c>
      <c r="K84" s="36">
        <v>9</v>
      </c>
      <c r="L84" s="44"/>
      <c r="M84" s="44"/>
      <c r="N84" s="44"/>
      <c r="O84" s="87"/>
      <c r="P84" s="38"/>
      <c r="Q84" s="39">
        <f t="shared" si="8"/>
        <v>2.2000000000000002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 t="s">
        <v>894</v>
      </c>
      <c r="V84" s="3"/>
      <c r="W84" s="30"/>
      <c r="X84" s="81" t="str">
        <f t="shared" si="7"/>
        <v>Học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21.75" hidden="1" customHeight="1">
      <c r="B85" s="31">
        <v>75</v>
      </c>
      <c r="C85" s="32" t="s">
        <v>330</v>
      </c>
      <c r="D85" s="33" t="s">
        <v>331</v>
      </c>
      <c r="E85" s="34" t="s">
        <v>238</v>
      </c>
      <c r="F85" s="35" t="s">
        <v>332</v>
      </c>
      <c r="G85" s="32" t="s">
        <v>326</v>
      </c>
      <c r="H85" s="36">
        <v>9</v>
      </c>
      <c r="I85" s="36">
        <v>8</v>
      </c>
      <c r="J85" s="36" t="s">
        <v>30</v>
      </c>
      <c r="K85" s="36">
        <v>9</v>
      </c>
      <c r="L85" s="44"/>
      <c r="M85" s="44"/>
      <c r="N85" s="44"/>
      <c r="O85" s="87"/>
      <c r="P85" s="38"/>
      <c r="Q85" s="39">
        <f t="shared" si="8"/>
        <v>2.6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 t="s">
        <v>894</v>
      </c>
      <c r="V85" s="3"/>
      <c r="W85" s="30"/>
      <c r="X85" s="81" t="str">
        <f t="shared" si="7"/>
        <v>Học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21.75" hidden="1" customHeight="1">
      <c r="B86" s="31">
        <v>76</v>
      </c>
      <c r="C86" s="32" t="s">
        <v>917</v>
      </c>
      <c r="D86" s="33" t="s">
        <v>918</v>
      </c>
      <c r="E86" s="34" t="s">
        <v>282</v>
      </c>
      <c r="F86" s="35" t="s">
        <v>919</v>
      </c>
      <c r="G86" s="32" t="s">
        <v>326</v>
      </c>
      <c r="H86" s="36">
        <v>9</v>
      </c>
      <c r="I86" s="36">
        <v>5</v>
      </c>
      <c r="J86" s="36" t="s">
        <v>30</v>
      </c>
      <c r="K86" s="36">
        <v>9</v>
      </c>
      <c r="L86" s="44"/>
      <c r="M86" s="44"/>
      <c r="N86" s="44"/>
      <c r="O86" s="87"/>
      <c r="P86" s="38"/>
      <c r="Q86" s="39">
        <f t="shared" si="8"/>
        <v>2.2999999999999998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 t="s">
        <v>894</v>
      </c>
      <c r="V86" s="3"/>
      <c r="W86" s="30"/>
      <c r="X86" s="81" t="str">
        <f t="shared" si="7"/>
        <v>Học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22.5" customHeight="1">
      <c r="B87" s="31">
        <v>77</v>
      </c>
      <c r="C87" s="32" t="s">
        <v>112</v>
      </c>
      <c r="D87" s="33" t="s">
        <v>113</v>
      </c>
      <c r="E87" s="34" t="s">
        <v>114</v>
      </c>
      <c r="F87" s="35" t="s">
        <v>115</v>
      </c>
      <c r="G87" s="32" t="s">
        <v>107</v>
      </c>
      <c r="H87" s="36">
        <v>10</v>
      </c>
      <c r="I87" s="36">
        <v>3</v>
      </c>
      <c r="J87" s="36" t="s">
        <v>30</v>
      </c>
      <c r="K87" s="36">
        <v>5</v>
      </c>
      <c r="L87" s="44"/>
      <c r="M87" s="44"/>
      <c r="N87" s="44"/>
      <c r="O87" s="87"/>
      <c r="P87" s="38"/>
      <c r="Q87" s="39">
        <f t="shared" si="8"/>
        <v>1.8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 t="s">
        <v>1311</v>
      </c>
      <c r="V87" s="3"/>
      <c r="W87" s="30"/>
      <c r="X87" s="81" t="str">
        <f t="shared" si="7"/>
        <v>Học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22.5" customHeight="1">
      <c r="B88" s="31">
        <v>78</v>
      </c>
      <c r="C88" s="32" t="s">
        <v>920</v>
      </c>
      <c r="D88" s="33" t="s">
        <v>921</v>
      </c>
      <c r="E88" s="34" t="s">
        <v>504</v>
      </c>
      <c r="F88" s="35" t="s">
        <v>135</v>
      </c>
      <c r="G88" s="32" t="s">
        <v>107</v>
      </c>
      <c r="H88" s="36">
        <v>10</v>
      </c>
      <c r="I88" s="36">
        <v>3</v>
      </c>
      <c r="J88" s="36" t="s">
        <v>30</v>
      </c>
      <c r="K88" s="36">
        <v>5</v>
      </c>
      <c r="L88" s="44"/>
      <c r="M88" s="44"/>
      <c r="N88" s="44"/>
      <c r="O88" s="87"/>
      <c r="P88" s="38"/>
      <c r="Q88" s="39">
        <f t="shared" si="8"/>
        <v>1.8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 t="s">
        <v>1311</v>
      </c>
      <c r="V88" s="3"/>
      <c r="W88" s="30"/>
      <c r="X88" s="81" t="str">
        <f t="shared" si="7"/>
        <v>Học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22.5" customHeight="1">
      <c r="B89" s="31">
        <v>79</v>
      </c>
      <c r="C89" s="32" t="s">
        <v>922</v>
      </c>
      <c r="D89" s="33" t="s">
        <v>146</v>
      </c>
      <c r="E89" s="34" t="s">
        <v>923</v>
      </c>
      <c r="F89" s="35" t="s">
        <v>924</v>
      </c>
      <c r="G89" s="32" t="s">
        <v>127</v>
      </c>
      <c r="H89" s="36">
        <v>8</v>
      </c>
      <c r="I89" s="36">
        <v>5</v>
      </c>
      <c r="J89" s="36" t="s">
        <v>30</v>
      </c>
      <c r="K89" s="36">
        <v>5</v>
      </c>
      <c r="L89" s="44"/>
      <c r="M89" s="44"/>
      <c r="N89" s="44"/>
      <c r="O89" s="87"/>
      <c r="P89" s="38"/>
      <c r="Q89" s="39">
        <f t="shared" si="8"/>
        <v>1.8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 t="s">
        <v>1311</v>
      </c>
      <c r="V89" s="3"/>
      <c r="W89" s="30"/>
      <c r="X89" s="81" t="str">
        <f t="shared" si="7"/>
        <v>Học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22.5" customHeight="1">
      <c r="B90" s="31">
        <v>80</v>
      </c>
      <c r="C90" s="32" t="s">
        <v>925</v>
      </c>
      <c r="D90" s="33" t="s">
        <v>104</v>
      </c>
      <c r="E90" s="34" t="s">
        <v>72</v>
      </c>
      <c r="F90" s="35" t="s">
        <v>926</v>
      </c>
      <c r="G90" s="32" t="s">
        <v>127</v>
      </c>
      <c r="H90" s="36">
        <v>10</v>
      </c>
      <c r="I90" s="36">
        <v>5</v>
      </c>
      <c r="J90" s="36" t="s">
        <v>30</v>
      </c>
      <c r="K90" s="36">
        <v>5</v>
      </c>
      <c r="L90" s="44"/>
      <c r="M90" s="44"/>
      <c r="N90" s="44"/>
      <c r="O90" s="87"/>
      <c r="P90" s="38"/>
      <c r="Q90" s="39">
        <f t="shared" si="8"/>
        <v>2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 t="s">
        <v>1311</v>
      </c>
      <c r="V90" s="3"/>
      <c r="W90" s="30"/>
      <c r="X90" s="81" t="str">
        <f t="shared" si="7"/>
        <v>Học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22.5" customHeight="1">
      <c r="B91" s="31">
        <v>81</v>
      </c>
      <c r="C91" s="32" t="s">
        <v>927</v>
      </c>
      <c r="D91" s="33" t="s">
        <v>928</v>
      </c>
      <c r="E91" s="34" t="s">
        <v>95</v>
      </c>
      <c r="F91" s="35" t="s">
        <v>285</v>
      </c>
      <c r="G91" s="32" t="s">
        <v>127</v>
      </c>
      <c r="H91" s="36">
        <v>10</v>
      </c>
      <c r="I91" s="36">
        <v>4</v>
      </c>
      <c r="J91" s="36" t="s">
        <v>30</v>
      </c>
      <c r="K91" s="36">
        <v>4</v>
      </c>
      <c r="L91" s="44"/>
      <c r="M91" s="44"/>
      <c r="N91" s="44"/>
      <c r="O91" s="87"/>
      <c r="P91" s="38"/>
      <c r="Q91" s="39">
        <f t="shared" si="8"/>
        <v>1.8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 t="s">
        <v>1311</v>
      </c>
      <c r="V91" s="3"/>
      <c r="W91" s="30"/>
      <c r="X91" s="81" t="str">
        <f t="shared" si="7"/>
        <v>Học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22.5" customHeight="1">
      <c r="B92" s="31">
        <v>82</v>
      </c>
      <c r="C92" s="32" t="s">
        <v>145</v>
      </c>
      <c r="D92" s="33" t="s">
        <v>146</v>
      </c>
      <c r="E92" s="34" t="s">
        <v>147</v>
      </c>
      <c r="F92" s="35" t="s">
        <v>148</v>
      </c>
      <c r="G92" s="32" t="s">
        <v>140</v>
      </c>
      <c r="H92" s="36">
        <v>8</v>
      </c>
      <c r="I92" s="36">
        <v>4</v>
      </c>
      <c r="J92" s="36" t="s">
        <v>30</v>
      </c>
      <c r="K92" s="36">
        <v>4</v>
      </c>
      <c r="L92" s="44"/>
      <c r="M92" s="44"/>
      <c r="N92" s="44"/>
      <c r="O92" s="87"/>
      <c r="P92" s="38"/>
      <c r="Q92" s="39">
        <f t="shared" si="8"/>
        <v>1.6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 t="s">
        <v>1311</v>
      </c>
      <c r="V92" s="3"/>
      <c r="W92" s="30"/>
      <c r="X92" s="81" t="str">
        <f t="shared" si="7"/>
        <v>Học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22.5" customHeight="1">
      <c r="B93" s="31">
        <v>83</v>
      </c>
      <c r="C93" s="32" t="s">
        <v>153</v>
      </c>
      <c r="D93" s="33" t="s">
        <v>154</v>
      </c>
      <c r="E93" s="34" t="s">
        <v>155</v>
      </c>
      <c r="F93" s="35" t="s">
        <v>156</v>
      </c>
      <c r="G93" s="32" t="s">
        <v>140</v>
      </c>
      <c r="H93" s="36">
        <v>10</v>
      </c>
      <c r="I93" s="36">
        <v>6</v>
      </c>
      <c r="J93" s="36" t="s">
        <v>30</v>
      </c>
      <c r="K93" s="36">
        <v>9</v>
      </c>
      <c r="L93" s="44"/>
      <c r="M93" s="44"/>
      <c r="N93" s="44"/>
      <c r="O93" s="87"/>
      <c r="P93" s="38"/>
      <c r="Q93" s="39"/>
      <c r="R93" s="40"/>
      <c r="S93" s="41"/>
      <c r="T93" s="42" t="str">
        <f t="shared" si="9"/>
        <v/>
      </c>
      <c r="U93" s="43" t="s">
        <v>1311</v>
      </c>
      <c r="V93" s="3"/>
      <c r="W93" s="30"/>
      <c r="X93" s="81" t="str">
        <f t="shared" si="7"/>
        <v>Học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22.5" customHeight="1">
      <c r="B94" s="31">
        <v>84</v>
      </c>
      <c r="C94" s="32" t="s">
        <v>929</v>
      </c>
      <c r="D94" s="33" t="s">
        <v>930</v>
      </c>
      <c r="E94" s="34" t="s">
        <v>931</v>
      </c>
      <c r="F94" s="35" t="s">
        <v>544</v>
      </c>
      <c r="G94" s="32" t="s">
        <v>164</v>
      </c>
      <c r="H94" s="36">
        <v>5</v>
      </c>
      <c r="I94" s="36">
        <v>7</v>
      </c>
      <c r="J94" s="36" t="s">
        <v>30</v>
      </c>
      <c r="K94" s="36">
        <v>4</v>
      </c>
      <c r="L94" s="44"/>
      <c r="M94" s="44"/>
      <c r="N94" s="44"/>
      <c r="O94" s="87"/>
      <c r="P94" s="38"/>
      <c r="Q94" s="39"/>
      <c r="R94" s="40"/>
      <c r="S94" s="41"/>
      <c r="T94" s="42" t="str">
        <f t="shared" si="9"/>
        <v/>
      </c>
      <c r="U94" s="43" t="s">
        <v>1311</v>
      </c>
      <c r="V94" s="3"/>
      <c r="W94" s="30"/>
      <c r="X94" s="81" t="str">
        <f t="shared" si="7"/>
        <v>Học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22.5" customHeight="1">
      <c r="B95" s="31">
        <v>85</v>
      </c>
      <c r="C95" s="32" t="s">
        <v>932</v>
      </c>
      <c r="D95" s="33" t="s">
        <v>933</v>
      </c>
      <c r="E95" s="34" t="s">
        <v>209</v>
      </c>
      <c r="F95" s="35" t="s">
        <v>934</v>
      </c>
      <c r="G95" s="32" t="s">
        <v>164</v>
      </c>
      <c r="H95" s="36">
        <v>9</v>
      </c>
      <c r="I95" s="36">
        <v>4</v>
      </c>
      <c r="J95" s="36" t="s">
        <v>30</v>
      </c>
      <c r="K95" s="36">
        <v>2</v>
      </c>
      <c r="L95" s="44"/>
      <c r="M95" s="44"/>
      <c r="N95" s="44"/>
      <c r="O95" s="87"/>
      <c r="P95" s="38"/>
      <c r="Q95" s="39"/>
      <c r="R95" s="40"/>
      <c r="S95" s="41"/>
      <c r="T95" s="42" t="str">
        <f t="shared" si="9"/>
        <v/>
      </c>
      <c r="U95" s="43" t="s">
        <v>1311</v>
      </c>
      <c r="V95" s="3"/>
      <c r="W95" s="30"/>
      <c r="X95" s="81" t="str">
        <f t="shared" si="7"/>
        <v>Học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22.5" customHeight="1">
      <c r="B96" s="31">
        <v>86</v>
      </c>
      <c r="C96" s="32" t="s">
        <v>935</v>
      </c>
      <c r="D96" s="33" t="s">
        <v>936</v>
      </c>
      <c r="E96" s="34" t="s">
        <v>114</v>
      </c>
      <c r="F96" s="35" t="s">
        <v>735</v>
      </c>
      <c r="G96" s="32" t="s">
        <v>164</v>
      </c>
      <c r="H96" s="36">
        <v>4</v>
      </c>
      <c r="I96" s="36">
        <v>7</v>
      </c>
      <c r="J96" s="36" t="s">
        <v>30</v>
      </c>
      <c r="K96" s="36">
        <v>3</v>
      </c>
      <c r="L96" s="44"/>
      <c r="M96" s="44"/>
      <c r="N96" s="44"/>
      <c r="O96" s="87"/>
      <c r="P96" s="38"/>
      <c r="Q96" s="39"/>
      <c r="R96" s="40"/>
      <c r="S96" s="41"/>
      <c r="T96" s="42" t="str">
        <f t="shared" si="9"/>
        <v/>
      </c>
      <c r="U96" s="43" t="s">
        <v>1311</v>
      </c>
      <c r="V96" s="3"/>
      <c r="W96" s="30"/>
      <c r="X96" s="81" t="str">
        <f t="shared" si="7"/>
        <v>Học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 ht="22.5" customHeight="1">
      <c r="B97" s="31">
        <v>87</v>
      </c>
      <c r="C97" s="32" t="s">
        <v>937</v>
      </c>
      <c r="D97" s="33" t="s">
        <v>781</v>
      </c>
      <c r="E97" s="34" t="s">
        <v>837</v>
      </c>
      <c r="F97" s="35" t="s">
        <v>650</v>
      </c>
      <c r="G97" s="32" t="s">
        <v>164</v>
      </c>
      <c r="H97" s="36">
        <v>7</v>
      </c>
      <c r="I97" s="36">
        <v>5</v>
      </c>
      <c r="J97" s="36" t="s">
        <v>30</v>
      </c>
      <c r="K97" s="36">
        <v>5</v>
      </c>
      <c r="L97" s="44"/>
      <c r="M97" s="44"/>
      <c r="N97" s="44"/>
      <c r="O97" s="87"/>
      <c r="P97" s="38"/>
      <c r="Q97" s="39"/>
      <c r="R97" s="40"/>
      <c r="S97" s="41"/>
      <c r="T97" s="42" t="str">
        <f t="shared" si="9"/>
        <v/>
      </c>
      <c r="U97" s="43" t="s">
        <v>1311</v>
      </c>
      <c r="V97" s="3"/>
      <c r="W97" s="30"/>
      <c r="X97" s="81" t="str">
        <f t="shared" si="7"/>
        <v>Học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t="22.5" customHeight="1">
      <c r="B98" s="31">
        <v>88</v>
      </c>
      <c r="C98" s="32" t="s">
        <v>181</v>
      </c>
      <c r="D98" s="33" t="s">
        <v>182</v>
      </c>
      <c r="E98" s="34" t="s">
        <v>95</v>
      </c>
      <c r="F98" s="35" t="s">
        <v>183</v>
      </c>
      <c r="G98" s="32" t="s">
        <v>164</v>
      </c>
      <c r="H98" s="36">
        <v>9</v>
      </c>
      <c r="I98" s="36">
        <v>4</v>
      </c>
      <c r="J98" s="36" t="s">
        <v>30</v>
      </c>
      <c r="K98" s="36">
        <v>7</v>
      </c>
      <c r="L98" s="44"/>
      <c r="M98" s="44"/>
      <c r="N98" s="44"/>
      <c r="O98" s="87"/>
      <c r="P98" s="38"/>
      <c r="Q98" s="39"/>
      <c r="R98" s="40"/>
      <c r="S98" s="41"/>
      <c r="T98" s="42" t="str">
        <f t="shared" si="9"/>
        <v/>
      </c>
      <c r="U98" s="43" t="s">
        <v>1311</v>
      </c>
      <c r="V98" s="3"/>
      <c r="W98" s="30"/>
      <c r="X98" s="81" t="str">
        <f t="shared" si="7"/>
        <v>Học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t="22.5" customHeight="1">
      <c r="B99" s="31">
        <v>89</v>
      </c>
      <c r="C99" s="32" t="s">
        <v>184</v>
      </c>
      <c r="D99" s="33" t="s">
        <v>185</v>
      </c>
      <c r="E99" s="34" t="s">
        <v>186</v>
      </c>
      <c r="F99" s="35" t="s">
        <v>187</v>
      </c>
      <c r="G99" s="32" t="s">
        <v>164</v>
      </c>
      <c r="H99" s="36">
        <v>8</v>
      </c>
      <c r="I99" s="36">
        <v>6</v>
      </c>
      <c r="J99" s="36" t="s">
        <v>30</v>
      </c>
      <c r="K99" s="36">
        <v>3</v>
      </c>
      <c r="L99" s="44"/>
      <c r="M99" s="44"/>
      <c r="N99" s="44"/>
      <c r="O99" s="87"/>
      <c r="P99" s="38"/>
      <c r="Q99" s="39"/>
      <c r="R99" s="40"/>
      <c r="S99" s="41"/>
      <c r="T99" s="42" t="str">
        <f t="shared" si="9"/>
        <v/>
      </c>
      <c r="U99" s="43" t="s">
        <v>1311</v>
      </c>
      <c r="V99" s="3"/>
      <c r="W99" s="30"/>
      <c r="X99" s="81" t="str">
        <f t="shared" si="7"/>
        <v>Học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t="22.5" customHeight="1">
      <c r="B100" s="31">
        <v>90</v>
      </c>
      <c r="C100" s="32" t="s">
        <v>938</v>
      </c>
      <c r="D100" s="33" t="s">
        <v>267</v>
      </c>
      <c r="E100" s="34" t="s">
        <v>84</v>
      </c>
      <c r="F100" s="35" t="s">
        <v>139</v>
      </c>
      <c r="G100" s="32" t="s">
        <v>192</v>
      </c>
      <c r="H100" s="36">
        <v>9</v>
      </c>
      <c r="I100" s="36">
        <v>3</v>
      </c>
      <c r="J100" s="36" t="s">
        <v>30</v>
      </c>
      <c r="K100" s="36">
        <v>5</v>
      </c>
      <c r="L100" s="44"/>
      <c r="M100" s="44"/>
      <c r="N100" s="44"/>
      <c r="O100" s="87"/>
      <c r="P100" s="38"/>
      <c r="Q100" s="39"/>
      <c r="R100" s="40"/>
      <c r="S100" s="41"/>
      <c r="T100" s="42" t="str">
        <f t="shared" si="9"/>
        <v/>
      </c>
      <c r="U100" s="43" t="s">
        <v>1311</v>
      </c>
      <c r="V100" s="3"/>
      <c r="W100" s="30"/>
      <c r="X100" s="81" t="str">
        <f t="shared" si="7"/>
        <v>Học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t="22.5" customHeight="1">
      <c r="B101" s="31">
        <v>91</v>
      </c>
      <c r="C101" s="32" t="s">
        <v>939</v>
      </c>
      <c r="D101" s="33" t="s">
        <v>940</v>
      </c>
      <c r="E101" s="34" t="s">
        <v>941</v>
      </c>
      <c r="F101" s="35" t="s">
        <v>942</v>
      </c>
      <c r="G101" s="32" t="s">
        <v>192</v>
      </c>
      <c r="H101" s="36">
        <v>10</v>
      </c>
      <c r="I101" s="36">
        <v>4</v>
      </c>
      <c r="J101" s="36" t="s">
        <v>30</v>
      </c>
      <c r="K101" s="36">
        <v>5</v>
      </c>
      <c r="L101" s="44"/>
      <c r="M101" s="44"/>
      <c r="N101" s="44"/>
      <c r="O101" s="87"/>
      <c r="P101" s="38"/>
      <c r="Q101" s="39"/>
      <c r="R101" s="40"/>
      <c r="S101" s="41"/>
      <c r="T101" s="42" t="str">
        <f t="shared" si="9"/>
        <v/>
      </c>
      <c r="U101" s="43" t="s">
        <v>1311</v>
      </c>
      <c r="V101" s="3"/>
      <c r="W101" s="30"/>
      <c r="X101" s="81" t="str">
        <f t="shared" si="7"/>
        <v>Học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t="22.5" customHeight="1">
      <c r="B102" s="31">
        <v>92</v>
      </c>
      <c r="C102" s="32" t="s">
        <v>943</v>
      </c>
      <c r="D102" s="33" t="s">
        <v>944</v>
      </c>
      <c r="E102" s="34" t="s">
        <v>84</v>
      </c>
      <c r="F102" s="35" t="s">
        <v>423</v>
      </c>
      <c r="G102" s="32" t="s">
        <v>197</v>
      </c>
      <c r="H102" s="36">
        <v>9</v>
      </c>
      <c r="I102" s="36">
        <v>6</v>
      </c>
      <c r="J102" s="36" t="s">
        <v>30</v>
      </c>
      <c r="K102" s="36">
        <v>6</v>
      </c>
      <c r="L102" s="44"/>
      <c r="M102" s="44"/>
      <c r="N102" s="44"/>
      <c r="O102" s="87"/>
      <c r="P102" s="38"/>
      <c r="Q102" s="39"/>
      <c r="R102" s="40"/>
      <c r="S102" s="41"/>
      <c r="T102" s="42" t="str">
        <f t="shared" si="9"/>
        <v/>
      </c>
      <c r="U102" s="43" t="s">
        <v>1311</v>
      </c>
      <c r="V102" s="3"/>
      <c r="W102" s="30"/>
      <c r="X102" s="81" t="str">
        <f t="shared" si="7"/>
        <v>Học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t="22.5" customHeight="1">
      <c r="B103" s="31">
        <v>93</v>
      </c>
      <c r="C103" s="32" t="s">
        <v>945</v>
      </c>
      <c r="D103" s="33" t="s">
        <v>946</v>
      </c>
      <c r="E103" s="34" t="s">
        <v>884</v>
      </c>
      <c r="F103" s="35" t="s">
        <v>947</v>
      </c>
      <c r="G103" s="32" t="s">
        <v>197</v>
      </c>
      <c r="H103" s="36">
        <v>10</v>
      </c>
      <c r="I103" s="36">
        <v>5</v>
      </c>
      <c r="J103" s="36" t="s">
        <v>30</v>
      </c>
      <c r="K103" s="36">
        <v>5</v>
      </c>
      <c r="L103" s="44"/>
      <c r="M103" s="44"/>
      <c r="N103" s="44"/>
      <c r="O103" s="87"/>
      <c r="P103" s="38"/>
      <c r="Q103" s="39"/>
      <c r="R103" s="40"/>
      <c r="S103" s="41"/>
      <c r="T103" s="42" t="str">
        <f t="shared" si="9"/>
        <v/>
      </c>
      <c r="U103" s="43" t="s">
        <v>1311</v>
      </c>
      <c r="V103" s="3"/>
      <c r="W103" s="30"/>
      <c r="X103" s="81" t="str">
        <f t="shared" si="7"/>
        <v>Học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t="22.5" customHeight="1">
      <c r="B104" s="31">
        <v>94</v>
      </c>
      <c r="C104" s="32" t="s">
        <v>948</v>
      </c>
      <c r="D104" s="33" t="s">
        <v>154</v>
      </c>
      <c r="E104" s="34" t="s">
        <v>234</v>
      </c>
      <c r="F104" s="35" t="s">
        <v>279</v>
      </c>
      <c r="G104" s="32" t="s">
        <v>197</v>
      </c>
      <c r="H104" s="36">
        <v>10</v>
      </c>
      <c r="I104" s="36">
        <v>5</v>
      </c>
      <c r="J104" s="36" t="s">
        <v>30</v>
      </c>
      <c r="K104" s="36">
        <v>6</v>
      </c>
      <c r="L104" s="44"/>
      <c r="M104" s="44"/>
      <c r="N104" s="44"/>
      <c r="O104" s="87"/>
      <c r="P104" s="38"/>
      <c r="Q104" s="39"/>
      <c r="R104" s="40"/>
      <c r="S104" s="41"/>
      <c r="T104" s="42" t="str">
        <f t="shared" si="9"/>
        <v/>
      </c>
      <c r="U104" s="43" t="s">
        <v>1311</v>
      </c>
      <c r="V104" s="3"/>
      <c r="W104" s="30"/>
      <c r="X104" s="81" t="str">
        <f t="shared" si="7"/>
        <v>Học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t="22.5" customHeight="1">
      <c r="B105" s="31">
        <v>95</v>
      </c>
      <c r="C105" s="32" t="s">
        <v>949</v>
      </c>
      <c r="D105" s="33" t="s">
        <v>540</v>
      </c>
      <c r="E105" s="34" t="s">
        <v>582</v>
      </c>
      <c r="F105" s="35" t="s">
        <v>950</v>
      </c>
      <c r="G105" s="32" t="s">
        <v>197</v>
      </c>
      <c r="H105" s="36">
        <v>10</v>
      </c>
      <c r="I105" s="36">
        <v>4</v>
      </c>
      <c r="J105" s="36" t="s">
        <v>30</v>
      </c>
      <c r="K105" s="36">
        <v>4</v>
      </c>
      <c r="L105" s="44"/>
      <c r="M105" s="44"/>
      <c r="N105" s="44"/>
      <c r="O105" s="87"/>
      <c r="P105" s="38"/>
      <c r="Q105" s="39"/>
      <c r="R105" s="40"/>
      <c r="S105" s="41"/>
      <c r="T105" s="42" t="str">
        <f t="shared" si="9"/>
        <v/>
      </c>
      <c r="U105" s="43" t="s">
        <v>1311</v>
      </c>
      <c r="V105" s="3"/>
      <c r="W105" s="30"/>
      <c r="X105" s="81" t="str">
        <f t="shared" si="7"/>
        <v>Học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t="22.5" customHeight="1">
      <c r="B106" s="31">
        <v>96</v>
      </c>
      <c r="C106" s="32" t="s">
        <v>951</v>
      </c>
      <c r="D106" s="33" t="s">
        <v>406</v>
      </c>
      <c r="E106" s="34" t="s">
        <v>255</v>
      </c>
      <c r="F106" s="35"/>
      <c r="G106" s="32" t="s">
        <v>952</v>
      </c>
      <c r="H106" s="36">
        <v>10</v>
      </c>
      <c r="I106" s="36">
        <v>6</v>
      </c>
      <c r="J106" s="36" t="s">
        <v>30</v>
      </c>
      <c r="K106" s="36">
        <v>8</v>
      </c>
      <c r="L106" s="44"/>
      <c r="M106" s="44"/>
      <c r="N106" s="44"/>
      <c r="O106" s="87"/>
      <c r="P106" s="38"/>
      <c r="Q106" s="39"/>
      <c r="R106" s="40"/>
      <c r="S106" s="41"/>
      <c r="T106" s="42" t="str">
        <f t="shared" si="9"/>
        <v/>
      </c>
      <c r="U106" s="43" t="s">
        <v>1311</v>
      </c>
      <c r="V106" s="3"/>
      <c r="W106" s="30"/>
      <c r="X106" s="81" t="str">
        <f t="shared" si="7"/>
        <v>Học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t="22.5" customHeight="1">
      <c r="B107" s="31">
        <v>97</v>
      </c>
      <c r="C107" s="32" t="s">
        <v>953</v>
      </c>
      <c r="D107" s="33" t="s">
        <v>124</v>
      </c>
      <c r="E107" s="34" t="s">
        <v>296</v>
      </c>
      <c r="F107" s="35"/>
      <c r="G107" s="32" t="s">
        <v>954</v>
      </c>
      <c r="H107" s="36">
        <v>8</v>
      </c>
      <c r="I107" s="36">
        <v>5</v>
      </c>
      <c r="J107" s="36" t="s">
        <v>30</v>
      </c>
      <c r="K107" s="36">
        <v>5</v>
      </c>
      <c r="L107" s="44"/>
      <c r="M107" s="44"/>
      <c r="N107" s="44"/>
      <c r="O107" s="87"/>
      <c r="P107" s="38"/>
      <c r="Q107" s="39">
        <f t="shared" si="8"/>
        <v>1.8</v>
      </c>
      <c r="R107" s="40" t="str">
        <f t="shared" si="5"/>
        <v>F</v>
      </c>
      <c r="S107" s="41" t="str">
        <f t="shared" si="6"/>
        <v>Kém</v>
      </c>
      <c r="T107" s="42" t="str">
        <f t="shared" si="9"/>
        <v/>
      </c>
      <c r="U107" s="43" t="s">
        <v>1311</v>
      </c>
      <c r="V107" s="3"/>
      <c r="W107" s="30"/>
      <c r="X107" s="81" t="str">
        <f t="shared" si="7"/>
        <v>Học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t="18" hidden="1" customHeight="1">
      <c r="B108" s="31">
        <v>98</v>
      </c>
      <c r="C108" s="32" t="s">
        <v>405</v>
      </c>
      <c r="D108" s="33" t="s">
        <v>406</v>
      </c>
      <c r="E108" s="34" t="s">
        <v>84</v>
      </c>
      <c r="F108" s="35" t="s">
        <v>407</v>
      </c>
      <c r="G108" s="32" t="s">
        <v>408</v>
      </c>
      <c r="H108" s="36">
        <v>6</v>
      </c>
      <c r="I108" s="36">
        <v>4</v>
      </c>
      <c r="J108" s="36" t="s">
        <v>30</v>
      </c>
      <c r="K108" s="36">
        <v>6</v>
      </c>
      <c r="L108" s="44"/>
      <c r="M108" s="44"/>
      <c r="N108" s="44"/>
      <c r="O108" s="87"/>
      <c r="P108" s="38"/>
      <c r="Q108" s="39">
        <f t="shared" si="8"/>
        <v>1.6</v>
      </c>
      <c r="R108" s="40" t="str">
        <f t="shared" si="5"/>
        <v>F</v>
      </c>
      <c r="S108" s="41" t="str">
        <f t="shared" si="6"/>
        <v>Kém</v>
      </c>
      <c r="T108" s="42" t="str">
        <f t="shared" si="9"/>
        <v/>
      </c>
      <c r="U108" s="43" t="s">
        <v>1312</v>
      </c>
      <c r="V108" s="3"/>
      <c r="W108" s="30"/>
      <c r="X108" s="81" t="str">
        <f t="shared" si="7"/>
        <v>Học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t="18" hidden="1" customHeight="1">
      <c r="B109" s="31">
        <v>99</v>
      </c>
      <c r="C109" s="32" t="s">
        <v>955</v>
      </c>
      <c r="D109" s="33" t="s">
        <v>182</v>
      </c>
      <c r="E109" s="34" t="s">
        <v>255</v>
      </c>
      <c r="F109" s="35" t="s">
        <v>956</v>
      </c>
      <c r="G109" s="32" t="s">
        <v>408</v>
      </c>
      <c r="H109" s="36">
        <v>7</v>
      </c>
      <c r="I109" s="36">
        <v>6</v>
      </c>
      <c r="J109" s="36" t="s">
        <v>30</v>
      </c>
      <c r="K109" s="36">
        <v>1</v>
      </c>
      <c r="L109" s="44"/>
      <c r="M109" s="44"/>
      <c r="N109" s="44"/>
      <c r="O109" s="87"/>
      <c r="P109" s="38"/>
      <c r="Q109" s="39">
        <f t="shared" si="8"/>
        <v>1.4</v>
      </c>
      <c r="R109" s="40" t="str">
        <f t="shared" si="5"/>
        <v>F</v>
      </c>
      <c r="S109" s="41" t="str">
        <f t="shared" si="6"/>
        <v>Kém</v>
      </c>
      <c r="T109" s="42" t="str">
        <f t="shared" si="9"/>
        <v/>
      </c>
      <c r="U109" s="43" t="s">
        <v>1312</v>
      </c>
      <c r="V109" s="3"/>
      <c r="W109" s="30"/>
      <c r="X109" s="81" t="str">
        <f t="shared" si="7"/>
        <v>Học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 ht="18" hidden="1" customHeight="1">
      <c r="B110" s="31">
        <v>100</v>
      </c>
      <c r="C110" s="32" t="s">
        <v>421</v>
      </c>
      <c r="D110" s="33" t="s">
        <v>422</v>
      </c>
      <c r="E110" s="34" t="s">
        <v>234</v>
      </c>
      <c r="F110" s="35" t="s">
        <v>423</v>
      </c>
      <c r="G110" s="32" t="s">
        <v>408</v>
      </c>
      <c r="H110" s="36">
        <v>8</v>
      </c>
      <c r="I110" s="36">
        <v>6</v>
      </c>
      <c r="J110" s="36" t="s">
        <v>30</v>
      </c>
      <c r="K110" s="36">
        <v>6</v>
      </c>
      <c r="L110" s="44"/>
      <c r="M110" s="44"/>
      <c r="N110" s="44"/>
      <c r="O110" s="87"/>
      <c r="P110" s="38"/>
      <c r="Q110" s="39">
        <f t="shared" si="8"/>
        <v>2</v>
      </c>
      <c r="R110" s="40" t="str">
        <f t="shared" si="5"/>
        <v>F</v>
      </c>
      <c r="S110" s="41" t="str">
        <f t="shared" si="6"/>
        <v>Kém</v>
      </c>
      <c r="T110" s="42" t="str">
        <f t="shared" si="9"/>
        <v/>
      </c>
      <c r="U110" s="43" t="s">
        <v>1312</v>
      </c>
      <c r="V110" s="3"/>
      <c r="W110" s="30"/>
      <c r="X110" s="81" t="str">
        <f t="shared" si="7"/>
        <v>Học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 ht="18" hidden="1" customHeight="1">
      <c r="B111" s="31">
        <v>101</v>
      </c>
      <c r="C111" s="32" t="s">
        <v>424</v>
      </c>
      <c r="D111" s="33" t="s">
        <v>425</v>
      </c>
      <c r="E111" s="34" t="s">
        <v>167</v>
      </c>
      <c r="F111" s="35" t="s">
        <v>426</v>
      </c>
      <c r="G111" s="32" t="s">
        <v>408</v>
      </c>
      <c r="H111" s="36">
        <v>5</v>
      </c>
      <c r="I111" s="36">
        <v>4</v>
      </c>
      <c r="J111" s="36" t="s">
        <v>30</v>
      </c>
      <c r="K111" s="36">
        <v>6</v>
      </c>
      <c r="L111" s="44"/>
      <c r="M111" s="44"/>
      <c r="N111" s="44"/>
      <c r="O111" s="87"/>
      <c r="P111" s="38"/>
      <c r="Q111" s="39"/>
      <c r="R111" s="40"/>
      <c r="S111" s="41"/>
      <c r="T111" s="42" t="str">
        <f t="shared" si="9"/>
        <v/>
      </c>
      <c r="U111" s="43" t="s">
        <v>1312</v>
      </c>
      <c r="V111" s="3"/>
      <c r="W111" s="30"/>
      <c r="X111" s="81" t="str">
        <f t="shared" si="7"/>
        <v>Học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 ht="18" hidden="1" customHeight="1">
      <c r="B112" s="31">
        <v>102</v>
      </c>
      <c r="C112" s="32" t="s">
        <v>957</v>
      </c>
      <c r="D112" s="33" t="s">
        <v>422</v>
      </c>
      <c r="E112" s="34" t="s">
        <v>958</v>
      </c>
      <c r="F112" s="35" t="s">
        <v>959</v>
      </c>
      <c r="G112" s="32" t="s">
        <v>408</v>
      </c>
      <c r="H112" s="36">
        <v>10</v>
      </c>
      <c r="I112" s="36">
        <v>4</v>
      </c>
      <c r="J112" s="36" t="s">
        <v>30</v>
      </c>
      <c r="K112" s="36">
        <v>7</v>
      </c>
      <c r="L112" s="44"/>
      <c r="M112" s="44"/>
      <c r="N112" s="44"/>
      <c r="O112" s="87"/>
      <c r="P112" s="38"/>
      <c r="Q112" s="39"/>
      <c r="R112" s="40"/>
      <c r="S112" s="41"/>
      <c r="T112" s="42" t="str">
        <f t="shared" si="9"/>
        <v/>
      </c>
      <c r="U112" s="43" t="s">
        <v>1312</v>
      </c>
      <c r="V112" s="3"/>
      <c r="W112" s="30"/>
      <c r="X112" s="81" t="str">
        <f t="shared" si="7"/>
        <v>Học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2:39" ht="18" hidden="1" customHeight="1">
      <c r="B113" s="31">
        <v>103</v>
      </c>
      <c r="C113" s="32" t="s">
        <v>960</v>
      </c>
      <c r="D113" s="33" t="s">
        <v>961</v>
      </c>
      <c r="E113" s="34" t="s">
        <v>962</v>
      </c>
      <c r="F113" s="35" t="s">
        <v>291</v>
      </c>
      <c r="G113" s="32" t="s">
        <v>408</v>
      </c>
      <c r="H113" s="36">
        <v>6</v>
      </c>
      <c r="I113" s="36">
        <v>2</v>
      </c>
      <c r="J113" s="36" t="s">
        <v>30</v>
      </c>
      <c r="K113" s="36">
        <v>7</v>
      </c>
      <c r="L113" s="44"/>
      <c r="M113" s="44"/>
      <c r="N113" s="44"/>
      <c r="O113" s="87"/>
      <c r="P113" s="38"/>
      <c r="Q113" s="39"/>
      <c r="R113" s="40"/>
      <c r="S113" s="41"/>
      <c r="T113" s="42" t="str">
        <f t="shared" si="9"/>
        <v/>
      </c>
      <c r="U113" s="43" t="s">
        <v>1312</v>
      </c>
      <c r="V113" s="3"/>
      <c r="W113" s="30"/>
      <c r="X113" s="81" t="str">
        <f t="shared" si="7"/>
        <v>Học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2:39" ht="18" hidden="1" customHeight="1">
      <c r="B114" s="31">
        <v>104</v>
      </c>
      <c r="C114" s="32" t="s">
        <v>963</v>
      </c>
      <c r="D114" s="33" t="s">
        <v>558</v>
      </c>
      <c r="E114" s="34" t="s">
        <v>118</v>
      </c>
      <c r="F114" s="35" t="s">
        <v>321</v>
      </c>
      <c r="G114" s="32" t="s">
        <v>408</v>
      </c>
      <c r="H114" s="36">
        <v>3</v>
      </c>
      <c r="I114" s="36">
        <v>1</v>
      </c>
      <c r="J114" s="36" t="s">
        <v>30</v>
      </c>
      <c r="K114" s="36">
        <v>1</v>
      </c>
      <c r="L114" s="44"/>
      <c r="M114" s="44"/>
      <c r="N114" s="44"/>
      <c r="O114" s="87"/>
      <c r="P114" s="38"/>
      <c r="Q114" s="39"/>
      <c r="R114" s="40"/>
      <c r="S114" s="41"/>
      <c r="T114" s="42" t="str">
        <f t="shared" si="9"/>
        <v/>
      </c>
      <c r="U114" s="43" t="s">
        <v>1312</v>
      </c>
      <c r="V114" s="3"/>
      <c r="W114" s="30"/>
      <c r="X114" s="81" t="str">
        <f t="shared" si="7"/>
        <v>Học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2:39" ht="18" hidden="1" customHeight="1">
      <c r="B115" s="31">
        <v>105</v>
      </c>
      <c r="C115" s="32" t="s">
        <v>964</v>
      </c>
      <c r="D115" s="33" t="s">
        <v>965</v>
      </c>
      <c r="E115" s="34" t="s">
        <v>415</v>
      </c>
      <c r="F115" s="35" t="s">
        <v>966</v>
      </c>
      <c r="G115" s="32" t="s">
        <v>436</v>
      </c>
      <c r="H115" s="36">
        <v>9</v>
      </c>
      <c r="I115" s="36">
        <v>3</v>
      </c>
      <c r="J115" s="36" t="s">
        <v>30</v>
      </c>
      <c r="K115" s="36">
        <v>6</v>
      </c>
      <c r="L115" s="44"/>
      <c r="M115" s="44"/>
      <c r="N115" s="44"/>
      <c r="O115" s="87"/>
      <c r="P115" s="38"/>
      <c r="Q115" s="39"/>
      <c r="R115" s="40"/>
      <c r="S115" s="41"/>
      <c r="T115" s="42" t="str">
        <f t="shared" si="9"/>
        <v/>
      </c>
      <c r="U115" s="43" t="s">
        <v>1312</v>
      </c>
      <c r="V115" s="3"/>
      <c r="W115" s="30"/>
      <c r="X115" s="81" t="str">
        <f t="shared" si="7"/>
        <v>Học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2:39" ht="18" hidden="1" customHeight="1">
      <c r="B116" s="31">
        <v>106</v>
      </c>
      <c r="C116" s="32" t="s">
        <v>433</v>
      </c>
      <c r="D116" s="33" t="s">
        <v>434</v>
      </c>
      <c r="E116" s="34" t="s">
        <v>255</v>
      </c>
      <c r="F116" s="35" t="s">
        <v>435</v>
      </c>
      <c r="G116" s="32" t="s">
        <v>436</v>
      </c>
      <c r="H116" s="36">
        <v>10</v>
      </c>
      <c r="I116" s="36">
        <v>5</v>
      </c>
      <c r="J116" s="36" t="s">
        <v>30</v>
      </c>
      <c r="K116" s="36">
        <v>6</v>
      </c>
      <c r="L116" s="44"/>
      <c r="M116" s="44"/>
      <c r="N116" s="44"/>
      <c r="O116" s="87"/>
      <c r="P116" s="38"/>
      <c r="Q116" s="39"/>
      <c r="R116" s="40"/>
      <c r="S116" s="41"/>
      <c r="T116" s="42" t="str">
        <f t="shared" si="9"/>
        <v/>
      </c>
      <c r="U116" s="43" t="s">
        <v>1312</v>
      </c>
      <c r="V116" s="3"/>
      <c r="W116" s="30"/>
      <c r="X116" s="81" t="str">
        <f t="shared" si="7"/>
        <v>Học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2:39" ht="18" hidden="1" customHeight="1">
      <c r="B117" s="31">
        <v>107</v>
      </c>
      <c r="C117" s="32" t="s">
        <v>967</v>
      </c>
      <c r="D117" s="33" t="s">
        <v>94</v>
      </c>
      <c r="E117" s="34" t="s">
        <v>125</v>
      </c>
      <c r="F117" s="35" t="s">
        <v>601</v>
      </c>
      <c r="G117" s="32" t="s">
        <v>436</v>
      </c>
      <c r="H117" s="36">
        <v>8</v>
      </c>
      <c r="I117" s="36">
        <v>2</v>
      </c>
      <c r="J117" s="36" t="s">
        <v>30</v>
      </c>
      <c r="K117" s="36">
        <v>6</v>
      </c>
      <c r="L117" s="44"/>
      <c r="M117" s="44"/>
      <c r="N117" s="44"/>
      <c r="O117" s="87"/>
      <c r="P117" s="38"/>
      <c r="Q117" s="39"/>
      <c r="R117" s="40"/>
      <c r="S117" s="41"/>
      <c r="T117" s="42" t="str">
        <f t="shared" si="9"/>
        <v/>
      </c>
      <c r="U117" s="43" t="s">
        <v>1312</v>
      </c>
      <c r="V117" s="3"/>
      <c r="W117" s="30"/>
      <c r="X117" s="81" t="str">
        <f t="shared" si="7"/>
        <v>Học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2:39" ht="18" hidden="1" customHeight="1">
      <c r="B118" s="31">
        <v>108</v>
      </c>
      <c r="C118" s="32" t="s">
        <v>443</v>
      </c>
      <c r="D118" s="33" t="s">
        <v>444</v>
      </c>
      <c r="E118" s="34" t="s">
        <v>151</v>
      </c>
      <c r="F118" s="35" t="s">
        <v>445</v>
      </c>
      <c r="G118" s="32" t="s">
        <v>436</v>
      </c>
      <c r="H118" s="36">
        <v>2</v>
      </c>
      <c r="I118" s="36">
        <v>1</v>
      </c>
      <c r="J118" s="36" t="s">
        <v>30</v>
      </c>
      <c r="K118" s="36">
        <v>1</v>
      </c>
      <c r="L118" s="44"/>
      <c r="M118" s="44"/>
      <c r="N118" s="44"/>
      <c r="O118" s="87"/>
      <c r="P118" s="38"/>
      <c r="Q118" s="39"/>
      <c r="R118" s="40"/>
      <c r="S118" s="41"/>
      <c r="T118" s="42" t="str">
        <f t="shared" si="9"/>
        <v/>
      </c>
      <c r="U118" s="43" t="s">
        <v>1312</v>
      </c>
      <c r="V118" s="3"/>
      <c r="W118" s="30"/>
      <c r="X118" s="81" t="str">
        <f t="shared" si="7"/>
        <v>Học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2:39" ht="18" hidden="1" customHeight="1">
      <c r="B119" s="31">
        <v>109</v>
      </c>
      <c r="C119" s="32" t="s">
        <v>446</v>
      </c>
      <c r="D119" s="33" t="s">
        <v>194</v>
      </c>
      <c r="E119" s="34" t="s">
        <v>447</v>
      </c>
      <c r="F119" s="35" t="s">
        <v>448</v>
      </c>
      <c r="G119" s="32" t="s">
        <v>436</v>
      </c>
      <c r="H119" s="36">
        <v>4</v>
      </c>
      <c r="I119" s="36">
        <v>4</v>
      </c>
      <c r="J119" s="36" t="s">
        <v>30</v>
      </c>
      <c r="K119" s="36">
        <v>6</v>
      </c>
      <c r="L119" s="44"/>
      <c r="M119" s="44"/>
      <c r="N119" s="44"/>
      <c r="O119" s="87"/>
      <c r="P119" s="38"/>
      <c r="Q119" s="39"/>
      <c r="R119" s="40"/>
      <c r="S119" s="41"/>
      <c r="T119" s="42" t="str">
        <f t="shared" si="9"/>
        <v/>
      </c>
      <c r="U119" s="43" t="s">
        <v>1312</v>
      </c>
      <c r="V119" s="3"/>
      <c r="W119" s="30"/>
      <c r="X119" s="81" t="str">
        <f t="shared" si="7"/>
        <v>Học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2:39" ht="18" hidden="1" customHeight="1">
      <c r="B120" s="31">
        <v>110</v>
      </c>
      <c r="C120" s="32" t="s">
        <v>452</v>
      </c>
      <c r="D120" s="33" t="s">
        <v>453</v>
      </c>
      <c r="E120" s="34" t="s">
        <v>454</v>
      </c>
      <c r="F120" s="35" t="s">
        <v>455</v>
      </c>
      <c r="G120" s="32" t="s">
        <v>436</v>
      </c>
      <c r="H120" s="36">
        <v>9</v>
      </c>
      <c r="I120" s="36">
        <v>3</v>
      </c>
      <c r="J120" s="36" t="s">
        <v>30</v>
      </c>
      <c r="K120" s="36">
        <v>3</v>
      </c>
      <c r="L120" s="44"/>
      <c r="M120" s="44"/>
      <c r="N120" s="44"/>
      <c r="O120" s="87"/>
      <c r="P120" s="38"/>
      <c r="Q120" s="39"/>
      <c r="R120" s="40"/>
      <c r="S120" s="41"/>
      <c r="T120" s="42" t="str">
        <f t="shared" si="9"/>
        <v/>
      </c>
      <c r="U120" s="43" t="s">
        <v>1312</v>
      </c>
      <c r="V120" s="3"/>
      <c r="W120" s="30"/>
      <c r="X120" s="81" t="str">
        <f t="shared" si="7"/>
        <v>Học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2:39" ht="18" hidden="1" customHeight="1">
      <c r="B121" s="31">
        <v>111</v>
      </c>
      <c r="C121" s="32" t="s">
        <v>456</v>
      </c>
      <c r="D121" s="33" t="s">
        <v>457</v>
      </c>
      <c r="E121" s="34" t="s">
        <v>458</v>
      </c>
      <c r="F121" s="35" t="s">
        <v>459</v>
      </c>
      <c r="G121" s="32" t="s">
        <v>436</v>
      </c>
      <c r="H121" s="36">
        <v>6</v>
      </c>
      <c r="I121" s="36">
        <v>2</v>
      </c>
      <c r="J121" s="36" t="s">
        <v>30</v>
      </c>
      <c r="K121" s="36">
        <v>7</v>
      </c>
      <c r="L121" s="44"/>
      <c r="M121" s="44"/>
      <c r="N121" s="44"/>
      <c r="O121" s="87"/>
      <c r="P121" s="38"/>
      <c r="Q121" s="39"/>
      <c r="R121" s="40"/>
      <c r="S121" s="41"/>
      <c r="T121" s="42" t="str">
        <f t="shared" si="9"/>
        <v/>
      </c>
      <c r="U121" s="43" t="s">
        <v>1312</v>
      </c>
      <c r="V121" s="3"/>
      <c r="W121" s="30"/>
      <c r="X121" s="81" t="str">
        <f t="shared" si="7"/>
        <v>Học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2:39" ht="18" hidden="1" customHeight="1">
      <c r="B122" s="31">
        <v>112</v>
      </c>
      <c r="C122" s="32" t="s">
        <v>968</v>
      </c>
      <c r="D122" s="33" t="s">
        <v>969</v>
      </c>
      <c r="E122" s="34" t="s">
        <v>282</v>
      </c>
      <c r="F122" s="35" t="s">
        <v>970</v>
      </c>
      <c r="G122" s="32" t="s">
        <v>436</v>
      </c>
      <c r="H122" s="36">
        <v>7</v>
      </c>
      <c r="I122" s="36">
        <v>3</v>
      </c>
      <c r="J122" s="36" t="s">
        <v>30</v>
      </c>
      <c r="K122" s="36">
        <v>5</v>
      </c>
      <c r="L122" s="44"/>
      <c r="M122" s="44"/>
      <c r="N122" s="44"/>
      <c r="O122" s="87"/>
      <c r="P122" s="38"/>
      <c r="Q122" s="39"/>
      <c r="R122" s="40"/>
      <c r="S122" s="41"/>
      <c r="T122" s="42" t="str">
        <f t="shared" si="9"/>
        <v/>
      </c>
      <c r="U122" s="43" t="s">
        <v>1312</v>
      </c>
      <c r="V122" s="3"/>
      <c r="W122" s="30"/>
      <c r="X122" s="81" t="str">
        <f t="shared" si="7"/>
        <v>Học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2:39" ht="18" hidden="1" customHeight="1">
      <c r="B123" s="31">
        <v>113</v>
      </c>
      <c r="C123" s="32" t="s">
        <v>971</v>
      </c>
      <c r="D123" s="33" t="s">
        <v>972</v>
      </c>
      <c r="E123" s="34" t="s">
        <v>973</v>
      </c>
      <c r="F123" s="35" t="s">
        <v>974</v>
      </c>
      <c r="G123" s="32" t="s">
        <v>436</v>
      </c>
      <c r="H123" s="36">
        <v>5</v>
      </c>
      <c r="I123" s="36">
        <v>5</v>
      </c>
      <c r="J123" s="36" t="s">
        <v>30</v>
      </c>
      <c r="K123" s="36">
        <v>6</v>
      </c>
      <c r="L123" s="44"/>
      <c r="M123" s="44"/>
      <c r="N123" s="44"/>
      <c r="O123" s="87"/>
      <c r="P123" s="38"/>
      <c r="Q123" s="39"/>
      <c r="R123" s="40"/>
      <c r="S123" s="41"/>
      <c r="T123" s="42" t="str">
        <f t="shared" si="9"/>
        <v/>
      </c>
      <c r="U123" s="43" t="s">
        <v>1312</v>
      </c>
      <c r="V123" s="3"/>
      <c r="W123" s="30"/>
      <c r="X123" s="81" t="str">
        <f t="shared" si="7"/>
        <v>Học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2:39" ht="18" hidden="1" customHeight="1">
      <c r="B124" s="31">
        <v>114</v>
      </c>
      <c r="C124" s="32" t="s">
        <v>460</v>
      </c>
      <c r="D124" s="33" t="s">
        <v>461</v>
      </c>
      <c r="E124" s="34" t="s">
        <v>335</v>
      </c>
      <c r="F124" s="35" t="s">
        <v>180</v>
      </c>
      <c r="G124" s="32" t="s">
        <v>436</v>
      </c>
      <c r="H124" s="36">
        <v>7</v>
      </c>
      <c r="I124" s="36">
        <v>3</v>
      </c>
      <c r="J124" s="36" t="s">
        <v>30</v>
      </c>
      <c r="K124" s="36">
        <v>5</v>
      </c>
      <c r="L124" s="44"/>
      <c r="M124" s="44"/>
      <c r="N124" s="44"/>
      <c r="O124" s="87"/>
      <c r="P124" s="38"/>
      <c r="Q124" s="39"/>
      <c r="R124" s="40"/>
      <c r="S124" s="41"/>
      <c r="T124" s="42" t="str">
        <f t="shared" si="9"/>
        <v/>
      </c>
      <c r="U124" s="43" t="s">
        <v>1312</v>
      </c>
      <c r="V124" s="3"/>
      <c r="W124" s="30"/>
      <c r="X124" s="81" t="str">
        <f t="shared" si="7"/>
        <v>Học lại</v>
      </c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pans="2:39" ht="18" hidden="1" customHeight="1">
      <c r="B125" s="31">
        <v>115</v>
      </c>
      <c r="C125" s="32" t="s">
        <v>975</v>
      </c>
      <c r="D125" s="33" t="s">
        <v>976</v>
      </c>
      <c r="E125" s="34" t="s">
        <v>251</v>
      </c>
      <c r="F125" s="35" t="s">
        <v>977</v>
      </c>
      <c r="G125" s="32" t="s">
        <v>465</v>
      </c>
      <c r="H125" s="36">
        <v>9</v>
      </c>
      <c r="I125" s="36">
        <v>7</v>
      </c>
      <c r="J125" s="36" t="s">
        <v>30</v>
      </c>
      <c r="K125" s="36">
        <v>7</v>
      </c>
      <c r="L125" s="44"/>
      <c r="M125" s="44"/>
      <c r="N125" s="44"/>
      <c r="O125" s="87"/>
      <c r="P125" s="38"/>
      <c r="Q125" s="39"/>
      <c r="R125" s="40"/>
      <c r="S125" s="41"/>
      <c r="T125" s="42" t="str">
        <f t="shared" si="9"/>
        <v/>
      </c>
      <c r="U125" s="43" t="s">
        <v>1312</v>
      </c>
      <c r="V125" s="3"/>
      <c r="W125" s="30"/>
      <c r="X125" s="81" t="str">
        <f t="shared" si="7"/>
        <v>Học lại</v>
      </c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pans="2:39" ht="18" hidden="1" customHeight="1">
      <c r="B126" s="31">
        <v>116</v>
      </c>
      <c r="C126" s="32" t="s">
        <v>978</v>
      </c>
      <c r="D126" s="33" t="s">
        <v>979</v>
      </c>
      <c r="E126" s="34" t="s">
        <v>234</v>
      </c>
      <c r="F126" s="35" t="s">
        <v>980</v>
      </c>
      <c r="G126" s="32" t="s">
        <v>465</v>
      </c>
      <c r="H126" s="36">
        <v>9</v>
      </c>
      <c r="I126" s="36">
        <v>7</v>
      </c>
      <c r="J126" s="36" t="s">
        <v>30</v>
      </c>
      <c r="K126" s="36">
        <v>6.5</v>
      </c>
      <c r="L126" s="44"/>
      <c r="M126" s="44"/>
      <c r="N126" s="44"/>
      <c r="O126" s="87"/>
      <c r="P126" s="38"/>
      <c r="Q126" s="39"/>
      <c r="R126" s="40"/>
      <c r="S126" s="41"/>
      <c r="T126" s="42" t="str">
        <f t="shared" si="9"/>
        <v/>
      </c>
      <c r="U126" s="43" t="s">
        <v>1312</v>
      </c>
      <c r="V126" s="3"/>
      <c r="W126" s="30"/>
      <c r="X126" s="81" t="str">
        <f t="shared" si="7"/>
        <v>Học lại</v>
      </c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</row>
    <row r="127" spans="2:39" ht="18" hidden="1" customHeight="1">
      <c r="B127" s="31">
        <v>117</v>
      </c>
      <c r="C127" s="32" t="s">
        <v>981</v>
      </c>
      <c r="D127" s="33" t="s">
        <v>166</v>
      </c>
      <c r="E127" s="34" t="s">
        <v>147</v>
      </c>
      <c r="F127" s="35" t="s">
        <v>559</v>
      </c>
      <c r="G127" s="32" t="s">
        <v>465</v>
      </c>
      <c r="H127" s="36">
        <v>9</v>
      </c>
      <c r="I127" s="36">
        <v>7.5</v>
      </c>
      <c r="J127" s="36" t="s">
        <v>30</v>
      </c>
      <c r="K127" s="36">
        <v>8</v>
      </c>
      <c r="L127" s="44"/>
      <c r="M127" s="44"/>
      <c r="N127" s="44"/>
      <c r="O127" s="87"/>
      <c r="P127" s="38"/>
      <c r="Q127" s="39"/>
      <c r="R127" s="40"/>
      <c r="S127" s="41"/>
      <c r="T127" s="42" t="str">
        <f t="shared" si="9"/>
        <v/>
      </c>
      <c r="U127" s="43" t="s">
        <v>1312</v>
      </c>
      <c r="V127" s="3"/>
      <c r="W127" s="30"/>
      <c r="X127" s="81" t="str">
        <f t="shared" si="7"/>
        <v>Học lại</v>
      </c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</row>
    <row r="128" spans="2:39" ht="18" hidden="1" customHeight="1">
      <c r="B128" s="31">
        <v>118</v>
      </c>
      <c r="C128" s="32" t="s">
        <v>466</v>
      </c>
      <c r="D128" s="33" t="s">
        <v>467</v>
      </c>
      <c r="E128" s="34" t="s">
        <v>468</v>
      </c>
      <c r="F128" s="35" t="s">
        <v>469</v>
      </c>
      <c r="G128" s="32" t="s">
        <v>465</v>
      </c>
      <c r="H128" s="36">
        <v>8</v>
      </c>
      <c r="I128" s="36">
        <v>7</v>
      </c>
      <c r="J128" s="36" t="s">
        <v>30</v>
      </c>
      <c r="K128" s="36">
        <v>7.5</v>
      </c>
      <c r="L128" s="44"/>
      <c r="M128" s="44"/>
      <c r="N128" s="44"/>
      <c r="O128" s="87"/>
      <c r="P128" s="38"/>
      <c r="Q128" s="39"/>
      <c r="R128" s="40"/>
      <c r="S128" s="41"/>
      <c r="T128" s="42" t="str">
        <f t="shared" si="9"/>
        <v/>
      </c>
      <c r="U128" s="43" t="s">
        <v>1312</v>
      </c>
      <c r="V128" s="3"/>
      <c r="W128" s="30"/>
      <c r="X128" s="81" t="str">
        <f t="shared" si="7"/>
        <v>Học lại</v>
      </c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</row>
    <row r="129" spans="1:39" ht="18" hidden="1" customHeight="1">
      <c r="B129" s="31">
        <v>119</v>
      </c>
      <c r="C129" s="32" t="s">
        <v>982</v>
      </c>
      <c r="D129" s="33" t="s">
        <v>983</v>
      </c>
      <c r="E129" s="34" t="s">
        <v>84</v>
      </c>
      <c r="F129" s="35" t="s">
        <v>336</v>
      </c>
      <c r="G129" s="32" t="s">
        <v>474</v>
      </c>
      <c r="H129" s="36">
        <v>8</v>
      </c>
      <c r="I129" s="36">
        <v>6</v>
      </c>
      <c r="J129" s="36" t="s">
        <v>30</v>
      </c>
      <c r="K129" s="36">
        <v>1</v>
      </c>
      <c r="L129" s="44"/>
      <c r="M129" s="44"/>
      <c r="N129" s="44"/>
      <c r="O129" s="87"/>
      <c r="P129" s="38"/>
      <c r="Q129" s="39"/>
      <c r="R129" s="40"/>
      <c r="S129" s="41"/>
      <c r="T129" s="42" t="str">
        <f t="shared" si="9"/>
        <v/>
      </c>
      <c r="U129" s="43" t="s">
        <v>1312</v>
      </c>
      <c r="V129" s="3"/>
      <c r="W129" s="30"/>
      <c r="X129" s="81" t="str">
        <f t="shared" si="7"/>
        <v>Học lại</v>
      </c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</row>
    <row r="130" spans="1:39" ht="18" hidden="1" customHeight="1">
      <c r="B130" s="31">
        <v>120</v>
      </c>
      <c r="C130" s="32" t="s">
        <v>984</v>
      </c>
      <c r="D130" s="33" t="s">
        <v>104</v>
      </c>
      <c r="E130" s="34" t="s">
        <v>985</v>
      </c>
      <c r="F130" s="35" t="s">
        <v>986</v>
      </c>
      <c r="G130" s="32" t="s">
        <v>474</v>
      </c>
      <c r="H130" s="36">
        <v>8</v>
      </c>
      <c r="I130" s="36">
        <v>8</v>
      </c>
      <c r="J130" s="36" t="s">
        <v>30</v>
      </c>
      <c r="K130" s="36">
        <v>7</v>
      </c>
      <c r="L130" s="44"/>
      <c r="M130" s="44"/>
      <c r="N130" s="44"/>
      <c r="O130" s="87"/>
      <c r="P130" s="38"/>
      <c r="Q130" s="39"/>
      <c r="R130" s="40"/>
      <c r="S130" s="41"/>
      <c r="T130" s="42" t="str">
        <f t="shared" si="9"/>
        <v/>
      </c>
      <c r="U130" s="43" t="s">
        <v>1312</v>
      </c>
      <c r="V130" s="3"/>
      <c r="W130" s="30"/>
      <c r="X130" s="81" t="str">
        <f t="shared" si="7"/>
        <v>Học lại</v>
      </c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</row>
    <row r="131" spans="1:39" ht="18" hidden="1" customHeight="1">
      <c r="B131" s="31">
        <v>121</v>
      </c>
      <c r="C131" s="32" t="s">
        <v>470</v>
      </c>
      <c r="D131" s="33" t="s">
        <v>471</v>
      </c>
      <c r="E131" s="34" t="s">
        <v>472</v>
      </c>
      <c r="F131" s="35" t="s">
        <v>473</v>
      </c>
      <c r="G131" s="32" t="s">
        <v>474</v>
      </c>
      <c r="H131" s="36">
        <v>6</v>
      </c>
      <c r="I131" s="36">
        <v>6.5</v>
      </c>
      <c r="J131" s="36" t="s">
        <v>30</v>
      </c>
      <c r="K131" s="36">
        <v>1</v>
      </c>
      <c r="L131" s="44"/>
      <c r="M131" s="44"/>
      <c r="N131" s="44"/>
      <c r="O131" s="87"/>
      <c r="P131" s="38"/>
      <c r="Q131" s="39"/>
      <c r="R131" s="40"/>
      <c r="S131" s="41"/>
      <c r="T131" s="42" t="str">
        <f t="shared" si="9"/>
        <v/>
      </c>
      <c r="U131" s="43" t="s">
        <v>1312</v>
      </c>
      <c r="V131" s="3"/>
      <c r="W131" s="30"/>
      <c r="X131" s="81" t="str">
        <f t="shared" si="7"/>
        <v>Học lại</v>
      </c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</row>
    <row r="132" spans="1:39" ht="18" hidden="1" customHeight="1">
      <c r="B132" s="31">
        <v>122</v>
      </c>
      <c r="C132" s="32" t="s">
        <v>987</v>
      </c>
      <c r="D132" s="33" t="s">
        <v>988</v>
      </c>
      <c r="E132" s="34" t="s">
        <v>282</v>
      </c>
      <c r="F132" s="35" t="s">
        <v>916</v>
      </c>
      <c r="G132" s="32" t="s">
        <v>474</v>
      </c>
      <c r="H132" s="36">
        <v>9</v>
      </c>
      <c r="I132" s="36">
        <v>7.5</v>
      </c>
      <c r="J132" s="36" t="s">
        <v>30</v>
      </c>
      <c r="K132" s="36">
        <v>1</v>
      </c>
      <c r="L132" s="44"/>
      <c r="M132" s="44"/>
      <c r="N132" s="44"/>
      <c r="O132" s="87"/>
      <c r="P132" s="38"/>
      <c r="Q132" s="39">
        <f t="shared" si="8"/>
        <v>1.8</v>
      </c>
      <c r="R132" s="40" t="str">
        <f t="shared" si="5"/>
        <v>F</v>
      </c>
      <c r="S132" s="41" t="str">
        <f t="shared" si="6"/>
        <v>Kém</v>
      </c>
      <c r="T132" s="42" t="str">
        <f t="shared" si="9"/>
        <v/>
      </c>
      <c r="U132" s="43" t="s">
        <v>1312</v>
      </c>
      <c r="V132" s="3"/>
      <c r="W132" s="30"/>
      <c r="X132" s="81" t="str">
        <f t="shared" si="7"/>
        <v>Học lại</v>
      </c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</row>
    <row r="133" spans="1:39" ht="18" hidden="1" customHeight="1">
      <c r="B133" s="31">
        <v>123</v>
      </c>
      <c r="C133" s="32" t="s">
        <v>989</v>
      </c>
      <c r="D133" s="33" t="s">
        <v>990</v>
      </c>
      <c r="E133" s="34" t="s">
        <v>134</v>
      </c>
      <c r="F133" s="35" t="s">
        <v>991</v>
      </c>
      <c r="G133" s="32" t="s">
        <v>474</v>
      </c>
      <c r="H133" s="36">
        <v>7</v>
      </c>
      <c r="I133" s="36">
        <v>7</v>
      </c>
      <c r="J133" s="36" t="s">
        <v>30</v>
      </c>
      <c r="K133" s="36">
        <v>7.5</v>
      </c>
      <c r="L133" s="44"/>
      <c r="M133" s="44"/>
      <c r="N133" s="44"/>
      <c r="O133" s="87"/>
      <c r="P133" s="38"/>
      <c r="Q133" s="39">
        <f t="shared" si="8"/>
        <v>2.2000000000000002</v>
      </c>
      <c r="R133" s="40" t="str">
        <f t="shared" si="5"/>
        <v>F</v>
      </c>
      <c r="S133" s="41" t="str">
        <f t="shared" si="6"/>
        <v>Kém</v>
      </c>
      <c r="T133" s="42" t="str">
        <f t="shared" si="9"/>
        <v/>
      </c>
      <c r="U133" s="43" t="s">
        <v>1312</v>
      </c>
      <c r="V133" s="3"/>
      <c r="W133" s="30"/>
      <c r="X133" s="81" t="str">
        <f t="shared" si="7"/>
        <v>Học lại</v>
      </c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</row>
    <row r="134" spans="1:39" ht="18" hidden="1" customHeight="1">
      <c r="B134" s="31">
        <v>124</v>
      </c>
      <c r="C134" s="32" t="s">
        <v>992</v>
      </c>
      <c r="D134" s="33" t="s">
        <v>993</v>
      </c>
      <c r="E134" s="34" t="s">
        <v>306</v>
      </c>
      <c r="F134" s="35" t="s">
        <v>994</v>
      </c>
      <c r="G134" s="32" t="s">
        <v>474</v>
      </c>
      <c r="H134" s="36">
        <v>3</v>
      </c>
      <c r="I134" s="36">
        <v>7</v>
      </c>
      <c r="J134" s="36" t="s">
        <v>30</v>
      </c>
      <c r="K134" s="36">
        <v>7</v>
      </c>
      <c r="L134" s="44"/>
      <c r="M134" s="44"/>
      <c r="N134" s="44"/>
      <c r="O134" s="87"/>
      <c r="P134" s="38"/>
      <c r="Q134" s="39">
        <f t="shared" si="8"/>
        <v>1.7</v>
      </c>
      <c r="R134" s="40" t="str">
        <f t="shared" si="5"/>
        <v>F</v>
      </c>
      <c r="S134" s="41" t="str">
        <f t="shared" si="6"/>
        <v>Kém</v>
      </c>
      <c r="T134" s="42" t="str">
        <f t="shared" si="9"/>
        <v/>
      </c>
      <c r="U134" s="43" t="s">
        <v>1312</v>
      </c>
      <c r="V134" s="3"/>
      <c r="W134" s="30"/>
      <c r="X134" s="81" t="str">
        <f t="shared" si="7"/>
        <v>Học lại</v>
      </c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</row>
    <row r="135" spans="1:39" ht="18" hidden="1" customHeight="1">
      <c r="B135" s="31">
        <v>125</v>
      </c>
      <c r="C135" s="32"/>
      <c r="D135" s="33"/>
      <c r="E135" s="34"/>
      <c r="F135" s="35"/>
      <c r="G135" s="32"/>
      <c r="H135" s="36" t="s">
        <v>30</v>
      </c>
      <c r="I135" s="36" t="s">
        <v>30</v>
      </c>
      <c r="J135" s="36" t="s">
        <v>30</v>
      </c>
      <c r="K135" s="36" t="s">
        <v>30</v>
      </c>
      <c r="L135" s="44"/>
      <c r="M135" s="44"/>
      <c r="N135" s="44"/>
      <c r="O135" s="87"/>
      <c r="P135" s="38"/>
      <c r="Q135" s="39">
        <f t="shared" si="8"/>
        <v>0</v>
      </c>
      <c r="R135" s="40" t="str">
        <f t="shared" si="5"/>
        <v>F</v>
      </c>
      <c r="S135" s="41" t="str">
        <f t="shared" si="6"/>
        <v>Kém</v>
      </c>
      <c r="T135" s="42" t="str">
        <f t="shared" si="9"/>
        <v/>
      </c>
      <c r="U135" s="43" t="s">
        <v>1312</v>
      </c>
      <c r="V135" s="3"/>
      <c r="W135" s="30"/>
      <c r="X135" s="81" t="str">
        <f t="shared" si="7"/>
        <v>Thi lại</v>
      </c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</row>
    <row r="136" spans="1:39" ht="9" customHeight="1">
      <c r="A136" s="2"/>
      <c r="B136" s="45"/>
      <c r="C136" s="46"/>
      <c r="D136" s="46"/>
      <c r="E136" s="47"/>
      <c r="F136" s="47"/>
      <c r="G136" s="47"/>
      <c r="H136" s="48"/>
      <c r="I136" s="49"/>
      <c r="J136" s="49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3"/>
    </row>
    <row r="137" spans="1:39" ht="16.5" hidden="1">
      <c r="A137" s="2"/>
      <c r="B137" s="127" t="s">
        <v>31</v>
      </c>
      <c r="C137" s="127"/>
      <c r="D137" s="46"/>
      <c r="E137" s="47"/>
      <c r="F137" s="47"/>
      <c r="G137" s="47"/>
      <c r="H137" s="48"/>
      <c r="I137" s="49"/>
      <c r="J137" s="49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3"/>
    </row>
    <row r="138" spans="1:39" ht="16.5" hidden="1" customHeight="1">
      <c r="A138" s="2"/>
      <c r="B138" s="51" t="s">
        <v>32</v>
      </c>
      <c r="C138" s="51"/>
      <c r="D138" s="52">
        <f>+$AA$9</f>
        <v>125</v>
      </c>
      <c r="E138" s="53" t="s">
        <v>33</v>
      </c>
      <c r="F138" s="119" t="s">
        <v>34</v>
      </c>
      <c r="G138" s="119"/>
      <c r="H138" s="119"/>
      <c r="I138" s="119"/>
      <c r="J138" s="119"/>
      <c r="K138" s="119"/>
      <c r="L138" s="119"/>
      <c r="M138" s="119"/>
      <c r="N138" s="119"/>
      <c r="O138" s="119"/>
      <c r="P138" s="54">
        <f>$AA$9 -COUNTIF($T$10:$T$325,"Vắng") -COUNTIF($T$10:$T$325,"Vắng có phép") - COUNTIF($T$10:$T$325,"Đình chỉ thi") - COUNTIF($T$10:$T$325,"Không đủ ĐKDT")</f>
        <v>125</v>
      </c>
      <c r="Q138" s="54"/>
      <c r="R138" s="54"/>
      <c r="S138" s="55"/>
      <c r="T138" s="56" t="s">
        <v>33</v>
      </c>
      <c r="U138" s="55"/>
      <c r="V138" s="3"/>
    </row>
    <row r="139" spans="1:39" ht="16.5" hidden="1" customHeight="1">
      <c r="A139" s="2"/>
      <c r="B139" s="51" t="s">
        <v>35</v>
      </c>
      <c r="C139" s="51"/>
      <c r="D139" s="52">
        <f>+$AL$9</f>
        <v>0</v>
      </c>
      <c r="E139" s="53" t="s">
        <v>33</v>
      </c>
      <c r="F139" s="119" t="s">
        <v>36</v>
      </c>
      <c r="G139" s="119"/>
      <c r="H139" s="119"/>
      <c r="I139" s="119"/>
      <c r="J139" s="119"/>
      <c r="K139" s="119"/>
      <c r="L139" s="119"/>
      <c r="M139" s="119"/>
      <c r="N139" s="119"/>
      <c r="O139" s="119"/>
      <c r="P139" s="57">
        <f>COUNTIF($T$10:$T$201,"Vắng")</f>
        <v>0</v>
      </c>
      <c r="Q139" s="57"/>
      <c r="R139" s="57"/>
      <c r="S139" s="58"/>
      <c r="T139" s="56" t="s">
        <v>33</v>
      </c>
      <c r="U139" s="58"/>
      <c r="V139" s="3"/>
    </row>
    <row r="140" spans="1:39" ht="16.5" hidden="1" customHeight="1">
      <c r="A140" s="2"/>
      <c r="B140" s="51" t="s">
        <v>50</v>
      </c>
      <c r="C140" s="51"/>
      <c r="D140" s="67">
        <f>COUNTIF(X11:X135,"Học lại")</f>
        <v>124</v>
      </c>
      <c r="E140" s="53" t="s">
        <v>33</v>
      </c>
      <c r="F140" s="119" t="s">
        <v>51</v>
      </c>
      <c r="G140" s="119"/>
      <c r="H140" s="119"/>
      <c r="I140" s="119"/>
      <c r="J140" s="119"/>
      <c r="K140" s="119"/>
      <c r="L140" s="119"/>
      <c r="M140" s="119"/>
      <c r="N140" s="119"/>
      <c r="O140" s="119"/>
      <c r="P140" s="54">
        <f>COUNTIF($T$10:$T$201,"Vắng có phép")</f>
        <v>0</v>
      </c>
      <c r="Q140" s="54"/>
      <c r="R140" s="54"/>
      <c r="S140" s="55"/>
      <c r="T140" s="56" t="s">
        <v>33</v>
      </c>
      <c r="U140" s="55"/>
      <c r="V140" s="3"/>
    </row>
    <row r="141" spans="1:39" ht="3" hidden="1" customHeight="1">
      <c r="A141" s="2"/>
      <c r="B141" s="45"/>
      <c r="C141" s="46"/>
      <c r="D141" s="46"/>
      <c r="E141" s="47"/>
      <c r="F141" s="47"/>
      <c r="G141" s="47"/>
      <c r="H141" s="48"/>
      <c r="I141" s="49"/>
      <c r="J141" s="49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3"/>
    </row>
    <row r="142" spans="1:39" hidden="1">
      <c r="B142" s="88" t="s">
        <v>52</v>
      </c>
      <c r="C142" s="88"/>
      <c r="D142" s="89">
        <f>COUNTIF(X11:X135,"Thi lại")</f>
        <v>1</v>
      </c>
      <c r="E142" s="90" t="s">
        <v>33</v>
      </c>
      <c r="F142" s="3"/>
      <c r="G142" s="3"/>
      <c r="H142" s="3"/>
      <c r="I142" s="3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3"/>
    </row>
    <row r="143" spans="1:39" ht="24.75" hidden="1" customHeight="1">
      <c r="B143" s="88"/>
      <c r="C143" s="88"/>
      <c r="D143" s="89"/>
      <c r="E143" s="90"/>
      <c r="F143" s="3"/>
      <c r="G143" s="3"/>
      <c r="H143" s="3"/>
      <c r="I143" s="3"/>
      <c r="J143" s="131" t="s">
        <v>59</v>
      </c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3"/>
    </row>
    <row r="144" spans="1:39" hidden="1">
      <c r="A144" s="59"/>
      <c r="B144" s="128" t="s">
        <v>37</v>
      </c>
      <c r="C144" s="128"/>
      <c r="D144" s="128"/>
      <c r="E144" s="128"/>
      <c r="F144" s="128"/>
      <c r="G144" s="128"/>
      <c r="H144" s="128"/>
      <c r="I144" s="60"/>
      <c r="J144" s="130" t="s">
        <v>38</v>
      </c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3"/>
    </row>
    <row r="145" spans="1:39" ht="4.5" hidden="1" customHeight="1">
      <c r="A145" s="2"/>
      <c r="B145" s="45"/>
      <c r="C145" s="61"/>
      <c r="D145" s="61"/>
      <c r="E145" s="62"/>
      <c r="F145" s="62"/>
      <c r="G145" s="62"/>
      <c r="H145" s="63"/>
      <c r="I145" s="64"/>
      <c r="J145" s="64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39" s="2" customFormat="1" hidden="1">
      <c r="B146" s="128" t="s">
        <v>39</v>
      </c>
      <c r="C146" s="128"/>
      <c r="D146" s="132" t="s">
        <v>40</v>
      </c>
      <c r="E146" s="132"/>
      <c r="F146" s="132"/>
      <c r="G146" s="132"/>
      <c r="H146" s="132"/>
      <c r="I146" s="64"/>
      <c r="J146" s="64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3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</row>
    <row r="147" spans="1:39" s="2" customFormat="1" hidden="1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</row>
    <row r="148" spans="1:39" s="2" customFormat="1" hidden="1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</row>
    <row r="149" spans="1:39" s="2" customFormat="1" hidden="1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</row>
    <row r="150" spans="1:39" s="2" customFormat="1" ht="9.75" hidden="1" customHeight="1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</row>
    <row r="151" spans="1:39" s="2" customFormat="1" ht="3.75" hidden="1" customHeight="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</row>
    <row r="152" spans="1:39" s="2" customFormat="1" ht="18" hidden="1" customHeight="1">
      <c r="A152" s="1"/>
      <c r="B152" s="133" t="s">
        <v>57</v>
      </c>
      <c r="C152" s="133"/>
      <c r="D152" s="133" t="s">
        <v>58</v>
      </c>
      <c r="E152" s="133"/>
      <c r="F152" s="133"/>
      <c r="G152" s="133"/>
      <c r="H152" s="133"/>
      <c r="I152" s="133"/>
      <c r="J152" s="133" t="s">
        <v>41</v>
      </c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3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</row>
    <row r="153" spans="1:39" s="2" customFormat="1" ht="4.5" hidden="1" customHeight="1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</row>
    <row r="154" spans="1:39" s="2" customFormat="1" ht="36.75" hidden="1" customHeight="1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</row>
    <row r="155" spans="1:39" s="2" customFormat="1" ht="34.5" customHeight="1">
      <c r="A155" s="1"/>
      <c r="B155" s="128" t="s">
        <v>42</v>
      </c>
      <c r="C155" s="128"/>
      <c r="D155" s="128"/>
      <c r="E155" s="128"/>
      <c r="F155" s="128"/>
      <c r="G155" s="128"/>
      <c r="H155" s="128"/>
      <c r="I155" s="60"/>
      <c r="J155" s="129" t="s">
        <v>60</v>
      </c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3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</row>
    <row r="156" spans="1:39" s="2" customFormat="1">
      <c r="A156" s="1"/>
      <c r="B156" s="45"/>
      <c r="C156" s="61"/>
      <c r="D156" s="61"/>
      <c r="E156" s="62"/>
      <c r="F156" s="62"/>
      <c r="G156" s="62"/>
      <c r="H156" s="63"/>
      <c r="I156" s="64"/>
      <c r="J156" s="64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</row>
    <row r="157" spans="1:39" s="2" customFormat="1">
      <c r="A157" s="1"/>
      <c r="B157" s="128" t="s">
        <v>39</v>
      </c>
      <c r="C157" s="128"/>
      <c r="D157" s="132" t="s">
        <v>40</v>
      </c>
      <c r="E157" s="132"/>
      <c r="F157" s="132"/>
      <c r="G157" s="132"/>
      <c r="H157" s="132"/>
      <c r="I157" s="64"/>
      <c r="J157" s="64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1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</row>
    <row r="158" spans="1:39" s="2" customFormat="1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</row>
    <row r="162" spans="2:21">
      <c r="B162" s="134"/>
      <c r="C162" s="134"/>
      <c r="D162" s="134"/>
      <c r="E162" s="134"/>
      <c r="F162" s="134"/>
      <c r="G162" s="134"/>
      <c r="H162" s="134"/>
      <c r="I162" s="134"/>
      <c r="J162" s="134" t="s">
        <v>56</v>
      </c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</row>
  </sheetData>
  <sheetProtection formatCells="0" formatColumns="0" formatRows="0" insertColumns="0" insertRows="0" insertHyperlinks="0" deleteColumns="0" deleteRows="0" sort="0" autoFilter="0" pivotTables="0"/>
  <autoFilter ref="A9:AM135">
    <filterColumn colId="3" showButton="0"/>
    <filterColumn colId="20">
      <filters>
        <filter val="601 A2"/>
      </filters>
    </filterColumn>
  </autoFilter>
  <mergeCells count="60">
    <mergeCell ref="B157:C157"/>
    <mergeCell ref="D157:H157"/>
    <mergeCell ref="B162:C162"/>
    <mergeCell ref="D162:I162"/>
    <mergeCell ref="J162:U162"/>
    <mergeCell ref="Q8:Q10"/>
    <mergeCell ref="R8:R9"/>
    <mergeCell ref="B155:H155"/>
    <mergeCell ref="J155:U155"/>
    <mergeCell ref="F139:O139"/>
    <mergeCell ref="F140:O140"/>
    <mergeCell ref="J142:U142"/>
    <mergeCell ref="J143:U143"/>
    <mergeCell ref="B144:H144"/>
    <mergeCell ref="J144:U144"/>
    <mergeCell ref="B146:C146"/>
    <mergeCell ref="D146:H146"/>
    <mergeCell ref="B152:C152"/>
    <mergeCell ref="D152:I152"/>
    <mergeCell ref="J152:U152"/>
    <mergeCell ref="F138:O138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37:C137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P11:P135 J11:N11 H12:N52 L53:N66 H67:N135">
    <cfRule type="cellIs" dxfId="38" priority="7" operator="greaterThan">
      <formula>10</formula>
    </cfRule>
  </conditionalFormatting>
  <conditionalFormatting sqref="O1:O1048576">
    <cfRule type="duplicateValues" dxfId="37" priority="6"/>
  </conditionalFormatting>
  <conditionalFormatting sqref="C1:C10 C12:C52 C67:C1048576">
    <cfRule type="duplicateValues" dxfId="36" priority="5"/>
  </conditionalFormatting>
  <conditionalFormatting sqref="H11:I11">
    <cfRule type="cellIs" dxfId="35" priority="4" operator="greaterThan">
      <formula>10</formula>
    </cfRule>
  </conditionalFormatting>
  <conditionalFormatting sqref="C11">
    <cfRule type="duplicateValues" dxfId="34" priority="3"/>
  </conditionalFormatting>
  <conditionalFormatting sqref="H53:K66">
    <cfRule type="cellIs" dxfId="33" priority="2" operator="greaterThan">
      <formula>10</formula>
    </cfRule>
  </conditionalFormatting>
  <conditionalFormatting sqref="C53:C66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140 Y3:AM9 X11:X135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152"/>
  <sheetViews>
    <sheetView workbookViewId="0">
      <pane ySplit="4" topLeftCell="A80" activePane="bottomLeft" state="frozen"/>
      <selection activeCell="A6" sqref="A6:XFD6"/>
      <selection pane="bottomLeft" activeCell="A11" sqref="A11:XFD125"/>
    </sheetView>
  </sheetViews>
  <sheetFormatPr defaultColWidth="9" defaultRowHeight="15.75"/>
  <cols>
    <col min="1" max="1" width="0.33203125" style="1" customWidth="1"/>
    <col min="2" max="2" width="4" style="1" customWidth="1"/>
    <col min="3" max="3" width="10.44140625" style="1" customWidth="1"/>
    <col min="4" max="4" width="12.21875" style="1" bestFit="1" customWidth="1"/>
    <col min="5" max="5" width="7.21875" style="1" customWidth="1"/>
    <col min="6" max="6" width="9.33203125" style="1" hidden="1" customWidth="1"/>
    <col min="7" max="7" width="11.6640625" style="1" customWidth="1"/>
    <col min="8" max="9" width="4.33203125" style="1" customWidth="1"/>
    <col min="10" max="11" width="4.33203125" style="1" hidden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.6640625" style="1" bestFit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501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509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30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Nguyên lý cơ bản của chủ nghĩa Mác Le 1</v>
      </c>
      <c r="Z9" s="75" t="str">
        <f>+P5</f>
        <v xml:space="preserve">Mã HP: </v>
      </c>
      <c r="AA9" s="76">
        <f>+$AJ$9+$AL$9+$AH$9</f>
        <v>115</v>
      </c>
      <c r="AB9" s="70">
        <f>COUNTIF($T$10:$T$185,"Khiển trách")</f>
        <v>0</v>
      </c>
      <c r="AC9" s="70">
        <f>COUNTIF($T$10:$T$185,"Cảnh cáo")</f>
        <v>0</v>
      </c>
      <c r="AD9" s="70">
        <f>COUNTIF($T$10:$T$185,"Đình chỉ thi")</f>
        <v>0</v>
      </c>
      <c r="AE9" s="77">
        <f>+($AB$9+$AC$9+$AD$9)/$AA$9*100%</f>
        <v>0</v>
      </c>
      <c r="AF9" s="70">
        <f>SUM(COUNTIF($T$10:$T$183,"Vắng"),COUNTIF($T$10:$T$183,"Vắng có phép"))</f>
        <v>0</v>
      </c>
      <c r="AG9" s="78">
        <f>+$AF$9/$AA$9</f>
        <v>0</v>
      </c>
      <c r="AH9" s="79">
        <f>COUNTIF($X$10:$X$183,"Thi lại")</f>
        <v>0</v>
      </c>
      <c r="AI9" s="78">
        <f>+$AH$9/$AA$9</f>
        <v>0</v>
      </c>
      <c r="AJ9" s="79">
        <f>COUNTIF($X$10:$X$184,"Học lại")</f>
        <v>72</v>
      </c>
      <c r="AK9" s="78">
        <f>+$AJ$9/$AA$9</f>
        <v>0.62608695652173918</v>
      </c>
      <c r="AL9" s="70">
        <f>COUNTIF($X$11:$X$184,"Đạt")</f>
        <v>43</v>
      </c>
      <c r="AM9" s="77">
        <f>+$AL$9/$AA$9</f>
        <v>0.37391304347826088</v>
      </c>
    </row>
    <row r="10" spans="2:39" ht="14.25" hidden="1" customHeight="1">
      <c r="B10" s="124" t="s">
        <v>29</v>
      </c>
      <c r="C10" s="125"/>
      <c r="D10" s="125"/>
      <c r="E10" s="125"/>
      <c r="F10" s="125"/>
      <c r="G10" s="126"/>
      <c r="H10" s="13">
        <v>30</v>
      </c>
      <c r="I10" s="13">
        <v>20</v>
      </c>
      <c r="J10" s="14"/>
      <c r="K10" s="13"/>
      <c r="L10" s="15"/>
      <c r="M10" s="16"/>
      <c r="N10" s="16"/>
      <c r="O10" s="17"/>
      <c r="P10" s="66">
        <f>100-(H10+I10+J10+K10)</f>
        <v>50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idden="1">
      <c r="B11" s="19">
        <v>1</v>
      </c>
      <c r="C11" s="32" t="s">
        <v>502</v>
      </c>
      <c r="D11" s="33" t="s">
        <v>503</v>
      </c>
      <c r="E11" s="34" t="s">
        <v>504</v>
      </c>
      <c r="F11" s="35" t="s">
        <v>496</v>
      </c>
      <c r="G11" s="32" t="s">
        <v>197</v>
      </c>
      <c r="H11" s="36">
        <v>10</v>
      </c>
      <c r="I11" s="36">
        <v>6</v>
      </c>
      <c r="J11" s="24" t="s">
        <v>30</v>
      </c>
      <c r="K11" s="24" t="s">
        <v>30</v>
      </c>
      <c r="L11" s="25"/>
      <c r="M11" s="25"/>
      <c r="N11" s="25"/>
      <c r="O11" s="86"/>
      <c r="P11" s="26"/>
      <c r="Q11" s="27">
        <f>ROUND(SUMPRODUCT(H11:P11,$H$10:$P$10)/100,1)</f>
        <v>4.2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91" t="str">
        <f>+IF(OR($H11=0,$I11=0,$J11=0,$K11=0),"Không đủ ĐKDT","")</f>
        <v/>
      </c>
      <c r="U11" s="29" t="s">
        <v>339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idden="1">
      <c r="B12" s="31">
        <v>2</v>
      </c>
      <c r="C12" s="32" t="s">
        <v>505</v>
      </c>
      <c r="D12" s="33" t="s">
        <v>489</v>
      </c>
      <c r="E12" s="34" t="s">
        <v>238</v>
      </c>
      <c r="F12" s="35" t="s">
        <v>259</v>
      </c>
      <c r="G12" s="32" t="s">
        <v>197</v>
      </c>
      <c r="H12" s="36">
        <v>9.5</v>
      </c>
      <c r="I12" s="36">
        <v>6</v>
      </c>
      <c r="J12" s="36" t="s">
        <v>30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4.0999999999999996</v>
      </c>
      <c r="R12" s="40" t="str">
        <f t="shared" si="0"/>
        <v>D</v>
      </c>
      <c r="S12" s="41" t="str">
        <f t="shared" si="1"/>
        <v>Trung bình yếu</v>
      </c>
      <c r="T12" s="42" t="str">
        <f>+IF(OR($H12=0,$I12=0,$J12=0,$K12=0),"Không đủ ĐKDT","")</f>
        <v/>
      </c>
      <c r="U12" s="43" t="s">
        <v>339</v>
      </c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idden="1">
      <c r="B13" s="31">
        <v>3</v>
      </c>
      <c r="C13" s="32" t="s">
        <v>193</v>
      </c>
      <c r="D13" s="33" t="s">
        <v>194</v>
      </c>
      <c r="E13" s="34" t="s">
        <v>195</v>
      </c>
      <c r="F13" s="35" t="s">
        <v>196</v>
      </c>
      <c r="G13" s="32" t="s">
        <v>197</v>
      </c>
      <c r="H13" s="36">
        <v>10</v>
      </c>
      <c r="I13" s="36">
        <v>6</v>
      </c>
      <c r="J13" s="36" t="s">
        <v>30</v>
      </c>
      <c r="K13" s="36" t="s">
        <v>30</v>
      </c>
      <c r="L13" s="44"/>
      <c r="M13" s="44"/>
      <c r="N13" s="44"/>
      <c r="O13" s="87"/>
      <c r="P13" s="38"/>
      <c r="Q13" s="39">
        <f t="shared" ref="Q13:Q76" si="3">ROUND(SUMPRODUCT(H13:P13,$H$10:$P$10)/100,1)</f>
        <v>4.2</v>
      </c>
      <c r="R13" s="40" t="str">
        <f t="shared" si="0"/>
        <v>D</v>
      </c>
      <c r="S13" s="41" t="str">
        <f t="shared" si="1"/>
        <v>Trung bình yếu</v>
      </c>
      <c r="T13" s="42" t="str">
        <f t="shared" ref="T13:T76" si="4">+IF(OR($H13=0,$I13=0,$J13=0,$K13=0),"Không đủ ĐKDT","")</f>
        <v/>
      </c>
      <c r="U13" s="43" t="s">
        <v>339</v>
      </c>
      <c r="V13" s="3"/>
      <c r="W13" s="30"/>
      <c r="X13" s="81" t="str">
        <f t="shared" si="2"/>
        <v>Đạt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idden="1">
      <c r="B14" s="31">
        <v>4</v>
      </c>
      <c r="C14" s="32" t="s">
        <v>506</v>
      </c>
      <c r="D14" s="33" t="s">
        <v>507</v>
      </c>
      <c r="E14" s="34" t="s">
        <v>508</v>
      </c>
      <c r="F14" s="35" t="s">
        <v>359</v>
      </c>
      <c r="G14" s="32" t="s">
        <v>192</v>
      </c>
      <c r="H14" s="36">
        <v>10</v>
      </c>
      <c r="I14" s="36">
        <v>7</v>
      </c>
      <c r="J14" s="36" t="s">
        <v>30</v>
      </c>
      <c r="K14" s="36" t="s">
        <v>30</v>
      </c>
      <c r="L14" s="44"/>
      <c r="M14" s="44"/>
      <c r="N14" s="44"/>
      <c r="O14" s="87"/>
      <c r="P14" s="38"/>
      <c r="Q14" s="39">
        <f t="shared" si="3"/>
        <v>4.4000000000000004</v>
      </c>
      <c r="R14" s="40" t="str">
        <f t="shared" si="0"/>
        <v>D</v>
      </c>
      <c r="S14" s="41" t="str">
        <f t="shared" si="1"/>
        <v>Trung bình yếu</v>
      </c>
      <c r="T14" s="42" t="str">
        <f t="shared" si="4"/>
        <v/>
      </c>
      <c r="U14" s="43" t="s">
        <v>339</v>
      </c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idden="1">
      <c r="B15" s="31">
        <v>5</v>
      </c>
      <c r="C15" s="32" t="s">
        <v>510</v>
      </c>
      <c r="D15" s="33" t="s">
        <v>511</v>
      </c>
      <c r="E15" s="34" t="s">
        <v>242</v>
      </c>
      <c r="F15" s="35" t="s">
        <v>512</v>
      </c>
      <c r="G15" s="32" t="s">
        <v>202</v>
      </c>
      <c r="H15" s="36">
        <v>9</v>
      </c>
      <c r="I15" s="36">
        <v>8</v>
      </c>
      <c r="J15" s="36" t="s">
        <v>30</v>
      </c>
      <c r="K15" s="36" t="s">
        <v>30</v>
      </c>
      <c r="L15" s="44"/>
      <c r="M15" s="44"/>
      <c r="N15" s="44"/>
      <c r="O15" s="87">
        <v>0</v>
      </c>
      <c r="P15" s="38"/>
      <c r="Q15" s="39">
        <f t="shared" si="3"/>
        <v>4.3</v>
      </c>
      <c r="R15" s="40" t="str">
        <f t="shared" si="0"/>
        <v>D</v>
      </c>
      <c r="S15" s="41" t="str">
        <f t="shared" si="1"/>
        <v>Trung bình yếu</v>
      </c>
      <c r="T15" s="42" t="str">
        <f t="shared" si="4"/>
        <v/>
      </c>
      <c r="U15" s="43" t="s">
        <v>339</v>
      </c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idden="1">
      <c r="B16" s="31">
        <v>6</v>
      </c>
      <c r="C16" s="32" t="s">
        <v>513</v>
      </c>
      <c r="D16" s="33" t="s">
        <v>204</v>
      </c>
      <c r="E16" s="34" t="s">
        <v>514</v>
      </c>
      <c r="F16" s="35" t="s">
        <v>515</v>
      </c>
      <c r="G16" s="32" t="s">
        <v>202</v>
      </c>
      <c r="H16" s="36">
        <v>10</v>
      </c>
      <c r="I16" s="36">
        <v>9</v>
      </c>
      <c r="J16" s="36" t="s">
        <v>30</v>
      </c>
      <c r="K16" s="36" t="s">
        <v>30</v>
      </c>
      <c r="L16" s="44"/>
      <c r="M16" s="44"/>
      <c r="N16" s="44"/>
      <c r="O16" s="87">
        <v>0</v>
      </c>
      <c r="P16" s="38"/>
      <c r="Q16" s="39">
        <f t="shared" si="3"/>
        <v>4.8</v>
      </c>
      <c r="R16" s="40" t="str">
        <f t="shared" si="0"/>
        <v>D</v>
      </c>
      <c r="S16" s="41" t="str">
        <f t="shared" si="1"/>
        <v>Trung bình yếu</v>
      </c>
      <c r="T16" s="42" t="str">
        <f t="shared" si="4"/>
        <v/>
      </c>
      <c r="U16" s="43" t="s">
        <v>339</v>
      </c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idden="1">
      <c r="B17" s="31">
        <v>7</v>
      </c>
      <c r="C17" s="32" t="s">
        <v>516</v>
      </c>
      <c r="D17" s="33" t="s">
        <v>517</v>
      </c>
      <c r="E17" s="34" t="s">
        <v>518</v>
      </c>
      <c r="F17" s="35" t="s">
        <v>519</v>
      </c>
      <c r="G17" s="32" t="s">
        <v>202</v>
      </c>
      <c r="H17" s="36">
        <v>10</v>
      </c>
      <c r="I17" s="36">
        <v>7</v>
      </c>
      <c r="J17" s="36" t="s">
        <v>30</v>
      </c>
      <c r="K17" s="36" t="s">
        <v>30</v>
      </c>
      <c r="L17" s="44"/>
      <c r="M17" s="44"/>
      <c r="N17" s="44"/>
      <c r="O17" s="87">
        <v>0</v>
      </c>
      <c r="P17" s="38"/>
      <c r="Q17" s="39">
        <f t="shared" si="3"/>
        <v>4.4000000000000004</v>
      </c>
      <c r="R17" s="40" t="str">
        <f t="shared" si="0"/>
        <v>D</v>
      </c>
      <c r="S17" s="41" t="str">
        <f t="shared" si="1"/>
        <v>Trung bình yếu</v>
      </c>
      <c r="T17" s="42" t="str">
        <f t="shared" si="4"/>
        <v/>
      </c>
      <c r="U17" s="43" t="s">
        <v>339</v>
      </c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idden="1">
      <c r="B18" s="31">
        <v>8</v>
      </c>
      <c r="C18" s="32" t="s">
        <v>520</v>
      </c>
      <c r="D18" s="33" t="s">
        <v>341</v>
      </c>
      <c r="E18" s="34" t="s">
        <v>84</v>
      </c>
      <c r="F18" s="35" t="s">
        <v>487</v>
      </c>
      <c r="G18" s="32" t="s">
        <v>230</v>
      </c>
      <c r="H18" s="36">
        <v>7</v>
      </c>
      <c r="I18" s="36">
        <v>3</v>
      </c>
      <c r="J18" s="36" t="s">
        <v>30</v>
      </c>
      <c r="K18" s="36" t="s">
        <v>30</v>
      </c>
      <c r="L18" s="44"/>
      <c r="M18" s="44"/>
      <c r="N18" s="44"/>
      <c r="O18" s="87"/>
      <c r="P18" s="38"/>
      <c r="Q18" s="39">
        <f t="shared" si="3"/>
        <v>2.7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339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idden="1">
      <c r="B19" s="31">
        <v>9</v>
      </c>
      <c r="C19" s="32" t="s">
        <v>521</v>
      </c>
      <c r="D19" s="33" t="s">
        <v>522</v>
      </c>
      <c r="E19" s="34" t="s">
        <v>523</v>
      </c>
      <c r="F19" s="35" t="s">
        <v>524</v>
      </c>
      <c r="G19" s="32" t="s">
        <v>230</v>
      </c>
      <c r="H19" s="36">
        <v>8</v>
      </c>
      <c r="I19" s="36">
        <v>4</v>
      </c>
      <c r="J19" s="36" t="s">
        <v>30</v>
      </c>
      <c r="K19" s="36" t="s">
        <v>30</v>
      </c>
      <c r="L19" s="44"/>
      <c r="M19" s="44"/>
      <c r="N19" s="44"/>
      <c r="O19" s="87"/>
      <c r="P19" s="38"/>
      <c r="Q19" s="39">
        <f t="shared" si="3"/>
        <v>3.2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339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idden="1">
      <c r="B20" s="31">
        <v>10</v>
      </c>
      <c r="C20" s="32" t="s">
        <v>240</v>
      </c>
      <c r="D20" s="33" t="s">
        <v>241</v>
      </c>
      <c r="E20" s="34" t="s">
        <v>242</v>
      </c>
      <c r="F20" s="35" t="s">
        <v>243</v>
      </c>
      <c r="G20" s="32" t="s">
        <v>230</v>
      </c>
      <c r="H20" s="36">
        <v>5</v>
      </c>
      <c r="I20" s="36">
        <v>4</v>
      </c>
      <c r="J20" s="36" t="s">
        <v>30</v>
      </c>
      <c r="K20" s="36" t="s">
        <v>30</v>
      </c>
      <c r="L20" s="44"/>
      <c r="M20" s="44"/>
      <c r="N20" s="44"/>
      <c r="O20" s="87"/>
      <c r="P20" s="38"/>
      <c r="Q20" s="39">
        <f t="shared" si="3"/>
        <v>2.2999999999999998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339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idden="1">
      <c r="B21" s="31">
        <v>11</v>
      </c>
      <c r="C21" s="32" t="s">
        <v>525</v>
      </c>
      <c r="D21" s="33" t="s">
        <v>71</v>
      </c>
      <c r="E21" s="34" t="s">
        <v>171</v>
      </c>
      <c r="F21" s="35" t="s">
        <v>526</v>
      </c>
      <c r="G21" s="32" t="s">
        <v>230</v>
      </c>
      <c r="H21" s="36">
        <v>7</v>
      </c>
      <c r="I21" s="36">
        <v>4</v>
      </c>
      <c r="J21" s="36" t="s">
        <v>30</v>
      </c>
      <c r="K21" s="36" t="s">
        <v>30</v>
      </c>
      <c r="L21" s="44"/>
      <c r="M21" s="44"/>
      <c r="N21" s="44"/>
      <c r="O21" s="87"/>
      <c r="P21" s="38"/>
      <c r="Q21" s="39">
        <f t="shared" si="3"/>
        <v>2.9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339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idden="1">
      <c r="B22" s="31">
        <v>12</v>
      </c>
      <c r="C22" s="32" t="s">
        <v>527</v>
      </c>
      <c r="D22" s="33" t="s">
        <v>94</v>
      </c>
      <c r="E22" s="34" t="s">
        <v>528</v>
      </c>
      <c r="F22" s="35" t="s">
        <v>529</v>
      </c>
      <c r="G22" s="32" t="s">
        <v>230</v>
      </c>
      <c r="H22" s="36">
        <v>7</v>
      </c>
      <c r="I22" s="36">
        <v>5</v>
      </c>
      <c r="J22" s="36" t="s">
        <v>30</v>
      </c>
      <c r="K22" s="36" t="s">
        <v>30</v>
      </c>
      <c r="L22" s="44"/>
      <c r="M22" s="44"/>
      <c r="N22" s="44"/>
      <c r="O22" s="87"/>
      <c r="P22" s="38"/>
      <c r="Q22" s="39">
        <f t="shared" si="3"/>
        <v>3.1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339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idden="1">
      <c r="B23" s="31">
        <v>13</v>
      </c>
      <c r="C23" s="32" t="s">
        <v>254</v>
      </c>
      <c r="D23" s="33" t="s">
        <v>146</v>
      </c>
      <c r="E23" s="34" t="s">
        <v>255</v>
      </c>
      <c r="F23" s="35" t="s">
        <v>256</v>
      </c>
      <c r="G23" s="32" t="s">
        <v>253</v>
      </c>
      <c r="H23" s="36">
        <v>8</v>
      </c>
      <c r="I23" s="36">
        <v>4</v>
      </c>
      <c r="J23" s="36" t="s">
        <v>30</v>
      </c>
      <c r="K23" s="36" t="s">
        <v>30</v>
      </c>
      <c r="L23" s="44"/>
      <c r="M23" s="44"/>
      <c r="N23" s="44"/>
      <c r="O23" s="87"/>
      <c r="P23" s="38"/>
      <c r="Q23" s="39">
        <f t="shared" si="3"/>
        <v>3.2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339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idden="1">
      <c r="B24" s="31">
        <v>14</v>
      </c>
      <c r="C24" s="32" t="s">
        <v>530</v>
      </c>
      <c r="D24" s="33" t="s">
        <v>531</v>
      </c>
      <c r="E24" s="34" t="s">
        <v>209</v>
      </c>
      <c r="F24" s="35" t="s">
        <v>532</v>
      </c>
      <c r="G24" s="32" t="s">
        <v>253</v>
      </c>
      <c r="H24" s="36">
        <v>7</v>
      </c>
      <c r="I24" s="36">
        <v>5</v>
      </c>
      <c r="J24" s="36" t="s">
        <v>30</v>
      </c>
      <c r="K24" s="36" t="s">
        <v>30</v>
      </c>
      <c r="L24" s="44"/>
      <c r="M24" s="44"/>
      <c r="N24" s="44"/>
      <c r="O24" s="87"/>
      <c r="P24" s="38"/>
      <c r="Q24" s="39">
        <f t="shared" si="3"/>
        <v>3.1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339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idden="1">
      <c r="B25" s="31">
        <v>15</v>
      </c>
      <c r="C25" s="32" t="s">
        <v>263</v>
      </c>
      <c r="D25" s="33" t="s">
        <v>264</v>
      </c>
      <c r="E25" s="34" t="s">
        <v>114</v>
      </c>
      <c r="F25" s="35" t="s">
        <v>265</v>
      </c>
      <c r="G25" s="32" t="s">
        <v>253</v>
      </c>
      <c r="H25" s="36">
        <v>6</v>
      </c>
      <c r="I25" s="36">
        <v>3</v>
      </c>
      <c r="J25" s="36" t="s">
        <v>30</v>
      </c>
      <c r="K25" s="36" t="s">
        <v>30</v>
      </c>
      <c r="L25" s="44"/>
      <c r="M25" s="44"/>
      <c r="N25" s="44"/>
      <c r="O25" s="87"/>
      <c r="P25" s="38"/>
      <c r="Q25" s="39">
        <f t="shared" si="3"/>
        <v>2.4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339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idden="1">
      <c r="B26" s="31">
        <v>16</v>
      </c>
      <c r="C26" s="32" t="s">
        <v>271</v>
      </c>
      <c r="D26" s="33" t="s">
        <v>272</v>
      </c>
      <c r="E26" s="34" t="s">
        <v>147</v>
      </c>
      <c r="F26" s="35" t="s">
        <v>273</v>
      </c>
      <c r="G26" s="32" t="s">
        <v>253</v>
      </c>
      <c r="H26" s="36">
        <v>5</v>
      </c>
      <c r="I26" s="36">
        <v>5</v>
      </c>
      <c r="J26" s="36" t="s">
        <v>30</v>
      </c>
      <c r="K26" s="36" t="s">
        <v>30</v>
      </c>
      <c r="L26" s="44"/>
      <c r="M26" s="44"/>
      <c r="N26" s="44"/>
      <c r="O26" s="87"/>
      <c r="P26" s="38"/>
      <c r="Q26" s="39">
        <f t="shared" si="3"/>
        <v>2.5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339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idden="1">
      <c r="B27" s="31">
        <v>17</v>
      </c>
      <c r="C27" s="32" t="s">
        <v>533</v>
      </c>
      <c r="D27" s="33" t="s">
        <v>361</v>
      </c>
      <c r="E27" s="34" t="s">
        <v>125</v>
      </c>
      <c r="F27" s="35" t="s">
        <v>343</v>
      </c>
      <c r="G27" s="32" t="s">
        <v>253</v>
      </c>
      <c r="H27" s="36">
        <v>7</v>
      </c>
      <c r="I27" s="36">
        <v>6</v>
      </c>
      <c r="J27" s="36" t="s">
        <v>30</v>
      </c>
      <c r="K27" s="36" t="s">
        <v>30</v>
      </c>
      <c r="L27" s="44"/>
      <c r="M27" s="44"/>
      <c r="N27" s="44"/>
      <c r="O27" s="87"/>
      <c r="P27" s="38"/>
      <c r="Q27" s="39">
        <f t="shared" si="3"/>
        <v>3.3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339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idden="1">
      <c r="B28" s="31">
        <v>18</v>
      </c>
      <c r="C28" s="32" t="s">
        <v>534</v>
      </c>
      <c r="D28" s="33" t="s">
        <v>535</v>
      </c>
      <c r="E28" s="34" t="s">
        <v>523</v>
      </c>
      <c r="F28" s="35" t="s">
        <v>487</v>
      </c>
      <c r="G28" s="32" t="s">
        <v>253</v>
      </c>
      <c r="H28" s="36">
        <v>5</v>
      </c>
      <c r="I28" s="36">
        <v>4</v>
      </c>
      <c r="J28" s="36" t="s">
        <v>30</v>
      </c>
      <c r="K28" s="36" t="s">
        <v>30</v>
      </c>
      <c r="L28" s="44"/>
      <c r="M28" s="44"/>
      <c r="N28" s="44"/>
      <c r="O28" s="87"/>
      <c r="P28" s="38"/>
      <c r="Q28" s="39">
        <f t="shared" si="3"/>
        <v>2.2999999999999998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339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idden="1">
      <c r="B29" s="31">
        <v>19</v>
      </c>
      <c r="C29" s="32" t="s">
        <v>536</v>
      </c>
      <c r="D29" s="33" t="s">
        <v>537</v>
      </c>
      <c r="E29" s="34" t="s">
        <v>538</v>
      </c>
      <c r="F29" s="35" t="s">
        <v>496</v>
      </c>
      <c r="G29" s="32" t="s">
        <v>253</v>
      </c>
      <c r="H29" s="36">
        <v>8</v>
      </c>
      <c r="I29" s="36">
        <v>4</v>
      </c>
      <c r="J29" s="36" t="s">
        <v>30</v>
      </c>
      <c r="K29" s="36" t="s">
        <v>30</v>
      </c>
      <c r="L29" s="44"/>
      <c r="M29" s="44"/>
      <c r="N29" s="44"/>
      <c r="O29" s="87"/>
      <c r="P29" s="38"/>
      <c r="Q29" s="39">
        <f t="shared" si="3"/>
        <v>3.2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339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idden="1">
      <c r="B30" s="31">
        <v>20</v>
      </c>
      <c r="C30" s="32" t="s">
        <v>539</v>
      </c>
      <c r="D30" s="33" t="s">
        <v>540</v>
      </c>
      <c r="E30" s="34" t="s">
        <v>306</v>
      </c>
      <c r="F30" s="35" t="s">
        <v>541</v>
      </c>
      <c r="G30" s="32" t="s">
        <v>253</v>
      </c>
      <c r="H30" s="36">
        <v>8</v>
      </c>
      <c r="I30" s="36">
        <v>4</v>
      </c>
      <c r="J30" s="36" t="s">
        <v>30</v>
      </c>
      <c r="K30" s="36" t="s">
        <v>30</v>
      </c>
      <c r="L30" s="44"/>
      <c r="M30" s="44"/>
      <c r="N30" s="44"/>
      <c r="O30" s="87"/>
      <c r="P30" s="38"/>
      <c r="Q30" s="39">
        <f t="shared" si="3"/>
        <v>3.2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339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idden="1">
      <c r="B31" s="31">
        <v>21</v>
      </c>
      <c r="C31" s="32" t="s">
        <v>542</v>
      </c>
      <c r="D31" s="33" t="s">
        <v>204</v>
      </c>
      <c r="E31" s="34" t="s">
        <v>543</v>
      </c>
      <c r="F31" s="35" t="s">
        <v>544</v>
      </c>
      <c r="G31" s="32" t="s">
        <v>344</v>
      </c>
      <c r="H31" s="36">
        <v>9</v>
      </c>
      <c r="I31" s="36">
        <v>7</v>
      </c>
      <c r="J31" s="36" t="s">
        <v>30</v>
      </c>
      <c r="K31" s="36" t="s">
        <v>30</v>
      </c>
      <c r="L31" s="44"/>
      <c r="M31" s="44"/>
      <c r="N31" s="44"/>
      <c r="O31" s="87"/>
      <c r="P31" s="38"/>
      <c r="Q31" s="39">
        <f t="shared" si="3"/>
        <v>4.0999999999999996</v>
      </c>
      <c r="R31" s="40" t="str">
        <f t="shared" si="0"/>
        <v>D</v>
      </c>
      <c r="S31" s="41" t="str">
        <f t="shared" si="1"/>
        <v>Trung bình yếu</v>
      </c>
      <c r="T31" s="42" t="str">
        <f t="shared" si="4"/>
        <v/>
      </c>
      <c r="U31" s="43" t="s">
        <v>339</v>
      </c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idden="1">
      <c r="B32" s="31">
        <v>22</v>
      </c>
      <c r="C32" s="32" t="s">
        <v>545</v>
      </c>
      <c r="D32" s="33" t="s">
        <v>546</v>
      </c>
      <c r="E32" s="34" t="s">
        <v>209</v>
      </c>
      <c r="F32" s="35" t="s">
        <v>547</v>
      </c>
      <c r="G32" s="32" t="s">
        <v>344</v>
      </c>
      <c r="H32" s="36">
        <v>8</v>
      </c>
      <c r="I32" s="36">
        <v>6</v>
      </c>
      <c r="J32" s="36" t="s">
        <v>30</v>
      </c>
      <c r="K32" s="36" t="s">
        <v>30</v>
      </c>
      <c r="L32" s="44"/>
      <c r="M32" s="44"/>
      <c r="N32" s="44"/>
      <c r="O32" s="87"/>
      <c r="P32" s="38"/>
      <c r="Q32" s="39">
        <f t="shared" si="3"/>
        <v>3.6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339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idden="1">
      <c r="B33" s="31">
        <v>23</v>
      </c>
      <c r="C33" s="32" t="s">
        <v>548</v>
      </c>
      <c r="D33" s="33" t="s">
        <v>331</v>
      </c>
      <c r="E33" s="34" t="s">
        <v>549</v>
      </c>
      <c r="F33" s="35" t="s">
        <v>550</v>
      </c>
      <c r="G33" s="32" t="s">
        <v>344</v>
      </c>
      <c r="H33" s="36">
        <v>8</v>
      </c>
      <c r="I33" s="36">
        <v>7</v>
      </c>
      <c r="J33" s="36" t="s">
        <v>30</v>
      </c>
      <c r="K33" s="36" t="s">
        <v>30</v>
      </c>
      <c r="L33" s="44"/>
      <c r="M33" s="44"/>
      <c r="N33" s="44"/>
      <c r="O33" s="87"/>
      <c r="P33" s="38"/>
      <c r="Q33" s="39">
        <f t="shared" si="3"/>
        <v>3.8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339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idden="1">
      <c r="B34" s="31">
        <v>24</v>
      </c>
      <c r="C34" s="32" t="s">
        <v>551</v>
      </c>
      <c r="D34" s="33" t="s">
        <v>552</v>
      </c>
      <c r="E34" s="34" t="s">
        <v>296</v>
      </c>
      <c r="F34" s="35" t="s">
        <v>553</v>
      </c>
      <c r="G34" s="32" t="s">
        <v>344</v>
      </c>
      <c r="H34" s="36">
        <v>9</v>
      </c>
      <c r="I34" s="36">
        <v>7</v>
      </c>
      <c r="J34" s="36" t="s">
        <v>30</v>
      </c>
      <c r="K34" s="36" t="s">
        <v>30</v>
      </c>
      <c r="L34" s="44"/>
      <c r="M34" s="44"/>
      <c r="N34" s="44"/>
      <c r="O34" s="87"/>
      <c r="P34" s="38"/>
      <c r="Q34" s="39">
        <f t="shared" si="3"/>
        <v>4.0999999999999996</v>
      </c>
      <c r="R34" s="40" t="str">
        <f t="shared" si="0"/>
        <v>D</v>
      </c>
      <c r="S34" s="41" t="str">
        <f t="shared" si="1"/>
        <v>Trung bình yếu</v>
      </c>
      <c r="T34" s="42" t="str">
        <f t="shared" si="4"/>
        <v/>
      </c>
      <c r="U34" s="43" t="s">
        <v>339</v>
      </c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idden="1">
      <c r="B35" s="31">
        <v>25</v>
      </c>
      <c r="C35" s="32" t="s">
        <v>554</v>
      </c>
      <c r="D35" s="33" t="s">
        <v>555</v>
      </c>
      <c r="E35" s="34" t="s">
        <v>296</v>
      </c>
      <c r="F35" s="35" t="s">
        <v>556</v>
      </c>
      <c r="G35" s="32" t="s">
        <v>344</v>
      </c>
      <c r="H35" s="36">
        <v>9</v>
      </c>
      <c r="I35" s="36">
        <v>7</v>
      </c>
      <c r="J35" s="36" t="s">
        <v>30</v>
      </c>
      <c r="K35" s="36" t="s">
        <v>30</v>
      </c>
      <c r="L35" s="44"/>
      <c r="M35" s="44"/>
      <c r="N35" s="44"/>
      <c r="O35" s="87"/>
      <c r="P35" s="38"/>
      <c r="Q35" s="39">
        <f t="shared" si="3"/>
        <v>4.0999999999999996</v>
      </c>
      <c r="R35" s="40" t="str">
        <f t="shared" si="0"/>
        <v>D</v>
      </c>
      <c r="S35" s="41" t="str">
        <f t="shared" si="1"/>
        <v>Trung bình yếu</v>
      </c>
      <c r="T35" s="42" t="str">
        <f t="shared" si="4"/>
        <v/>
      </c>
      <c r="U35" s="43" t="s">
        <v>339</v>
      </c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idden="1">
      <c r="B36" s="31">
        <v>26</v>
      </c>
      <c r="C36" s="32" t="s">
        <v>557</v>
      </c>
      <c r="D36" s="33" t="s">
        <v>558</v>
      </c>
      <c r="E36" s="34" t="s">
        <v>134</v>
      </c>
      <c r="F36" s="35" t="s">
        <v>559</v>
      </c>
      <c r="G36" s="32" t="s">
        <v>344</v>
      </c>
      <c r="H36" s="36">
        <v>9</v>
      </c>
      <c r="I36" s="36">
        <v>7</v>
      </c>
      <c r="J36" s="36" t="s">
        <v>30</v>
      </c>
      <c r="K36" s="36" t="s">
        <v>30</v>
      </c>
      <c r="L36" s="44"/>
      <c r="M36" s="44"/>
      <c r="N36" s="44"/>
      <c r="O36" s="87"/>
      <c r="P36" s="38"/>
      <c r="Q36" s="39">
        <f t="shared" si="3"/>
        <v>4.0999999999999996</v>
      </c>
      <c r="R36" s="40" t="str">
        <f t="shared" si="0"/>
        <v>D</v>
      </c>
      <c r="S36" s="41" t="str">
        <f t="shared" si="1"/>
        <v>Trung bình yếu</v>
      </c>
      <c r="T36" s="42" t="str">
        <f t="shared" si="4"/>
        <v/>
      </c>
      <c r="U36" s="43" t="s">
        <v>339</v>
      </c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idden="1">
      <c r="B37" s="31">
        <v>27</v>
      </c>
      <c r="C37" s="32" t="s">
        <v>560</v>
      </c>
      <c r="D37" s="33" t="s">
        <v>104</v>
      </c>
      <c r="E37" s="34" t="s">
        <v>504</v>
      </c>
      <c r="F37" s="35" t="s">
        <v>561</v>
      </c>
      <c r="G37" s="32" t="s">
        <v>344</v>
      </c>
      <c r="H37" s="36">
        <v>9</v>
      </c>
      <c r="I37" s="36">
        <v>7</v>
      </c>
      <c r="J37" s="36" t="s">
        <v>30</v>
      </c>
      <c r="K37" s="36" t="s">
        <v>30</v>
      </c>
      <c r="L37" s="44"/>
      <c r="M37" s="44"/>
      <c r="N37" s="44"/>
      <c r="O37" s="87"/>
      <c r="P37" s="38"/>
      <c r="Q37" s="39">
        <f t="shared" si="3"/>
        <v>4.0999999999999996</v>
      </c>
      <c r="R37" s="40" t="str">
        <f t="shared" si="0"/>
        <v>D</v>
      </c>
      <c r="S37" s="41" t="str">
        <f t="shared" si="1"/>
        <v>Trung bình yếu</v>
      </c>
      <c r="T37" s="42" t="str">
        <f t="shared" si="4"/>
        <v/>
      </c>
      <c r="U37" s="43" t="s">
        <v>339</v>
      </c>
      <c r="V37" s="3"/>
      <c r="W37" s="30"/>
      <c r="X37" s="81" t="str">
        <f t="shared" si="2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idden="1">
      <c r="B38" s="31">
        <v>28</v>
      </c>
      <c r="C38" s="32" t="s">
        <v>562</v>
      </c>
      <c r="D38" s="33" t="s">
        <v>563</v>
      </c>
      <c r="E38" s="34" t="s">
        <v>564</v>
      </c>
      <c r="F38" s="35" t="s">
        <v>565</v>
      </c>
      <c r="G38" s="32" t="s">
        <v>344</v>
      </c>
      <c r="H38" s="36">
        <v>9</v>
      </c>
      <c r="I38" s="36">
        <v>6</v>
      </c>
      <c r="J38" s="36" t="s">
        <v>30</v>
      </c>
      <c r="K38" s="36" t="s">
        <v>30</v>
      </c>
      <c r="L38" s="44"/>
      <c r="M38" s="44"/>
      <c r="N38" s="44"/>
      <c r="O38" s="87"/>
      <c r="P38" s="38"/>
      <c r="Q38" s="39">
        <f t="shared" si="3"/>
        <v>3.9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339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idden="1">
      <c r="B39" s="31">
        <v>29</v>
      </c>
      <c r="C39" s="32" t="s">
        <v>566</v>
      </c>
      <c r="D39" s="33" t="s">
        <v>567</v>
      </c>
      <c r="E39" s="34" t="s">
        <v>568</v>
      </c>
      <c r="F39" s="35" t="s">
        <v>569</v>
      </c>
      <c r="G39" s="32" t="s">
        <v>355</v>
      </c>
      <c r="H39" s="36">
        <v>8</v>
      </c>
      <c r="I39" s="36">
        <v>7</v>
      </c>
      <c r="J39" s="36" t="s">
        <v>30</v>
      </c>
      <c r="K39" s="36" t="s">
        <v>30</v>
      </c>
      <c r="L39" s="44"/>
      <c r="M39" s="44"/>
      <c r="N39" s="44"/>
      <c r="O39" s="87"/>
      <c r="P39" s="38"/>
      <c r="Q39" s="39">
        <f t="shared" si="3"/>
        <v>3.8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339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idden="1">
      <c r="B40" s="31">
        <v>30</v>
      </c>
      <c r="C40" s="32" t="s">
        <v>570</v>
      </c>
      <c r="D40" s="33" t="s">
        <v>104</v>
      </c>
      <c r="E40" s="34" t="s">
        <v>251</v>
      </c>
      <c r="F40" s="35" t="s">
        <v>571</v>
      </c>
      <c r="G40" s="32" t="s">
        <v>289</v>
      </c>
      <c r="H40" s="36">
        <v>9</v>
      </c>
      <c r="I40" s="36">
        <v>6</v>
      </c>
      <c r="J40" s="36" t="s">
        <v>30</v>
      </c>
      <c r="K40" s="36" t="s">
        <v>30</v>
      </c>
      <c r="L40" s="44"/>
      <c r="M40" s="44"/>
      <c r="N40" s="44"/>
      <c r="O40" s="87"/>
      <c r="P40" s="38"/>
      <c r="Q40" s="39">
        <f t="shared" si="3"/>
        <v>3.9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500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idden="1">
      <c r="B41" s="31">
        <v>31</v>
      </c>
      <c r="C41" s="32" t="s">
        <v>572</v>
      </c>
      <c r="D41" s="33" t="s">
        <v>573</v>
      </c>
      <c r="E41" s="34" t="s">
        <v>255</v>
      </c>
      <c r="F41" s="35" t="s">
        <v>574</v>
      </c>
      <c r="G41" s="32" t="s">
        <v>289</v>
      </c>
      <c r="H41" s="36">
        <v>9</v>
      </c>
      <c r="I41" s="36">
        <v>6</v>
      </c>
      <c r="J41" s="36" t="s">
        <v>30</v>
      </c>
      <c r="K41" s="36" t="s">
        <v>30</v>
      </c>
      <c r="L41" s="44"/>
      <c r="M41" s="44"/>
      <c r="N41" s="44"/>
      <c r="O41" s="87"/>
      <c r="P41" s="38"/>
      <c r="Q41" s="39">
        <f t="shared" si="3"/>
        <v>3.9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500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idden="1">
      <c r="B42" s="31">
        <v>32</v>
      </c>
      <c r="C42" s="32" t="s">
        <v>575</v>
      </c>
      <c r="D42" s="33" t="s">
        <v>422</v>
      </c>
      <c r="E42" s="34" t="s">
        <v>138</v>
      </c>
      <c r="F42" s="35" t="s">
        <v>576</v>
      </c>
      <c r="G42" s="32" t="s">
        <v>289</v>
      </c>
      <c r="H42" s="36">
        <v>9</v>
      </c>
      <c r="I42" s="36">
        <v>7</v>
      </c>
      <c r="J42" s="36" t="s">
        <v>30</v>
      </c>
      <c r="K42" s="36" t="s">
        <v>30</v>
      </c>
      <c r="L42" s="44"/>
      <c r="M42" s="44"/>
      <c r="N42" s="44"/>
      <c r="O42" s="87"/>
      <c r="P42" s="38"/>
      <c r="Q42" s="39">
        <f t="shared" si="3"/>
        <v>4.0999999999999996</v>
      </c>
      <c r="R42" s="40" t="str">
        <f t="shared" si="0"/>
        <v>D</v>
      </c>
      <c r="S42" s="41" t="str">
        <f t="shared" si="1"/>
        <v>Trung bình yếu</v>
      </c>
      <c r="T42" s="42" t="str">
        <f t="shared" si="4"/>
        <v/>
      </c>
      <c r="U42" s="43" t="s">
        <v>500</v>
      </c>
      <c r="V42" s="3"/>
      <c r="W42" s="30"/>
      <c r="X42" s="81" t="str">
        <f t="shared" si="2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idden="1">
      <c r="B43" s="31">
        <v>33</v>
      </c>
      <c r="C43" s="32" t="s">
        <v>286</v>
      </c>
      <c r="D43" s="33" t="s">
        <v>287</v>
      </c>
      <c r="E43" s="34" t="s">
        <v>234</v>
      </c>
      <c r="F43" s="35" t="s">
        <v>288</v>
      </c>
      <c r="G43" s="32" t="s">
        <v>289</v>
      </c>
      <c r="H43" s="36">
        <v>8</v>
      </c>
      <c r="I43" s="36">
        <v>6</v>
      </c>
      <c r="J43" s="36" t="s">
        <v>30</v>
      </c>
      <c r="K43" s="36" t="s">
        <v>30</v>
      </c>
      <c r="L43" s="44"/>
      <c r="M43" s="44"/>
      <c r="N43" s="44"/>
      <c r="O43" s="87"/>
      <c r="P43" s="38"/>
      <c r="Q43" s="39">
        <f t="shared" si="3"/>
        <v>3.6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500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idden="1">
      <c r="B44" s="31">
        <v>34</v>
      </c>
      <c r="C44" s="32" t="s">
        <v>577</v>
      </c>
      <c r="D44" s="33" t="s">
        <v>578</v>
      </c>
      <c r="E44" s="34" t="s">
        <v>579</v>
      </c>
      <c r="F44" s="35" t="s">
        <v>297</v>
      </c>
      <c r="G44" s="32" t="s">
        <v>289</v>
      </c>
      <c r="H44" s="36">
        <v>9</v>
      </c>
      <c r="I44" s="36">
        <v>6</v>
      </c>
      <c r="J44" s="36" t="s">
        <v>30</v>
      </c>
      <c r="K44" s="36" t="s">
        <v>30</v>
      </c>
      <c r="L44" s="44"/>
      <c r="M44" s="44"/>
      <c r="N44" s="44"/>
      <c r="O44" s="87"/>
      <c r="P44" s="38"/>
      <c r="Q44" s="39">
        <f t="shared" si="3"/>
        <v>3.9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500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idden="1">
      <c r="B45" s="31">
        <v>35</v>
      </c>
      <c r="C45" s="32" t="s">
        <v>580</v>
      </c>
      <c r="D45" s="33" t="s">
        <v>581</v>
      </c>
      <c r="E45" s="34" t="s">
        <v>582</v>
      </c>
      <c r="F45" s="35" t="s">
        <v>583</v>
      </c>
      <c r="G45" s="32" t="s">
        <v>289</v>
      </c>
      <c r="H45" s="36">
        <v>9</v>
      </c>
      <c r="I45" s="36">
        <v>6</v>
      </c>
      <c r="J45" s="36" t="s">
        <v>30</v>
      </c>
      <c r="K45" s="36" t="s">
        <v>30</v>
      </c>
      <c r="L45" s="44"/>
      <c r="M45" s="44"/>
      <c r="N45" s="44"/>
      <c r="O45" s="87"/>
      <c r="P45" s="38"/>
      <c r="Q45" s="39">
        <f t="shared" si="3"/>
        <v>3.9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500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idden="1">
      <c r="B46" s="31">
        <v>36</v>
      </c>
      <c r="C46" s="32" t="s">
        <v>584</v>
      </c>
      <c r="D46" s="33" t="s">
        <v>204</v>
      </c>
      <c r="E46" s="34" t="s">
        <v>585</v>
      </c>
      <c r="F46" s="35" t="s">
        <v>586</v>
      </c>
      <c r="G46" s="32" t="s">
        <v>289</v>
      </c>
      <c r="H46" s="36">
        <v>8</v>
      </c>
      <c r="I46" s="36">
        <v>7</v>
      </c>
      <c r="J46" s="36" t="s">
        <v>30</v>
      </c>
      <c r="K46" s="36" t="s">
        <v>30</v>
      </c>
      <c r="L46" s="44"/>
      <c r="M46" s="44"/>
      <c r="N46" s="44"/>
      <c r="O46" s="87"/>
      <c r="P46" s="38"/>
      <c r="Q46" s="39">
        <f t="shared" si="3"/>
        <v>3.8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500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idden="1">
      <c r="B47" s="31">
        <v>37</v>
      </c>
      <c r="C47" s="32" t="s">
        <v>587</v>
      </c>
      <c r="D47" s="33" t="s">
        <v>588</v>
      </c>
      <c r="E47" s="34" t="s">
        <v>125</v>
      </c>
      <c r="F47" s="35" t="s">
        <v>589</v>
      </c>
      <c r="G47" s="32" t="s">
        <v>289</v>
      </c>
      <c r="H47" s="36">
        <v>9</v>
      </c>
      <c r="I47" s="36">
        <v>6</v>
      </c>
      <c r="J47" s="36" t="s">
        <v>30</v>
      </c>
      <c r="K47" s="36" t="s">
        <v>30</v>
      </c>
      <c r="L47" s="44"/>
      <c r="M47" s="44"/>
      <c r="N47" s="44"/>
      <c r="O47" s="87"/>
      <c r="P47" s="38"/>
      <c r="Q47" s="39">
        <f t="shared" si="3"/>
        <v>3.9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500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idden="1">
      <c r="B48" s="31">
        <v>38</v>
      </c>
      <c r="C48" s="32" t="s">
        <v>590</v>
      </c>
      <c r="D48" s="33" t="s">
        <v>591</v>
      </c>
      <c r="E48" s="34" t="s">
        <v>592</v>
      </c>
      <c r="F48" s="35" t="s">
        <v>593</v>
      </c>
      <c r="G48" s="32" t="s">
        <v>289</v>
      </c>
      <c r="H48" s="36">
        <v>9</v>
      </c>
      <c r="I48" s="36">
        <v>7</v>
      </c>
      <c r="J48" s="36" t="s">
        <v>30</v>
      </c>
      <c r="K48" s="36" t="s">
        <v>30</v>
      </c>
      <c r="L48" s="44"/>
      <c r="M48" s="44"/>
      <c r="N48" s="44"/>
      <c r="O48" s="87"/>
      <c r="P48" s="38"/>
      <c r="Q48" s="39">
        <f t="shared" si="3"/>
        <v>4.0999999999999996</v>
      </c>
      <c r="R48" s="40" t="str">
        <f t="shared" si="0"/>
        <v>D</v>
      </c>
      <c r="S48" s="41" t="str">
        <f t="shared" si="1"/>
        <v>Trung bình yếu</v>
      </c>
      <c r="T48" s="42" t="str">
        <f t="shared" si="4"/>
        <v/>
      </c>
      <c r="U48" s="43" t="s">
        <v>500</v>
      </c>
      <c r="V48" s="3"/>
      <c r="W48" s="30"/>
      <c r="X48" s="81" t="str">
        <f t="shared" si="2"/>
        <v>Đạt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idden="1">
      <c r="B49" s="31">
        <v>39</v>
      </c>
      <c r="C49" s="32" t="s">
        <v>594</v>
      </c>
      <c r="D49" s="33" t="s">
        <v>595</v>
      </c>
      <c r="E49" s="34" t="s">
        <v>234</v>
      </c>
      <c r="F49" s="35" t="s">
        <v>596</v>
      </c>
      <c r="G49" s="32" t="s">
        <v>316</v>
      </c>
      <c r="H49" s="36">
        <v>8</v>
      </c>
      <c r="I49" s="36">
        <v>6</v>
      </c>
      <c r="J49" s="36" t="s">
        <v>30</v>
      </c>
      <c r="K49" s="36" t="s">
        <v>30</v>
      </c>
      <c r="L49" s="44"/>
      <c r="M49" s="44"/>
      <c r="N49" s="44"/>
      <c r="O49" s="87"/>
      <c r="P49" s="38"/>
      <c r="Q49" s="39">
        <f t="shared" si="3"/>
        <v>3.6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500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idden="1">
      <c r="B50" s="31">
        <v>40</v>
      </c>
      <c r="C50" s="32" t="s">
        <v>597</v>
      </c>
      <c r="D50" s="33" t="s">
        <v>598</v>
      </c>
      <c r="E50" s="34" t="s">
        <v>143</v>
      </c>
      <c r="F50" s="35" t="s">
        <v>599</v>
      </c>
      <c r="G50" s="32" t="s">
        <v>316</v>
      </c>
      <c r="H50" s="36">
        <v>9</v>
      </c>
      <c r="I50" s="36">
        <v>7</v>
      </c>
      <c r="J50" s="36" t="s">
        <v>30</v>
      </c>
      <c r="K50" s="36" t="s">
        <v>30</v>
      </c>
      <c r="L50" s="44"/>
      <c r="M50" s="44"/>
      <c r="N50" s="44"/>
      <c r="O50" s="87"/>
      <c r="P50" s="38"/>
      <c r="Q50" s="39">
        <f t="shared" si="3"/>
        <v>4.0999999999999996</v>
      </c>
      <c r="R50" s="40" t="str">
        <f t="shared" si="0"/>
        <v>D</v>
      </c>
      <c r="S50" s="41" t="str">
        <f t="shared" si="1"/>
        <v>Trung bình yếu</v>
      </c>
      <c r="T50" s="42" t="str">
        <f t="shared" si="4"/>
        <v/>
      </c>
      <c r="U50" s="43" t="s">
        <v>500</v>
      </c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idden="1">
      <c r="B51" s="31">
        <v>41</v>
      </c>
      <c r="C51" s="32" t="s">
        <v>600</v>
      </c>
      <c r="D51" s="33" t="s">
        <v>178</v>
      </c>
      <c r="E51" s="34" t="s">
        <v>114</v>
      </c>
      <c r="F51" s="35" t="s">
        <v>601</v>
      </c>
      <c r="G51" s="32" t="s">
        <v>316</v>
      </c>
      <c r="H51" s="36">
        <v>9</v>
      </c>
      <c r="I51" s="36">
        <v>7</v>
      </c>
      <c r="J51" s="36" t="s">
        <v>30</v>
      </c>
      <c r="K51" s="36" t="s">
        <v>30</v>
      </c>
      <c r="L51" s="44"/>
      <c r="M51" s="44"/>
      <c r="N51" s="44"/>
      <c r="O51" s="87"/>
      <c r="P51" s="38"/>
      <c r="Q51" s="39">
        <f t="shared" si="3"/>
        <v>4.0999999999999996</v>
      </c>
      <c r="R51" s="40" t="str">
        <f t="shared" si="0"/>
        <v>D</v>
      </c>
      <c r="S51" s="41" t="str">
        <f t="shared" si="1"/>
        <v>Trung bình yếu</v>
      </c>
      <c r="T51" s="42" t="str">
        <f t="shared" si="4"/>
        <v/>
      </c>
      <c r="U51" s="43" t="s">
        <v>500</v>
      </c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idden="1">
      <c r="B52" s="31">
        <v>42</v>
      </c>
      <c r="C52" s="32" t="s">
        <v>304</v>
      </c>
      <c r="D52" s="33" t="s">
        <v>305</v>
      </c>
      <c r="E52" s="34" t="s">
        <v>306</v>
      </c>
      <c r="F52" s="35" t="s">
        <v>307</v>
      </c>
      <c r="G52" s="32" t="s">
        <v>289</v>
      </c>
      <c r="H52" s="36">
        <v>8</v>
      </c>
      <c r="I52" s="36">
        <v>6</v>
      </c>
      <c r="J52" s="36" t="s">
        <v>30</v>
      </c>
      <c r="K52" s="36" t="s">
        <v>30</v>
      </c>
      <c r="L52" s="44"/>
      <c r="M52" s="44"/>
      <c r="N52" s="44"/>
      <c r="O52" s="87"/>
      <c r="P52" s="38"/>
      <c r="Q52" s="39">
        <f t="shared" si="3"/>
        <v>3.6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500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idden="1">
      <c r="B53" s="31">
        <v>43</v>
      </c>
      <c r="C53" s="32" t="s">
        <v>602</v>
      </c>
      <c r="D53" s="33" t="s">
        <v>603</v>
      </c>
      <c r="E53" s="34" t="s">
        <v>604</v>
      </c>
      <c r="F53" s="35" t="s">
        <v>605</v>
      </c>
      <c r="G53" s="32" t="s">
        <v>289</v>
      </c>
      <c r="H53" s="36">
        <v>9</v>
      </c>
      <c r="I53" s="36">
        <v>6</v>
      </c>
      <c r="J53" s="36" t="s">
        <v>30</v>
      </c>
      <c r="K53" s="36" t="s">
        <v>30</v>
      </c>
      <c r="L53" s="44"/>
      <c r="M53" s="44"/>
      <c r="N53" s="44"/>
      <c r="O53" s="87"/>
      <c r="P53" s="38"/>
      <c r="Q53" s="39">
        <f t="shared" si="3"/>
        <v>3.9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500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idden="1">
      <c r="B54" s="31">
        <v>44</v>
      </c>
      <c r="C54" s="32" t="s">
        <v>606</v>
      </c>
      <c r="D54" s="33" t="s">
        <v>607</v>
      </c>
      <c r="E54" s="34" t="s">
        <v>608</v>
      </c>
      <c r="F54" s="35" t="s">
        <v>609</v>
      </c>
      <c r="G54" s="32" t="s">
        <v>316</v>
      </c>
      <c r="H54" s="36">
        <v>9</v>
      </c>
      <c r="I54" s="36">
        <v>6</v>
      </c>
      <c r="J54" s="36" t="s">
        <v>30</v>
      </c>
      <c r="K54" s="36" t="s">
        <v>30</v>
      </c>
      <c r="L54" s="44"/>
      <c r="M54" s="44"/>
      <c r="N54" s="44"/>
      <c r="O54" s="87"/>
      <c r="P54" s="38"/>
      <c r="Q54" s="39">
        <f t="shared" si="3"/>
        <v>3.9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500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idden="1">
      <c r="B55" s="31">
        <v>45</v>
      </c>
      <c r="C55" s="32" t="s">
        <v>610</v>
      </c>
      <c r="D55" s="33" t="s">
        <v>611</v>
      </c>
      <c r="E55" s="34" t="s">
        <v>612</v>
      </c>
      <c r="F55" s="35" t="s">
        <v>613</v>
      </c>
      <c r="G55" s="32" t="s">
        <v>316</v>
      </c>
      <c r="H55" s="36">
        <v>9</v>
      </c>
      <c r="I55" s="36">
        <v>8</v>
      </c>
      <c r="J55" s="36" t="s">
        <v>30</v>
      </c>
      <c r="K55" s="36" t="s">
        <v>30</v>
      </c>
      <c r="L55" s="44"/>
      <c r="M55" s="44"/>
      <c r="N55" s="44"/>
      <c r="O55" s="87"/>
      <c r="P55" s="38"/>
      <c r="Q55" s="39">
        <f t="shared" si="3"/>
        <v>4.3</v>
      </c>
      <c r="R55" s="40" t="str">
        <f t="shared" si="0"/>
        <v>D</v>
      </c>
      <c r="S55" s="41" t="str">
        <f t="shared" si="1"/>
        <v>Trung bình yếu</v>
      </c>
      <c r="T55" s="42" t="str">
        <f t="shared" si="4"/>
        <v/>
      </c>
      <c r="U55" s="43" t="s">
        <v>500</v>
      </c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idden="1">
      <c r="B56" s="31">
        <v>46</v>
      </c>
      <c r="C56" s="32" t="s">
        <v>614</v>
      </c>
      <c r="D56" s="33" t="s">
        <v>615</v>
      </c>
      <c r="E56" s="34" t="s">
        <v>242</v>
      </c>
      <c r="F56" s="35" t="s">
        <v>616</v>
      </c>
      <c r="G56" s="32" t="s">
        <v>326</v>
      </c>
      <c r="H56" s="36">
        <v>7</v>
      </c>
      <c r="I56" s="36">
        <v>4</v>
      </c>
      <c r="J56" s="36" t="s">
        <v>30</v>
      </c>
      <c r="K56" s="36" t="s">
        <v>30</v>
      </c>
      <c r="L56" s="44"/>
      <c r="M56" s="44"/>
      <c r="N56" s="44"/>
      <c r="O56" s="87">
        <v>2</v>
      </c>
      <c r="P56" s="38"/>
      <c r="Q56" s="39">
        <f t="shared" si="3"/>
        <v>2.9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500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idden="1">
      <c r="B57" s="31">
        <v>47</v>
      </c>
      <c r="C57" s="32" t="s">
        <v>617</v>
      </c>
      <c r="D57" s="33" t="s">
        <v>618</v>
      </c>
      <c r="E57" s="34" t="s">
        <v>468</v>
      </c>
      <c r="F57" s="35" t="s">
        <v>619</v>
      </c>
      <c r="G57" s="32" t="s">
        <v>326</v>
      </c>
      <c r="H57" s="36">
        <v>5</v>
      </c>
      <c r="I57" s="36">
        <v>3</v>
      </c>
      <c r="J57" s="36" t="s">
        <v>30</v>
      </c>
      <c r="K57" s="36" t="s">
        <v>30</v>
      </c>
      <c r="L57" s="44"/>
      <c r="M57" s="44"/>
      <c r="N57" s="44"/>
      <c r="O57" s="87">
        <v>2</v>
      </c>
      <c r="P57" s="38"/>
      <c r="Q57" s="39">
        <f t="shared" si="3"/>
        <v>2.1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500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idden="1">
      <c r="B58" s="31">
        <v>48</v>
      </c>
      <c r="C58" s="32" t="s">
        <v>620</v>
      </c>
      <c r="D58" s="33" t="s">
        <v>621</v>
      </c>
      <c r="E58" s="34" t="s">
        <v>622</v>
      </c>
      <c r="F58" s="35" t="s">
        <v>623</v>
      </c>
      <c r="G58" s="32" t="s">
        <v>375</v>
      </c>
      <c r="H58" s="36">
        <v>7</v>
      </c>
      <c r="I58" s="36">
        <v>8.5</v>
      </c>
      <c r="J58" s="36" t="s">
        <v>30</v>
      </c>
      <c r="K58" s="36" t="s">
        <v>30</v>
      </c>
      <c r="L58" s="44"/>
      <c r="M58" s="44"/>
      <c r="N58" s="44"/>
      <c r="O58" s="87"/>
      <c r="P58" s="38"/>
      <c r="Q58" s="39">
        <f t="shared" si="3"/>
        <v>3.8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500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idden="1">
      <c r="B59" s="31">
        <v>49</v>
      </c>
      <c r="C59" s="32" t="s">
        <v>624</v>
      </c>
      <c r="D59" s="33" t="s">
        <v>625</v>
      </c>
      <c r="E59" s="34" t="s">
        <v>234</v>
      </c>
      <c r="F59" s="35" t="s">
        <v>626</v>
      </c>
      <c r="G59" s="32" t="s">
        <v>394</v>
      </c>
      <c r="H59" s="36">
        <v>10</v>
      </c>
      <c r="I59" s="36">
        <v>8</v>
      </c>
      <c r="J59" s="36" t="s">
        <v>30</v>
      </c>
      <c r="K59" s="36" t="s">
        <v>30</v>
      </c>
      <c r="L59" s="44"/>
      <c r="M59" s="44"/>
      <c r="N59" s="44"/>
      <c r="O59" s="87"/>
      <c r="P59" s="38"/>
      <c r="Q59" s="39">
        <f t="shared" si="3"/>
        <v>4.5999999999999996</v>
      </c>
      <c r="R59" s="40" t="str">
        <f t="shared" si="0"/>
        <v>D</v>
      </c>
      <c r="S59" s="41" t="str">
        <f t="shared" si="1"/>
        <v>Trung bình yếu</v>
      </c>
      <c r="T59" s="42" t="str">
        <f t="shared" si="4"/>
        <v/>
      </c>
      <c r="U59" s="43" t="s">
        <v>500</v>
      </c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idden="1">
      <c r="B60" s="31">
        <v>50</v>
      </c>
      <c r="C60" s="32" t="s">
        <v>627</v>
      </c>
      <c r="D60" s="33" t="s">
        <v>628</v>
      </c>
      <c r="E60" s="34" t="s">
        <v>579</v>
      </c>
      <c r="F60" s="35" t="s">
        <v>629</v>
      </c>
      <c r="G60" s="32" t="s">
        <v>394</v>
      </c>
      <c r="H60" s="36">
        <v>10</v>
      </c>
      <c r="I60" s="36">
        <v>7</v>
      </c>
      <c r="J60" s="36" t="s">
        <v>30</v>
      </c>
      <c r="K60" s="36" t="s">
        <v>30</v>
      </c>
      <c r="L60" s="44"/>
      <c r="M60" s="44"/>
      <c r="N60" s="44"/>
      <c r="O60" s="87"/>
      <c r="P60" s="38"/>
      <c r="Q60" s="39">
        <f t="shared" si="3"/>
        <v>4.4000000000000004</v>
      </c>
      <c r="R60" s="40" t="str">
        <f t="shared" si="0"/>
        <v>D</v>
      </c>
      <c r="S60" s="41" t="str">
        <f t="shared" si="1"/>
        <v>Trung bình yếu</v>
      </c>
      <c r="T60" s="42" t="str">
        <f t="shared" si="4"/>
        <v/>
      </c>
      <c r="U60" s="43" t="s">
        <v>500</v>
      </c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idden="1">
      <c r="B61" s="31">
        <v>51</v>
      </c>
      <c r="C61" s="32" t="s">
        <v>395</v>
      </c>
      <c r="D61" s="33" t="s">
        <v>396</v>
      </c>
      <c r="E61" s="34" t="s">
        <v>79</v>
      </c>
      <c r="F61" s="35" t="s">
        <v>397</v>
      </c>
      <c r="G61" s="32" t="s">
        <v>394</v>
      </c>
      <c r="H61" s="36">
        <v>8</v>
      </c>
      <c r="I61" s="36">
        <v>7</v>
      </c>
      <c r="J61" s="36" t="s">
        <v>30</v>
      </c>
      <c r="K61" s="36" t="s">
        <v>30</v>
      </c>
      <c r="L61" s="44"/>
      <c r="M61" s="44"/>
      <c r="N61" s="44"/>
      <c r="O61" s="87"/>
      <c r="P61" s="38"/>
      <c r="Q61" s="39">
        <f t="shared" si="3"/>
        <v>3.8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500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idden="1">
      <c r="B62" s="31">
        <v>52</v>
      </c>
      <c r="C62" s="32" t="s">
        <v>401</v>
      </c>
      <c r="D62" s="33" t="s">
        <v>402</v>
      </c>
      <c r="E62" s="34" t="s">
        <v>403</v>
      </c>
      <c r="F62" s="35" t="s">
        <v>404</v>
      </c>
      <c r="G62" s="32" t="s">
        <v>394</v>
      </c>
      <c r="H62" s="36">
        <v>9</v>
      </c>
      <c r="I62" s="36">
        <v>7</v>
      </c>
      <c r="J62" s="36" t="s">
        <v>30</v>
      </c>
      <c r="K62" s="36" t="s">
        <v>30</v>
      </c>
      <c r="L62" s="44"/>
      <c r="M62" s="44"/>
      <c r="N62" s="44"/>
      <c r="O62" s="87"/>
      <c r="P62" s="38"/>
      <c r="Q62" s="39">
        <f t="shared" si="3"/>
        <v>4.0999999999999996</v>
      </c>
      <c r="R62" s="40" t="str">
        <f t="shared" si="0"/>
        <v>D</v>
      </c>
      <c r="S62" s="41" t="str">
        <f t="shared" si="1"/>
        <v>Trung bình yếu</v>
      </c>
      <c r="T62" s="42" t="str">
        <f t="shared" si="4"/>
        <v/>
      </c>
      <c r="U62" s="43" t="s">
        <v>500</v>
      </c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idden="1">
      <c r="B63" s="31">
        <v>53</v>
      </c>
      <c r="C63" s="32" t="s">
        <v>491</v>
      </c>
      <c r="D63" s="33" t="s">
        <v>492</v>
      </c>
      <c r="E63" s="34" t="s">
        <v>134</v>
      </c>
      <c r="F63" s="35" t="s">
        <v>493</v>
      </c>
      <c r="G63" s="32" t="s">
        <v>480</v>
      </c>
      <c r="H63" s="36">
        <v>8</v>
      </c>
      <c r="I63" s="36">
        <v>5</v>
      </c>
      <c r="J63" s="36" t="s">
        <v>30</v>
      </c>
      <c r="K63" s="36" t="s">
        <v>30</v>
      </c>
      <c r="L63" s="44"/>
      <c r="M63" s="44"/>
      <c r="N63" s="44"/>
      <c r="O63" s="87"/>
      <c r="P63" s="38"/>
      <c r="Q63" s="39">
        <f t="shared" si="3"/>
        <v>3.4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500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idden="1">
      <c r="B64" s="31">
        <v>54</v>
      </c>
      <c r="C64" s="32" t="s">
        <v>630</v>
      </c>
      <c r="D64" s="33" t="s">
        <v>104</v>
      </c>
      <c r="E64" s="34" t="s">
        <v>631</v>
      </c>
      <c r="F64" s="35" t="s">
        <v>632</v>
      </c>
      <c r="G64" s="32" t="s">
        <v>408</v>
      </c>
      <c r="H64" s="36">
        <v>8</v>
      </c>
      <c r="I64" s="36">
        <v>6</v>
      </c>
      <c r="J64" s="36" t="s">
        <v>30</v>
      </c>
      <c r="K64" s="36" t="s">
        <v>30</v>
      </c>
      <c r="L64" s="44"/>
      <c r="M64" s="44"/>
      <c r="N64" s="44"/>
      <c r="O64" s="87"/>
      <c r="P64" s="38"/>
      <c r="Q64" s="39">
        <f t="shared" si="3"/>
        <v>3.6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500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idden="1">
      <c r="B65" s="31">
        <v>55</v>
      </c>
      <c r="C65" s="32" t="s">
        <v>439</v>
      </c>
      <c r="D65" s="33" t="s">
        <v>422</v>
      </c>
      <c r="E65" s="34" t="s">
        <v>195</v>
      </c>
      <c r="F65" s="35" t="s">
        <v>440</v>
      </c>
      <c r="G65" s="32" t="s">
        <v>436</v>
      </c>
      <c r="H65" s="36">
        <v>10</v>
      </c>
      <c r="I65" s="36">
        <v>8</v>
      </c>
      <c r="J65" s="36" t="s">
        <v>30</v>
      </c>
      <c r="K65" s="36" t="s">
        <v>30</v>
      </c>
      <c r="L65" s="44"/>
      <c r="M65" s="44"/>
      <c r="N65" s="44"/>
      <c r="O65" s="87"/>
      <c r="P65" s="38"/>
      <c r="Q65" s="39">
        <f t="shared" si="3"/>
        <v>4.5999999999999996</v>
      </c>
      <c r="R65" s="40" t="str">
        <f t="shared" si="0"/>
        <v>D</v>
      </c>
      <c r="S65" s="41" t="str">
        <f t="shared" si="1"/>
        <v>Trung bình yếu</v>
      </c>
      <c r="T65" s="42" t="str">
        <f t="shared" si="4"/>
        <v/>
      </c>
      <c r="U65" s="43" t="s">
        <v>500</v>
      </c>
      <c r="V65" s="3"/>
      <c r="W65" s="30"/>
      <c r="X65" s="81" t="str">
        <f t="shared" si="2"/>
        <v>Đạt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idden="1">
      <c r="B66" s="31">
        <v>56</v>
      </c>
      <c r="C66" s="32" t="s">
        <v>633</v>
      </c>
      <c r="D66" s="33" t="s">
        <v>331</v>
      </c>
      <c r="E66" s="34" t="s">
        <v>167</v>
      </c>
      <c r="F66" s="35" t="s">
        <v>634</v>
      </c>
      <c r="G66" s="32" t="s">
        <v>436</v>
      </c>
      <c r="H66" s="36">
        <v>10</v>
      </c>
      <c r="I66" s="36">
        <v>8</v>
      </c>
      <c r="J66" s="36" t="s">
        <v>30</v>
      </c>
      <c r="K66" s="36" t="s">
        <v>30</v>
      </c>
      <c r="L66" s="44"/>
      <c r="M66" s="44"/>
      <c r="N66" s="44"/>
      <c r="O66" s="87"/>
      <c r="P66" s="38"/>
      <c r="Q66" s="39">
        <f t="shared" si="3"/>
        <v>4.5999999999999996</v>
      </c>
      <c r="R66" s="40" t="str">
        <f t="shared" si="0"/>
        <v>D</v>
      </c>
      <c r="S66" s="41" t="str">
        <f t="shared" si="1"/>
        <v>Trung bình yếu</v>
      </c>
      <c r="T66" s="42" t="str">
        <f t="shared" si="4"/>
        <v/>
      </c>
      <c r="U66" s="43" t="s">
        <v>500</v>
      </c>
      <c r="V66" s="3"/>
      <c r="W66" s="30"/>
      <c r="X66" s="81" t="str">
        <f t="shared" si="2"/>
        <v>Đạt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idden="1">
      <c r="B67" s="31">
        <v>57</v>
      </c>
      <c r="C67" s="32" t="s">
        <v>446</v>
      </c>
      <c r="D67" s="33" t="s">
        <v>194</v>
      </c>
      <c r="E67" s="34" t="s">
        <v>447</v>
      </c>
      <c r="F67" s="35" t="s">
        <v>448</v>
      </c>
      <c r="G67" s="32" t="s">
        <v>436</v>
      </c>
      <c r="H67" s="36">
        <v>8</v>
      </c>
      <c r="I67" s="36">
        <v>8</v>
      </c>
      <c r="J67" s="36" t="s">
        <v>30</v>
      </c>
      <c r="K67" s="36" t="s">
        <v>30</v>
      </c>
      <c r="L67" s="44"/>
      <c r="M67" s="44"/>
      <c r="N67" s="44"/>
      <c r="O67" s="87"/>
      <c r="P67" s="38"/>
      <c r="Q67" s="39">
        <f t="shared" si="3"/>
        <v>4</v>
      </c>
      <c r="R67" s="40" t="str">
        <f t="shared" si="0"/>
        <v>D</v>
      </c>
      <c r="S67" s="41" t="str">
        <f t="shared" si="1"/>
        <v>Trung bình yếu</v>
      </c>
      <c r="T67" s="42" t="str">
        <f t="shared" si="4"/>
        <v/>
      </c>
      <c r="U67" s="43" t="s">
        <v>500</v>
      </c>
      <c r="V67" s="3"/>
      <c r="W67" s="30"/>
      <c r="X67" s="81" t="str">
        <f t="shared" si="2"/>
        <v>Đạt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idden="1">
      <c r="B68" s="31">
        <v>58</v>
      </c>
      <c r="C68" s="32" t="s">
        <v>635</v>
      </c>
      <c r="D68" s="33" t="s">
        <v>636</v>
      </c>
      <c r="E68" s="34" t="s">
        <v>79</v>
      </c>
      <c r="F68" s="35" t="s">
        <v>637</v>
      </c>
      <c r="G68" s="32" t="s">
        <v>465</v>
      </c>
      <c r="H68" s="36">
        <v>6.5</v>
      </c>
      <c r="I68" s="36">
        <v>7</v>
      </c>
      <c r="J68" s="36" t="s">
        <v>30</v>
      </c>
      <c r="K68" s="36" t="s">
        <v>30</v>
      </c>
      <c r="L68" s="44"/>
      <c r="M68" s="44"/>
      <c r="N68" s="44"/>
      <c r="O68" s="87"/>
      <c r="P68" s="38"/>
      <c r="Q68" s="39">
        <f t="shared" si="3"/>
        <v>3.4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500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idden="1">
      <c r="B69" s="31">
        <v>59</v>
      </c>
      <c r="C69" s="32" t="s">
        <v>466</v>
      </c>
      <c r="D69" s="33" t="s">
        <v>467</v>
      </c>
      <c r="E69" s="34" t="s">
        <v>468</v>
      </c>
      <c r="F69" s="35" t="s">
        <v>469</v>
      </c>
      <c r="G69" s="32" t="s">
        <v>465</v>
      </c>
      <c r="H69" s="36">
        <v>6.5</v>
      </c>
      <c r="I69" s="36">
        <v>7</v>
      </c>
      <c r="J69" s="36" t="s">
        <v>30</v>
      </c>
      <c r="K69" s="36" t="s">
        <v>30</v>
      </c>
      <c r="L69" s="44"/>
      <c r="M69" s="44"/>
      <c r="N69" s="44"/>
      <c r="O69" s="87"/>
      <c r="P69" s="38"/>
      <c r="Q69" s="39">
        <f t="shared" si="3"/>
        <v>3.4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500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idden="1">
      <c r="B70" s="31">
        <v>60</v>
      </c>
      <c r="C70" s="32" t="s">
        <v>638</v>
      </c>
      <c r="D70" s="33" t="s">
        <v>639</v>
      </c>
      <c r="E70" s="34" t="s">
        <v>335</v>
      </c>
      <c r="F70" s="35" t="s">
        <v>640</v>
      </c>
      <c r="G70" s="32" t="s">
        <v>465</v>
      </c>
      <c r="H70" s="36">
        <v>6</v>
      </c>
      <c r="I70" s="36">
        <v>6</v>
      </c>
      <c r="J70" s="36" t="s">
        <v>30</v>
      </c>
      <c r="K70" s="36" t="s">
        <v>30</v>
      </c>
      <c r="L70" s="44"/>
      <c r="M70" s="44"/>
      <c r="N70" s="44"/>
      <c r="O70" s="87"/>
      <c r="P70" s="38"/>
      <c r="Q70" s="39">
        <f t="shared" si="3"/>
        <v>3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500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>
      <c r="B71" s="31">
        <v>61</v>
      </c>
      <c r="C71" s="32" t="s">
        <v>641</v>
      </c>
      <c r="D71" s="33" t="s">
        <v>642</v>
      </c>
      <c r="E71" s="34" t="s">
        <v>415</v>
      </c>
      <c r="F71" s="35" t="s">
        <v>643</v>
      </c>
      <c r="G71" s="32" t="s">
        <v>644</v>
      </c>
      <c r="H71" s="36">
        <v>9</v>
      </c>
      <c r="I71" s="36">
        <v>7</v>
      </c>
      <c r="J71" s="36" t="s">
        <v>30</v>
      </c>
      <c r="K71" s="36" t="s">
        <v>30</v>
      </c>
      <c r="L71" s="44"/>
      <c r="M71" s="44"/>
      <c r="N71" s="44"/>
      <c r="O71" s="87"/>
      <c r="P71" s="38"/>
      <c r="Q71" s="39">
        <f t="shared" si="3"/>
        <v>4.0999999999999996</v>
      </c>
      <c r="R71" s="40" t="str">
        <f t="shared" si="0"/>
        <v>D</v>
      </c>
      <c r="S71" s="41" t="str">
        <f t="shared" si="1"/>
        <v>Trung bình yếu</v>
      </c>
      <c r="T71" s="42" t="str">
        <f t="shared" si="4"/>
        <v/>
      </c>
      <c r="U71" s="43" t="s">
        <v>1311</v>
      </c>
      <c r="V71" s="3"/>
      <c r="W71" s="30"/>
      <c r="X71" s="81" t="str">
        <f t="shared" si="2"/>
        <v>Đạt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>
      <c r="B72" s="31">
        <v>62</v>
      </c>
      <c r="C72" s="32" t="s">
        <v>645</v>
      </c>
      <c r="D72" s="33" t="s">
        <v>189</v>
      </c>
      <c r="E72" s="34" t="s">
        <v>646</v>
      </c>
      <c r="F72" s="35" t="s">
        <v>647</v>
      </c>
      <c r="G72" s="32" t="s">
        <v>644</v>
      </c>
      <c r="H72" s="36">
        <v>9</v>
      </c>
      <c r="I72" s="36">
        <v>7</v>
      </c>
      <c r="J72" s="36" t="s">
        <v>30</v>
      </c>
      <c r="K72" s="36" t="s">
        <v>30</v>
      </c>
      <c r="L72" s="44"/>
      <c r="M72" s="44"/>
      <c r="N72" s="44"/>
      <c r="O72" s="87"/>
      <c r="P72" s="38"/>
      <c r="Q72" s="39">
        <f t="shared" si="3"/>
        <v>4.0999999999999996</v>
      </c>
      <c r="R72" s="40" t="str">
        <f t="shared" si="0"/>
        <v>D</v>
      </c>
      <c r="S72" s="41" t="str">
        <f t="shared" si="1"/>
        <v>Trung bình yếu</v>
      </c>
      <c r="T72" s="42" t="str">
        <f t="shared" si="4"/>
        <v/>
      </c>
      <c r="U72" s="43" t="s">
        <v>1311</v>
      </c>
      <c r="V72" s="3"/>
      <c r="W72" s="30"/>
      <c r="X72" s="81" t="str">
        <f t="shared" si="2"/>
        <v>Đạt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>
      <c r="B73" s="31">
        <v>63</v>
      </c>
      <c r="C73" s="32" t="s">
        <v>648</v>
      </c>
      <c r="D73" s="33" t="s">
        <v>649</v>
      </c>
      <c r="E73" s="34" t="s">
        <v>143</v>
      </c>
      <c r="F73" s="35" t="s">
        <v>650</v>
      </c>
      <c r="G73" s="32" t="s">
        <v>644</v>
      </c>
      <c r="H73" s="36">
        <v>9</v>
      </c>
      <c r="I73" s="36">
        <v>8</v>
      </c>
      <c r="J73" s="36" t="s">
        <v>30</v>
      </c>
      <c r="K73" s="36" t="s">
        <v>30</v>
      </c>
      <c r="L73" s="44"/>
      <c r="M73" s="44"/>
      <c r="N73" s="44"/>
      <c r="O73" s="87"/>
      <c r="P73" s="38"/>
      <c r="Q73" s="39">
        <f t="shared" si="3"/>
        <v>4.3</v>
      </c>
      <c r="R73" s="40" t="str">
        <f t="shared" si="0"/>
        <v>D</v>
      </c>
      <c r="S73" s="41" t="str">
        <f t="shared" si="1"/>
        <v>Trung bình yếu</v>
      </c>
      <c r="T73" s="42" t="str">
        <f t="shared" si="4"/>
        <v/>
      </c>
      <c r="U73" s="43" t="s">
        <v>1311</v>
      </c>
      <c r="V73" s="3"/>
      <c r="W73" s="30"/>
      <c r="X73" s="81" t="str">
        <f t="shared" si="2"/>
        <v>Đạt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>
      <c r="B74" s="31">
        <v>64</v>
      </c>
      <c r="C74" s="32" t="s">
        <v>651</v>
      </c>
      <c r="D74" s="33" t="s">
        <v>652</v>
      </c>
      <c r="E74" s="34" t="s">
        <v>171</v>
      </c>
      <c r="F74" s="35" t="s">
        <v>653</v>
      </c>
      <c r="G74" s="32" t="s">
        <v>644</v>
      </c>
      <c r="H74" s="36">
        <v>9</v>
      </c>
      <c r="I74" s="36">
        <v>7</v>
      </c>
      <c r="J74" s="36" t="s">
        <v>30</v>
      </c>
      <c r="K74" s="36" t="s">
        <v>30</v>
      </c>
      <c r="L74" s="44"/>
      <c r="M74" s="44"/>
      <c r="N74" s="44"/>
      <c r="O74" s="87"/>
      <c r="P74" s="38"/>
      <c r="Q74" s="39">
        <f t="shared" si="3"/>
        <v>4.0999999999999996</v>
      </c>
      <c r="R74" s="40" t="str">
        <f t="shared" si="0"/>
        <v>D</v>
      </c>
      <c r="S74" s="41" t="str">
        <f t="shared" si="1"/>
        <v>Trung bình yếu</v>
      </c>
      <c r="T74" s="42" t="str">
        <f t="shared" si="4"/>
        <v/>
      </c>
      <c r="U74" s="43" t="s">
        <v>1311</v>
      </c>
      <c r="V74" s="3"/>
      <c r="W74" s="30"/>
      <c r="X74" s="81" t="str">
        <f t="shared" si="2"/>
        <v>Đạt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>
      <c r="B75" s="31">
        <v>65</v>
      </c>
      <c r="C75" s="32" t="s">
        <v>654</v>
      </c>
      <c r="D75" s="33" t="s">
        <v>655</v>
      </c>
      <c r="E75" s="34" t="s">
        <v>656</v>
      </c>
      <c r="F75" s="35" t="s">
        <v>187</v>
      </c>
      <c r="G75" s="32" t="s">
        <v>644</v>
      </c>
      <c r="H75" s="36">
        <v>8</v>
      </c>
      <c r="I75" s="36">
        <v>7</v>
      </c>
      <c r="J75" s="36" t="s">
        <v>30</v>
      </c>
      <c r="K75" s="36" t="s">
        <v>30</v>
      </c>
      <c r="L75" s="44"/>
      <c r="M75" s="44"/>
      <c r="N75" s="44"/>
      <c r="O75" s="87"/>
      <c r="P75" s="38"/>
      <c r="Q75" s="39">
        <f t="shared" si="3"/>
        <v>3.8</v>
      </c>
      <c r="R75" s="40" t="str">
        <f t="shared" ref="R75:R97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97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 t="s">
        <v>1311</v>
      </c>
      <c r="V75" s="3"/>
      <c r="W75" s="30"/>
      <c r="X75" s="81" t="str">
        <f t="shared" si="2"/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>
      <c r="B76" s="31">
        <v>66</v>
      </c>
      <c r="C76" s="32" t="s">
        <v>657</v>
      </c>
      <c r="D76" s="33" t="s">
        <v>658</v>
      </c>
      <c r="E76" s="34" t="s">
        <v>205</v>
      </c>
      <c r="F76" s="35" t="s">
        <v>659</v>
      </c>
      <c r="G76" s="32" t="s">
        <v>644</v>
      </c>
      <c r="H76" s="36">
        <v>10</v>
      </c>
      <c r="I76" s="36">
        <v>7</v>
      </c>
      <c r="J76" s="36" t="s">
        <v>30</v>
      </c>
      <c r="K76" s="36" t="s">
        <v>30</v>
      </c>
      <c r="L76" s="44"/>
      <c r="M76" s="44"/>
      <c r="N76" s="44"/>
      <c r="O76" s="87"/>
      <c r="P76" s="38"/>
      <c r="Q76" s="39">
        <f t="shared" si="3"/>
        <v>4.4000000000000004</v>
      </c>
      <c r="R76" s="40" t="str">
        <f t="shared" si="5"/>
        <v>D</v>
      </c>
      <c r="S76" s="41" t="str">
        <f t="shared" si="6"/>
        <v>Trung bình yếu</v>
      </c>
      <c r="T76" s="42" t="str">
        <f t="shared" si="4"/>
        <v/>
      </c>
      <c r="U76" s="43" t="s">
        <v>1311</v>
      </c>
      <c r="V76" s="3"/>
      <c r="W76" s="30"/>
      <c r="X76" s="81" t="str">
        <f t="shared" ref="X76:X125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>
      <c r="B77" s="31">
        <v>67</v>
      </c>
      <c r="C77" s="32" t="s">
        <v>660</v>
      </c>
      <c r="D77" s="33" t="s">
        <v>461</v>
      </c>
      <c r="E77" s="34" t="s">
        <v>335</v>
      </c>
      <c r="F77" s="35" t="s">
        <v>235</v>
      </c>
      <c r="G77" s="32" t="s">
        <v>644</v>
      </c>
      <c r="H77" s="36">
        <v>9</v>
      </c>
      <c r="I77" s="36">
        <v>7</v>
      </c>
      <c r="J77" s="36" t="s">
        <v>30</v>
      </c>
      <c r="K77" s="36" t="s">
        <v>30</v>
      </c>
      <c r="L77" s="44"/>
      <c r="M77" s="44"/>
      <c r="N77" s="44"/>
      <c r="O77" s="87"/>
      <c r="P77" s="38"/>
      <c r="Q77" s="39">
        <f t="shared" ref="Q77:Q97" si="8">ROUND(SUMPRODUCT(H77:P77,$H$10:$P$10)/100,1)</f>
        <v>4.0999999999999996</v>
      </c>
      <c r="R77" s="40" t="str">
        <f t="shared" si="5"/>
        <v>D</v>
      </c>
      <c r="S77" s="41" t="str">
        <f t="shared" si="6"/>
        <v>Trung bình yếu</v>
      </c>
      <c r="T77" s="42" t="str">
        <f t="shared" ref="T77:T125" si="9">+IF(OR($H77=0,$I77=0,$J77=0,$K77=0),"Không đủ ĐKDT","")</f>
        <v/>
      </c>
      <c r="U77" s="43" t="s">
        <v>1311</v>
      </c>
      <c r="V77" s="3"/>
      <c r="W77" s="30"/>
      <c r="X77" s="81" t="str">
        <f t="shared" si="7"/>
        <v>Đạt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>
      <c r="B78" s="31">
        <v>68</v>
      </c>
      <c r="C78" s="32" t="s">
        <v>661</v>
      </c>
      <c r="D78" s="33" t="s">
        <v>662</v>
      </c>
      <c r="E78" s="34" t="s">
        <v>296</v>
      </c>
      <c r="F78" s="35" t="s">
        <v>148</v>
      </c>
      <c r="G78" s="32" t="s">
        <v>663</v>
      </c>
      <c r="H78" s="36">
        <v>9</v>
      </c>
      <c r="I78" s="36">
        <v>8</v>
      </c>
      <c r="J78" s="36" t="s">
        <v>30</v>
      </c>
      <c r="K78" s="36" t="s">
        <v>30</v>
      </c>
      <c r="L78" s="44"/>
      <c r="M78" s="44"/>
      <c r="N78" s="44"/>
      <c r="O78" s="87"/>
      <c r="P78" s="38"/>
      <c r="Q78" s="39">
        <f t="shared" si="8"/>
        <v>4.3</v>
      </c>
      <c r="R78" s="40" t="str">
        <f t="shared" si="5"/>
        <v>D</v>
      </c>
      <c r="S78" s="41" t="str">
        <f t="shared" si="6"/>
        <v>Trung bình yếu</v>
      </c>
      <c r="T78" s="42" t="str">
        <f t="shared" si="9"/>
        <v/>
      </c>
      <c r="U78" s="43" t="s">
        <v>1311</v>
      </c>
      <c r="V78" s="3"/>
      <c r="W78" s="30"/>
      <c r="X78" s="81" t="str">
        <f t="shared" si="7"/>
        <v>Đạt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>
      <c r="B79" s="31">
        <v>69</v>
      </c>
      <c r="C79" s="32" t="s">
        <v>664</v>
      </c>
      <c r="D79" s="33" t="s">
        <v>665</v>
      </c>
      <c r="E79" s="34" t="s">
        <v>84</v>
      </c>
      <c r="F79" s="35" t="s">
        <v>249</v>
      </c>
      <c r="G79" s="32" t="s">
        <v>666</v>
      </c>
      <c r="H79" s="36">
        <v>6.5</v>
      </c>
      <c r="I79" s="36">
        <v>7</v>
      </c>
      <c r="J79" s="36" t="s">
        <v>30</v>
      </c>
      <c r="K79" s="36" t="s">
        <v>30</v>
      </c>
      <c r="L79" s="44"/>
      <c r="M79" s="44"/>
      <c r="N79" s="44"/>
      <c r="O79" s="87"/>
      <c r="P79" s="38"/>
      <c r="Q79" s="39">
        <f t="shared" si="8"/>
        <v>3.4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1311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>
      <c r="B80" s="31">
        <v>70</v>
      </c>
      <c r="C80" s="32" t="s">
        <v>667</v>
      </c>
      <c r="D80" s="33" t="s">
        <v>668</v>
      </c>
      <c r="E80" s="34" t="s">
        <v>508</v>
      </c>
      <c r="F80" s="35" t="s">
        <v>249</v>
      </c>
      <c r="G80" s="32" t="s">
        <v>666</v>
      </c>
      <c r="H80" s="36">
        <v>9</v>
      </c>
      <c r="I80" s="36">
        <v>8</v>
      </c>
      <c r="J80" s="36" t="s">
        <v>30</v>
      </c>
      <c r="K80" s="36" t="s">
        <v>30</v>
      </c>
      <c r="L80" s="44"/>
      <c r="M80" s="44"/>
      <c r="N80" s="44"/>
      <c r="O80" s="87"/>
      <c r="P80" s="38"/>
      <c r="Q80" s="39">
        <f t="shared" si="8"/>
        <v>4.3</v>
      </c>
      <c r="R80" s="40" t="str">
        <f t="shared" si="5"/>
        <v>D</v>
      </c>
      <c r="S80" s="41" t="str">
        <f t="shared" si="6"/>
        <v>Trung bình yếu</v>
      </c>
      <c r="T80" s="42" t="str">
        <f t="shared" si="9"/>
        <v/>
      </c>
      <c r="U80" s="43" t="s">
        <v>1311</v>
      </c>
      <c r="V80" s="3"/>
      <c r="W80" s="30"/>
      <c r="X80" s="81" t="str">
        <f t="shared" si="7"/>
        <v>Đạt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>
      <c r="B81" s="31">
        <v>71</v>
      </c>
      <c r="C81" s="32" t="s">
        <v>669</v>
      </c>
      <c r="D81" s="33" t="s">
        <v>670</v>
      </c>
      <c r="E81" s="34" t="s">
        <v>125</v>
      </c>
      <c r="F81" s="35" t="s">
        <v>671</v>
      </c>
      <c r="G81" s="32" t="s">
        <v>666</v>
      </c>
      <c r="H81" s="36">
        <v>7</v>
      </c>
      <c r="I81" s="36">
        <v>8</v>
      </c>
      <c r="J81" s="36" t="s">
        <v>30</v>
      </c>
      <c r="K81" s="36" t="s">
        <v>30</v>
      </c>
      <c r="L81" s="44"/>
      <c r="M81" s="44"/>
      <c r="N81" s="44"/>
      <c r="O81" s="87"/>
      <c r="P81" s="38"/>
      <c r="Q81" s="39">
        <f t="shared" si="8"/>
        <v>3.7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 t="s">
        <v>1311</v>
      </c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>
      <c r="B82" s="31">
        <v>72</v>
      </c>
      <c r="C82" s="32" t="s">
        <v>672</v>
      </c>
      <c r="D82" s="33" t="s">
        <v>71</v>
      </c>
      <c r="E82" s="34" t="s">
        <v>393</v>
      </c>
      <c r="F82" s="35" t="s">
        <v>673</v>
      </c>
      <c r="G82" s="32" t="s">
        <v>666</v>
      </c>
      <c r="H82" s="36">
        <v>8</v>
      </c>
      <c r="I82" s="36">
        <v>9</v>
      </c>
      <c r="J82" s="36" t="s">
        <v>30</v>
      </c>
      <c r="K82" s="36" t="s">
        <v>30</v>
      </c>
      <c r="L82" s="44"/>
      <c r="M82" s="44"/>
      <c r="N82" s="44"/>
      <c r="O82" s="87"/>
      <c r="P82" s="38"/>
      <c r="Q82" s="39">
        <f t="shared" si="8"/>
        <v>4.2</v>
      </c>
      <c r="R82" s="40" t="str">
        <f t="shared" si="5"/>
        <v>D</v>
      </c>
      <c r="S82" s="41" t="str">
        <f t="shared" si="6"/>
        <v>Trung bình yếu</v>
      </c>
      <c r="T82" s="42" t="str">
        <f t="shared" si="9"/>
        <v/>
      </c>
      <c r="U82" s="43" t="s">
        <v>1311</v>
      </c>
      <c r="V82" s="3"/>
      <c r="W82" s="30"/>
      <c r="X82" s="81" t="str">
        <f t="shared" si="7"/>
        <v>Đạt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>
      <c r="B83" s="31">
        <v>73</v>
      </c>
      <c r="C83" s="32" t="s">
        <v>674</v>
      </c>
      <c r="D83" s="33" t="s">
        <v>675</v>
      </c>
      <c r="E83" s="34" t="s">
        <v>656</v>
      </c>
      <c r="F83" s="35" t="s">
        <v>676</v>
      </c>
      <c r="G83" s="32" t="s">
        <v>666</v>
      </c>
      <c r="H83" s="36">
        <v>9</v>
      </c>
      <c r="I83" s="36">
        <v>7</v>
      </c>
      <c r="J83" s="36" t="s">
        <v>30</v>
      </c>
      <c r="K83" s="36" t="s">
        <v>30</v>
      </c>
      <c r="L83" s="44"/>
      <c r="M83" s="44"/>
      <c r="N83" s="44"/>
      <c r="O83" s="87"/>
      <c r="P83" s="38"/>
      <c r="Q83" s="39">
        <f t="shared" si="8"/>
        <v>4.0999999999999996</v>
      </c>
      <c r="R83" s="40" t="str">
        <f t="shared" si="5"/>
        <v>D</v>
      </c>
      <c r="S83" s="41" t="str">
        <f t="shared" si="6"/>
        <v>Trung bình yếu</v>
      </c>
      <c r="T83" s="42" t="str">
        <f t="shared" si="9"/>
        <v/>
      </c>
      <c r="U83" s="43" t="s">
        <v>1311</v>
      </c>
      <c r="V83" s="3"/>
      <c r="W83" s="30"/>
      <c r="X83" s="81" t="str">
        <f t="shared" si="7"/>
        <v>Đạt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>
      <c r="B84" s="31">
        <v>74</v>
      </c>
      <c r="C84" s="32" t="s">
        <v>677</v>
      </c>
      <c r="D84" s="33" t="s">
        <v>267</v>
      </c>
      <c r="E84" s="34" t="s">
        <v>504</v>
      </c>
      <c r="F84" s="35" t="s">
        <v>288</v>
      </c>
      <c r="G84" s="32" t="s">
        <v>666</v>
      </c>
      <c r="H84" s="36">
        <v>5</v>
      </c>
      <c r="I84" s="36">
        <v>8</v>
      </c>
      <c r="J84" s="36" t="s">
        <v>30</v>
      </c>
      <c r="K84" s="36" t="s">
        <v>30</v>
      </c>
      <c r="L84" s="44"/>
      <c r="M84" s="44"/>
      <c r="N84" s="44"/>
      <c r="O84" s="87"/>
      <c r="P84" s="38"/>
      <c r="Q84" s="39">
        <f t="shared" si="8"/>
        <v>3.1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 t="s">
        <v>1311</v>
      </c>
      <c r="V84" s="3"/>
      <c r="W84" s="30"/>
      <c r="X84" s="81" t="str">
        <f t="shared" si="7"/>
        <v>Học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>
      <c r="B85" s="31">
        <v>75</v>
      </c>
      <c r="C85" s="32" t="s">
        <v>678</v>
      </c>
      <c r="D85" s="33" t="s">
        <v>422</v>
      </c>
      <c r="E85" s="34" t="s">
        <v>679</v>
      </c>
      <c r="F85" s="35" t="s">
        <v>268</v>
      </c>
      <c r="G85" s="32" t="s">
        <v>680</v>
      </c>
      <c r="H85" s="36">
        <v>7</v>
      </c>
      <c r="I85" s="36">
        <v>7.5</v>
      </c>
      <c r="J85" s="36" t="s">
        <v>30</v>
      </c>
      <c r="K85" s="36" t="s">
        <v>30</v>
      </c>
      <c r="L85" s="44"/>
      <c r="M85" s="44"/>
      <c r="N85" s="44"/>
      <c r="O85" s="87"/>
      <c r="P85" s="38"/>
      <c r="Q85" s="39">
        <f t="shared" si="8"/>
        <v>3.6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 t="s">
        <v>1311</v>
      </c>
      <c r="V85" s="3"/>
      <c r="W85" s="30"/>
      <c r="X85" s="81" t="str">
        <f t="shared" si="7"/>
        <v>Học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>
      <c r="B86" s="31">
        <v>76</v>
      </c>
      <c r="C86" s="32" t="s">
        <v>681</v>
      </c>
      <c r="D86" s="33" t="s">
        <v>682</v>
      </c>
      <c r="E86" s="34" t="s">
        <v>579</v>
      </c>
      <c r="F86" s="35" t="s">
        <v>683</v>
      </c>
      <c r="G86" s="32" t="s">
        <v>680</v>
      </c>
      <c r="H86" s="36">
        <v>9</v>
      </c>
      <c r="I86" s="36">
        <v>9</v>
      </c>
      <c r="J86" s="36" t="s">
        <v>30</v>
      </c>
      <c r="K86" s="36" t="s">
        <v>30</v>
      </c>
      <c r="L86" s="44"/>
      <c r="M86" s="44"/>
      <c r="N86" s="44"/>
      <c r="O86" s="87"/>
      <c r="P86" s="38"/>
      <c r="Q86" s="39">
        <f t="shared" si="8"/>
        <v>4.5</v>
      </c>
      <c r="R86" s="40" t="str">
        <f t="shared" si="5"/>
        <v>D</v>
      </c>
      <c r="S86" s="41" t="str">
        <f t="shared" si="6"/>
        <v>Trung bình yếu</v>
      </c>
      <c r="T86" s="42" t="str">
        <f t="shared" si="9"/>
        <v/>
      </c>
      <c r="U86" s="43" t="s">
        <v>1311</v>
      </c>
      <c r="V86" s="3"/>
      <c r="W86" s="30"/>
      <c r="X86" s="81" t="str">
        <f t="shared" si="7"/>
        <v>Đạt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>
      <c r="B87" s="31">
        <v>77</v>
      </c>
      <c r="C87" s="32" t="s">
        <v>684</v>
      </c>
      <c r="D87" s="33" t="s">
        <v>685</v>
      </c>
      <c r="E87" s="34" t="s">
        <v>155</v>
      </c>
      <c r="F87" s="35" t="s">
        <v>686</v>
      </c>
      <c r="G87" s="32" t="s">
        <v>680</v>
      </c>
      <c r="H87" s="36">
        <v>7</v>
      </c>
      <c r="I87" s="36">
        <v>7.5</v>
      </c>
      <c r="J87" s="36" t="s">
        <v>30</v>
      </c>
      <c r="K87" s="36" t="s">
        <v>30</v>
      </c>
      <c r="L87" s="44"/>
      <c r="M87" s="44"/>
      <c r="N87" s="44"/>
      <c r="O87" s="87"/>
      <c r="P87" s="38"/>
      <c r="Q87" s="39">
        <f t="shared" si="8"/>
        <v>3.6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 t="s">
        <v>1311</v>
      </c>
      <c r="V87" s="3"/>
      <c r="W87" s="30"/>
      <c r="X87" s="81" t="str">
        <f t="shared" si="7"/>
        <v>Học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>
      <c r="B88" s="31">
        <v>78</v>
      </c>
      <c r="C88" s="32" t="s">
        <v>687</v>
      </c>
      <c r="D88" s="33" t="s">
        <v>688</v>
      </c>
      <c r="E88" s="34" t="s">
        <v>689</v>
      </c>
      <c r="F88" s="35" t="s">
        <v>547</v>
      </c>
      <c r="G88" s="32" t="s">
        <v>680</v>
      </c>
      <c r="H88" s="36">
        <v>9</v>
      </c>
      <c r="I88" s="36">
        <v>7</v>
      </c>
      <c r="J88" s="36" t="s">
        <v>30</v>
      </c>
      <c r="K88" s="36" t="s">
        <v>30</v>
      </c>
      <c r="L88" s="44"/>
      <c r="M88" s="44"/>
      <c r="N88" s="44"/>
      <c r="O88" s="87"/>
      <c r="P88" s="38"/>
      <c r="Q88" s="39">
        <f t="shared" si="8"/>
        <v>4.0999999999999996</v>
      </c>
      <c r="R88" s="40" t="str">
        <f t="shared" si="5"/>
        <v>D</v>
      </c>
      <c r="S88" s="41" t="str">
        <f t="shared" si="6"/>
        <v>Trung bình yếu</v>
      </c>
      <c r="T88" s="42" t="str">
        <f t="shared" si="9"/>
        <v/>
      </c>
      <c r="U88" s="43" t="s">
        <v>1311</v>
      </c>
      <c r="V88" s="3"/>
      <c r="W88" s="30"/>
      <c r="X88" s="81" t="str">
        <f t="shared" si="7"/>
        <v>Đạt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>
      <c r="B89" s="31">
        <v>79</v>
      </c>
      <c r="C89" s="32" t="s">
        <v>690</v>
      </c>
      <c r="D89" s="33" t="s">
        <v>691</v>
      </c>
      <c r="E89" s="34" t="s">
        <v>692</v>
      </c>
      <c r="F89" s="35" t="s">
        <v>640</v>
      </c>
      <c r="G89" s="32" t="s">
        <v>680</v>
      </c>
      <c r="H89" s="36">
        <v>7</v>
      </c>
      <c r="I89" s="36">
        <v>10</v>
      </c>
      <c r="J89" s="36" t="s">
        <v>30</v>
      </c>
      <c r="K89" s="36" t="s">
        <v>30</v>
      </c>
      <c r="L89" s="44"/>
      <c r="M89" s="44"/>
      <c r="N89" s="44"/>
      <c r="O89" s="87"/>
      <c r="P89" s="38"/>
      <c r="Q89" s="39">
        <f t="shared" si="8"/>
        <v>4.0999999999999996</v>
      </c>
      <c r="R89" s="40" t="str">
        <f t="shared" si="5"/>
        <v>D</v>
      </c>
      <c r="S89" s="41" t="str">
        <f t="shared" si="6"/>
        <v>Trung bình yếu</v>
      </c>
      <c r="T89" s="42" t="str">
        <f t="shared" si="9"/>
        <v/>
      </c>
      <c r="U89" s="43" t="s">
        <v>1311</v>
      </c>
      <c r="V89" s="3"/>
      <c r="W89" s="30"/>
      <c r="X89" s="81" t="str">
        <f t="shared" si="7"/>
        <v>Đạt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>
      <c r="B90" s="31">
        <v>80</v>
      </c>
      <c r="C90" s="32" t="s">
        <v>693</v>
      </c>
      <c r="D90" s="33" t="s">
        <v>299</v>
      </c>
      <c r="E90" s="34" t="s">
        <v>167</v>
      </c>
      <c r="F90" s="35" t="s">
        <v>366</v>
      </c>
      <c r="G90" s="32" t="s">
        <v>694</v>
      </c>
      <c r="H90" s="36">
        <v>10</v>
      </c>
      <c r="I90" s="36">
        <v>6</v>
      </c>
      <c r="J90" s="36" t="s">
        <v>30</v>
      </c>
      <c r="K90" s="36" t="s">
        <v>30</v>
      </c>
      <c r="L90" s="44"/>
      <c r="M90" s="44"/>
      <c r="N90" s="44"/>
      <c r="O90" s="87"/>
      <c r="P90" s="38"/>
      <c r="Q90" s="39">
        <f t="shared" si="8"/>
        <v>4.2</v>
      </c>
      <c r="R90" s="40" t="str">
        <f t="shared" si="5"/>
        <v>D</v>
      </c>
      <c r="S90" s="41" t="str">
        <f t="shared" si="6"/>
        <v>Trung bình yếu</v>
      </c>
      <c r="T90" s="42" t="str">
        <f t="shared" si="9"/>
        <v/>
      </c>
      <c r="U90" s="43" t="s">
        <v>1311</v>
      </c>
      <c r="V90" s="3"/>
      <c r="W90" s="30"/>
      <c r="X90" s="81" t="str">
        <f t="shared" si="7"/>
        <v>Đạt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>
      <c r="B91" s="31">
        <v>81</v>
      </c>
      <c r="C91" s="32" t="s">
        <v>695</v>
      </c>
      <c r="D91" s="33" t="s">
        <v>696</v>
      </c>
      <c r="E91" s="34" t="s">
        <v>697</v>
      </c>
      <c r="F91" s="35" t="s">
        <v>698</v>
      </c>
      <c r="G91" s="32" t="s">
        <v>694</v>
      </c>
      <c r="H91" s="36">
        <v>10</v>
      </c>
      <c r="I91" s="36">
        <v>9</v>
      </c>
      <c r="J91" s="36" t="s">
        <v>30</v>
      </c>
      <c r="K91" s="36" t="s">
        <v>30</v>
      </c>
      <c r="L91" s="44"/>
      <c r="M91" s="44"/>
      <c r="N91" s="44"/>
      <c r="O91" s="87"/>
      <c r="P91" s="38"/>
      <c r="Q91" s="39">
        <f t="shared" si="8"/>
        <v>4.8</v>
      </c>
      <c r="R91" s="40" t="str">
        <f t="shared" si="5"/>
        <v>D</v>
      </c>
      <c r="S91" s="41" t="str">
        <f t="shared" si="6"/>
        <v>Trung bình yếu</v>
      </c>
      <c r="T91" s="42" t="str">
        <f t="shared" si="9"/>
        <v/>
      </c>
      <c r="U91" s="43" t="s">
        <v>1311</v>
      </c>
      <c r="V91" s="3"/>
      <c r="W91" s="30"/>
      <c r="X91" s="81" t="str">
        <f t="shared" si="7"/>
        <v>Đạt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>
      <c r="B92" s="31">
        <v>82</v>
      </c>
      <c r="C92" s="32" t="s">
        <v>699</v>
      </c>
      <c r="D92" s="33" t="s">
        <v>331</v>
      </c>
      <c r="E92" s="34" t="s">
        <v>238</v>
      </c>
      <c r="F92" s="35" t="s">
        <v>700</v>
      </c>
      <c r="G92" s="32" t="s">
        <v>701</v>
      </c>
      <c r="H92" s="36">
        <v>9</v>
      </c>
      <c r="I92" s="36">
        <v>8.5</v>
      </c>
      <c r="J92" s="36" t="s">
        <v>30</v>
      </c>
      <c r="K92" s="36" t="s">
        <v>30</v>
      </c>
      <c r="L92" s="44"/>
      <c r="M92" s="44"/>
      <c r="N92" s="44"/>
      <c r="O92" s="87"/>
      <c r="P92" s="38"/>
      <c r="Q92" s="39">
        <f t="shared" si="8"/>
        <v>4.4000000000000004</v>
      </c>
      <c r="R92" s="40" t="str">
        <f t="shared" si="5"/>
        <v>D</v>
      </c>
      <c r="S92" s="41" t="str">
        <f t="shared" si="6"/>
        <v>Trung bình yếu</v>
      </c>
      <c r="T92" s="42" t="str">
        <f t="shared" si="9"/>
        <v/>
      </c>
      <c r="U92" s="43" t="s">
        <v>1311</v>
      </c>
      <c r="V92" s="3"/>
      <c r="W92" s="30"/>
      <c r="X92" s="81" t="str">
        <f t="shared" si="7"/>
        <v>Đạt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>
      <c r="B93" s="31">
        <v>83</v>
      </c>
      <c r="C93" s="32" t="s">
        <v>702</v>
      </c>
      <c r="D93" s="33" t="s">
        <v>703</v>
      </c>
      <c r="E93" s="34" t="s">
        <v>697</v>
      </c>
      <c r="F93" s="35" t="s">
        <v>704</v>
      </c>
      <c r="G93" s="32" t="s">
        <v>701</v>
      </c>
      <c r="H93" s="36">
        <v>9</v>
      </c>
      <c r="I93" s="36">
        <v>8</v>
      </c>
      <c r="J93" s="36" t="s">
        <v>30</v>
      </c>
      <c r="K93" s="36" t="s">
        <v>30</v>
      </c>
      <c r="L93" s="44"/>
      <c r="M93" s="44"/>
      <c r="N93" s="44"/>
      <c r="O93" s="87"/>
      <c r="P93" s="38"/>
      <c r="Q93" s="39">
        <f t="shared" si="8"/>
        <v>4.3</v>
      </c>
      <c r="R93" s="40" t="str">
        <f t="shared" si="5"/>
        <v>D</v>
      </c>
      <c r="S93" s="41" t="str">
        <f t="shared" si="6"/>
        <v>Trung bình yếu</v>
      </c>
      <c r="T93" s="42" t="str">
        <f t="shared" si="9"/>
        <v/>
      </c>
      <c r="U93" s="43" t="s">
        <v>1311</v>
      </c>
      <c r="V93" s="3"/>
      <c r="W93" s="30"/>
      <c r="X93" s="81" t="str">
        <f t="shared" si="7"/>
        <v>Đạt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>
      <c r="B94" s="31">
        <v>84</v>
      </c>
      <c r="C94" s="32" t="s">
        <v>705</v>
      </c>
      <c r="D94" s="33" t="s">
        <v>71</v>
      </c>
      <c r="E94" s="34" t="s">
        <v>143</v>
      </c>
      <c r="F94" s="35" t="s">
        <v>706</v>
      </c>
      <c r="G94" s="32" t="s">
        <v>707</v>
      </c>
      <c r="H94" s="36">
        <v>8.5</v>
      </c>
      <c r="I94" s="36">
        <v>8</v>
      </c>
      <c r="J94" s="36" t="s">
        <v>30</v>
      </c>
      <c r="K94" s="36" t="s">
        <v>30</v>
      </c>
      <c r="L94" s="44"/>
      <c r="M94" s="44"/>
      <c r="N94" s="44"/>
      <c r="O94" s="87"/>
      <c r="P94" s="38"/>
      <c r="Q94" s="39">
        <f t="shared" si="8"/>
        <v>4.2</v>
      </c>
      <c r="R94" s="40" t="str">
        <f t="shared" si="5"/>
        <v>D</v>
      </c>
      <c r="S94" s="41" t="str">
        <f t="shared" si="6"/>
        <v>Trung bình yếu</v>
      </c>
      <c r="T94" s="42" t="str">
        <f t="shared" si="9"/>
        <v/>
      </c>
      <c r="U94" s="43" t="s">
        <v>1311</v>
      </c>
      <c r="V94" s="3"/>
      <c r="W94" s="30"/>
      <c r="X94" s="81" t="str">
        <f t="shared" si="7"/>
        <v>Đạt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>
      <c r="B95" s="31">
        <v>85</v>
      </c>
      <c r="C95" s="32" t="s">
        <v>708</v>
      </c>
      <c r="D95" s="33" t="s">
        <v>709</v>
      </c>
      <c r="E95" s="34" t="s">
        <v>710</v>
      </c>
      <c r="F95" s="35" t="s">
        <v>711</v>
      </c>
      <c r="G95" s="32" t="s">
        <v>707</v>
      </c>
      <c r="H95" s="36">
        <v>6</v>
      </c>
      <c r="I95" s="36">
        <v>8</v>
      </c>
      <c r="J95" s="36" t="s">
        <v>30</v>
      </c>
      <c r="K95" s="36" t="s">
        <v>30</v>
      </c>
      <c r="L95" s="44"/>
      <c r="M95" s="44"/>
      <c r="N95" s="44"/>
      <c r="O95" s="87"/>
      <c r="P95" s="38"/>
      <c r="Q95" s="39">
        <f t="shared" si="8"/>
        <v>3.4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 t="s">
        <v>1311</v>
      </c>
      <c r="V95" s="3"/>
      <c r="W95" s="30"/>
      <c r="X95" s="81" t="str">
        <f t="shared" si="7"/>
        <v>Học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>
      <c r="B96" s="31">
        <v>86</v>
      </c>
      <c r="C96" s="32" t="s">
        <v>712</v>
      </c>
      <c r="D96" s="33" t="s">
        <v>713</v>
      </c>
      <c r="E96" s="34" t="s">
        <v>549</v>
      </c>
      <c r="F96" s="35" t="s">
        <v>714</v>
      </c>
      <c r="G96" s="32" t="s">
        <v>707</v>
      </c>
      <c r="H96" s="36">
        <v>9</v>
      </c>
      <c r="I96" s="36">
        <v>8</v>
      </c>
      <c r="J96" s="36" t="s">
        <v>30</v>
      </c>
      <c r="K96" s="36" t="s">
        <v>30</v>
      </c>
      <c r="L96" s="44"/>
      <c r="M96" s="44"/>
      <c r="N96" s="44"/>
      <c r="O96" s="87"/>
      <c r="P96" s="38"/>
      <c r="Q96" s="39">
        <f t="shared" si="8"/>
        <v>4.3</v>
      </c>
      <c r="R96" s="40" t="str">
        <f t="shared" si="5"/>
        <v>D</v>
      </c>
      <c r="S96" s="41" t="str">
        <f t="shared" si="6"/>
        <v>Trung bình yếu</v>
      </c>
      <c r="T96" s="42" t="str">
        <f t="shared" si="9"/>
        <v/>
      </c>
      <c r="U96" s="43" t="s">
        <v>1311</v>
      </c>
      <c r="V96" s="3"/>
      <c r="W96" s="30"/>
      <c r="X96" s="81" t="str">
        <f t="shared" si="7"/>
        <v>Đạt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>
      <c r="B97" s="31">
        <v>87</v>
      </c>
      <c r="C97" s="32" t="s">
        <v>715</v>
      </c>
      <c r="D97" s="33" t="s">
        <v>716</v>
      </c>
      <c r="E97" s="34" t="s">
        <v>717</v>
      </c>
      <c r="F97" s="35" t="s">
        <v>718</v>
      </c>
      <c r="G97" s="32" t="s">
        <v>707</v>
      </c>
      <c r="H97" s="36">
        <v>9</v>
      </c>
      <c r="I97" s="36">
        <v>8.5</v>
      </c>
      <c r="J97" s="36" t="s">
        <v>30</v>
      </c>
      <c r="K97" s="36" t="s">
        <v>30</v>
      </c>
      <c r="L97" s="44"/>
      <c r="M97" s="44"/>
      <c r="N97" s="44"/>
      <c r="O97" s="87"/>
      <c r="P97" s="38"/>
      <c r="Q97" s="39">
        <f t="shared" si="8"/>
        <v>4.4000000000000004</v>
      </c>
      <c r="R97" s="40" t="str">
        <f t="shared" si="5"/>
        <v>D</v>
      </c>
      <c r="S97" s="41" t="str">
        <f t="shared" si="6"/>
        <v>Trung bình yếu</v>
      </c>
      <c r="T97" s="42" t="str">
        <f t="shared" si="9"/>
        <v/>
      </c>
      <c r="U97" s="43" t="s">
        <v>1311</v>
      </c>
      <c r="V97" s="3"/>
      <c r="W97" s="30"/>
      <c r="X97" s="81" t="str">
        <f t="shared" si="7"/>
        <v>Đạt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idden="1">
      <c r="B98" s="31">
        <v>88</v>
      </c>
      <c r="C98" s="32" t="s">
        <v>719</v>
      </c>
      <c r="D98" s="33" t="s">
        <v>720</v>
      </c>
      <c r="E98" s="34" t="s">
        <v>110</v>
      </c>
      <c r="F98" s="35" t="s">
        <v>721</v>
      </c>
      <c r="G98" s="32" t="s">
        <v>722</v>
      </c>
      <c r="H98" s="36">
        <v>9</v>
      </c>
      <c r="I98" s="36">
        <v>9</v>
      </c>
      <c r="J98" s="36" t="s">
        <v>30</v>
      </c>
      <c r="K98" s="36" t="s">
        <v>30</v>
      </c>
      <c r="L98" s="44"/>
      <c r="M98" s="44"/>
      <c r="N98" s="44"/>
      <c r="O98" s="87"/>
      <c r="P98" s="38"/>
      <c r="Q98" s="39"/>
      <c r="R98" s="40"/>
      <c r="S98" s="41"/>
      <c r="T98" s="42" t="str">
        <f t="shared" si="9"/>
        <v/>
      </c>
      <c r="U98" s="43" t="s">
        <v>1312</v>
      </c>
      <c r="V98" s="3"/>
      <c r="W98" s="30"/>
      <c r="X98" s="81" t="str">
        <f t="shared" si="7"/>
        <v>Học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idden="1">
      <c r="B99" s="31">
        <v>89</v>
      </c>
      <c r="C99" s="32" t="s">
        <v>723</v>
      </c>
      <c r="D99" s="33" t="s">
        <v>724</v>
      </c>
      <c r="E99" s="34" t="s">
        <v>725</v>
      </c>
      <c r="F99" s="35" t="s">
        <v>726</v>
      </c>
      <c r="G99" s="32" t="s">
        <v>722</v>
      </c>
      <c r="H99" s="36">
        <v>10</v>
      </c>
      <c r="I99" s="36">
        <v>8</v>
      </c>
      <c r="J99" s="36" t="s">
        <v>30</v>
      </c>
      <c r="K99" s="36" t="s">
        <v>30</v>
      </c>
      <c r="L99" s="44"/>
      <c r="M99" s="44"/>
      <c r="N99" s="44"/>
      <c r="O99" s="87"/>
      <c r="P99" s="38"/>
      <c r="Q99" s="39"/>
      <c r="R99" s="40"/>
      <c r="S99" s="41"/>
      <c r="T99" s="42" t="str">
        <f t="shared" si="9"/>
        <v/>
      </c>
      <c r="U99" s="43" t="s">
        <v>1312</v>
      </c>
      <c r="V99" s="3"/>
      <c r="W99" s="30"/>
      <c r="X99" s="81" t="str">
        <f t="shared" si="7"/>
        <v>Học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idden="1">
      <c r="B100" s="31">
        <v>90</v>
      </c>
      <c r="C100" s="32" t="s">
        <v>727</v>
      </c>
      <c r="D100" s="33" t="s">
        <v>728</v>
      </c>
      <c r="E100" s="34" t="s">
        <v>729</v>
      </c>
      <c r="F100" s="35" t="s">
        <v>730</v>
      </c>
      <c r="G100" s="32" t="s">
        <v>722</v>
      </c>
      <c r="H100" s="36">
        <v>10</v>
      </c>
      <c r="I100" s="36">
        <v>8</v>
      </c>
      <c r="J100" s="36" t="s">
        <v>30</v>
      </c>
      <c r="K100" s="36" t="s">
        <v>30</v>
      </c>
      <c r="L100" s="44"/>
      <c r="M100" s="44"/>
      <c r="N100" s="44"/>
      <c r="O100" s="87"/>
      <c r="P100" s="38"/>
      <c r="Q100" s="39"/>
      <c r="R100" s="40"/>
      <c r="S100" s="41"/>
      <c r="T100" s="42" t="str">
        <f t="shared" si="9"/>
        <v/>
      </c>
      <c r="U100" s="43" t="s">
        <v>1312</v>
      </c>
      <c r="V100" s="3"/>
      <c r="W100" s="30"/>
      <c r="X100" s="81" t="str">
        <f t="shared" si="7"/>
        <v>Học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idden="1">
      <c r="B101" s="31">
        <v>91</v>
      </c>
      <c r="C101" s="32" t="s">
        <v>731</v>
      </c>
      <c r="D101" s="33" t="s">
        <v>732</v>
      </c>
      <c r="E101" s="34" t="s">
        <v>733</v>
      </c>
      <c r="F101" s="35" t="s">
        <v>115</v>
      </c>
      <c r="G101" s="32" t="s">
        <v>722</v>
      </c>
      <c r="H101" s="36">
        <v>10</v>
      </c>
      <c r="I101" s="36">
        <v>7</v>
      </c>
      <c r="J101" s="36" t="s">
        <v>30</v>
      </c>
      <c r="K101" s="36" t="s">
        <v>30</v>
      </c>
      <c r="L101" s="44"/>
      <c r="M101" s="44"/>
      <c r="N101" s="44"/>
      <c r="O101" s="87"/>
      <c r="P101" s="38"/>
      <c r="Q101" s="39"/>
      <c r="R101" s="40"/>
      <c r="S101" s="41"/>
      <c r="T101" s="42" t="str">
        <f t="shared" si="9"/>
        <v/>
      </c>
      <c r="U101" s="43" t="s">
        <v>1312</v>
      </c>
      <c r="V101" s="3"/>
      <c r="W101" s="30"/>
      <c r="X101" s="81" t="str">
        <f t="shared" si="7"/>
        <v>Học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idden="1">
      <c r="B102" s="31">
        <v>92</v>
      </c>
      <c r="C102" s="32" t="s">
        <v>734</v>
      </c>
      <c r="D102" s="33" t="s">
        <v>489</v>
      </c>
      <c r="E102" s="34" t="s">
        <v>296</v>
      </c>
      <c r="F102" s="35" t="s">
        <v>735</v>
      </c>
      <c r="G102" s="32" t="s">
        <v>722</v>
      </c>
      <c r="H102" s="36">
        <v>10</v>
      </c>
      <c r="I102" s="36">
        <v>7</v>
      </c>
      <c r="J102" s="36" t="s">
        <v>30</v>
      </c>
      <c r="K102" s="36" t="s">
        <v>30</v>
      </c>
      <c r="L102" s="44"/>
      <c r="M102" s="44"/>
      <c r="N102" s="44"/>
      <c r="O102" s="87"/>
      <c r="P102" s="38"/>
      <c r="Q102" s="39"/>
      <c r="R102" s="40"/>
      <c r="S102" s="41"/>
      <c r="T102" s="42" t="str">
        <f t="shared" si="9"/>
        <v/>
      </c>
      <c r="U102" s="43" t="s">
        <v>1312</v>
      </c>
      <c r="V102" s="3"/>
      <c r="W102" s="30"/>
      <c r="X102" s="81" t="str">
        <f t="shared" si="7"/>
        <v>Học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idden="1">
      <c r="B103" s="31">
        <v>93</v>
      </c>
      <c r="C103" s="32" t="s">
        <v>736</v>
      </c>
      <c r="D103" s="33" t="s">
        <v>104</v>
      </c>
      <c r="E103" s="34" t="s">
        <v>179</v>
      </c>
      <c r="F103" s="35" t="s">
        <v>473</v>
      </c>
      <c r="G103" s="32" t="s">
        <v>722</v>
      </c>
      <c r="H103" s="36">
        <v>9</v>
      </c>
      <c r="I103" s="36">
        <v>10</v>
      </c>
      <c r="J103" s="36" t="s">
        <v>30</v>
      </c>
      <c r="K103" s="36" t="s">
        <v>30</v>
      </c>
      <c r="L103" s="44"/>
      <c r="M103" s="44"/>
      <c r="N103" s="44"/>
      <c r="O103" s="87"/>
      <c r="P103" s="38"/>
      <c r="Q103" s="39"/>
      <c r="R103" s="40"/>
      <c r="S103" s="41"/>
      <c r="T103" s="42" t="str">
        <f t="shared" si="9"/>
        <v/>
      </c>
      <c r="U103" s="43" t="s">
        <v>1312</v>
      </c>
      <c r="V103" s="3"/>
      <c r="W103" s="30"/>
      <c r="X103" s="81" t="str">
        <f t="shared" si="7"/>
        <v>Học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idden="1">
      <c r="B104" s="31">
        <v>94</v>
      </c>
      <c r="C104" s="32" t="s">
        <v>737</v>
      </c>
      <c r="D104" s="33" t="s">
        <v>738</v>
      </c>
      <c r="E104" s="34" t="s">
        <v>739</v>
      </c>
      <c r="F104" s="35" t="s">
        <v>740</v>
      </c>
      <c r="G104" s="32" t="s">
        <v>722</v>
      </c>
      <c r="H104" s="36">
        <v>10</v>
      </c>
      <c r="I104" s="36">
        <v>7</v>
      </c>
      <c r="J104" s="36" t="s">
        <v>30</v>
      </c>
      <c r="K104" s="36" t="s">
        <v>30</v>
      </c>
      <c r="L104" s="44"/>
      <c r="M104" s="44"/>
      <c r="N104" s="44"/>
      <c r="O104" s="87"/>
      <c r="P104" s="38"/>
      <c r="Q104" s="39"/>
      <c r="R104" s="40"/>
      <c r="S104" s="41"/>
      <c r="T104" s="42" t="str">
        <f t="shared" si="9"/>
        <v/>
      </c>
      <c r="U104" s="43" t="s">
        <v>1312</v>
      </c>
      <c r="V104" s="3"/>
      <c r="W104" s="30"/>
      <c r="X104" s="81" t="str">
        <f t="shared" si="7"/>
        <v>Học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idden="1">
      <c r="B105" s="31">
        <v>95</v>
      </c>
      <c r="C105" s="32" t="s">
        <v>741</v>
      </c>
      <c r="D105" s="33" t="s">
        <v>742</v>
      </c>
      <c r="E105" s="34" t="s">
        <v>335</v>
      </c>
      <c r="F105" s="35" t="s">
        <v>743</v>
      </c>
      <c r="G105" s="32" t="s">
        <v>722</v>
      </c>
      <c r="H105" s="36">
        <v>8</v>
      </c>
      <c r="I105" s="36">
        <v>8</v>
      </c>
      <c r="J105" s="36" t="s">
        <v>30</v>
      </c>
      <c r="K105" s="36" t="s">
        <v>30</v>
      </c>
      <c r="L105" s="44"/>
      <c r="M105" s="44"/>
      <c r="N105" s="44"/>
      <c r="O105" s="87"/>
      <c r="P105" s="38"/>
      <c r="Q105" s="39"/>
      <c r="R105" s="40"/>
      <c r="S105" s="41"/>
      <c r="T105" s="42" t="str">
        <f t="shared" si="9"/>
        <v/>
      </c>
      <c r="U105" s="43" t="s">
        <v>1312</v>
      </c>
      <c r="V105" s="3"/>
      <c r="W105" s="30"/>
      <c r="X105" s="81" t="str">
        <f t="shared" si="7"/>
        <v>Học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idden="1">
      <c r="B106" s="31">
        <v>96</v>
      </c>
      <c r="C106" s="32" t="s">
        <v>744</v>
      </c>
      <c r="D106" s="33" t="s">
        <v>745</v>
      </c>
      <c r="E106" s="34" t="s">
        <v>568</v>
      </c>
      <c r="F106" s="35" t="s">
        <v>746</v>
      </c>
      <c r="G106" s="32" t="s">
        <v>107</v>
      </c>
      <c r="H106" s="36">
        <v>8</v>
      </c>
      <c r="I106" s="36">
        <v>9</v>
      </c>
      <c r="J106" s="36" t="s">
        <v>30</v>
      </c>
      <c r="K106" s="36" t="s">
        <v>30</v>
      </c>
      <c r="L106" s="44"/>
      <c r="M106" s="44"/>
      <c r="N106" s="44"/>
      <c r="O106" s="87"/>
      <c r="P106" s="38"/>
      <c r="Q106" s="39"/>
      <c r="R106" s="40"/>
      <c r="S106" s="41"/>
      <c r="T106" s="42" t="str">
        <f t="shared" si="9"/>
        <v/>
      </c>
      <c r="U106" s="43" t="s">
        <v>1312</v>
      </c>
      <c r="V106" s="3"/>
      <c r="W106" s="30"/>
      <c r="X106" s="81" t="str">
        <f t="shared" si="7"/>
        <v>Học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idden="1">
      <c r="B107" s="31">
        <v>97</v>
      </c>
      <c r="C107" s="32" t="s">
        <v>747</v>
      </c>
      <c r="D107" s="33" t="s">
        <v>748</v>
      </c>
      <c r="E107" s="34" t="s">
        <v>749</v>
      </c>
      <c r="F107" s="35" t="s">
        <v>750</v>
      </c>
      <c r="G107" s="32" t="s">
        <v>107</v>
      </c>
      <c r="H107" s="36">
        <v>9</v>
      </c>
      <c r="I107" s="36">
        <v>9</v>
      </c>
      <c r="J107" s="36" t="s">
        <v>30</v>
      </c>
      <c r="K107" s="36" t="s">
        <v>30</v>
      </c>
      <c r="L107" s="44"/>
      <c r="M107" s="44"/>
      <c r="N107" s="44"/>
      <c r="O107" s="87"/>
      <c r="P107" s="38"/>
      <c r="Q107" s="39"/>
      <c r="R107" s="40"/>
      <c r="S107" s="41"/>
      <c r="T107" s="42" t="str">
        <f t="shared" si="9"/>
        <v/>
      </c>
      <c r="U107" s="43" t="s">
        <v>1312</v>
      </c>
      <c r="V107" s="3"/>
      <c r="W107" s="30"/>
      <c r="X107" s="81" t="str">
        <f t="shared" si="7"/>
        <v>Học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idden="1">
      <c r="B108" s="31">
        <v>98</v>
      </c>
      <c r="C108" s="32" t="s">
        <v>112</v>
      </c>
      <c r="D108" s="33" t="s">
        <v>113</v>
      </c>
      <c r="E108" s="34" t="s">
        <v>114</v>
      </c>
      <c r="F108" s="35" t="s">
        <v>115</v>
      </c>
      <c r="G108" s="32" t="s">
        <v>107</v>
      </c>
      <c r="H108" s="36">
        <v>10</v>
      </c>
      <c r="I108" s="36">
        <v>8</v>
      </c>
      <c r="J108" s="36" t="s">
        <v>30</v>
      </c>
      <c r="K108" s="36" t="s">
        <v>30</v>
      </c>
      <c r="L108" s="44"/>
      <c r="M108" s="44"/>
      <c r="N108" s="44"/>
      <c r="O108" s="87"/>
      <c r="P108" s="38"/>
      <c r="Q108" s="39"/>
      <c r="R108" s="40"/>
      <c r="S108" s="41"/>
      <c r="T108" s="42" t="str">
        <f t="shared" si="9"/>
        <v/>
      </c>
      <c r="U108" s="43" t="s">
        <v>1312</v>
      </c>
      <c r="V108" s="3"/>
      <c r="W108" s="30"/>
      <c r="X108" s="81" t="str">
        <f t="shared" si="7"/>
        <v>Học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idden="1">
      <c r="B109" s="31">
        <v>99</v>
      </c>
      <c r="C109" s="32" t="s">
        <v>751</v>
      </c>
      <c r="D109" s="33" t="s">
        <v>752</v>
      </c>
      <c r="E109" s="34" t="s">
        <v>125</v>
      </c>
      <c r="F109" s="35" t="s">
        <v>366</v>
      </c>
      <c r="G109" s="32" t="s">
        <v>107</v>
      </c>
      <c r="H109" s="36">
        <v>9</v>
      </c>
      <c r="I109" s="36">
        <v>9</v>
      </c>
      <c r="J109" s="36" t="s">
        <v>30</v>
      </c>
      <c r="K109" s="36" t="s">
        <v>30</v>
      </c>
      <c r="L109" s="44"/>
      <c r="M109" s="44"/>
      <c r="N109" s="44"/>
      <c r="O109" s="87"/>
      <c r="P109" s="38"/>
      <c r="Q109" s="39"/>
      <c r="R109" s="40"/>
      <c r="S109" s="41"/>
      <c r="T109" s="42" t="str">
        <f t="shared" si="9"/>
        <v/>
      </c>
      <c r="U109" s="43" t="s">
        <v>1312</v>
      </c>
      <c r="V109" s="3"/>
      <c r="W109" s="30"/>
      <c r="X109" s="81" t="str">
        <f t="shared" si="7"/>
        <v>Học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 hidden="1">
      <c r="B110" s="31">
        <v>100</v>
      </c>
      <c r="C110" s="32" t="s">
        <v>753</v>
      </c>
      <c r="D110" s="33" t="s">
        <v>754</v>
      </c>
      <c r="E110" s="34" t="s">
        <v>755</v>
      </c>
      <c r="F110" s="35" t="s">
        <v>735</v>
      </c>
      <c r="G110" s="32" t="s">
        <v>140</v>
      </c>
      <c r="H110" s="36">
        <v>6</v>
      </c>
      <c r="I110" s="36">
        <v>6.5</v>
      </c>
      <c r="J110" s="36" t="s">
        <v>30</v>
      </c>
      <c r="K110" s="36" t="s">
        <v>30</v>
      </c>
      <c r="L110" s="44"/>
      <c r="M110" s="44"/>
      <c r="N110" s="44"/>
      <c r="O110" s="87"/>
      <c r="P110" s="38"/>
      <c r="Q110" s="39"/>
      <c r="R110" s="40"/>
      <c r="S110" s="41"/>
      <c r="T110" s="42" t="str">
        <f t="shared" si="9"/>
        <v/>
      </c>
      <c r="U110" s="43" t="s">
        <v>1312</v>
      </c>
      <c r="V110" s="3"/>
      <c r="W110" s="30"/>
      <c r="X110" s="81" t="str">
        <f t="shared" si="7"/>
        <v>Học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 hidden="1">
      <c r="B111" s="31">
        <v>101</v>
      </c>
      <c r="C111" s="32" t="s">
        <v>157</v>
      </c>
      <c r="D111" s="33" t="s">
        <v>158</v>
      </c>
      <c r="E111" s="34" t="s">
        <v>95</v>
      </c>
      <c r="F111" s="35" t="s">
        <v>159</v>
      </c>
      <c r="G111" s="32" t="s">
        <v>140</v>
      </c>
      <c r="H111" s="36">
        <v>7</v>
      </c>
      <c r="I111" s="36">
        <v>8</v>
      </c>
      <c r="J111" s="36" t="s">
        <v>30</v>
      </c>
      <c r="K111" s="36" t="s">
        <v>30</v>
      </c>
      <c r="L111" s="44"/>
      <c r="M111" s="44"/>
      <c r="N111" s="44"/>
      <c r="O111" s="87"/>
      <c r="P111" s="38"/>
      <c r="Q111" s="39"/>
      <c r="R111" s="40"/>
      <c r="S111" s="41"/>
      <c r="T111" s="42" t="str">
        <f t="shared" si="9"/>
        <v/>
      </c>
      <c r="U111" s="43" t="s">
        <v>1312</v>
      </c>
      <c r="V111" s="3"/>
      <c r="W111" s="30"/>
      <c r="X111" s="81" t="str">
        <f t="shared" si="7"/>
        <v>Học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 hidden="1">
      <c r="B112" s="31">
        <v>102</v>
      </c>
      <c r="C112" s="32" t="s">
        <v>756</v>
      </c>
      <c r="D112" s="33" t="s">
        <v>757</v>
      </c>
      <c r="E112" s="34" t="s">
        <v>209</v>
      </c>
      <c r="F112" s="35" t="s">
        <v>758</v>
      </c>
      <c r="G112" s="32" t="s">
        <v>164</v>
      </c>
      <c r="H112" s="36">
        <v>9</v>
      </c>
      <c r="I112" s="36">
        <v>7</v>
      </c>
      <c r="J112" s="36" t="s">
        <v>30</v>
      </c>
      <c r="K112" s="36" t="s">
        <v>30</v>
      </c>
      <c r="L112" s="44"/>
      <c r="M112" s="44"/>
      <c r="N112" s="44"/>
      <c r="O112" s="87"/>
      <c r="P112" s="38"/>
      <c r="Q112" s="39"/>
      <c r="R112" s="40"/>
      <c r="S112" s="41"/>
      <c r="T112" s="42" t="str">
        <f t="shared" si="9"/>
        <v/>
      </c>
      <c r="U112" s="43" t="s">
        <v>1312</v>
      </c>
      <c r="V112" s="3"/>
      <c r="W112" s="30"/>
      <c r="X112" s="81" t="str">
        <f t="shared" si="7"/>
        <v>Học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1:39" hidden="1">
      <c r="B113" s="31">
        <v>103</v>
      </c>
      <c r="C113" s="32" t="s">
        <v>165</v>
      </c>
      <c r="D113" s="33" t="s">
        <v>166</v>
      </c>
      <c r="E113" s="34" t="s">
        <v>167</v>
      </c>
      <c r="F113" s="35" t="s">
        <v>168</v>
      </c>
      <c r="G113" s="32" t="s">
        <v>164</v>
      </c>
      <c r="H113" s="36">
        <v>7</v>
      </c>
      <c r="I113" s="36">
        <v>8</v>
      </c>
      <c r="J113" s="36" t="s">
        <v>30</v>
      </c>
      <c r="K113" s="36" t="s">
        <v>30</v>
      </c>
      <c r="L113" s="44"/>
      <c r="M113" s="44"/>
      <c r="N113" s="44"/>
      <c r="O113" s="87"/>
      <c r="P113" s="38"/>
      <c r="Q113" s="39"/>
      <c r="R113" s="40"/>
      <c r="S113" s="41"/>
      <c r="T113" s="42" t="str">
        <f t="shared" si="9"/>
        <v/>
      </c>
      <c r="U113" s="43" t="s">
        <v>1312</v>
      </c>
      <c r="V113" s="3"/>
      <c r="W113" s="30"/>
      <c r="X113" s="81" t="str">
        <f t="shared" si="7"/>
        <v>Học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1:39" hidden="1">
      <c r="B114" s="31">
        <v>104</v>
      </c>
      <c r="C114" s="32" t="s">
        <v>759</v>
      </c>
      <c r="D114" s="33" t="s">
        <v>760</v>
      </c>
      <c r="E114" s="34" t="s">
        <v>328</v>
      </c>
      <c r="F114" s="35" t="s">
        <v>761</v>
      </c>
      <c r="G114" s="32" t="s">
        <v>762</v>
      </c>
      <c r="H114" s="36">
        <v>9</v>
      </c>
      <c r="I114" s="36">
        <v>7</v>
      </c>
      <c r="J114" s="36" t="s">
        <v>30</v>
      </c>
      <c r="K114" s="36" t="s">
        <v>30</v>
      </c>
      <c r="L114" s="44"/>
      <c r="M114" s="44"/>
      <c r="N114" s="44"/>
      <c r="O114" s="87"/>
      <c r="P114" s="38"/>
      <c r="Q114" s="39"/>
      <c r="R114" s="40"/>
      <c r="S114" s="41"/>
      <c r="T114" s="42" t="str">
        <f t="shared" si="9"/>
        <v/>
      </c>
      <c r="U114" s="43" t="s">
        <v>1312</v>
      </c>
      <c r="V114" s="3"/>
      <c r="W114" s="30"/>
      <c r="X114" s="81" t="str">
        <f t="shared" si="7"/>
        <v>Học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1:39" hidden="1">
      <c r="B115" s="31">
        <v>105</v>
      </c>
      <c r="C115" s="32" t="s">
        <v>763</v>
      </c>
      <c r="D115" s="33" t="s">
        <v>428</v>
      </c>
      <c r="E115" s="34" t="s">
        <v>458</v>
      </c>
      <c r="F115" s="35" t="s">
        <v>764</v>
      </c>
      <c r="G115" s="32" t="s">
        <v>762</v>
      </c>
      <c r="H115" s="36">
        <v>10</v>
      </c>
      <c r="I115" s="36">
        <v>7</v>
      </c>
      <c r="J115" s="36" t="s">
        <v>30</v>
      </c>
      <c r="K115" s="36" t="s">
        <v>30</v>
      </c>
      <c r="L115" s="44"/>
      <c r="M115" s="44"/>
      <c r="N115" s="44"/>
      <c r="O115" s="87"/>
      <c r="P115" s="38"/>
      <c r="Q115" s="39"/>
      <c r="R115" s="40"/>
      <c r="S115" s="41"/>
      <c r="T115" s="42" t="str">
        <f t="shared" si="9"/>
        <v/>
      </c>
      <c r="U115" s="43" t="s">
        <v>1312</v>
      </c>
      <c r="V115" s="3"/>
      <c r="W115" s="30"/>
      <c r="X115" s="81" t="str">
        <f t="shared" si="7"/>
        <v>Học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1:39" hidden="1">
      <c r="B116" s="31">
        <v>106</v>
      </c>
      <c r="C116" s="32" t="s">
        <v>765</v>
      </c>
      <c r="D116" s="33" t="s">
        <v>204</v>
      </c>
      <c r="E116" s="34" t="s">
        <v>733</v>
      </c>
      <c r="F116" s="35" t="s">
        <v>766</v>
      </c>
      <c r="G116" s="32" t="s">
        <v>767</v>
      </c>
      <c r="H116" s="36">
        <v>9</v>
      </c>
      <c r="I116" s="36">
        <v>8</v>
      </c>
      <c r="J116" s="36" t="s">
        <v>30</v>
      </c>
      <c r="K116" s="36" t="s">
        <v>30</v>
      </c>
      <c r="L116" s="44"/>
      <c r="M116" s="44"/>
      <c r="N116" s="44"/>
      <c r="O116" s="87"/>
      <c r="P116" s="38"/>
      <c r="Q116" s="39"/>
      <c r="R116" s="40"/>
      <c r="S116" s="41"/>
      <c r="T116" s="42" t="str">
        <f t="shared" si="9"/>
        <v/>
      </c>
      <c r="U116" s="43" t="s">
        <v>1312</v>
      </c>
      <c r="V116" s="3"/>
      <c r="W116" s="30"/>
      <c r="X116" s="81" t="str">
        <f t="shared" si="7"/>
        <v>Học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1:39" hidden="1">
      <c r="B117" s="31">
        <v>107</v>
      </c>
      <c r="C117" s="32" t="s">
        <v>768</v>
      </c>
      <c r="D117" s="33" t="s">
        <v>769</v>
      </c>
      <c r="E117" s="34" t="s">
        <v>155</v>
      </c>
      <c r="F117" s="35" t="s">
        <v>770</v>
      </c>
      <c r="G117" s="32" t="s">
        <v>767</v>
      </c>
      <c r="H117" s="36">
        <v>9</v>
      </c>
      <c r="I117" s="36">
        <v>8</v>
      </c>
      <c r="J117" s="36" t="s">
        <v>30</v>
      </c>
      <c r="K117" s="36" t="s">
        <v>30</v>
      </c>
      <c r="L117" s="44"/>
      <c r="M117" s="44"/>
      <c r="N117" s="44"/>
      <c r="O117" s="87"/>
      <c r="P117" s="38"/>
      <c r="Q117" s="39"/>
      <c r="R117" s="40"/>
      <c r="S117" s="41"/>
      <c r="T117" s="42" t="str">
        <f t="shared" si="9"/>
        <v/>
      </c>
      <c r="U117" s="43" t="s">
        <v>1312</v>
      </c>
      <c r="V117" s="3"/>
      <c r="W117" s="30"/>
      <c r="X117" s="81" t="str">
        <f t="shared" si="7"/>
        <v>Học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1:39" hidden="1">
      <c r="B118" s="31">
        <v>108</v>
      </c>
      <c r="C118" s="32" t="s">
        <v>771</v>
      </c>
      <c r="D118" s="33" t="s">
        <v>124</v>
      </c>
      <c r="E118" s="34" t="s">
        <v>772</v>
      </c>
      <c r="F118" s="35" t="s">
        <v>698</v>
      </c>
      <c r="G118" s="32" t="s">
        <v>767</v>
      </c>
      <c r="H118" s="36">
        <v>10</v>
      </c>
      <c r="I118" s="36">
        <v>8</v>
      </c>
      <c r="J118" s="36" t="s">
        <v>30</v>
      </c>
      <c r="K118" s="36" t="s">
        <v>30</v>
      </c>
      <c r="L118" s="44"/>
      <c r="M118" s="44"/>
      <c r="N118" s="44"/>
      <c r="O118" s="87"/>
      <c r="P118" s="38"/>
      <c r="Q118" s="39"/>
      <c r="R118" s="40"/>
      <c r="S118" s="41"/>
      <c r="T118" s="42" t="str">
        <f t="shared" si="9"/>
        <v/>
      </c>
      <c r="U118" s="43" t="s">
        <v>1312</v>
      </c>
      <c r="V118" s="3"/>
      <c r="W118" s="30"/>
      <c r="X118" s="81" t="str">
        <f t="shared" si="7"/>
        <v>Học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1:39" hidden="1">
      <c r="B119" s="31">
        <v>109</v>
      </c>
      <c r="C119" s="32" t="s">
        <v>773</v>
      </c>
      <c r="D119" s="33" t="s">
        <v>124</v>
      </c>
      <c r="E119" s="34" t="s">
        <v>774</v>
      </c>
      <c r="F119" s="35" t="s">
        <v>775</v>
      </c>
      <c r="G119" s="32" t="s">
        <v>767</v>
      </c>
      <c r="H119" s="36">
        <v>9</v>
      </c>
      <c r="I119" s="36">
        <v>8</v>
      </c>
      <c r="J119" s="36" t="s">
        <v>30</v>
      </c>
      <c r="K119" s="36" t="s">
        <v>30</v>
      </c>
      <c r="L119" s="44"/>
      <c r="M119" s="44"/>
      <c r="N119" s="44"/>
      <c r="O119" s="87"/>
      <c r="P119" s="38"/>
      <c r="Q119" s="39"/>
      <c r="R119" s="40"/>
      <c r="S119" s="41"/>
      <c r="T119" s="42" t="str">
        <f t="shared" si="9"/>
        <v/>
      </c>
      <c r="U119" s="43" t="s">
        <v>1312</v>
      </c>
      <c r="V119" s="3"/>
      <c r="W119" s="30"/>
      <c r="X119" s="81" t="str">
        <f t="shared" si="7"/>
        <v>Học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1:39" hidden="1">
      <c r="B120" s="31">
        <v>110</v>
      </c>
      <c r="C120" s="32" t="s">
        <v>776</v>
      </c>
      <c r="D120" s="33" t="s">
        <v>777</v>
      </c>
      <c r="E120" s="34" t="s">
        <v>147</v>
      </c>
      <c r="F120" s="35" t="s">
        <v>778</v>
      </c>
      <c r="G120" s="32" t="s">
        <v>779</v>
      </c>
      <c r="H120" s="36">
        <v>9</v>
      </c>
      <c r="I120" s="36">
        <v>8</v>
      </c>
      <c r="J120" s="36" t="s">
        <v>30</v>
      </c>
      <c r="K120" s="36" t="s">
        <v>30</v>
      </c>
      <c r="L120" s="44"/>
      <c r="M120" s="44"/>
      <c r="N120" s="44"/>
      <c r="O120" s="87"/>
      <c r="P120" s="38"/>
      <c r="Q120" s="39"/>
      <c r="R120" s="40"/>
      <c r="S120" s="41"/>
      <c r="T120" s="42" t="str">
        <f t="shared" si="9"/>
        <v/>
      </c>
      <c r="U120" s="43" t="s">
        <v>1312</v>
      </c>
      <c r="V120" s="3"/>
      <c r="W120" s="30"/>
      <c r="X120" s="81" t="str">
        <f t="shared" si="7"/>
        <v>Học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1:39" hidden="1">
      <c r="B121" s="31">
        <v>111</v>
      </c>
      <c r="C121" s="32" t="s">
        <v>780</v>
      </c>
      <c r="D121" s="33" t="s">
        <v>781</v>
      </c>
      <c r="E121" s="34" t="s">
        <v>162</v>
      </c>
      <c r="F121" s="35" t="s">
        <v>761</v>
      </c>
      <c r="G121" s="32" t="s">
        <v>782</v>
      </c>
      <c r="H121" s="36">
        <v>6</v>
      </c>
      <c r="I121" s="36">
        <v>3</v>
      </c>
      <c r="J121" s="36" t="s">
        <v>30</v>
      </c>
      <c r="K121" s="36" t="s">
        <v>30</v>
      </c>
      <c r="L121" s="44"/>
      <c r="M121" s="44"/>
      <c r="N121" s="44"/>
      <c r="O121" s="87"/>
      <c r="P121" s="38"/>
      <c r="Q121" s="39"/>
      <c r="R121" s="40"/>
      <c r="S121" s="41"/>
      <c r="T121" s="42" t="str">
        <f t="shared" si="9"/>
        <v/>
      </c>
      <c r="U121" s="43" t="s">
        <v>1312</v>
      </c>
      <c r="V121" s="3"/>
      <c r="W121" s="30"/>
      <c r="X121" s="81" t="str">
        <f t="shared" si="7"/>
        <v>Học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1:39" hidden="1">
      <c r="B122" s="31">
        <v>112</v>
      </c>
      <c r="C122" s="32" t="s">
        <v>783</v>
      </c>
      <c r="D122" s="33" t="s">
        <v>760</v>
      </c>
      <c r="E122" s="34" t="s">
        <v>784</v>
      </c>
      <c r="F122" s="35" t="s">
        <v>429</v>
      </c>
      <c r="G122" s="32" t="s">
        <v>782</v>
      </c>
      <c r="H122" s="36">
        <v>7</v>
      </c>
      <c r="I122" s="36">
        <v>3</v>
      </c>
      <c r="J122" s="36" t="s">
        <v>30</v>
      </c>
      <c r="K122" s="36" t="s">
        <v>30</v>
      </c>
      <c r="L122" s="44"/>
      <c r="M122" s="44"/>
      <c r="N122" s="44"/>
      <c r="O122" s="87"/>
      <c r="P122" s="38"/>
      <c r="Q122" s="39"/>
      <c r="R122" s="40"/>
      <c r="S122" s="41"/>
      <c r="T122" s="42" t="str">
        <f t="shared" si="9"/>
        <v/>
      </c>
      <c r="U122" s="43" t="s">
        <v>1312</v>
      </c>
      <c r="V122" s="3"/>
      <c r="W122" s="30"/>
      <c r="X122" s="81" t="str">
        <f t="shared" si="7"/>
        <v>Học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1:39" hidden="1">
      <c r="B123" s="31">
        <v>113</v>
      </c>
      <c r="C123" s="32" t="s">
        <v>785</v>
      </c>
      <c r="D123" s="33" t="s">
        <v>786</v>
      </c>
      <c r="E123" s="34" t="s">
        <v>784</v>
      </c>
      <c r="F123" s="35" t="s">
        <v>787</v>
      </c>
      <c r="G123" s="32" t="s">
        <v>782</v>
      </c>
      <c r="H123" s="36">
        <v>7</v>
      </c>
      <c r="I123" s="36">
        <v>4</v>
      </c>
      <c r="J123" s="36" t="s">
        <v>30</v>
      </c>
      <c r="K123" s="36" t="s">
        <v>30</v>
      </c>
      <c r="L123" s="44"/>
      <c r="M123" s="44"/>
      <c r="N123" s="44"/>
      <c r="O123" s="87"/>
      <c r="P123" s="38"/>
      <c r="Q123" s="39"/>
      <c r="R123" s="40"/>
      <c r="S123" s="41"/>
      <c r="T123" s="42" t="str">
        <f t="shared" si="9"/>
        <v/>
      </c>
      <c r="U123" s="43" t="s">
        <v>1312</v>
      </c>
      <c r="V123" s="3"/>
      <c r="W123" s="30"/>
      <c r="X123" s="81" t="str">
        <f t="shared" si="7"/>
        <v>Học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1:39" hidden="1">
      <c r="B124" s="31">
        <v>114</v>
      </c>
      <c r="C124" s="32" t="s">
        <v>788</v>
      </c>
      <c r="D124" s="33" t="s">
        <v>331</v>
      </c>
      <c r="E124" s="34" t="s">
        <v>238</v>
      </c>
      <c r="F124" s="35" t="s">
        <v>711</v>
      </c>
      <c r="G124" s="32" t="s">
        <v>782</v>
      </c>
      <c r="H124" s="36">
        <v>9</v>
      </c>
      <c r="I124" s="36">
        <v>4</v>
      </c>
      <c r="J124" s="36" t="s">
        <v>30</v>
      </c>
      <c r="K124" s="36" t="s">
        <v>30</v>
      </c>
      <c r="L124" s="44"/>
      <c r="M124" s="44"/>
      <c r="N124" s="44"/>
      <c r="O124" s="87"/>
      <c r="P124" s="38"/>
      <c r="Q124" s="39"/>
      <c r="R124" s="40"/>
      <c r="S124" s="41"/>
      <c r="T124" s="42" t="str">
        <f t="shared" si="9"/>
        <v/>
      </c>
      <c r="U124" s="43" t="s">
        <v>1312</v>
      </c>
      <c r="V124" s="3"/>
      <c r="W124" s="30"/>
      <c r="X124" s="81" t="str">
        <f t="shared" si="7"/>
        <v>Học lại</v>
      </c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pans="1:39" hidden="1">
      <c r="B125" s="31">
        <v>115</v>
      </c>
      <c r="C125" s="32"/>
      <c r="D125" s="33"/>
      <c r="E125" s="34"/>
      <c r="F125" s="35"/>
      <c r="G125" s="32"/>
      <c r="H125" s="36"/>
      <c r="I125" s="36"/>
      <c r="J125" s="36" t="s">
        <v>30</v>
      </c>
      <c r="K125" s="36" t="s">
        <v>30</v>
      </c>
      <c r="L125" s="44"/>
      <c r="M125" s="44"/>
      <c r="N125" s="44"/>
      <c r="O125" s="87"/>
      <c r="P125" s="38"/>
      <c r="Q125" s="39"/>
      <c r="R125" s="40"/>
      <c r="S125" s="41"/>
      <c r="T125" s="42" t="str">
        <f t="shared" si="9"/>
        <v>Không đủ ĐKDT</v>
      </c>
      <c r="U125" s="43" t="s">
        <v>1312</v>
      </c>
      <c r="V125" s="3"/>
      <c r="W125" s="30"/>
      <c r="X125" s="81" t="str">
        <f t="shared" si="7"/>
        <v>Học lại</v>
      </c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pans="1:39" ht="9" customHeight="1">
      <c r="A126" s="2"/>
      <c r="B126" s="45"/>
      <c r="C126" s="46"/>
      <c r="D126" s="46"/>
      <c r="E126" s="47"/>
      <c r="F126" s="47"/>
      <c r="G126" s="47"/>
      <c r="H126" s="48"/>
      <c r="I126" s="49"/>
      <c r="J126" s="49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3"/>
    </row>
    <row r="127" spans="1:39" ht="16.5" hidden="1">
      <c r="A127" s="2"/>
      <c r="B127" s="127" t="s">
        <v>31</v>
      </c>
      <c r="C127" s="127"/>
      <c r="D127" s="46"/>
      <c r="E127" s="47"/>
      <c r="F127" s="47"/>
      <c r="G127" s="47"/>
      <c r="H127" s="48"/>
      <c r="I127" s="49"/>
      <c r="J127" s="49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3"/>
    </row>
    <row r="128" spans="1:39" ht="16.5" hidden="1" customHeight="1">
      <c r="A128" s="2"/>
      <c r="B128" s="51" t="s">
        <v>32</v>
      </c>
      <c r="C128" s="51"/>
      <c r="D128" s="52">
        <f>+$AA$9</f>
        <v>115</v>
      </c>
      <c r="E128" s="53" t="s">
        <v>33</v>
      </c>
      <c r="F128" s="119" t="s">
        <v>34</v>
      </c>
      <c r="G128" s="119"/>
      <c r="H128" s="119"/>
      <c r="I128" s="119"/>
      <c r="J128" s="119"/>
      <c r="K128" s="119"/>
      <c r="L128" s="119"/>
      <c r="M128" s="119"/>
      <c r="N128" s="119"/>
      <c r="O128" s="119"/>
      <c r="P128" s="54">
        <f>$AA$9 -COUNTIF($T$10:$T$315,"Vắng") -COUNTIF($T$10:$T$315,"Vắng có phép") - COUNTIF($T$10:$T$315,"Đình chỉ thi") - COUNTIF($T$10:$T$315,"Không đủ ĐKDT")</f>
        <v>114</v>
      </c>
      <c r="Q128" s="54"/>
      <c r="R128" s="54"/>
      <c r="S128" s="55"/>
      <c r="T128" s="56" t="s">
        <v>33</v>
      </c>
      <c r="U128" s="55"/>
      <c r="V128" s="3"/>
    </row>
    <row r="129" spans="1:39" ht="16.5" hidden="1" customHeight="1">
      <c r="A129" s="2"/>
      <c r="B129" s="51" t="s">
        <v>35</v>
      </c>
      <c r="C129" s="51"/>
      <c r="D129" s="52">
        <f>+$AL$9</f>
        <v>43</v>
      </c>
      <c r="E129" s="53" t="s">
        <v>33</v>
      </c>
      <c r="F129" s="119" t="s">
        <v>36</v>
      </c>
      <c r="G129" s="119"/>
      <c r="H129" s="119"/>
      <c r="I129" s="119"/>
      <c r="J129" s="119"/>
      <c r="K129" s="119"/>
      <c r="L129" s="119"/>
      <c r="M129" s="119"/>
      <c r="N129" s="119"/>
      <c r="O129" s="119"/>
      <c r="P129" s="57">
        <f>COUNTIF($T$10:$T$191,"Vắng")</f>
        <v>0</v>
      </c>
      <c r="Q129" s="57"/>
      <c r="R129" s="57"/>
      <c r="S129" s="58"/>
      <c r="T129" s="56" t="s">
        <v>33</v>
      </c>
      <c r="U129" s="58"/>
      <c r="V129" s="3"/>
    </row>
    <row r="130" spans="1:39" ht="16.5" hidden="1" customHeight="1">
      <c r="A130" s="2"/>
      <c r="B130" s="51" t="s">
        <v>50</v>
      </c>
      <c r="C130" s="51"/>
      <c r="D130" s="67">
        <f>COUNTIF(X11:X125,"Học lại")</f>
        <v>72</v>
      </c>
      <c r="E130" s="53" t="s">
        <v>33</v>
      </c>
      <c r="F130" s="119" t="s">
        <v>51</v>
      </c>
      <c r="G130" s="119"/>
      <c r="H130" s="119"/>
      <c r="I130" s="119"/>
      <c r="J130" s="119"/>
      <c r="K130" s="119"/>
      <c r="L130" s="119"/>
      <c r="M130" s="119"/>
      <c r="N130" s="119"/>
      <c r="O130" s="119"/>
      <c r="P130" s="54">
        <f>COUNTIF($T$10:$T$191,"Vắng có phép")</f>
        <v>0</v>
      </c>
      <c r="Q130" s="54"/>
      <c r="R130" s="54"/>
      <c r="S130" s="55"/>
      <c r="T130" s="56" t="s">
        <v>33</v>
      </c>
      <c r="U130" s="55"/>
      <c r="V130" s="3"/>
    </row>
    <row r="131" spans="1:39" ht="3" hidden="1" customHeight="1">
      <c r="A131" s="2"/>
      <c r="B131" s="45"/>
      <c r="C131" s="46"/>
      <c r="D131" s="46"/>
      <c r="E131" s="47"/>
      <c r="F131" s="47"/>
      <c r="G131" s="47"/>
      <c r="H131" s="48"/>
      <c r="I131" s="49"/>
      <c r="J131" s="49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3"/>
    </row>
    <row r="132" spans="1:39" hidden="1">
      <c r="B132" s="88" t="s">
        <v>52</v>
      </c>
      <c r="C132" s="88"/>
      <c r="D132" s="89">
        <f>COUNTIF(X11:X125,"Thi lại")</f>
        <v>0</v>
      </c>
      <c r="E132" s="90" t="s">
        <v>33</v>
      </c>
      <c r="F132" s="3"/>
      <c r="G132" s="3"/>
      <c r="H132" s="3"/>
      <c r="I132" s="3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3"/>
    </row>
    <row r="133" spans="1:39" ht="24.75" hidden="1" customHeight="1">
      <c r="B133" s="88"/>
      <c r="C133" s="88"/>
      <c r="D133" s="89"/>
      <c r="E133" s="90"/>
      <c r="F133" s="3"/>
      <c r="G133" s="3"/>
      <c r="H133" s="3"/>
      <c r="I133" s="3"/>
      <c r="J133" s="131" t="s">
        <v>59</v>
      </c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3"/>
    </row>
    <row r="134" spans="1:39" hidden="1">
      <c r="A134" s="59"/>
      <c r="B134" s="128" t="s">
        <v>37</v>
      </c>
      <c r="C134" s="128"/>
      <c r="D134" s="128"/>
      <c r="E134" s="128"/>
      <c r="F134" s="128"/>
      <c r="G134" s="128"/>
      <c r="H134" s="128"/>
      <c r="I134" s="60"/>
      <c r="J134" s="130" t="s">
        <v>38</v>
      </c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3"/>
    </row>
    <row r="135" spans="1:39" ht="4.5" hidden="1" customHeight="1">
      <c r="A135" s="2"/>
      <c r="B135" s="45"/>
      <c r="C135" s="61"/>
      <c r="D135" s="61"/>
      <c r="E135" s="62"/>
      <c r="F135" s="62"/>
      <c r="G135" s="62"/>
      <c r="H135" s="63"/>
      <c r="I135" s="64"/>
      <c r="J135" s="64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39" s="2" customFormat="1" hidden="1">
      <c r="B136" s="128" t="s">
        <v>39</v>
      </c>
      <c r="C136" s="128"/>
      <c r="D136" s="132" t="s">
        <v>40</v>
      </c>
      <c r="E136" s="132"/>
      <c r="F136" s="132"/>
      <c r="G136" s="132"/>
      <c r="H136" s="132"/>
      <c r="I136" s="64"/>
      <c r="J136" s="64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3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</row>
    <row r="137" spans="1:39" s="2" customFormat="1" hidden="1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</row>
    <row r="138" spans="1:39" s="2" customFormat="1" hidden="1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</row>
    <row r="139" spans="1:39" s="2" customFormat="1" hidden="1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</row>
    <row r="140" spans="1:39" s="2" customFormat="1" ht="9.75" hidden="1" customHeight="1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</row>
    <row r="141" spans="1:39" s="2" customFormat="1" ht="3.75" hidden="1" customHeight="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</row>
    <row r="142" spans="1:39" s="2" customFormat="1" ht="18" hidden="1" customHeight="1">
      <c r="A142" s="1"/>
      <c r="B142" s="133" t="s">
        <v>57</v>
      </c>
      <c r="C142" s="133"/>
      <c r="D142" s="133" t="s">
        <v>58</v>
      </c>
      <c r="E142" s="133"/>
      <c r="F142" s="133"/>
      <c r="G142" s="133"/>
      <c r="H142" s="133"/>
      <c r="I142" s="133"/>
      <c r="J142" s="133" t="s">
        <v>41</v>
      </c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3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</row>
    <row r="143" spans="1:39" s="2" customFormat="1" ht="4.5" hidden="1" customHeight="1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</row>
    <row r="144" spans="1:39" s="2" customFormat="1" ht="36.75" hidden="1" customHeight="1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</row>
    <row r="145" spans="1:39" s="2" customFormat="1" ht="34.5" customHeight="1">
      <c r="A145" s="1"/>
      <c r="B145" s="128" t="s">
        <v>42</v>
      </c>
      <c r="C145" s="128"/>
      <c r="D145" s="128"/>
      <c r="E145" s="128"/>
      <c r="F145" s="128"/>
      <c r="G145" s="128"/>
      <c r="H145" s="128"/>
      <c r="I145" s="60"/>
      <c r="J145" s="129" t="s">
        <v>60</v>
      </c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3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</row>
    <row r="146" spans="1:39" s="2" customFormat="1">
      <c r="A146" s="1"/>
      <c r="B146" s="45"/>
      <c r="C146" s="61"/>
      <c r="D146" s="61"/>
      <c r="E146" s="62"/>
      <c r="F146" s="62"/>
      <c r="G146" s="62"/>
      <c r="H146" s="63"/>
      <c r="I146" s="64"/>
      <c r="J146" s="64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</row>
    <row r="147" spans="1:39" s="2" customFormat="1">
      <c r="A147" s="1"/>
      <c r="B147" s="128" t="s">
        <v>39</v>
      </c>
      <c r="C147" s="128"/>
      <c r="D147" s="132" t="s">
        <v>40</v>
      </c>
      <c r="E147" s="132"/>
      <c r="F147" s="132"/>
      <c r="G147" s="132"/>
      <c r="H147" s="132"/>
      <c r="I147" s="64"/>
      <c r="J147" s="64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1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</row>
    <row r="148" spans="1:39" s="2" customFormat="1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</row>
    <row r="152" spans="1:39">
      <c r="B152" s="134"/>
      <c r="C152" s="134"/>
      <c r="D152" s="134"/>
      <c r="E152" s="134"/>
      <c r="F152" s="134"/>
      <c r="G152" s="134"/>
      <c r="H152" s="134"/>
      <c r="I152" s="134"/>
      <c r="J152" s="134" t="s">
        <v>56</v>
      </c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</row>
  </sheetData>
  <sheetProtection formatCells="0" formatColumns="0" formatRows="0" insertColumns="0" insertRows="0" insertHyperlinks="0" deleteColumns="0" deleteRows="0" sort="0" autoFilter="0" pivotTables="0"/>
  <autoFilter ref="A9:AM125">
    <filterColumn colId="3" showButton="0"/>
    <filterColumn colId="20">
      <filters>
        <filter val="601 A2"/>
      </filters>
    </filterColumn>
  </autoFilter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27:C127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145:H145"/>
    <mergeCell ref="J145:U145"/>
    <mergeCell ref="F129:O129"/>
    <mergeCell ref="F130:O130"/>
    <mergeCell ref="J132:U132"/>
    <mergeCell ref="J133:U133"/>
    <mergeCell ref="B134:H134"/>
    <mergeCell ref="J134:U134"/>
    <mergeCell ref="B136:C136"/>
    <mergeCell ref="D136:H136"/>
    <mergeCell ref="B142:C142"/>
    <mergeCell ref="D142:I142"/>
    <mergeCell ref="J142:U142"/>
    <mergeCell ref="F128:O128"/>
    <mergeCell ref="B147:C147"/>
    <mergeCell ref="D147:H147"/>
    <mergeCell ref="B152:C152"/>
    <mergeCell ref="D152:I152"/>
    <mergeCell ref="J152:U152"/>
  </mergeCells>
  <conditionalFormatting sqref="P11:P125 J11:N11 H12:N125">
    <cfRule type="cellIs" dxfId="31" priority="5" operator="greaterThan">
      <formula>10</formula>
    </cfRule>
  </conditionalFormatting>
  <conditionalFormatting sqref="O1:O1048576">
    <cfRule type="duplicateValues" dxfId="30" priority="4"/>
  </conditionalFormatting>
  <conditionalFormatting sqref="C1:C10 C12:C1048576">
    <cfRule type="duplicateValues" dxfId="29" priority="3"/>
  </conditionalFormatting>
  <conditionalFormatting sqref="H11:I11">
    <cfRule type="cellIs" dxfId="28" priority="2" operator="greaterThan">
      <formula>10</formula>
    </cfRule>
  </conditionalFormatting>
  <conditionalFormatting sqref="C11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130 Y3:AM9 X11:X125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M150"/>
  <sheetViews>
    <sheetView workbookViewId="0">
      <pane ySplit="4" topLeftCell="A29" activePane="bottomLeft" state="frozen"/>
      <selection activeCell="A6" sqref="A6:XFD6"/>
      <selection pane="bottomLeft" activeCell="A40" sqref="A11:XFD40"/>
    </sheetView>
  </sheetViews>
  <sheetFormatPr defaultColWidth="9" defaultRowHeight="15.75"/>
  <cols>
    <col min="1" max="1" width="0.33203125" style="1" customWidth="1"/>
    <col min="2" max="2" width="4" style="1" customWidth="1"/>
    <col min="3" max="3" width="9.88671875" style="1" customWidth="1"/>
    <col min="4" max="4" width="10.33203125" style="1" bestFit="1" customWidth="1"/>
    <col min="5" max="5" width="8.88671875" style="1" customWidth="1"/>
    <col min="6" max="6" width="9.33203125" style="1" hidden="1" customWidth="1"/>
    <col min="7" max="7" width="10.109375" style="1" customWidth="1"/>
    <col min="8" max="9" width="4.33203125" style="1" customWidth="1"/>
    <col min="10" max="10" width="4.33203125" style="1" hidden="1" customWidth="1"/>
    <col min="11" max="11" width="4.33203125" style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5.88671875" style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101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102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29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Giải tích 1</v>
      </c>
      <c r="Z9" s="75" t="str">
        <f>+P5</f>
        <v xml:space="preserve">Mã HP: </v>
      </c>
      <c r="AA9" s="76">
        <f>+$AJ$9+$AL$9+$AH$9</f>
        <v>113</v>
      </c>
      <c r="AB9" s="70">
        <f>COUNTIF($T$10:$T$183,"Khiển trách")</f>
        <v>0</v>
      </c>
      <c r="AC9" s="70">
        <f>COUNTIF($T$10:$T$183,"Cảnh cáo")</f>
        <v>0</v>
      </c>
      <c r="AD9" s="70">
        <f>COUNTIF($T$10:$T$183,"Đình chỉ thi")</f>
        <v>0</v>
      </c>
      <c r="AE9" s="77">
        <f>+($AB$9+$AC$9+$AD$9)/$AA$9*100%</f>
        <v>0</v>
      </c>
      <c r="AF9" s="70">
        <f>SUM(COUNTIF($T$10:$T$181,"Vắng"),COUNTIF($T$10:$T$181,"Vắng có phép"))</f>
        <v>0</v>
      </c>
      <c r="AG9" s="78">
        <f>+$AF$9/$AA$9</f>
        <v>0</v>
      </c>
      <c r="AH9" s="79">
        <f>COUNTIF($X$10:$X$181,"Thi lại")</f>
        <v>1</v>
      </c>
      <c r="AI9" s="78">
        <f>+$AH$9/$AA$9</f>
        <v>8.8495575221238937E-3</v>
      </c>
      <c r="AJ9" s="79">
        <f>COUNTIF($X$10:$X$182,"Học lại")</f>
        <v>112</v>
      </c>
      <c r="AK9" s="78">
        <f>+$AJ$9/$AA$9</f>
        <v>0.99115044247787609</v>
      </c>
      <c r="AL9" s="70">
        <f>COUNTIF($X$11:$X$182,"Đạt")</f>
        <v>0</v>
      </c>
      <c r="AM9" s="77">
        <f>+$AL$9/$AA$9</f>
        <v>0</v>
      </c>
    </row>
    <row r="10" spans="2:39" ht="14.25" hidden="1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66">
        <f>100-(H10+I10+J10+K10)</f>
        <v>70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6.5" customHeight="1">
      <c r="B11" s="19">
        <v>1</v>
      </c>
      <c r="C11" s="32" t="s">
        <v>103</v>
      </c>
      <c r="D11" s="33" t="s">
        <v>104</v>
      </c>
      <c r="E11" s="34" t="s">
        <v>105</v>
      </c>
      <c r="F11" s="35" t="s">
        <v>106</v>
      </c>
      <c r="G11" s="32" t="s">
        <v>107</v>
      </c>
      <c r="H11" s="36">
        <v>9</v>
      </c>
      <c r="I11" s="36">
        <v>9</v>
      </c>
      <c r="J11" s="24" t="s">
        <v>30</v>
      </c>
      <c r="K11" s="24">
        <v>9.5</v>
      </c>
      <c r="L11" s="25"/>
      <c r="M11" s="25"/>
      <c r="N11" s="25"/>
      <c r="O11" s="86"/>
      <c r="P11" s="26"/>
      <c r="Q11" s="27">
        <f>ROUND(SUMPRODUCT(H11:P11,$H$10:$P$10)/100,1)</f>
        <v>2.8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1311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6.5" customHeight="1">
      <c r="B12" s="31">
        <v>2</v>
      </c>
      <c r="C12" s="32" t="s">
        <v>108</v>
      </c>
      <c r="D12" s="33" t="s">
        <v>109</v>
      </c>
      <c r="E12" s="34" t="s">
        <v>110</v>
      </c>
      <c r="F12" s="35" t="s">
        <v>111</v>
      </c>
      <c r="G12" s="32" t="s">
        <v>107</v>
      </c>
      <c r="H12" s="36">
        <v>9</v>
      </c>
      <c r="I12" s="36">
        <v>9</v>
      </c>
      <c r="J12" s="36" t="s">
        <v>30</v>
      </c>
      <c r="K12" s="36">
        <v>9.5</v>
      </c>
      <c r="L12" s="37"/>
      <c r="M12" s="37"/>
      <c r="N12" s="37"/>
      <c r="O12" s="87"/>
      <c r="P12" s="38"/>
      <c r="Q12" s="39">
        <f>ROUND(SUMPRODUCT(H12:P12,$H$10:$P$10)/100,1)</f>
        <v>2.8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 t="s">
        <v>1311</v>
      </c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6.5" customHeight="1">
      <c r="B13" s="31">
        <v>3</v>
      </c>
      <c r="C13" s="32" t="s">
        <v>112</v>
      </c>
      <c r="D13" s="33" t="s">
        <v>113</v>
      </c>
      <c r="E13" s="34" t="s">
        <v>114</v>
      </c>
      <c r="F13" s="35" t="s">
        <v>115</v>
      </c>
      <c r="G13" s="32" t="s">
        <v>107</v>
      </c>
      <c r="H13" s="36">
        <v>9</v>
      </c>
      <c r="I13" s="36">
        <v>8.5</v>
      </c>
      <c r="J13" s="36" t="s">
        <v>30</v>
      </c>
      <c r="K13" s="36">
        <v>9</v>
      </c>
      <c r="L13" s="44"/>
      <c r="M13" s="44"/>
      <c r="N13" s="44"/>
      <c r="O13" s="87"/>
      <c r="P13" s="38"/>
      <c r="Q13" s="39">
        <f t="shared" ref="Q13:Q76" si="3">ROUND(SUMPRODUCT(H13:P13,$H$10:$P$10)/100,1)</f>
        <v>2.7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 t="s">
        <v>1311</v>
      </c>
      <c r="V13" s="3"/>
      <c r="W13" s="30"/>
      <c r="X13" s="81" t="str">
        <f t="shared" si="2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6.5" customHeight="1">
      <c r="B14" s="31">
        <v>4</v>
      </c>
      <c r="C14" s="32" t="s">
        <v>116</v>
      </c>
      <c r="D14" s="33" t="s">
        <v>117</v>
      </c>
      <c r="E14" s="34" t="s">
        <v>118</v>
      </c>
      <c r="F14" s="35" t="s">
        <v>119</v>
      </c>
      <c r="G14" s="32" t="s">
        <v>107</v>
      </c>
      <c r="H14" s="36">
        <v>9</v>
      </c>
      <c r="I14" s="36">
        <v>8.5</v>
      </c>
      <c r="J14" s="36" t="s">
        <v>30</v>
      </c>
      <c r="K14" s="36">
        <v>9</v>
      </c>
      <c r="L14" s="44"/>
      <c r="M14" s="44"/>
      <c r="N14" s="44"/>
      <c r="O14" s="87"/>
      <c r="P14" s="38"/>
      <c r="Q14" s="39">
        <f t="shared" si="3"/>
        <v>2.7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1311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6.5" customHeight="1">
      <c r="B15" s="31">
        <v>5</v>
      </c>
      <c r="C15" s="32" t="s">
        <v>120</v>
      </c>
      <c r="D15" s="33" t="s">
        <v>121</v>
      </c>
      <c r="E15" s="34" t="s">
        <v>95</v>
      </c>
      <c r="F15" s="35" t="s">
        <v>122</v>
      </c>
      <c r="G15" s="32" t="s">
        <v>107</v>
      </c>
      <c r="H15" s="36">
        <v>9</v>
      </c>
      <c r="I15" s="36">
        <v>8.5</v>
      </c>
      <c r="J15" s="36" t="s">
        <v>30</v>
      </c>
      <c r="K15" s="36">
        <v>9</v>
      </c>
      <c r="L15" s="44"/>
      <c r="M15" s="44"/>
      <c r="N15" s="44"/>
      <c r="O15" s="87"/>
      <c r="P15" s="38"/>
      <c r="Q15" s="39">
        <f t="shared" si="3"/>
        <v>2.7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1311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6.5" customHeight="1">
      <c r="B16" s="31">
        <v>6</v>
      </c>
      <c r="C16" s="32" t="s">
        <v>123</v>
      </c>
      <c r="D16" s="33" t="s">
        <v>124</v>
      </c>
      <c r="E16" s="34" t="s">
        <v>125</v>
      </c>
      <c r="F16" s="35" t="s">
        <v>126</v>
      </c>
      <c r="G16" s="32" t="s">
        <v>127</v>
      </c>
      <c r="H16" s="36">
        <v>9</v>
      </c>
      <c r="I16" s="36">
        <v>8</v>
      </c>
      <c r="J16" s="36" t="s">
        <v>30</v>
      </c>
      <c r="K16" s="36">
        <v>8.5</v>
      </c>
      <c r="L16" s="44"/>
      <c r="M16" s="44"/>
      <c r="N16" s="44"/>
      <c r="O16" s="87"/>
      <c r="P16" s="38"/>
      <c r="Q16" s="39">
        <f t="shared" si="3"/>
        <v>2.6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1311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6.5" customHeight="1">
      <c r="B17" s="31">
        <v>7</v>
      </c>
      <c r="C17" s="32" t="s">
        <v>128</v>
      </c>
      <c r="D17" s="33" t="s">
        <v>129</v>
      </c>
      <c r="E17" s="34" t="s">
        <v>130</v>
      </c>
      <c r="F17" s="35" t="s">
        <v>131</v>
      </c>
      <c r="G17" s="32" t="s">
        <v>127</v>
      </c>
      <c r="H17" s="36">
        <v>9</v>
      </c>
      <c r="I17" s="36">
        <v>8.5</v>
      </c>
      <c r="J17" s="36" t="s">
        <v>30</v>
      </c>
      <c r="K17" s="36">
        <v>9</v>
      </c>
      <c r="L17" s="44"/>
      <c r="M17" s="44"/>
      <c r="N17" s="44"/>
      <c r="O17" s="87"/>
      <c r="P17" s="38"/>
      <c r="Q17" s="39">
        <f t="shared" si="3"/>
        <v>2.7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1311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6.5" customHeight="1">
      <c r="B18" s="31">
        <v>8</v>
      </c>
      <c r="C18" s="32" t="s">
        <v>132</v>
      </c>
      <c r="D18" s="33" t="s">
        <v>133</v>
      </c>
      <c r="E18" s="34" t="s">
        <v>134</v>
      </c>
      <c r="F18" s="35" t="s">
        <v>135</v>
      </c>
      <c r="G18" s="32" t="s">
        <v>127</v>
      </c>
      <c r="H18" s="36">
        <v>9</v>
      </c>
      <c r="I18" s="36">
        <v>8.5</v>
      </c>
      <c r="J18" s="36" t="s">
        <v>30</v>
      </c>
      <c r="K18" s="36">
        <v>9</v>
      </c>
      <c r="L18" s="44"/>
      <c r="M18" s="44"/>
      <c r="N18" s="44"/>
      <c r="O18" s="87"/>
      <c r="P18" s="38"/>
      <c r="Q18" s="39">
        <f t="shared" si="3"/>
        <v>2.7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1311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6.5" customHeight="1">
      <c r="B19" s="31">
        <v>9</v>
      </c>
      <c r="C19" s="32" t="s">
        <v>136</v>
      </c>
      <c r="D19" s="33" t="s">
        <v>137</v>
      </c>
      <c r="E19" s="34" t="s">
        <v>138</v>
      </c>
      <c r="F19" s="35" t="s">
        <v>139</v>
      </c>
      <c r="G19" s="32" t="s">
        <v>140</v>
      </c>
      <c r="H19" s="36">
        <v>10</v>
      </c>
      <c r="I19" s="36">
        <v>5</v>
      </c>
      <c r="J19" s="36" t="s">
        <v>30</v>
      </c>
      <c r="K19" s="36">
        <v>6</v>
      </c>
      <c r="L19" s="44"/>
      <c r="M19" s="44"/>
      <c r="N19" s="44"/>
      <c r="O19" s="87"/>
      <c r="P19" s="38"/>
      <c r="Q19" s="39">
        <f t="shared" si="3"/>
        <v>2.1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1311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6.5" customHeight="1">
      <c r="B20" s="31">
        <v>10</v>
      </c>
      <c r="C20" s="32" t="s">
        <v>141</v>
      </c>
      <c r="D20" s="33" t="s">
        <v>142</v>
      </c>
      <c r="E20" s="34" t="s">
        <v>143</v>
      </c>
      <c r="F20" s="35" t="s">
        <v>144</v>
      </c>
      <c r="G20" s="32" t="s">
        <v>140</v>
      </c>
      <c r="H20" s="36">
        <v>10</v>
      </c>
      <c r="I20" s="36">
        <v>7</v>
      </c>
      <c r="J20" s="36" t="s">
        <v>30</v>
      </c>
      <c r="K20" s="36">
        <v>7</v>
      </c>
      <c r="L20" s="44"/>
      <c r="M20" s="44"/>
      <c r="N20" s="44"/>
      <c r="O20" s="87"/>
      <c r="P20" s="38"/>
      <c r="Q20" s="39">
        <f t="shared" si="3"/>
        <v>2.4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1311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6.5" customHeight="1">
      <c r="B21" s="31">
        <v>11</v>
      </c>
      <c r="C21" s="32" t="s">
        <v>145</v>
      </c>
      <c r="D21" s="33" t="s">
        <v>146</v>
      </c>
      <c r="E21" s="34" t="s">
        <v>147</v>
      </c>
      <c r="F21" s="35" t="s">
        <v>148</v>
      </c>
      <c r="G21" s="32" t="s">
        <v>140</v>
      </c>
      <c r="H21" s="36">
        <v>10</v>
      </c>
      <c r="I21" s="36">
        <v>3</v>
      </c>
      <c r="J21" s="36" t="s">
        <v>30</v>
      </c>
      <c r="K21" s="36">
        <v>8</v>
      </c>
      <c r="L21" s="44"/>
      <c r="M21" s="44"/>
      <c r="N21" s="44"/>
      <c r="O21" s="87"/>
      <c r="P21" s="38"/>
      <c r="Q21" s="39">
        <f t="shared" si="3"/>
        <v>2.1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1311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6.5" customHeight="1">
      <c r="B22" s="31">
        <v>12</v>
      </c>
      <c r="C22" s="32" t="s">
        <v>149</v>
      </c>
      <c r="D22" s="33" t="s">
        <v>150</v>
      </c>
      <c r="E22" s="34" t="s">
        <v>151</v>
      </c>
      <c r="F22" s="35" t="s">
        <v>152</v>
      </c>
      <c r="G22" s="32" t="s">
        <v>140</v>
      </c>
      <c r="H22" s="36">
        <v>10</v>
      </c>
      <c r="I22" s="36">
        <v>7</v>
      </c>
      <c r="J22" s="36" t="s">
        <v>30</v>
      </c>
      <c r="K22" s="36">
        <v>7</v>
      </c>
      <c r="L22" s="44"/>
      <c r="M22" s="44"/>
      <c r="N22" s="44"/>
      <c r="O22" s="87"/>
      <c r="P22" s="38"/>
      <c r="Q22" s="39">
        <f t="shared" si="3"/>
        <v>2.4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1311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6.5" customHeight="1">
      <c r="B23" s="31">
        <v>13</v>
      </c>
      <c r="C23" s="32" t="s">
        <v>153</v>
      </c>
      <c r="D23" s="33" t="s">
        <v>154</v>
      </c>
      <c r="E23" s="34" t="s">
        <v>155</v>
      </c>
      <c r="F23" s="35" t="s">
        <v>156</v>
      </c>
      <c r="G23" s="32" t="s">
        <v>140</v>
      </c>
      <c r="H23" s="36">
        <v>10</v>
      </c>
      <c r="I23" s="36">
        <v>5</v>
      </c>
      <c r="J23" s="36" t="s">
        <v>30</v>
      </c>
      <c r="K23" s="36">
        <v>6</v>
      </c>
      <c r="L23" s="44"/>
      <c r="M23" s="44"/>
      <c r="N23" s="44"/>
      <c r="O23" s="87"/>
      <c r="P23" s="38"/>
      <c r="Q23" s="39">
        <f t="shared" si="3"/>
        <v>2.1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1311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6.5" customHeight="1">
      <c r="B24" s="31">
        <v>14</v>
      </c>
      <c r="C24" s="32" t="s">
        <v>157</v>
      </c>
      <c r="D24" s="33" t="s">
        <v>158</v>
      </c>
      <c r="E24" s="34" t="s">
        <v>95</v>
      </c>
      <c r="F24" s="35" t="s">
        <v>159</v>
      </c>
      <c r="G24" s="32" t="s">
        <v>140</v>
      </c>
      <c r="H24" s="36">
        <v>10</v>
      </c>
      <c r="I24" s="36">
        <v>10</v>
      </c>
      <c r="J24" s="36" t="s">
        <v>30</v>
      </c>
      <c r="K24" s="36">
        <v>9</v>
      </c>
      <c r="L24" s="44"/>
      <c r="M24" s="44"/>
      <c r="N24" s="44"/>
      <c r="O24" s="87"/>
      <c r="P24" s="38"/>
      <c r="Q24" s="39">
        <f t="shared" si="3"/>
        <v>2.9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1311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6.5" customHeight="1">
      <c r="B25" s="31">
        <v>15</v>
      </c>
      <c r="C25" s="32" t="s">
        <v>160</v>
      </c>
      <c r="D25" s="33" t="s">
        <v>161</v>
      </c>
      <c r="E25" s="34" t="s">
        <v>162</v>
      </c>
      <c r="F25" s="35" t="s">
        <v>163</v>
      </c>
      <c r="G25" s="32" t="s">
        <v>164</v>
      </c>
      <c r="H25" s="36">
        <v>10</v>
      </c>
      <c r="I25" s="36">
        <v>7</v>
      </c>
      <c r="J25" s="36" t="s">
        <v>30</v>
      </c>
      <c r="K25" s="36">
        <v>9</v>
      </c>
      <c r="L25" s="44"/>
      <c r="M25" s="44"/>
      <c r="N25" s="44"/>
      <c r="O25" s="87"/>
      <c r="P25" s="38"/>
      <c r="Q25" s="39">
        <f t="shared" si="3"/>
        <v>2.6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1311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6.5" customHeight="1">
      <c r="B26" s="31">
        <v>16</v>
      </c>
      <c r="C26" s="32" t="s">
        <v>165</v>
      </c>
      <c r="D26" s="33" t="s">
        <v>166</v>
      </c>
      <c r="E26" s="34" t="s">
        <v>167</v>
      </c>
      <c r="F26" s="35" t="s">
        <v>168</v>
      </c>
      <c r="G26" s="32" t="s">
        <v>164</v>
      </c>
      <c r="H26" s="36">
        <v>10</v>
      </c>
      <c r="I26" s="36">
        <v>7</v>
      </c>
      <c r="J26" s="36" t="s">
        <v>30</v>
      </c>
      <c r="K26" s="36">
        <v>9</v>
      </c>
      <c r="L26" s="44"/>
      <c r="M26" s="44"/>
      <c r="N26" s="44"/>
      <c r="O26" s="87"/>
      <c r="P26" s="38"/>
      <c r="Q26" s="39">
        <f t="shared" si="3"/>
        <v>2.6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1311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6.5" customHeight="1">
      <c r="B27" s="31">
        <v>17</v>
      </c>
      <c r="C27" s="32" t="s">
        <v>169</v>
      </c>
      <c r="D27" s="33" t="s">
        <v>170</v>
      </c>
      <c r="E27" s="34" t="s">
        <v>171</v>
      </c>
      <c r="F27" s="35" t="s">
        <v>172</v>
      </c>
      <c r="G27" s="32" t="s">
        <v>164</v>
      </c>
      <c r="H27" s="36">
        <v>10</v>
      </c>
      <c r="I27" s="36">
        <v>8</v>
      </c>
      <c r="J27" s="36" t="s">
        <v>30</v>
      </c>
      <c r="K27" s="36">
        <v>9</v>
      </c>
      <c r="L27" s="44"/>
      <c r="M27" s="44"/>
      <c r="N27" s="44"/>
      <c r="O27" s="87"/>
      <c r="P27" s="38"/>
      <c r="Q27" s="39">
        <f t="shared" si="3"/>
        <v>2.7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1311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6.5" customHeight="1">
      <c r="B28" s="31">
        <v>18</v>
      </c>
      <c r="C28" s="32" t="s">
        <v>173</v>
      </c>
      <c r="D28" s="33" t="s">
        <v>174</v>
      </c>
      <c r="E28" s="34" t="s">
        <v>175</v>
      </c>
      <c r="F28" s="35" t="s">
        <v>176</v>
      </c>
      <c r="G28" s="32" t="s">
        <v>164</v>
      </c>
      <c r="H28" s="36">
        <v>10</v>
      </c>
      <c r="I28" s="36">
        <v>9</v>
      </c>
      <c r="J28" s="36" t="s">
        <v>30</v>
      </c>
      <c r="K28" s="36">
        <v>9</v>
      </c>
      <c r="L28" s="44"/>
      <c r="M28" s="44"/>
      <c r="N28" s="44"/>
      <c r="O28" s="87"/>
      <c r="P28" s="38"/>
      <c r="Q28" s="39">
        <f t="shared" si="3"/>
        <v>2.8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1311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6.5" customHeight="1">
      <c r="B29" s="31">
        <v>19</v>
      </c>
      <c r="C29" s="32" t="s">
        <v>177</v>
      </c>
      <c r="D29" s="33" t="s">
        <v>178</v>
      </c>
      <c r="E29" s="34" t="s">
        <v>179</v>
      </c>
      <c r="F29" s="35" t="s">
        <v>180</v>
      </c>
      <c r="G29" s="32" t="s">
        <v>164</v>
      </c>
      <c r="H29" s="36">
        <v>10</v>
      </c>
      <c r="I29" s="36">
        <v>5</v>
      </c>
      <c r="J29" s="36" t="s">
        <v>30</v>
      </c>
      <c r="K29" s="36">
        <v>6</v>
      </c>
      <c r="L29" s="44"/>
      <c r="M29" s="44"/>
      <c r="N29" s="44"/>
      <c r="O29" s="87"/>
      <c r="P29" s="38"/>
      <c r="Q29" s="39">
        <f t="shared" si="3"/>
        <v>2.1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1311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6.5" customHeight="1">
      <c r="B30" s="31">
        <v>20</v>
      </c>
      <c r="C30" s="32" t="s">
        <v>181</v>
      </c>
      <c r="D30" s="33" t="s">
        <v>182</v>
      </c>
      <c r="E30" s="34" t="s">
        <v>95</v>
      </c>
      <c r="F30" s="35" t="s">
        <v>183</v>
      </c>
      <c r="G30" s="32" t="s">
        <v>164</v>
      </c>
      <c r="H30" s="36">
        <v>10</v>
      </c>
      <c r="I30" s="36">
        <v>7</v>
      </c>
      <c r="J30" s="36" t="s">
        <v>30</v>
      </c>
      <c r="K30" s="36">
        <v>8</v>
      </c>
      <c r="L30" s="44"/>
      <c r="M30" s="44"/>
      <c r="N30" s="44"/>
      <c r="O30" s="87"/>
      <c r="P30" s="38"/>
      <c r="Q30" s="39">
        <f t="shared" si="3"/>
        <v>2.5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1311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6.5" customHeight="1">
      <c r="B31" s="31">
        <v>21</v>
      </c>
      <c r="C31" s="32" t="s">
        <v>184</v>
      </c>
      <c r="D31" s="33" t="s">
        <v>185</v>
      </c>
      <c r="E31" s="34" t="s">
        <v>186</v>
      </c>
      <c r="F31" s="35" t="s">
        <v>187</v>
      </c>
      <c r="G31" s="32" t="s">
        <v>164</v>
      </c>
      <c r="H31" s="36">
        <v>10</v>
      </c>
      <c r="I31" s="36">
        <v>6</v>
      </c>
      <c r="J31" s="36" t="s">
        <v>30</v>
      </c>
      <c r="K31" s="36">
        <v>8</v>
      </c>
      <c r="L31" s="44"/>
      <c r="M31" s="44"/>
      <c r="N31" s="44"/>
      <c r="O31" s="87"/>
      <c r="P31" s="38"/>
      <c r="Q31" s="39">
        <f t="shared" si="3"/>
        <v>2.4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1311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6.5" customHeight="1">
      <c r="B32" s="31">
        <v>22</v>
      </c>
      <c r="C32" s="32" t="s">
        <v>188</v>
      </c>
      <c r="D32" s="33" t="s">
        <v>189</v>
      </c>
      <c r="E32" s="34" t="s">
        <v>190</v>
      </c>
      <c r="F32" s="35" t="s">
        <v>191</v>
      </c>
      <c r="G32" s="32" t="s">
        <v>192</v>
      </c>
      <c r="H32" s="36">
        <v>9</v>
      </c>
      <c r="I32" s="36">
        <v>8.5</v>
      </c>
      <c r="J32" s="36" t="s">
        <v>30</v>
      </c>
      <c r="K32" s="36">
        <v>9</v>
      </c>
      <c r="L32" s="44"/>
      <c r="M32" s="44"/>
      <c r="N32" s="44"/>
      <c r="O32" s="87"/>
      <c r="P32" s="38"/>
      <c r="Q32" s="39">
        <f t="shared" si="3"/>
        <v>2.7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1311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6.5" customHeight="1">
      <c r="B33" s="31">
        <v>23</v>
      </c>
      <c r="C33" s="32" t="s">
        <v>193</v>
      </c>
      <c r="D33" s="33" t="s">
        <v>194</v>
      </c>
      <c r="E33" s="34" t="s">
        <v>195</v>
      </c>
      <c r="F33" s="35" t="s">
        <v>196</v>
      </c>
      <c r="G33" s="32" t="s">
        <v>197</v>
      </c>
      <c r="H33" s="36">
        <v>9</v>
      </c>
      <c r="I33" s="36">
        <v>8.5</v>
      </c>
      <c r="J33" s="36" t="s">
        <v>30</v>
      </c>
      <c r="K33" s="36">
        <v>9</v>
      </c>
      <c r="L33" s="44"/>
      <c r="M33" s="44"/>
      <c r="N33" s="44"/>
      <c r="O33" s="87"/>
      <c r="P33" s="38"/>
      <c r="Q33" s="39">
        <f t="shared" si="3"/>
        <v>2.7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1311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6.5" customHeight="1">
      <c r="B34" s="31">
        <v>24</v>
      </c>
      <c r="C34" s="32" t="s">
        <v>198</v>
      </c>
      <c r="D34" s="33" t="s">
        <v>199</v>
      </c>
      <c r="E34" s="34" t="s">
        <v>200</v>
      </c>
      <c r="F34" s="35" t="s">
        <v>201</v>
      </c>
      <c r="G34" s="32" t="s">
        <v>202</v>
      </c>
      <c r="H34" s="36">
        <v>5</v>
      </c>
      <c r="I34" s="36">
        <v>2</v>
      </c>
      <c r="J34" s="36" t="s">
        <v>30</v>
      </c>
      <c r="K34" s="36">
        <v>5</v>
      </c>
      <c r="L34" s="44"/>
      <c r="M34" s="44"/>
      <c r="N34" s="44"/>
      <c r="O34" s="87"/>
      <c r="P34" s="38"/>
      <c r="Q34" s="39">
        <f t="shared" si="3"/>
        <v>1.2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1311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6.5" customHeight="1">
      <c r="B35" s="31">
        <v>25</v>
      </c>
      <c r="C35" s="32" t="s">
        <v>203</v>
      </c>
      <c r="D35" s="33" t="s">
        <v>204</v>
      </c>
      <c r="E35" s="34" t="s">
        <v>205</v>
      </c>
      <c r="F35" s="35" t="s">
        <v>206</v>
      </c>
      <c r="G35" s="32" t="s">
        <v>202</v>
      </c>
      <c r="H35" s="36">
        <v>5</v>
      </c>
      <c r="I35" s="36">
        <v>4</v>
      </c>
      <c r="J35" s="36" t="s">
        <v>30</v>
      </c>
      <c r="K35" s="36">
        <v>5</v>
      </c>
      <c r="L35" s="44"/>
      <c r="M35" s="44"/>
      <c r="N35" s="44"/>
      <c r="O35" s="87"/>
      <c r="P35" s="38"/>
      <c r="Q35" s="39">
        <f t="shared" si="3"/>
        <v>1.4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1311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6.5" customHeight="1">
      <c r="B36" s="31">
        <v>26</v>
      </c>
      <c r="C36" s="32" t="s">
        <v>207</v>
      </c>
      <c r="D36" s="33" t="s">
        <v>208</v>
      </c>
      <c r="E36" s="34" t="s">
        <v>209</v>
      </c>
      <c r="F36" s="35" t="s">
        <v>210</v>
      </c>
      <c r="G36" s="32" t="s">
        <v>202</v>
      </c>
      <c r="H36" s="36">
        <v>10</v>
      </c>
      <c r="I36" s="36">
        <v>6</v>
      </c>
      <c r="J36" s="36" t="s">
        <v>30</v>
      </c>
      <c r="K36" s="36">
        <v>8</v>
      </c>
      <c r="L36" s="44"/>
      <c r="M36" s="44"/>
      <c r="N36" s="44"/>
      <c r="O36" s="87"/>
      <c r="P36" s="38"/>
      <c r="Q36" s="39">
        <f t="shared" si="3"/>
        <v>2.4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1311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6.5" customHeight="1">
      <c r="B37" s="31">
        <v>27</v>
      </c>
      <c r="C37" s="32" t="s">
        <v>211</v>
      </c>
      <c r="D37" s="33" t="s">
        <v>212</v>
      </c>
      <c r="E37" s="34" t="s">
        <v>213</v>
      </c>
      <c r="F37" s="35" t="s">
        <v>214</v>
      </c>
      <c r="G37" s="32" t="s">
        <v>215</v>
      </c>
      <c r="H37" s="36">
        <v>9</v>
      </c>
      <c r="I37" s="36">
        <v>9</v>
      </c>
      <c r="J37" s="36" t="s">
        <v>30</v>
      </c>
      <c r="K37" s="36">
        <v>9.5</v>
      </c>
      <c r="L37" s="44"/>
      <c r="M37" s="44"/>
      <c r="N37" s="44"/>
      <c r="O37" s="87"/>
      <c r="P37" s="38"/>
      <c r="Q37" s="39">
        <f t="shared" si="3"/>
        <v>2.8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1311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6.5" customHeight="1">
      <c r="B38" s="31">
        <v>28</v>
      </c>
      <c r="C38" s="32" t="s">
        <v>216</v>
      </c>
      <c r="D38" s="33" t="s">
        <v>217</v>
      </c>
      <c r="E38" s="34" t="s">
        <v>218</v>
      </c>
      <c r="F38" s="35" t="s">
        <v>219</v>
      </c>
      <c r="G38" s="32" t="s">
        <v>215</v>
      </c>
      <c r="H38" s="36">
        <v>9</v>
      </c>
      <c r="I38" s="36">
        <v>9.5</v>
      </c>
      <c r="J38" s="36" t="s">
        <v>30</v>
      </c>
      <c r="K38" s="36">
        <v>9.5</v>
      </c>
      <c r="L38" s="44"/>
      <c r="M38" s="44"/>
      <c r="N38" s="44"/>
      <c r="O38" s="87"/>
      <c r="P38" s="38"/>
      <c r="Q38" s="39">
        <f t="shared" si="3"/>
        <v>2.8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1311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6.5" customHeight="1">
      <c r="B39" s="31">
        <v>29</v>
      </c>
      <c r="C39" s="32" t="s">
        <v>220</v>
      </c>
      <c r="D39" s="33" t="s">
        <v>221</v>
      </c>
      <c r="E39" s="34" t="s">
        <v>79</v>
      </c>
      <c r="F39" s="35" t="s">
        <v>222</v>
      </c>
      <c r="G39" s="32" t="s">
        <v>215</v>
      </c>
      <c r="H39" s="36">
        <v>9</v>
      </c>
      <c r="I39" s="36">
        <v>8.5</v>
      </c>
      <c r="J39" s="36" t="s">
        <v>30</v>
      </c>
      <c r="K39" s="36">
        <v>9</v>
      </c>
      <c r="L39" s="44"/>
      <c r="M39" s="44"/>
      <c r="N39" s="44"/>
      <c r="O39" s="87"/>
      <c r="P39" s="38"/>
      <c r="Q39" s="39">
        <f t="shared" si="3"/>
        <v>2.7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1311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6.5" customHeight="1">
      <c r="B40" s="31">
        <v>30</v>
      </c>
      <c r="C40" s="32" t="s">
        <v>223</v>
      </c>
      <c r="D40" s="33" t="s">
        <v>224</v>
      </c>
      <c r="E40" s="34" t="s">
        <v>225</v>
      </c>
      <c r="F40" s="35" t="s">
        <v>226</v>
      </c>
      <c r="G40" s="32" t="s">
        <v>215</v>
      </c>
      <c r="H40" s="36">
        <v>9</v>
      </c>
      <c r="I40" s="36">
        <v>9</v>
      </c>
      <c r="J40" s="36" t="s">
        <v>30</v>
      </c>
      <c r="K40" s="36">
        <v>9.5</v>
      </c>
      <c r="L40" s="44"/>
      <c r="M40" s="44"/>
      <c r="N40" s="44"/>
      <c r="O40" s="87"/>
      <c r="P40" s="38"/>
      <c r="Q40" s="39">
        <f t="shared" si="3"/>
        <v>2.8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1311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7.25" hidden="1" customHeight="1">
      <c r="B41" s="31">
        <v>31</v>
      </c>
      <c r="C41" s="32" t="s">
        <v>227</v>
      </c>
      <c r="D41" s="33" t="s">
        <v>228</v>
      </c>
      <c r="E41" s="34" t="s">
        <v>84</v>
      </c>
      <c r="F41" s="35" t="s">
        <v>229</v>
      </c>
      <c r="G41" s="32" t="s">
        <v>230</v>
      </c>
      <c r="H41" s="36">
        <v>5</v>
      </c>
      <c r="I41" s="36">
        <v>1</v>
      </c>
      <c r="J41" s="36" t="s">
        <v>30</v>
      </c>
      <c r="K41" s="36">
        <v>5</v>
      </c>
      <c r="L41" s="44"/>
      <c r="M41" s="44"/>
      <c r="N41" s="44"/>
      <c r="O41" s="87"/>
      <c r="P41" s="38"/>
      <c r="Q41" s="39">
        <f t="shared" si="3"/>
        <v>1.1000000000000001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1312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7.25" hidden="1" customHeight="1">
      <c r="B42" s="31">
        <v>32</v>
      </c>
      <c r="C42" s="32" t="s">
        <v>231</v>
      </c>
      <c r="D42" s="33" t="s">
        <v>62</v>
      </c>
      <c r="E42" s="34" t="s">
        <v>138</v>
      </c>
      <c r="F42" s="35" t="s">
        <v>232</v>
      </c>
      <c r="G42" s="32" t="s">
        <v>230</v>
      </c>
      <c r="H42" s="36">
        <v>5</v>
      </c>
      <c r="I42" s="36">
        <v>3</v>
      </c>
      <c r="J42" s="36" t="s">
        <v>30</v>
      </c>
      <c r="K42" s="36">
        <v>5</v>
      </c>
      <c r="L42" s="44"/>
      <c r="M42" s="44"/>
      <c r="N42" s="44"/>
      <c r="O42" s="87"/>
      <c r="P42" s="38"/>
      <c r="Q42" s="39">
        <f t="shared" si="3"/>
        <v>1.3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1312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7.25" hidden="1" customHeight="1">
      <c r="B43" s="31">
        <v>33</v>
      </c>
      <c r="C43" s="32" t="s">
        <v>233</v>
      </c>
      <c r="D43" s="33" t="s">
        <v>194</v>
      </c>
      <c r="E43" s="34" t="s">
        <v>234</v>
      </c>
      <c r="F43" s="35" t="s">
        <v>235</v>
      </c>
      <c r="G43" s="32" t="s">
        <v>230</v>
      </c>
      <c r="H43" s="36">
        <v>10</v>
      </c>
      <c r="I43" s="36">
        <v>8</v>
      </c>
      <c r="J43" s="36" t="s">
        <v>30</v>
      </c>
      <c r="K43" s="36">
        <v>9</v>
      </c>
      <c r="L43" s="44"/>
      <c r="M43" s="44"/>
      <c r="N43" s="44"/>
      <c r="O43" s="87"/>
      <c r="P43" s="38"/>
      <c r="Q43" s="39">
        <f t="shared" si="3"/>
        <v>2.7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1312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7.25" hidden="1" customHeight="1">
      <c r="B44" s="31">
        <v>34</v>
      </c>
      <c r="C44" s="32" t="s">
        <v>236</v>
      </c>
      <c r="D44" s="33" t="s">
        <v>237</v>
      </c>
      <c r="E44" s="34" t="s">
        <v>238</v>
      </c>
      <c r="F44" s="35" t="s">
        <v>239</v>
      </c>
      <c r="G44" s="32" t="s">
        <v>230</v>
      </c>
      <c r="H44" s="36">
        <v>10</v>
      </c>
      <c r="I44" s="36">
        <v>6</v>
      </c>
      <c r="J44" s="36" t="s">
        <v>30</v>
      </c>
      <c r="K44" s="36">
        <v>8</v>
      </c>
      <c r="L44" s="44"/>
      <c r="M44" s="44"/>
      <c r="N44" s="44"/>
      <c r="O44" s="87"/>
      <c r="P44" s="38"/>
      <c r="Q44" s="39">
        <f t="shared" si="3"/>
        <v>2.4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1312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7.25" hidden="1" customHeight="1">
      <c r="B45" s="31">
        <v>35</v>
      </c>
      <c r="C45" s="32" t="s">
        <v>240</v>
      </c>
      <c r="D45" s="33" t="s">
        <v>241</v>
      </c>
      <c r="E45" s="34" t="s">
        <v>242</v>
      </c>
      <c r="F45" s="35" t="s">
        <v>243</v>
      </c>
      <c r="G45" s="32" t="s">
        <v>230</v>
      </c>
      <c r="H45" s="36">
        <v>5</v>
      </c>
      <c r="I45" s="36">
        <v>2</v>
      </c>
      <c r="J45" s="36" t="s">
        <v>30</v>
      </c>
      <c r="K45" s="36">
        <v>5</v>
      </c>
      <c r="L45" s="44"/>
      <c r="M45" s="44"/>
      <c r="N45" s="44"/>
      <c r="O45" s="87"/>
      <c r="P45" s="38"/>
      <c r="Q45" s="39">
        <f t="shared" si="3"/>
        <v>1.2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1312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7.25" hidden="1" customHeight="1">
      <c r="B46" s="31">
        <v>36</v>
      </c>
      <c r="C46" s="32" t="s">
        <v>244</v>
      </c>
      <c r="D46" s="33" t="s">
        <v>245</v>
      </c>
      <c r="E46" s="34" t="s">
        <v>246</v>
      </c>
      <c r="F46" s="35" t="s">
        <v>247</v>
      </c>
      <c r="G46" s="32" t="s">
        <v>230</v>
      </c>
      <c r="H46" s="36">
        <v>7</v>
      </c>
      <c r="I46" s="36">
        <v>5</v>
      </c>
      <c r="J46" s="36" t="s">
        <v>30</v>
      </c>
      <c r="K46" s="36">
        <v>5</v>
      </c>
      <c r="L46" s="44"/>
      <c r="M46" s="44"/>
      <c r="N46" s="44"/>
      <c r="O46" s="87"/>
      <c r="P46" s="38"/>
      <c r="Q46" s="39">
        <f t="shared" si="3"/>
        <v>1.7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1312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7.25" hidden="1" customHeight="1">
      <c r="B47" s="31">
        <v>37</v>
      </c>
      <c r="C47" s="32" t="s">
        <v>248</v>
      </c>
      <c r="D47" s="33" t="s">
        <v>185</v>
      </c>
      <c r="E47" s="34" t="s">
        <v>186</v>
      </c>
      <c r="F47" s="35" t="s">
        <v>249</v>
      </c>
      <c r="G47" s="32" t="s">
        <v>230</v>
      </c>
      <c r="H47" s="36">
        <v>5</v>
      </c>
      <c r="I47" s="36">
        <v>6</v>
      </c>
      <c r="J47" s="36" t="s">
        <v>30</v>
      </c>
      <c r="K47" s="36">
        <v>9</v>
      </c>
      <c r="L47" s="44"/>
      <c r="M47" s="44"/>
      <c r="N47" s="44"/>
      <c r="O47" s="87"/>
      <c r="P47" s="38"/>
      <c r="Q47" s="39">
        <f t="shared" si="3"/>
        <v>2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1312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7.25" hidden="1" customHeight="1">
      <c r="B48" s="31">
        <v>38</v>
      </c>
      <c r="C48" s="32" t="s">
        <v>250</v>
      </c>
      <c r="D48" s="33" t="s">
        <v>94</v>
      </c>
      <c r="E48" s="34" t="s">
        <v>251</v>
      </c>
      <c r="F48" s="35" t="s">
        <v>252</v>
      </c>
      <c r="G48" s="32" t="s">
        <v>253</v>
      </c>
      <c r="H48" s="36">
        <v>7</v>
      </c>
      <c r="I48" s="36">
        <v>5</v>
      </c>
      <c r="J48" s="36" t="s">
        <v>30</v>
      </c>
      <c r="K48" s="36">
        <v>8</v>
      </c>
      <c r="L48" s="44"/>
      <c r="M48" s="44"/>
      <c r="N48" s="44"/>
      <c r="O48" s="87"/>
      <c r="P48" s="38"/>
      <c r="Q48" s="39">
        <f t="shared" si="3"/>
        <v>2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1312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7.25" hidden="1" customHeight="1">
      <c r="B49" s="31">
        <v>39</v>
      </c>
      <c r="C49" s="32" t="s">
        <v>254</v>
      </c>
      <c r="D49" s="33" t="s">
        <v>146</v>
      </c>
      <c r="E49" s="34" t="s">
        <v>255</v>
      </c>
      <c r="F49" s="35" t="s">
        <v>256</v>
      </c>
      <c r="G49" s="32" t="s">
        <v>253</v>
      </c>
      <c r="H49" s="36">
        <v>7</v>
      </c>
      <c r="I49" s="36">
        <v>6</v>
      </c>
      <c r="J49" s="36" t="s">
        <v>30</v>
      </c>
      <c r="K49" s="36">
        <v>8</v>
      </c>
      <c r="L49" s="44"/>
      <c r="M49" s="44"/>
      <c r="N49" s="44"/>
      <c r="O49" s="87"/>
      <c r="P49" s="38"/>
      <c r="Q49" s="39">
        <f t="shared" si="3"/>
        <v>2.1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1312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7.25" hidden="1" customHeight="1">
      <c r="B50" s="31">
        <v>40</v>
      </c>
      <c r="C50" s="32" t="s">
        <v>257</v>
      </c>
      <c r="D50" s="33" t="s">
        <v>146</v>
      </c>
      <c r="E50" s="34" t="s">
        <v>258</v>
      </c>
      <c r="F50" s="35" t="s">
        <v>259</v>
      </c>
      <c r="G50" s="32" t="s">
        <v>253</v>
      </c>
      <c r="H50" s="36">
        <v>10</v>
      </c>
      <c r="I50" s="36">
        <v>6</v>
      </c>
      <c r="J50" s="36" t="s">
        <v>30</v>
      </c>
      <c r="K50" s="36">
        <v>8</v>
      </c>
      <c r="L50" s="44"/>
      <c r="M50" s="44"/>
      <c r="N50" s="44"/>
      <c r="O50" s="87"/>
      <c r="P50" s="38"/>
      <c r="Q50" s="39">
        <f t="shared" si="3"/>
        <v>2.4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1312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7.25" hidden="1" customHeight="1">
      <c r="B51" s="31">
        <v>41</v>
      </c>
      <c r="C51" s="32" t="s">
        <v>260</v>
      </c>
      <c r="D51" s="33" t="s">
        <v>261</v>
      </c>
      <c r="E51" s="34" t="s">
        <v>114</v>
      </c>
      <c r="F51" s="35" t="s">
        <v>262</v>
      </c>
      <c r="G51" s="32" t="s">
        <v>253</v>
      </c>
      <c r="H51" s="36">
        <v>5</v>
      </c>
      <c r="I51" s="36">
        <v>3</v>
      </c>
      <c r="J51" s="36" t="s">
        <v>30</v>
      </c>
      <c r="K51" s="36">
        <v>5</v>
      </c>
      <c r="L51" s="44"/>
      <c r="M51" s="44"/>
      <c r="N51" s="44"/>
      <c r="O51" s="87"/>
      <c r="P51" s="38"/>
      <c r="Q51" s="39">
        <f t="shared" si="3"/>
        <v>1.3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1312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7.25" hidden="1" customHeight="1">
      <c r="B52" s="31">
        <v>42</v>
      </c>
      <c r="C52" s="32" t="s">
        <v>263</v>
      </c>
      <c r="D52" s="33" t="s">
        <v>264</v>
      </c>
      <c r="E52" s="34" t="s">
        <v>114</v>
      </c>
      <c r="F52" s="35" t="s">
        <v>265</v>
      </c>
      <c r="G52" s="32" t="s">
        <v>253</v>
      </c>
      <c r="H52" s="36">
        <v>5</v>
      </c>
      <c r="I52" s="36">
        <v>3</v>
      </c>
      <c r="J52" s="36" t="s">
        <v>30</v>
      </c>
      <c r="K52" s="36">
        <v>5</v>
      </c>
      <c r="L52" s="44"/>
      <c r="M52" s="44"/>
      <c r="N52" s="44"/>
      <c r="O52" s="87"/>
      <c r="P52" s="38"/>
      <c r="Q52" s="39">
        <f t="shared" si="3"/>
        <v>1.3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1312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7.25" hidden="1" customHeight="1">
      <c r="B53" s="31">
        <v>43</v>
      </c>
      <c r="C53" s="32" t="s">
        <v>266</v>
      </c>
      <c r="D53" s="33" t="s">
        <v>267</v>
      </c>
      <c r="E53" s="34" t="s">
        <v>114</v>
      </c>
      <c r="F53" s="35" t="s">
        <v>268</v>
      </c>
      <c r="G53" s="32" t="s">
        <v>253</v>
      </c>
      <c r="H53" s="36">
        <v>5</v>
      </c>
      <c r="I53" s="36">
        <v>2</v>
      </c>
      <c r="J53" s="36" t="s">
        <v>30</v>
      </c>
      <c r="K53" s="36">
        <v>5</v>
      </c>
      <c r="L53" s="44"/>
      <c r="M53" s="44"/>
      <c r="N53" s="44"/>
      <c r="O53" s="87"/>
      <c r="P53" s="38"/>
      <c r="Q53" s="39">
        <f t="shared" si="3"/>
        <v>1.2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1312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7.25" hidden="1" customHeight="1">
      <c r="B54" s="31">
        <v>44</v>
      </c>
      <c r="C54" s="32" t="s">
        <v>269</v>
      </c>
      <c r="D54" s="33" t="s">
        <v>154</v>
      </c>
      <c r="E54" s="34" t="s">
        <v>114</v>
      </c>
      <c r="F54" s="35" t="s">
        <v>270</v>
      </c>
      <c r="G54" s="32" t="s">
        <v>253</v>
      </c>
      <c r="H54" s="36">
        <v>7</v>
      </c>
      <c r="I54" s="36">
        <v>6</v>
      </c>
      <c r="J54" s="36" t="s">
        <v>30</v>
      </c>
      <c r="K54" s="36">
        <v>8</v>
      </c>
      <c r="L54" s="44"/>
      <c r="M54" s="44"/>
      <c r="N54" s="44"/>
      <c r="O54" s="87"/>
      <c r="P54" s="38"/>
      <c r="Q54" s="39">
        <f t="shared" si="3"/>
        <v>2.1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1312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7.25" hidden="1" customHeight="1">
      <c r="B55" s="31">
        <v>45</v>
      </c>
      <c r="C55" s="32" t="s">
        <v>271</v>
      </c>
      <c r="D55" s="33" t="s">
        <v>272</v>
      </c>
      <c r="E55" s="34" t="s">
        <v>147</v>
      </c>
      <c r="F55" s="35" t="s">
        <v>273</v>
      </c>
      <c r="G55" s="32" t="s">
        <v>253</v>
      </c>
      <c r="H55" s="36">
        <v>7</v>
      </c>
      <c r="I55" s="36">
        <v>7</v>
      </c>
      <c r="J55" s="36" t="s">
        <v>30</v>
      </c>
      <c r="K55" s="36">
        <v>8</v>
      </c>
      <c r="L55" s="44"/>
      <c r="M55" s="44"/>
      <c r="N55" s="44"/>
      <c r="O55" s="87"/>
      <c r="P55" s="38"/>
      <c r="Q55" s="39">
        <f t="shared" si="3"/>
        <v>2.2000000000000002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1312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7.25" hidden="1" customHeight="1">
      <c r="B56" s="31">
        <v>46</v>
      </c>
      <c r="C56" s="32" t="s">
        <v>274</v>
      </c>
      <c r="D56" s="33" t="s">
        <v>104</v>
      </c>
      <c r="E56" s="34" t="s">
        <v>275</v>
      </c>
      <c r="F56" s="35" t="s">
        <v>276</v>
      </c>
      <c r="G56" s="32" t="s">
        <v>253</v>
      </c>
      <c r="H56" s="36">
        <v>5</v>
      </c>
      <c r="I56" s="36">
        <v>3</v>
      </c>
      <c r="J56" s="36" t="s">
        <v>30</v>
      </c>
      <c r="K56" s="36">
        <v>5</v>
      </c>
      <c r="L56" s="44"/>
      <c r="M56" s="44"/>
      <c r="N56" s="44"/>
      <c r="O56" s="87"/>
      <c r="P56" s="38"/>
      <c r="Q56" s="39">
        <f t="shared" si="3"/>
        <v>1.3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1312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7.25" hidden="1" customHeight="1">
      <c r="B57" s="31">
        <v>47</v>
      </c>
      <c r="C57" s="32" t="s">
        <v>277</v>
      </c>
      <c r="D57" s="33" t="s">
        <v>278</v>
      </c>
      <c r="E57" s="34" t="s">
        <v>179</v>
      </c>
      <c r="F57" s="35" t="s">
        <v>279</v>
      </c>
      <c r="G57" s="32" t="s">
        <v>253</v>
      </c>
      <c r="H57" s="36">
        <v>7</v>
      </c>
      <c r="I57" s="36">
        <v>4</v>
      </c>
      <c r="J57" s="36" t="s">
        <v>30</v>
      </c>
      <c r="K57" s="36">
        <v>5</v>
      </c>
      <c r="L57" s="44"/>
      <c r="M57" s="44"/>
      <c r="N57" s="44"/>
      <c r="O57" s="87"/>
      <c r="P57" s="38"/>
      <c r="Q57" s="39">
        <f t="shared" si="3"/>
        <v>1.6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1312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7.25" hidden="1" customHeight="1">
      <c r="B58" s="31">
        <v>48</v>
      </c>
      <c r="C58" s="32" t="s">
        <v>280</v>
      </c>
      <c r="D58" s="33" t="s">
        <v>281</v>
      </c>
      <c r="E58" s="34" t="s">
        <v>282</v>
      </c>
      <c r="F58" s="35" t="s">
        <v>283</v>
      </c>
      <c r="G58" s="32" t="s">
        <v>253</v>
      </c>
      <c r="H58" s="36">
        <v>7</v>
      </c>
      <c r="I58" s="36">
        <v>5</v>
      </c>
      <c r="J58" s="36" t="s">
        <v>30</v>
      </c>
      <c r="K58" s="36">
        <v>5</v>
      </c>
      <c r="L58" s="44"/>
      <c r="M58" s="44"/>
      <c r="N58" s="44"/>
      <c r="O58" s="87"/>
      <c r="P58" s="38"/>
      <c r="Q58" s="39">
        <f t="shared" si="3"/>
        <v>1.7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1312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7.25" hidden="1" customHeight="1">
      <c r="B59" s="31">
        <v>49</v>
      </c>
      <c r="C59" s="32" t="s">
        <v>284</v>
      </c>
      <c r="D59" s="33" t="s">
        <v>94</v>
      </c>
      <c r="E59" s="34" t="s">
        <v>79</v>
      </c>
      <c r="F59" s="35" t="s">
        <v>285</v>
      </c>
      <c r="G59" s="32" t="s">
        <v>253</v>
      </c>
      <c r="H59" s="36">
        <v>7</v>
      </c>
      <c r="I59" s="36">
        <v>5</v>
      </c>
      <c r="J59" s="36" t="s">
        <v>30</v>
      </c>
      <c r="K59" s="36">
        <v>9</v>
      </c>
      <c r="L59" s="44"/>
      <c r="M59" s="44"/>
      <c r="N59" s="44"/>
      <c r="O59" s="87"/>
      <c r="P59" s="38"/>
      <c r="Q59" s="39">
        <f t="shared" si="3"/>
        <v>2.1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1312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7.25" hidden="1" customHeight="1">
      <c r="B60" s="31">
        <v>50</v>
      </c>
      <c r="C60" s="32" t="s">
        <v>286</v>
      </c>
      <c r="D60" s="33" t="s">
        <v>287</v>
      </c>
      <c r="E60" s="34" t="s">
        <v>234</v>
      </c>
      <c r="F60" s="35" t="s">
        <v>288</v>
      </c>
      <c r="G60" s="32" t="s">
        <v>289</v>
      </c>
      <c r="H60" s="36">
        <v>9</v>
      </c>
      <c r="I60" s="36">
        <v>9</v>
      </c>
      <c r="J60" s="36" t="s">
        <v>30</v>
      </c>
      <c r="K60" s="36">
        <v>9.5</v>
      </c>
      <c r="L60" s="44"/>
      <c r="M60" s="44"/>
      <c r="N60" s="44"/>
      <c r="O60" s="87"/>
      <c r="P60" s="38"/>
      <c r="Q60" s="39">
        <f t="shared" si="3"/>
        <v>2.8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1312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7.25" hidden="1" customHeight="1">
      <c r="B61" s="31">
        <v>51</v>
      </c>
      <c r="C61" s="32" t="s">
        <v>290</v>
      </c>
      <c r="D61" s="33" t="s">
        <v>264</v>
      </c>
      <c r="E61" s="34" t="s">
        <v>114</v>
      </c>
      <c r="F61" s="35" t="s">
        <v>291</v>
      </c>
      <c r="G61" s="32" t="s">
        <v>289</v>
      </c>
      <c r="H61" s="36">
        <v>9</v>
      </c>
      <c r="I61" s="36">
        <v>9</v>
      </c>
      <c r="J61" s="36" t="s">
        <v>30</v>
      </c>
      <c r="K61" s="36">
        <v>9.5</v>
      </c>
      <c r="L61" s="44"/>
      <c r="M61" s="44"/>
      <c r="N61" s="44"/>
      <c r="O61" s="87"/>
      <c r="P61" s="38"/>
      <c r="Q61" s="39">
        <f t="shared" si="3"/>
        <v>2.8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1312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7.25" hidden="1" customHeight="1">
      <c r="B62" s="31">
        <v>52</v>
      </c>
      <c r="C62" s="32" t="s">
        <v>292</v>
      </c>
      <c r="D62" s="33" t="s">
        <v>293</v>
      </c>
      <c r="E62" s="34" t="s">
        <v>171</v>
      </c>
      <c r="F62" s="35" t="s">
        <v>294</v>
      </c>
      <c r="G62" s="32" t="s">
        <v>289</v>
      </c>
      <c r="H62" s="36">
        <v>9</v>
      </c>
      <c r="I62" s="36">
        <v>8.5</v>
      </c>
      <c r="J62" s="36" t="s">
        <v>30</v>
      </c>
      <c r="K62" s="36">
        <v>9</v>
      </c>
      <c r="L62" s="44"/>
      <c r="M62" s="44"/>
      <c r="N62" s="44"/>
      <c r="O62" s="87"/>
      <c r="P62" s="38"/>
      <c r="Q62" s="39">
        <f t="shared" si="3"/>
        <v>2.7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1312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7.25" hidden="1" customHeight="1">
      <c r="B63" s="31">
        <v>53</v>
      </c>
      <c r="C63" s="32" t="s">
        <v>295</v>
      </c>
      <c r="D63" s="33" t="s">
        <v>88</v>
      </c>
      <c r="E63" s="34" t="s">
        <v>296</v>
      </c>
      <c r="F63" s="35" t="s">
        <v>297</v>
      </c>
      <c r="G63" s="32" t="s">
        <v>289</v>
      </c>
      <c r="H63" s="36">
        <v>9</v>
      </c>
      <c r="I63" s="36">
        <v>9</v>
      </c>
      <c r="J63" s="36" t="s">
        <v>30</v>
      </c>
      <c r="K63" s="36">
        <v>9.5</v>
      </c>
      <c r="L63" s="44"/>
      <c r="M63" s="44"/>
      <c r="N63" s="44"/>
      <c r="O63" s="87"/>
      <c r="P63" s="38"/>
      <c r="Q63" s="39">
        <f t="shared" si="3"/>
        <v>2.8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1312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7.25" hidden="1" customHeight="1">
      <c r="B64" s="31">
        <v>54</v>
      </c>
      <c r="C64" s="32" t="s">
        <v>298</v>
      </c>
      <c r="D64" s="33" t="s">
        <v>299</v>
      </c>
      <c r="E64" s="34" t="s">
        <v>282</v>
      </c>
      <c r="F64" s="35" t="s">
        <v>300</v>
      </c>
      <c r="G64" s="32" t="s">
        <v>289</v>
      </c>
      <c r="H64" s="36">
        <v>9</v>
      </c>
      <c r="I64" s="36">
        <v>8.5</v>
      </c>
      <c r="J64" s="36" t="s">
        <v>30</v>
      </c>
      <c r="K64" s="36">
        <v>9</v>
      </c>
      <c r="L64" s="44"/>
      <c r="M64" s="44"/>
      <c r="N64" s="44"/>
      <c r="O64" s="87"/>
      <c r="P64" s="38"/>
      <c r="Q64" s="39">
        <f t="shared" si="3"/>
        <v>2.7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1312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7.25" hidden="1" customHeight="1">
      <c r="B65" s="31">
        <v>55</v>
      </c>
      <c r="C65" s="32" t="s">
        <v>301</v>
      </c>
      <c r="D65" s="33" t="s">
        <v>302</v>
      </c>
      <c r="E65" s="34" t="s">
        <v>72</v>
      </c>
      <c r="F65" s="35" t="s">
        <v>303</v>
      </c>
      <c r="G65" s="32" t="s">
        <v>289</v>
      </c>
      <c r="H65" s="36">
        <v>9</v>
      </c>
      <c r="I65" s="36">
        <v>9</v>
      </c>
      <c r="J65" s="36" t="s">
        <v>30</v>
      </c>
      <c r="K65" s="36">
        <v>9.5</v>
      </c>
      <c r="L65" s="44"/>
      <c r="M65" s="44"/>
      <c r="N65" s="44"/>
      <c r="O65" s="87"/>
      <c r="P65" s="38"/>
      <c r="Q65" s="39">
        <f t="shared" si="3"/>
        <v>2.8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1312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7.25" hidden="1" customHeight="1">
      <c r="B66" s="31">
        <v>56</v>
      </c>
      <c r="C66" s="32" t="s">
        <v>304</v>
      </c>
      <c r="D66" s="33" t="s">
        <v>305</v>
      </c>
      <c r="E66" s="34" t="s">
        <v>306</v>
      </c>
      <c r="F66" s="35" t="s">
        <v>307</v>
      </c>
      <c r="G66" s="32" t="s">
        <v>289</v>
      </c>
      <c r="H66" s="36">
        <v>9</v>
      </c>
      <c r="I66" s="36">
        <v>8.5</v>
      </c>
      <c r="J66" s="36" t="s">
        <v>30</v>
      </c>
      <c r="K66" s="36">
        <v>9</v>
      </c>
      <c r="L66" s="44"/>
      <c r="M66" s="44"/>
      <c r="N66" s="44"/>
      <c r="O66" s="87"/>
      <c r="P66" s="38"/>
      <c r="Q66" s="39">
        <f t="shared" si="3"/>
        <v>2.7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1312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7.25" hidden="1" customHeight="1">
      <c r="B67" s="31">
        <v>57</v>
      </c>
      <c r="C67" s="32" t="s">
        <v>308</v>
      </c>
      <c r="D67" s="33" t="s">
        <v>309</v>
      </c>
      <c r="E67" s="34" t="s">
        <v>310</v>
      </c>
      <c r="F67" s="35" t="s">
        <v>311</v>
      </c>
      <c r="G67" s="32" t="s">
        <v>289</v>
      </c>
      <c r="H67" s="36">
        <v>9</v>
      </c>
      <c r="I67" s="36">
        <v>8.5</v>
      </c>
      <c r="J67" s="36" t="s">
        <v>30</v>
      </c>
      <c r="K67" s="36">
        <v>9</v>
      </c>
      <c r="L67" s="44"/>
      <c r="M67" s="44"/>
      <c r="N67" s="44"/>
      <c r="O67" s="87"/>
      <c r="P67" s="38"/>
      <c r="Q67" s="39">
        <f t="shared" si="3"/>
        <v>2.7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1312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7.25" hidden="1" customHeight="1">
      <c r="B68" s="31">
        <v>58</v>
      </c>
      <c r="C68" s="32" t="s">
        <v>312</v>
      </c>
      <c r="D68" s="33" t="s">
        <v>313</v>
      </c>
      <c r="E68" s="34" t="s">
        <v>314</v>
      </c>
      <c r="F68" s="35" t="s">
        <v>315</v>
      </c>
      <c r="G68" s="32" t="s">
        <v>316</v>
      </c>
      <c r="H68" s="36">
        <v>9</v>
      </c>
      <c r="I68" s="36">
        <v>8</v>
      </c>
      <c r="J68" s="36" t="s">
        <v>30</v>
      </c>
      <c r="K68" s="36">
        <v>8.5</v>
      </c>
      <c r="L68" s="44"/>
      <c r="M68" s="44"/>
      <c r="N68" s="44"/>
      <c r="O68" s="87"/>
      <c r="P68" s="38"/>
      <c r="Q68" s="39">
        <f t="shared" si="3"/>
        <v>2.6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1312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7.25" hidden="1" customHeight="1">
      <c r="B69" s="31">
        <v>59</v>
      </c>
      <c r="C69" s="32" t="s">
        <v>317</v>
      </c>
      <c r="D69" s="33" t="s">
        <v>194</v>
      </c>
      <c r="E69" s="34" t="s">
        <v>318</v>
      </c>
      <c r="F69" s="35" t="s">
        <v>319</v>
      </c>
      <c r="G69" s="32" t="s">
        <v>316</v>
      </c>
      <c r="H69" s="36">
        <v>9</v>
      </c>
      <c r="I69" s="36">
        <v>8.5</v>
      </c>
      <c r="J69" s="36" t="s">
        <v>30</v>
      </c>
      <c r="K69" s="36">
        <v>9</v>
      </c>
      <c r="L69" s="44"/>
      <c r="M69" s="44"/>
      <c r="N69" s="44"/>
      <c r="O69" s="87"/>
      <c r="P69" s="38"/>
      <c r="Q69" s="39">
        <f t="shared" si="3"/>
        <v>2.7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1312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60</v>
      </c>
      <c r="C70" s="32" t="s">
        <v>320</v>
      </c>
      <c r="D70" s="33" t="s">
        <v>104</v>
      </c>
      <c r="E70" s="34" t="s">
        <v>138</v>
      </c>
      <c r="F70" s="35" t="s">
        <v>321</v>
      </c>
      <c r="G70" s="32" t="s">
        <v>322</v>
      </c>
      <c r="H70" s="36">
        <v>10</v>
      </c>
      <c r="I70" s="36">
        <v>8</v>
      </c>
      <c r="J70" s="36" t="s">
        <v>30</v>
      </c>
      <c r="K70" s="36">
        <v>9</v>
      </c>
      <c r="L70" s="44"/>
      <c r="M70" s="44"/>
      <c r="N70" s="44"/>
      <c r="O70" s="87"/>
      <c r="P70" s="38"/>
      <c r="Q70" s="39">
        <f t="shared" si="3"/>
        <v>2.7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339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61</v>
      </c>
      <c r="C71" s="32" t="s">
        <v>323</v>
      </c>
      <c r="D71" s="33" t="s">
        <v>267</v>
      </c>
      <c r="E71" s="34" t="s">
        <v>324</v>
      </c>
      <c r="F71" s="35" t="s">
        <v>325</v>
      </c>
      <c r="G71" s="32" t="s">
        <v>326</v>
      </c>
      <c r="H71" s="36">
        <v>10</v>
      </c>
      <c r="I71" s="36">
        <v>8</v>
      </c>
      <c r="J71" s="36" t="s">
        <v>30</v>
      </c>
      <c r="K71" s="36">
        <v>9</v>
      </c>
      <c r="L71" s="44"/>
      <c r="M71" s="44"/>
      <c r="N71" s="44"/>
      <c r="O71" s="87"/>
      <c r="P71" s="38"/>
      <c r="Q71" s="39">
        <f t="shared" si="3"/>
        <v>2.7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339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62</v>
      </c>
      <c r="C72" s="32" t="s">
        <v>327</v>
      </c>
      <c r="D72" s="33" t="s">
        <v>104</v>
      </c>
      <c r="E72" s="34" t="s">
        <v>328</v>
      </c>
      <c r="F72" s="35" t="s">
        <v>329</v>
      </c>
      <c r="G72" s="32" t="s">
        <v>326</v>
      </c>
      <c r="H72" s="36">
        <v>10</v>
      </c>
      <c r="I72" s="36">
        <v>8</v>
      </c>
      <c r="J72" s="36" t="s">
        <v>30</v>
      </c>
      <c r="K72" s="36">
        <v>9</v>
      </c>
      <c r="L72" s="44"/>
      <c r="M72" s="44"/>
      <c r="N72" s="44"/>
      <c r="O72" s="87"/>
      <c r="P72" s="38"/>
      <c r="Q72" s="39">
        <f t="shared" si="3"/>
        <v>2.7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339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63</v>
      </c>
      <c r="C73" s="32" t="s">
        <v>330</v>
      </c>
      <c r="D73" s="33" t="s">
        <v>331</v>
      </c>
      <c r="E73" s="34" t="s">
        <v>238</v>
      </c>
      <c r="F73" s="35" t="s">
        <v>332</v>
      </c>
      <c r="G73" s="32" t="s">
        <v>326</v>
      </c>
      <c r="H73" s="36">
        <v>8</v>
      </c>
      <c r="I73" s="36">
        <v>8</v>
      </c>
      <c r="J73" s="36" t="s">
        <v>30</v>
      </c>
      <c r="K73" s="36">
        <v>9</v>
      </c>
      <c r="L73" s="44"/>
      <c r="M73" s="44"/>
      <c r="N73" s="44"/>
      <c r="O73" s="87"/>
      <c r="P73" s="38"/>
      <c r="Q73" s="39">
        <f t="shared" si="3"/>
        <v>2.5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339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64</v>
      </c>
      <c r="C74" s="32" t="s">
        <v>333</v>
      </c>
      <c r="D74" s="33" t="s">
        <v>334</v>
      </c>
      <c r="E74" s="34" t="s">
        <v>335</v>
      </c>
      <c r="F74" s="35" t="s">
        <v>336</v>
      </c>
      <c r="G74" s="32" t="s">
        <v>326</v>
      </c>
      <c r="H74" s="36">
        <v>8</v>
      </c>
      <c r="I74" s="36">
        <v>8</v>
      </c>
      <c r="J74" s="36" t="s">
        <v>30</v>
      </c>
      <c r="K74" s="36">
        <v>9</v>
      </c>
      <c r="L74" s="44"/>
      <c r="M74" s="44"/>
      <c r="N74" s="44"/>
      <c r="O74" s="87"/>
      <c r="P74" s="38"/>
      <c r="Q74" s="39">
        <f t="shared" si="3"/>
        <v>2.5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 t="s">
        <v>339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65</v>
      </c>
      <c r="C75" s="32" t="s">
        <v>337</v>
      </c>
      <c r="D75" s="33" t="s">
        <v>88</v>
      </c>
      <c r="E75" s="34" t="s">
        <v>246</v>
      </c>
      <c r="F75" s="35" t="s">
        <v>338</v>
      </c>
      <c r="G75" s="32" t="s">
        <v>326</v>
      </c>
      <c r="H75" s="36">
        <v>8</v>
      </c>
      <c r="I75" s="36">
        <v>8</v>
      </c>
      <c r="J75" s="36" t="s">
        <v>30</v>
      </c>
      <c r="K75" s="36">
        <v>9</v>
      </c>
      <c r="L75" s="44"/>
      <c r="M75" s="44"/>
      <c r="N75" s="44"/>
      <c r="O75" s="87"/>
      <c r="P75" s="38"/>
      <c r="Q75" s="39">
        <f t="shared" si="3"/>
        <v>2.5</v>
      </c>
      <c r="R75" s="40" t="str">
        <f t="shared" ref="R75:R123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23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 t="s">
        <v>339</v>
      </c>
      <c r="V75" s="3"/>
      <c r="W75" s="30"/>
      <c r="X75" s="81" t="str">
        <f t="shared" si="2"/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66</v>
      </c>
      <c r="C76" s="32" t="s">
        <v>340</v>
      </c>
      <c r="D76" s="33" t="s">
        <v>341</v>
      </c>
      <c r="E76" s="34" t="s">
        <v>342</v>
      </c>
      <c r="F76" s="35" t="s">
        <v>343</v>
      </c>
      <c r="G76" s="32" t="s">
        <v>344</v>
      </c>
      <c r="H76" s="36">
        <v>10</v>
      </c>
      <c r="I76" s="36">
        <v>8</v>
      </c>
      <c r="J76" s="36" t="s">
        <v>30</v>
      </c>
      <c r="K76" s="36">
        <v>9</v>
      </c>
      <c r="L76" s="44"/>
      <c r="M76" s="44"/>
      <c r="N76" s="44"/>
      <c r="O76" s="87"/>
      <c r="P76" s="38"/>
      <c r="Q76" s="39">
        <f t="shared" si="3"/>
        <v>2.7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 t="s">
        <v>339</v>
      </c>
      <c r="V76" s="3"/>
      <c r="W76" s="30"/>
      <c r="X76" s="81" t="str">
        <f t="shared" ref="X76:X123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67</v>
      </c>
      <c r="C77" s="32" t="s">
        <v>345</v>
      </c>
      <c r="D77" s="33" t="s">
        <v>346</v>
      </c>
      <c r="E77" s="34" t="s">
        <v>147</v>
      </c>
      <c r="F77" s="35" t="s">
        <v>347</v>
      </c>
      <c r="G77" s="32" t="s">
        <v>344</v>
      </c>
      <c r="H77" s="36">
        <v>10</v>
      </c>
      <c r="I77" s="36">
        <v>8</v>
      </c>
      <c r="J77" s="36" t="s">
        <v>30</v>
      </c>
      <c r="K77" s="36">
        <v>9</v>
      </c>
      <c r="L77" s="44"/>
      <c r="M77" s="44"/>
      <c r="N77" s="44"/>
      <c r="O77" s="87"/>
      <c r="P77" s="38"/>
      <c r="Q77" s="39">
        <f t="shared" ref="Q77:Q123" si="8">ROUND(SUMPRODUCT(H77:P77,$H$10:$P$10)/100,1)</f>
        <v>2.7</v>
      </c>
      <c r="R77" s="40" t="str">
        <f t="shared" si="5"/>
        <v>F</v>
      </c>
      <c r="S77" s="41" t="str">
        <f t="shared" si="6"/>
        <v>Kém</v>
      </c>
      <c r="T77" s="42" t="str">
        <f t="shared" ref="T77:T123" si="9">+IF(OR($H77=0,$I77=0,$J77=0,$K77=0),"Không đủ ĐKDT","")</f>
        <v/>
      </c>
      <c r="U77" s="43" t="s">
        <v>339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68</v>
      </c>
      <c r="C78" s="32" t="s">
        <v>348</v>
      </c>
      <c r="D78" s="33" t="s">
        <v>349</v>
      </c>
      <c r="E78" s="34" t="s">
        <v>350</v>
      </c>
      <c r="F78" s="35" t="s">
        <v>351</v>
      </c>
      <c r="G78" s="32" t="s">
        <v>344</v>
      </c>
      <c r="H78" s="36">
        <v>10</v>
      </c>
      <c r="I78" s="36">
        <v>8</v>
      </c>
      <c r="J78" s="36" t="s">
        <v>30</v>
      </c>
      <c r="K78" s="36">
        <v>9</v>
      </c>
      <c r="L78" s="44"/>
      <c r="M78" s="44"/>
      <c r="N78" s="44"/>
      <c r="O78" s="87"/>
      <c r="P78" s="38"/>
      <c r="Q78" s="39">
        <f t="shared" si="8"/>
        <v>2.7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339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69</v>
      </c>
      <c r="C79" s="32" t="s">
        <v>352</v>
      </c>
      <c r="D79" s="33" t="s">
        <v>353</v>
      </c>
      <c r="E79" s="34" t="s">
        <v>138</v>
      </c>
      <c r="F79" s="35" t="s">
        <v>354</v>
      </c>
      <c r="G79" s="32" t="s">
        <v>355</v>
      </c>
      <c r="H79" s="36">
        <v>8</v>
      </c>
      <c r="I79" s="36">
        <v>8</v>
      </c>
      <c r="J79" s="36" t="s">
        <v>30</v>
      </c>
      <c r="K79" s="36">
        <v>9</v>
      </c>
      <c r="L79" s="44"/>
      <c r="M79" s="44"/>
      <c r="N79" s="44"/>
      <c r="O79" s="87"/>
      <c r="P79" s="38"/>
      <c r="Q79" s="39">
        <f t="shared" si="8"/>
        <v>2.5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339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70</v>
      </c>
      <c r="C80" s="32" t="s">
        <v>356</v>
      </c>
      <c r="D80" s="33" t="s">
        <v>357</v>
      </c>
      <c r="E80" s="34" t="s">
        <v>358</v>
      </c>
      <c r="F80" s="35" t="s">
        <v>359</v>
      </c>
      <c r="G80" s="32" t="s">
        <v>355</v>
      </c>
      <c r="H80" s="36">
        <v>8</v>
      </c>
      <c r="I80" s="36">
        <v>8</v>
      </c>
      <c r="J80" s="36" t="s">
        <v>30</v>
      </c>
      <c r="K80" s="36">
        <v>5</v>
      </c>
      <c r="L80" s="44"/>
      <c r="M80" s="44"/>
      <c r="N80" s="44"/>
      <c r="O80" s="87"/>
      <c r="P80" s="38"/>
      <c r="Q80" s="39">
        <f t="shared" si="8"/>
        <v>2.1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 t="s">
        <v>339</v>
      </c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71</v>
      </c>
      <c r="C81" s="32" t="s">
        <v>360</v>
      </c>
      <c r="D81" s="33" t="s">
        <v>361</v>
      </c>
      <c r="E81" s="34" t="s">
        <v>147</v>
      </c>
      <c r="F81" s="35" t="s">
        <v>362</v>
      </c>
      <c r="G81" s="32" t="s">
        <v>355</v>
      </c>
      <c r="H81" s="36">
        <v>6</v>
      </c>
      <c r="I81" s="36">
        <v>5</v>
      </c>
      <c r="J81" s="36" t="s">
        <v>30</v>
      </c>
      <c r="K81" s="36">
        <v>5</v>
      </c>
      <c r="L81" s="44"/>
      <c r="M81" s="44"/>
      <c r="N81" s="44"/>
      <c r="O81" s="87"/>
      <c r="P81" s="38"/>
      <c r="Q81" s="39">
        <f t="shared" si="8"/>
        <v>1.6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 t="s">
        <v>339</v>
      </c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72</v>
      </c>
      <c r="C82" s="32" t="s">
        <v>363</v>
      </c>
      <c r="D82" s="33" t="s">
        <v>364</v>
      </c>
      <c r="E82" s="34" t="s">
        <v>365</v>
      </c>
      <c r="F82" s="35" t="s">
        <v>366</v>
      </c>
      <c r="G82" s="32" t="s">
        <v>367</v>
      </c>
      <c r="H82" s="36">
        <v>10</v>
      </c>
      <c r="I82" s="36">
        <v>9</v>
      </c>
      <c r="J82" s="36" t="s">
        <v>30</v>
      </c>
      <c r="K82" s="36">
        <v>9</v>
      </c>
      <c r="L82" s="44"/>
      <c r="M82" s="44"/>
      <c r="N82" s="44"/>
      <c r="O82" s="87"/>
      <c r="P82" s="38"/>
      <c r="Q82" s="39">
        <f t="shared" si="8"/>
        <v>2.8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 t="s">
        <v>339</v>
      </c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73</v>
      </c>
      <c r="C83" s="32" t="s">
        <v>368</v>
      </c>
      <c r="D83" s="33" t="s">
        <v>109</v>
      </c>
      <c r="E83" s="34" t="s">
        <v>369</v>
      </c>
      <c r="F83" s="35" t="s">
        <v>370</v>
      </c>
      <c r="G83" s="32" t="s">
        <v>367</v>
      </c>
      <c r="H83" s="36">
        <v>6</v>
      </c>
      <c r="I83" s="36">
        <v>8</v>
      </c>
      <c r="J83" s="36" t="s">
        <v>30</v>
      </c>
      <c r="K83" s="36">
        <v>9</v>
      </c>
      <c r="L83" s="44"/>
      <c r="M83" s="44"/>
      <c r="N83" s="44"/>
      <c r="O83" s="87"/>
      <c r="P83" s="38"/>
      <c r="Q83" s="39">
        <f t="shared" si="8"/>
        <v>2.2999999999999998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 t="s">
        <v>339</v>
      </c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74</v>
      </c>
      <c r="C84" s="32" t="s">
        <v>371</v>
      </c>
      <c r="D84" s="33" t="s">
        <v>372</v>
      </c>
      <c r="E84" s="34" t="s">
        <v>373</v>
      </c>
      <c r="F84" s="35" t="s">
        <v>374</v>
      </c>
      <c r="G84" s="32" t="s">
        <v>375</v>
      </c>
      <c r="H84" s="36">
        <v>8</v>
      </c>
      <c r="I84" s="36">
        <v>8</v>
      </c>
      <c r="J84" s="36" t="s">
        <v>30</v>
      </c>
      <c r="K84" s="36">
        <v>9</v>
      </c>
      <c r="L84" s="44"/>
      <c r="M84" s="44"/>
      <c r="N84" s="44"/>
      <c r="O84" s="87"/>
      <c r="P84" s="38"/>
      <c r="Q84" s="39">
        <f t="shared" si="8"/>
        <v>2.5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 t="s">
        <v>339</v>
      </c>
      <c r="V84" s="3"/>
      <c r="W84" s="30"/>
      <c r="X84" s="81" t="str">
        <f t="shared" si="7"/>
        <v>Học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75</v>
      </c>
      <c r="C85" s="32" t="s">
        <v>376</v>
      </c>
      <c r="D85" s="33" t="s">
        <v>377</v>
      </c>
      <c r="E85" s="34" t="s">
        <v>378</v>
      </c>
      <c r="F85" s="35" t="s">
        <v>379</v>
      </c>
      <c r="G85" s="32" t="s">
        <v>375</v>
      </c>
      <c r="H85" s="36">
        <v>10</v>
      </c>
      <c r="I85" s="36">
        <v>8</v>
      </c>
      <c r="J85" s="36" t="s">
        <v>30</v>
      </c>
      <c r="K85" s="36">
        <v>9</v>
      </c>
      <c r="L85" s="44"/>
      <c r="M85" s="44"/>
      <c r="N85" s="44"/>
      <c r="O85" s="87"/>
      <c r="P85" s="38"/>
      <c r="Q85" s="39">
        <f t="shared" si="8"/>
        <v>2.7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 t="s">
        <v>339</v>
      </c>
      <c r="V85" s="3"/>
      <c r="W85" s="30"/>
      <c r="X85" s="81" t="str">
        <f t="shared" si="7"/>
        <v>Học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76</v>
      </c>
      <c r="C86" s="32" t="s">
        <v>380</v>
      </c>
      <c r="D86" s="33" t="s">
        <v>381</v>
      </c>
      <c r="E86" s="34" t="s">
        <v>382</v>
      </c>
      <c r="F86" s="35" t="s">
        <v>383</v>
      </c>
      <c r="G86" s="32" t="s">
        <v>375</v>
      </c>
      <c r="H86" s="36">
        <v>8</v>
      </c>
      <c r="I86" s="36">
        <v>8</v>
      </c>
      <c r="J86" s="36" t="s">
        <v>30</v>
      </c>
      <c r="K86" s="36">
        <v>9</v>
      </c>
      <c r="L86" s="44"/>
      <c r="M86" s="44"/>
      <c r="N86" s="44"/>
      <c r="O86" s="87"/>
      <c r="P86" s="38"/>
      <c r="Q86" s="39">
        <f t="shared" si="8"/>
        <v>2.5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 t="s">
        <v>339</v>
      </c>
      <c r="V86" s="3"/>
      <c r="W86" s="30"/>
      <c r="X86" s="81" t="str">
        <f t="shared" si="7"/>
        <v>Học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77</v>
      </c>
      <c r="C87" s="32" t="s">
        <v>384</v>
      </c>
      <c r="D87" s="33" t="s">
        <v>385</v>
      </c>
      <c r="E87" s="34" t="s">
        <v>386</v>
      </c>
      <c r="F87" s="35" t="s">
        <v>387</v>
      </c>
      <c r="G87" s="32" t="s">
        <v>387</v>
      </c>
      <c r="H87" s="36">
        <v>8</v>
      </c>
      <c r="I87" s="36">
        <v>8</v>
      </c>
      <c r="J87" s="36" t="s">
        <v>30</v>
      </c>
      <c r="K87" s="36">
        <v>9</v>
      </c>
      <c r="L87" s="44"/>
      <c r="M87" s="44"/>
      <c r="N87" s="44"/>
      <c r="O87" s="87"/>
      <c r="P87" s="38"/>
      <c r="Q87" s="39">
        <f t="shared" si="8"/>
        <v>2.5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 t="s">
        <v>339</v>
      </c>
      <c r="V87" s="3"/>
      <c r="W87" s="30"/>
      <c r="X87" s="81" t="str">
        <f t="shared" si="7"/>
        <v>Học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78</v>
      </c>
      <c r="C88" s="32" t="s">
        <v>388</v>
      </c>
      <c r="D88" s="33" t="s">
        <v>94</v>
      </c>
      <c r="E88" s="34" t="s">
        <v>179</v>
      </c>
      <c r="F88" s="35" t="s">
        <v>389</v>
      </c>
      <c r="G88" s="32" t="s">
        <v>390</v>
      </c>
      <c r="H88" s="36">
        <v>7</v>
      </c>
      <c r="I88" s="36">
        <v>5</v>
      </c>
      <c r="J88" s="36" t="s">
        <v>30</v>
      </c>
      <c r="K88" s="36">
        <v>5</v>
      </c>
      <c r="L88" s="44"/>
      <c r="M88" s="44"/>
      <c r="N88" s="44"/>
      <c r="O88" s="87"/>
      <c r="P88" s="38"/>
      <c r="Q88" s="39">
        <f t="shared" si="8"/>
        <v>1.7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 t="s">
        <v>339</v>
      </c>
      <c r="V88" s="3"/>
      <c r="W88" s="30"/>
      <c r="X88" s="81" t="str">
        <f t="shared" si="7"/>
        <v>Học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79</v>
      </c>
      <c r="C89" s="32" t="s">
        <v>391</v>
      </c>
      <c r="D89" s="33" t="s">
        <v>392</v>
      </c>
      <c r="E89" s="34" t="s">
        <v>393</v>
      </c>
      <c r="F89" s="35" t="s">
        <v>347</v>
      </c>
      <c r="G89" s="32" t="s">
        <v>394</v>
      </c>
      <c r="H89" s="36">
        <v>9</v>
      </c>
      <c r="I89" s="36">
        <v>6</v>
      </c>
      <c r="J89" s="36" t="s">
        <v>30</v>
      </c>
      <c r="K89" s="36">
        <v>7</v>
      </c>
      <c r="L89" s="44"/>
      <c r="M89" s="44"/>
      <c r="N89" s="44"/>
      <c r="O89" s="87"/>
      <c r="P89" s="38"/>
      <c r="Q89" s="39">
        <f t="shared" si="8"/>
        <v>2.2000000000000002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 t="s">
        <v>339</v>
      </c>
      <c r="V89" s="3"/>
      <c r="W89" s="30"/>
      <c r="X89" s="81" t="str">
        <f t="shared" si="7"/>
        <v>Học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80</v>
      </c>
      <c r="C90" s="32" t="s">
        <v>395</v>
      </c>
      <c r="D90" s="33" t="s">
        <v>396</v>
      </c>
      <c r="E90" s="34" t="s">
        <v>79</v>
      </c>
      <c r="F90" s="35" t="s">
        <v>397</v>
      </c>
      <c r="G90" s="32" t="s">
        <v>394</v>
      </c>
      <c r="H90" s="36">
        <v>7</v>
      </c>
      <c r="I90" s="36">
        <v>7</v>
      </c>
      <c r="J90" s="36" t="s">
        <v>30</v>
      </c>
      <c r="K90" s="36">
        <v>7</v>
      </c>
      <c r="L90" s="44"/>
      <c r="M90" s="44"/>
      <c r="N90" s="44"/>
      <c r="O90" s="87"/>
      <c r="P90" s="38"/>
      <c r="Q90" s="39">
        <f t="shared" si="8"/>
        <v>2.1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 t="s">
        <v>339</v>
      </c>
      <c r="V90" s="3"/>
      <c r="W90" s="30"/>
      <c r="X90" s="81" t="str">
        <f t="shared" si="7"/>
        <v>Học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81</v>
      </c>
      <c r="C91" s="32" t="s">
        <v>398</v>
      </c>
      <c r="D91" s="33" t="s">
        <v>399</v>
      </c>
      <c r="E91" s="34" t="s">
        <v>400</v>
      </c>
      <c r="F91" s="35" t="s">
        <v>300</v>
      </c>
      <c r="G91" s="32" t="s">
        <v>394</v>
      </c>
      <c r="H91" s="36">
        <v>9</v>
      </c>
      <c r="I91" s="36">
        <v>6</v>
      </c>
      <c r="J91" s="36" t="s">
        <v>30</v>
      </c>
      <c r="K91" s="36">
        <v>6</v>
      </c>
      <c r="L91" s="44"/>
      <c r="M91" s="44"/>
      <c r="N91" s="44"/>
      <c r="O91" s="87"/>
      <c r="P91" s="38"/>
      <c r="Q91" s="39">
        <f t="shared" si="8"/>
        <v>2.1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 t="s">
        <v>339</v>
      </c>
      <c r="V91" s="3"/>
      <c r="W91" s="30"/>
      <c r="X91" s="81" t="str">
        <f t="shared" si="7"/>
        <v>Học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82</v>
      </c>
      <c r="C92" s="32" t="s">
        <v>401</v>
      </c>
      <c r="D92" s="33" t="s">
        <v>402</v>
      </c>
      <c r="E92" s="34" t="s">
        <v>403</v>
      </c>
      <c r="F92" s="35" t="s">
        <v>404</v>
      </c>
      <c r="G92" s="32" t="s">
        <v>394</v>
      </c>
      <c r="H92" s="36">
        <v>9</v>
      </c>
      <c r="I92" s="36">
        <v>6</v>
      </c>
      <c r="J92" s="36" t="s">
        <v>30</v>
      </c>
      <c r="K92" s="36">
        <v>5</v>
      </c>
      <c r="L92" s="44"/>
      <c r="M92" s="44"/>
      <c r="N92" s="44"/>
      <c r="O92" s="87"/>
      <c r="P92" s="38"/>
      <c r="Q92" s="39">
        <f t="shared" si="8"/>
        <v>2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 t="s">
        <v>339</v>
      </c>
      <c r="V92" s="3"/>
      <c r="W92" s="30"/>
      <c r="X92" s="81" t="str">
        <f t="shared" si="7"/>
        <v>Học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idden="1">
      <c r="B93" s="31">
        <v>83</v>
      </c>
      <c r="C93" s="32" t="s">
        <v>405</v>
      </c>
      <c r="D93" s="33" t="s">
        <v>406</v>
      </c>
      <c r="E93" s="34" t="s">
        <v>84</v>
      </c>
      <c r="F93" s="35" t="s">
        <v>407</v>
      </c>
      <c r="G93" s="32" t="s">
        <v>408</v>
      </c>
      <c r="H93" s="36">
        <v>7</v>
      </c>
      <c r="I93" s="36">
        <v>5</v>
      </c>
      <c r="J93" s="36" t="s">
        <v>30</v>
      </c>
      <c r="K93" s="36">
        <v>5</v>
      </c>
      <c r="L93" s="44"/>
      <c r="M93" s="44"/>
      <c r="N93" s="44"/>
      <c r="O93" s="87"/>
      <c r="P93" s="38"/>
      <c r="Q93" s="39"/>
      <c r="R93" s="40"/>
      <c r="S93" s="41"/>
      <c r="T93" s="42" t="str">
        <f t="shared" si="9"/>
        <v/>
      </c>
      <c r="U93" s="43" t="s">
        <v>500</v>
      </c>
      <c r="V93" s="3"/>
      <c r="W93" s="30"/>
      <c r="X93" s="81" t="str">
        <f t="shared" si="7"/>
        <v>Học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idden="1">
      <c r="B94" s="31">
        <v>84</v>
      </c>
      <c r="C94" s="32" t="s">
        <v>409</v>
      </c>
      <c r="D94" s="33" t="s">
        <v>410</v>
      </c>
      <c r="E94" s="34" t="s">
        <v>411</v>
      </c>
      <c r="F94" s="35" t="s">
        <v>412</v>
      </c>
      <c r="G94" s="32" t="s">
        <v>408</v>
      </c>
      <c r="H94" s="36">
        <v>9</v>
      </c>
      <c r="I94" s="36">
        <v>5</v>
      </c>
      <c r="J94" s="36" t="s">
        <v>30</v>
      </c>
      <c r="K94" s="36">
        <v>6</v>
      </c>
      <c r="L94" s="44"/>
      <c r="M94" s="44"/>
      <c r="N94" s="44"/>
      <c r="O94" s="87"/>
      <c r="P94" s="38"/>
      <c r="Q94" s="39"/>
      <c r="R94" s="40"/>
      <c r="S94" s="41"/>
      <c r="T94" s="42" t="str">
        <f t="shared" si="9"/>
        <v/>
      </c>
      <c r="U94" s="43" t="s">
        <v>500</v>
      </c>
      <c r="V94" s="3"/>
      <c r="W94" s="30"/>
      <c r="X94" s="81" t="str">
        <f t="shared" si="7"/>
        <v>Học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idden="1">
      <c r="B95" s="31">
        <v>85</v>
      </c>
      <c r="C95" s="32" t="s">
        <v>413</v>
      </c>
      <c r="D95" s="33" t="s">
        <v>414</v>
      </c>
      <c r="E95" s="34" t="s">
        <v>415</v>
      </c>
      <c r="F95" s="35" t="s">
        <v>416</v>
      </c>
      <c r="G95" s="32" t="s">
        <v>408</v>
      </c>
      <c r="H95" s="36">
        <v>9</v>
      </c>
      <c r="I95" s="36">
        <v>5</v>
      </c>
      <c r="J95" s="36" t="s">
        <v>30</v>
      </c>
      <c r="K95" s="36">
        <v>6</v>
      </c>
      <c r="L95" s="44"/>
      <c r="M95" s="44"/>
      <c r="N95" s="44"/>
      <c r="O95" s="87"/>
      <c r="P95" s="38"/>
      <c r="Q95" s="39"/>
      <c r="R95" s="40"/>
      <c r="S95" s="41"/>
      <c r="T95" s="42" t="str">
        <f t="shared" si="9"/>
        <v/>
      </c>
      <c r="U95" s="43" t="s">
        <v>500</v>
      </c>
      <c r="V95" s="3"/>
      <c r="W95" s="30"/>
      <c r="X95" s="81" t="str">
        <f t="shared" si="7"/>
        <v>Học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idden="1">
      <c r="B96" s="31">
        <v>86</v>
      </c>
      <c r="C96" s="32" t="s">
        <v>417</v>
      </c>
      <c r="D96" s="33" t="s">
        <v>418</v>
      </c>
      <c r="E96" s="34" t="s">
        <v>419</v>
      </c>
      <c r="F96" s="35" t="s">
        <v>420</v>
      </c>
      <c r="G96" s="32" t="s">
        <v>408</v>
      </c>
      <c r="H96" s="36">
        <v>7</v>
      </c>
      <c r="I96" s="36">
        <v>7</v>
      </c>
      <c r="J96" s="36" t="s">
        <v>30</v>
      </c>
      <c r="K96" s="36">
        <v>5</v>
      </c>
      <c r="L96" s="44"/>
      <c r="M96" s="44"/>
      <c r="N96" s="44"/>
      <c r="O96" s="87"/>
      <c r="P96" s="38"/>
      <c r="Q96" s="39"/>
      <c r="R96" s="40"/>
      <c r="S96" s="41"/>
      <c r="T96" s="42" t="str">
        <f t="shared" si="9"/>
        <v/>
      </c>
      <c r="U96" s="43" t="s">
        <v>500</v>
      </c>
      <c r="V96" s="3"/>
      <c r="W96" s="30"/>
      <c r="X96" s="81" t="str">
        <f t="shared" si="7"/>
        <v>Học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2:39" hidden="1">
      <c r="B97" s="31">
        <v>87</v>
      </c>
      <c r="C97" s="32" t="s">
        <v>421</v>
      </c>
      <c r="D97" s="33" t="s">
        <v>422</v>
      </c>
      <c r="E97" s="34" t="s">
        <v>234</v>
      </c>
      <c r="F97" s="35" t="s">
        <v>423</v>
      </c>
      <c r="G97" s="32" t="s">
        <v>408</v>
      </c>
      <c r="H97" s="36">
        <v>8</v>
      </c>
      <c r="I97" s="36">
        <v>8</v>
      </c>
      <c r="J97" s="36" t="s">
        <v>30</v>
      </c>
      <c r="K97" s="36">
        <v>5</v>
      </c>
      <c r="L97" s="44"/>
      <c r="M97" s="44"/>
      <c r="N97" s="44"/>
      <c r="O97" s="87"/>
      <c r="P97" s="38"/>
      <c r="Q97" s="39"/>
      <c r="R97" s="40"/>
      <c r="S97" s="41"/>
      <c r="T97" s="42" t="str">
        <f t="shared" si="9"/>
        <v/>
      </c>
      <c r="U97" s="43" t="s">
        <v>500</v>
      </c>
      <c r="V97" s="3"/>
      <c r="W97" s="30"/>
      <c r="X97" s="81" t="str">
        <f t="shared" si="7"/>
        <v>Học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2:39" hidden="1">
      <c r="B98" s="31">
        <v>88</v>
      </c>
      <c r="C98" s="32" t="s">
        <v>424</v>
      </c>
      <c r="D98" s="33" t="s">
        <v>425</v>
      </c>
      <c r="E98" s="34" t="s">
        <v>167</v>
      </c>
      <c r="F98" s="35" t="s">
        <v>426</v>
      </c>
      <c r="G98" s="32" t="s">
        <v>408</v>
      </c>
      <c r="H98" s="36">
        <v>7</v>
      </c>
      <c r="I98" s="36">
        <v>6</v>
      </c>
      <c r="J98" s="36" t="s">
        <v>30</v>
      </c>
      <c r="K98" s="36">
        <v>5</v>
      </c>
      <c r="L98" s="44"/>
      <c r="M98" s="44"/>
      <c r="N98" s="44"/>
      <c r="O98" s="87"/>
      <c r="P98" s="38"/>
      <c r="Q98" s="39"/>
      <c r="R98" s="40"/>
      <c r="S98" s="41"/>
      <c r="T98" s="42" t="str">
        <f t="shared" si="9"/>
        <v/>
      </c>
      <c r="U98" s="43" t="s">
        <v>500</v>
      </c>
      <c r="V98" s="3"/>
      <c r="W98" s="30"/>
      <c r="X98" s="81" t="str">
        <f t="shared" si="7"/>
        <v>Học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2:39" hidden="1">
      <c r="B99" s="31">
        <v>89</v>
      </c>
      <c r="C99" s="32" t="s">
        <v>427</v>
      </c>
      <c r="D99" s="33" t="s">
        <v>428</v>
      </c>
      <c r="E99" s="34" t="s">
        <v>118</v>
      </c>
      <c r="F99" s="35" t="s">
        <v>429</v>
      </c>
      <c r="G99" s="32" t="s">
        <v>408</v>
      </c>
      <c r="H99" s="36">
        <v>7</v>
      </c>
      <c r="I99" s="36">
        <v>6</v>
      </c>
      <c r="J99" s="36" t="s">
        <v>30</v>
      </c>
      <c r="K99" s="36">
        <v>7</v>
      </c>
      <c r="L99" s="44"/>
      <c r="M99" s="44"/>
      <c r="N99" s="44"/>
      <c r="O99" s="87"/>
      <c r="P99" s="38"/>
      <c r="Q99" s="39"/>
      <c r="R99" s="40"/>
      <c r="S99" s="41"/>
      <c r="T99" s="42" t="str">
        <f t="shared" si="9"/>
        <v/>
      </c>
      <c r="U99" s="43" t="s">
        <v>500</v>
      </c>
      <c r="V99" s="3"/>
      <c r="W99" s="30"/>
      <c r="X99" s="81" t="str">
        <f t="shared" si="7"/>
        <v>Học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2:39" hidden="1">
      <c r="B100" s="31">
        <v>90</v>
      </c>
      <c r="C100" s="32" t="s">
        <v>430</v>
      </c>
      <c r="D100" s="33" t="s">
        <v>431</v>
      </c>
      <c r="E100" s="34" t="s">
        <v>432</v>
      </c>
      <c r="F100" s="35" t="s">
        <v>291</v>
      </c>
      <c r="G100" s="32" t="s">
        <v>408</v>
      </c>
      <c r="H100" s="36">
        <v>9</v>
      </c>
      <c r="I100" s="36">
        <v>6</v>
      </c>
      <c r="J100" s="36" t="s">
        <v>30</v>
      </c>
      <c r="K100" s="36">
        <v>5</v>
      </c>
      <c r="L100" s="44"/>
      <c r="M100" s="44"/>
      <c r="N100" s="44"/>
      <c r="O100" s="87"/>
      <c r="P100" s="38"/>
      <c r="Q100" s="39"/>
      <c r="R100" s="40"/>
      <c r="S100" s="41"/>
      <c r="T100" s="42" t="str">
        <f t="shared" si="9"/>
        <v/>
      </c>
      <c r="U100" s="43" t="s">
        <v>500</v>
      </c>
      <c r="V100" s="3"/>
      <c r="W100" s="30"/>
      <c r="X100" s="81" t="str">
        <f t="shared" si="7"/>
        <v>Học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2:39" hidden="1">
      <c r="B101" s="31">
        <v>91</v>
      </c>
      <c r="C101" s="32" t="s">
        <v>433</v>
      </c>
      <c r="D101" s="33" t="s">
        <v>434</v>
      </c>
      <c r="E101" s="34" t="s">
        <v>255</v>
      </c>
      <c r="F101" s="35" t="s">
        <v>435</v>
      </c>
      <c r="G101" s="32" t="s">
        <v>436</v>
      </c>
      <c r="H101" s="36">
        <v>9</v>
      </c>
      <c r="I101" s="36">
        <v>6</v>
      </c>
      <c r="J101" s="36" t="s">
        <v>30</v>
      </c>
      <c r="K101" s="36">
        <v>6</v>
      </c>
      <c r="L101" s="44"/>
      <c r="M101" s="44"/>
      <c r="N101" s="44"/>
      <c r="O101" s="87"/>
      <c r="P101" s="38"/>
      <c r="Q101" s="39"/>
      <c r="R101" s="40"/>
      <c r="S101" s="41"/>
      <c r="T101" s="42" t="str">
        <f t="shared" si="9"/>
        <v/>
      </c>
      <c r="U101" s="43" t="s">
        <v>500</v>
      </c>
      <c r="V101" s="3"/>
      <c r="W101" s="30"/>
      <c r="X101" s="81" t="str">
        <f t="shared" si="7"/>
        <v>Học lại</v>
      </c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pans="2:39" hidden="1">
      <c r="B102" s="31">
        <v>92</v>
      </c>
      <c r="C102" s="32" t="s">
        <v>437</v>
      </c>
      <c r="D102" s="33" t="s">
        <v>438</v>
      </c>
      <c r="E102" s="34" t="s">
        <v>110</v>
      </c>
      <c r="F102" s="35" t="s">
        <v>359</v>
      </c>
      <c r="G102" s="32" t="s">
        <v>436</v>
      </c>
      <c r="H102" s="36">
        <v>8</v>
      </c>
      <c r="I102" s="36">
        <v>6</v>
      </c>
      <c r="J102" s="36" t="s">
        <v>30</v>
      </c>
      <c r="K102" s="36">
        <v>5</v>
      </c>
      <c r="L102" s="44"/>
      <c r="M102" s="44"/>
      <c r="N102" s="44"/>
      <c r="O102" s="87"/>
      <c r="P102" s="38"/>
      <c r="Q102" s="39"/>
      <c r="R102" s="40"/>
      <c r="S102" s="41"/>
      <c r="T102" s="42" t="str">
        <f t="shared" si="9"/>
        <v/>
      </c>
      <c r="U102" s="43" t="s">
        <v>500</v>
      </c>
      <c r="V102" s="3"/>
      <c r="W102" s="30"/>
      <c r="X102" s="81" t="str">
        <f t="shared" si="7"/>
        <v>Học lại</v>
      </c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</row>
    <row r="103" spans="2:39" hidden="1">
      <c r="B103" s="31">
        <v>93</v>
      </c>
      <c r="C103" s="32" t="s">
        <v>439</v>
      </c>
      <c r="D103" s="33" t="s">
        <v>422</v>
      </c>
      <c r="E103" s="34" t="s">
        <v>195</v>
      </c>
      <c r="F103" s="35" t="s">
        <v>440</v>
      </c>
      <c r="G103" s="32" t="s">
        <v>436</v>
      </c>
      <c r="H103" s="36">
        <v>7</v>
      </c>
      <c r="I103" s="36">
        <v>5</v>
      </c>
      <c r="J103" s="36" t="s">
        <v>30</v>
      </c>
      <c r="K103" s="36">
        <v>5</v>
      </c>
      <c r="L103" s="44"/>
      <c r="M103" s="44"/>
      <c r="N103" s="44"/>
      <c r="O103" s="87"/>
      <c r="P103" s="38"/>
      <c r="Q103" s="39"/>
      <c r="R103" s="40"/>
      <c r="S103" s="41"/>
      <c r="T103" s="42" t="str">
        <f t="shared" si="9"/>
        <v/>
      </c>
      <c r="U103" s="43" t="s">
        <v>500</v>
      </c>
      <c r="V103" s="3"/>
      <c r="W103" s="30"/>
      <c r="X103" s="81" t="str">
        <f t="shared" si="7"/>
        <v>Học lại</v>
      </c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</row>
    <row r="104" spans="2:39" hidden="1">
      <c r="B104" s="31">
        <v>94</v>
      </c>
      <c r="C104" s="32" t="s">
        <v>441</v>
      </c>
      <c r="D104" s="33" t="s">
        <v>442</v>
      </c>
      <c r="E104" s="34" t="s">
        <v>238</v>
      </c>
      <c r="F104" s="35" t="s">
        <v>148</v>
      </c>
      <c r="G104" s="32" t="s">
        <v>436</v>
      </c>
      <c r="H104" s="36">
        <v>9</v>
      </c>
      <c r="I104" s="36">
        <v>7</v>
      </c>
      <c r="J104" s="36" t="s">
        <v>30</v>
      </c>
      <c r="K104" s="36">
        <v>6</v>
      </c>
      <c r="L104" s="44"/>
      <c r="M104" s="44"/>
      <c r="N104" s="44"/>
      <c r="O104" s="87"/>
      <c r="P104" s="38"/>
      <c r="Q104" s="39"/>
      <c r="R104" s="40"/>
      <c r="S104" s="41"/>
      <c r="T104" s="42" t="str">
        <f t="shared" si="9"/>
        <v/>
      </c>
      <c r="U104" s="43" t="s">
        <v>500</v>
      </c>
      <c r="V104" s="3"/>
      <c r="W104" s="30"/>
      <c r="X104" s="81" t="str">
        <f t="shared" si="7"/>
        <v>Học lại</v>
      </c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</row>
    <row r="105" spans="2:39" hidden="1">
      <c r="B105" s="31">
        <v>95</v>
      </c>
      <c r="C105" s="32" t="s">
        <v>443</v>
      </c>
      <c r="D105" s="33" t="s">
        <v>444</v>
      </c>
      <c r="E105" s="34" t="s">
        <v>151</v>
      </c>
      <c r="F105" s="35" t="s">
        <v>445</v>
      </c>
      <c r="G105" s="32" t="s">
        <v>436</v>
      </c>
      <c r="H105" s="36">
        <v>7</v>
      </c>
      <c r="I105" s="36">
        <v>5</v>
      </c>
      <c r="J105" s="36" t="s">
        <v>30</v>
      </c>
      <c r="K105" s="36">
        <v>5</v>
      </c>
      <c r="L105" s="44"/>
      <c r="M105" s="44"/>
      <c r="N105" s="44"/>
      <c r="O105" s="87"/>
      <c r="P105" s="38"/>
      <c r="Q105" s="39"/>
      <c r="R105" s="40"/>
      <c r="S105" s="41"/>
      <c r="T105" s="42" t="str">
        <f t="shared" si="9"/>
        <v/>
      </c>
      <c r="U105" s="43" t="s">
        <v>500</v>
      </c>
      <c r="V105" s="3"/>
      <c r="W105" s="30"/>
      <c r="X105" s="81" t="str">
        <f t="shared" si="7"/>
        <v>Học lại</v>
      </c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</row>
    <row r="106" spans="2:39" hidden="1">
      <c r="B106" s="31">
        <v>96</v>
      </c>
      <c r="C106" s="32" t="s">
        <v>446</v>
      </c>
      <c r="D106" s="33" t="s">
        <v>194</v>
      </c>
      <c r="E106" s="34" t="s">
        <v>447</v>
      </c>
      <c r="F106" s="35" t="s">
        <v>448</v>
      </c>
      <c r="G106" s="32" t="s">
        <v>436</v>
      </c>
      <c r="H106" s="36">
        <v>7</v>
      </c>
      <c r="I106" s="36">
        <v>6</v>
      </c>
      <c r="J106" s="36" t="s">
        <v>30</v>
      </c>
      <c r="K106" s="36">
        <v>5</v>
      </c>
      <c r="L106" s="44"/>
      <c r="M106" s="44"/>
      <c r="N106" s="44"/>
      <c r="O106" s="87"/>
      <c r="P106" s="38"/>
      <c r="Q106" s="39"/>
      <c r="R106" s="40"/>
      <c r="S106" s="41"/>
      <c r="T106" s="42" t="str">
        <f t="shared" si="9"/>
        <v/>
      </c>
      <c r="U106" s="43" t="s">
        <v>500</v>
      </c>
      <c r="V106" s="3"/>
      <c r="W106" s="30"/>
      <c r="X106" s="81" t="str">
        <f t="shared" si="7"/>
        <v>Học lại</v>
      </c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pans="2:39" hidden="1">
      <c r="B107" s="31">
        <v>97</v>
      </c>
      <c r="C107" s="32" t="s">
        <v>449</v>
      </c>
      <c r="D107" s="33" t="s">
        <v>450</v>
      </c>
      <c r="E107" s="34" t="s">
        <v>175</v>
      </c>
      <c r="F107" s="35" t="s">
        <v>451</v>
      </c>
      <c r="G107" s="32" t="s">
        <v>436</v>
      </c>
      <c r="H107" s="36">
        <v>8</v>
      </c>
      <c r="I107" s="36">
        <v>6</v>
      </c>
      <c r="J107" s="36" t="s">
        <v>30</v>
      </c>
      <c r="K107" s="36">
        <v>5</v>
      </c>
      <c r="L107" s="44"/>
      <c r="M107" s="44"/>
      <c r="N107" s="44"/>
      <c r="O107" s="87"/>
      <c r="P107" s="38"/>
      <c r="Q107" s="39">
        <f t="shared" si="8"/>
        <v>1.9</v>
      </c>
      <c r="R107" s="40" t="str">
        <f t="shared" si="5"/>
        <v>F</v>
      </c>
      <c r="S107" s="41" t="str">
        <f t="shared" si="6"/>
        <v>Kém</v>
      </c>
      <c r="T107" s="42" t="str">
        <f t="shared" si="9"/>
        <v/>
      </c>
      <c r="U107" s="43" t="s">
        <v>500</v>
      </c>
      <c r="V107" s="3"/>
      <c r="W107" s="30"/>
      <c r="X107" s="81" t="str">
        <f t="shared" si="7"/>
        <v>Học lại</v>
      </c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pans="2:39" hidden="1">
      <c r="B108" s="31">
        <v>98</v>
      </c>
      <c r="C108" s="32" t="s">
        <v>452</v>
      </c>
      <c r="D108" s="33" t="s">
        <v>453</v>
      </c>
      <c r="E108" s="34" t="s">
        <v>454</v>
      </c>
      <c r="F108" s="35" t="s">
        <v>455</v>
      </c>
      <c r="G108" s="32" t="s">
        <v>436</v>
      </c>
      <c r="H108" s="36">
        <v>9</v>
      </c>
      <c r="I108" s="36">
        <v>5</v>
      </c>
      <c r="J108" s="36" t="s">
        <v>30</v>
      </c>
      <c r="K108" s="36">
        <v>5</v>
      </c>
      <c r="L108" s="44"/>
      <c r="M108" s="44"/>
      <c r="N108" s="44"/>
      <c r="O108" s="87"/>
      <c r="P108" s="38"/>
      <c r="Q108" s="39">
        <f t="shared" si="8"/>
        <v>1.9</v>
      </c>
      <c r="R108" s="40" t="str">
        <f t="shared" si="5"/>
        <v>F</v>
      </c>
      <c r="S108" s="41" t="str">
        <f t="shared" si="6"/>
        <v>Kém</v>
      </c>
      <c r="T108" s="42" t="str">
        <f t="shared" si="9"/>
        <v/>
      </c>
      <c r="U108" s="43" t="s">
        <v>500</v>
      </c>
      <c r="V108" s="3"/>
      <c r="W108" s="30"/>
      <c r="X108" s="81" t="str">
        <f t="shared" si="7"/>
        <v>Học lại</v>
      </c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</row>
    <row r="109" spans="2:39" hidden="1">
      <c r="B109" s="31">
        <v>99</v>
      </c>
      <c r="C109" s="32" t="s">
        <v>456</v>
      </c>
      <c r="D109" s="33" t="s">
        <v>457</v>
      </c>
      <c r="E109" s="34" t="s">
        <v>458</v>
      </c>
      <c r="F109" s="35" t="s">
        <v>459</v>
      </c>
      <c r="G109" s="32" t="s">
        <v>436</v>
      </c>
      <c r="H109" s="36">
        <v>8</v>
      </c>
      <c r="I109" s="36">
        <v>5</v>
      </c>
      <c r="J109" s="36" t="s">
        <v>30</v>
      </c>
      <c r="K109" s="36">
        <v>5</v>
      </c>
      <c r="L109" s="44"/>
      <c r="M109" s="44"/>
      <c r="N109" s="44"/>
      <c r="O109" s="87"/>
      <c r="P109" s="38"/>
      <c r="Q109" s="39">
        <f t="shared" si="8"/>
        <v>1.8</v>
      </c>
      <c r="R109" s="40" t="str">
        <f t="shared" si="5"/>
        <v>F</v>
      </c>
      <c r="S109" s="41" t="str">
        <f t="shared" si="6"/>
        <v>Kém</v>
      </c>
      <c r="T109" s="42" t="str">
        <f t="shared" si="9"/>
        <v/>
      </c>
      <c r="U109" s="43" t="s">
        <v>500</v>
      </c>
      <c r="V109" s="3"/>
      <c r="W109" s="30"/>
      <c r="X109" s="81" t="str">
        <f t="shared" si="7"/>
        <v>Học lại</v>
      </c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</row>
    <row r="110" spans="2:39" hidden="1">
      <c r="B110" s="31">
        <v>100</v>
      </c>
      <c r="C110" s="32" t="s">
        <v>460</v>
      </c>
      <c r="D110" s="33" t="s">
        <v>461</v>
      </c>
      <c r="E110" s="34" t="s">
        <v>335</v>
      </c>
      <c r="F110" s="35" t="s">
        <v>180</v>
      </c>
      <c r="G110" s="32" t="s">
        <v>436</v>
      </c>
      <c r="H110" s="36">
        <v>7</v>
      </c>
      <c r="I110" s="36">
        <v>6</v>
      </c>
      <c r="J110" s="36" t="s">
        <v>30</v>
      </c>
      <c r="K110" s="36">
        <v>6</v>
      </c>
      <c r="L110" s="44"/>
      <c r="M110" s="44"/>
      <c r="N110" s="44"/>
      <c r="O110" s="87"/>
      <c r="P110" s="38"/>
      <c r="Q110" s="39">
        <f t="shared" si="8"/>
        <v>1.9</v>
      </c>
      <c r="R110" s="40" t="str">
        <f t="shared" si="5"/>
        <v>F</v>
      </c>
      <c r="S110" s="41" t="str">
        <f t="shared" si="6"/>
        <v>Kém</v>
      </c>
      <c r="T110" s="42" t="str">
        <f t="shared" si="9"/>
        <v/>
      </c>
      <c r="U110" s="43" t="s">
        <v>500</v>
      </c>
      <c r="V110" s="3"/>
      <c r="W110" s="30"/>
      <c r="X110" s="81" t="str">
        <f t="shared" si="7"/>
        <v>Học lại</v>
      </c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</row>
    <row r="111" spans="2:39" hidden="1">
      <c r="B111" s="31">
        <v>101</v>
      </c>
      <c r="C111" s="32" t="s">
        <v>462</v>
      </c>
      <c r="D111" s="33" t="s">
        <v>104</v>
      </c>
      <c r="E111" s="34" t="s">
        <v>463</v>
      </c>
      <c r="F111" s="35" t="s">
        <v>464</v>
      </c>
      <c r="G111" s="32" t="s">
        <v>465</v>
      </c>
      <c r="H111" s="36">
        <v>10</v>
      </c>
      <c r="I111" s="36">
        <v>9</v>
      </c>
      <c r="J111" s="36" t="s">
        <v>30</v>
      </c>
      <c r="K111" s="36">
        <v>8</v>
      </c>
      <c r="L111" s="44"/>
      <c r="M111" s="44"/>
      <c r="N111" s="44"/>
      <c r="O111" s="87"/>
      <c r="P111" s="38"/>
      <c r="Q111" s="39"/>
      <c r="R111" s="40"/>
      <c r="S111" s="41"/>
      <c r="T111" s="42" t="str">
        <f t="shared" si="9"/>
        <v/>
      </c>
      <c r="U111" s="43" t="s">
        <v>500</v>
      </c>
      <c r="V111" s="3"/>
      <c r="W111" s="30"/>
      <c r="X111" s="81" t="str">
        <f t="shared" si="7"/>
        <v>Học lại</v>
      </c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</row>
    <row r="112" spans="2:39" hidden="1">
      <c r="B112" s="31">
        <v>102</v>
      </c>
      <c r="C112" s="32" t="s">
        <v>466</v>
      </c>
      <c r="D112" s="33" t="s">
        <v>467</v>
      </c>
      <c r="E112" s="34" t="s">
        <v>468</v>
      </c>
      <c r="F112" s="35" t="s">
        <v>469</v>
      </c>
      <c r="G112" s="32" t="s">
        <v>465</v>
      </c>
      <c r="H112" s="36">
        <v>8</v>
      </c>
      <c r="I112" s="36">
        <v>8</v>
      </c>
      <c r="J112" s="36" t="s">
        <v>30</v>
      </c>
      <c r="K112" s="36">
        <v>9</v>
      </c>
      <c r="L112" s="44"/>
      <c r="M112" s="44"/>
      <c r="N112" s="44"/>
      <c r="O112" s="87"/>
      <c r="P112" s="38"/>
      <c r="Q112" s="39"/>
      <c r="R112" s="40"/>
      <c r="S112" s="41"/>
      <c r="T112" s="42" t="str">
        <f t="shared" si="9"/>
        <v/>
      </c>
      <c r="U112" s="43" t="s">
        <v>500</v>
      </c>
      <c r="V112" s="3"/>
      <c r="W112" s="30"/>
      <c r="X112" s="81" t="str">
        <f t="shared" si="7"/>
        <v>Học lại</v>
      </c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pans="1:39" hidden="1">
      <c r="B113" s="31">
        <v>103</v>
      </c>
      <c r="C113" s="32" t="s">
        <v>470</v>
      </c>
      <c r="D113" s="33" t="s">
        <v>471</v>
      </c>
      <c r="E113" s="34" t="s">
        <v>472</v>
      </c>
      <c r="F113" s="35" t="s">
        <v>473</v>
      </c>
      <c r="G113" s="32" t="s">
        <v>474</v>
      </c>
      <c r="H113" s="36">
        <v>10</v>
      </c>
      <c r="I113" s="36">
        <v>7</v>
      </c>
      <c r="J113" s="36" t="s">
        <v>30</v>
      </c>
      <c r="K113" s="36">
        <v>5</v>
      </c>
      <c r="L113" s="44"/>
      <c r="M113" s="44"/>
      <c r="N113" s="44"/>
      <c r="O113" s="87"/>
      <c r="P113" s="38"/>
      <c r="Q113" s="39"/>
      <c r="R113" s="40"/>
      <c r="S113" s="41"/>
      <c r="T113" s="42" t="str">
        <f t="shared" si="9"/>
        <v/>
      </c>
      <c r="U113" s="43" t="s">
        <v>500</v>
      </c>
      <c r="V113" s="3"/>
      <c r="W113" s="30"/>
      <c r="X113" s="81" t="str">
        <f t="shared" si="7"/>
        <v>Học lại</v>
      </c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pans="1:39" hidden="1">
      <c r="B114" s="31">
        <v>104</v>
      </c>
      <c r="C114" s="32" t="s">
        <v>475</v>
      </c>
      <c r="D114" s="33" t="s">
        <v>104</v>
      </c>
      <c r="E114" s="34" t="s">
        <v>296</v>
      </c>
      <c r="F114" s="35" t="s">
        <v>476</v>
      </c>
      <c r="G114" s="32" t="s">
        <v>474</v>
      </c>
      <c r="H114" s="36">
        <v>8</v>
      </c>
      <c r="I114" s="36">
        <v>7</v>
      </c>
      <c r="J114" s="36" t="s">
        <v>30</v>
      </c>
      <c r="K114" s="36">
        <v>5</v>
      </c>
      <c r="L114" s="44"/>
      <c r="M114" s="44"/>
      <c r="N114" s="44"/>
      <c r="O114" s="87"/>
      <c r="P114" s="38"/>
      <c r="Q114" s="39"/>
      <c r="R114" s="40"/>
      <c r="S114" s="41"/>
      <c r="T114" s="42" t="str">
        <f t="shared" si="9"/>
        <v/>
      </c>
      <c r="U114" s="43" t="s">
        <v>500</v>
      </c>
      <c r="V114" s="3"/>
      <c r="W114" s="30"/>
      <c r="X114" s="81" t="str">
        <f t="shared" si="7"/>
        <v>Học lại</v>
      </c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</row>
    <row r="115" spans="1:39" hidden="1">
      <c r="B115" s="31">
        <v>105</v>
      </c>
      <c r="C115" s="32" t="s">
        <v>477</v>
      </c>
      <c r="D115" s="33" t="s">
        <v>478</v>
      </c>
      <c r="E115" s="34" t="s">
        <v>138</v>
      </c>
      <c r="F115" s="35" t="s">
        <v>479</v>
      </c>
      <c r="G115" s="32" t="s">
        <v>480</v>
      </c>
      <c r="H115" s="36">
        <v>9</v>
      </c>
      <c r="I115" s="36">
        <v>7</v>
      </c>
      <c r="J115" s="36" t="s">
        <v>30</v>
      </c>
      <c r="K115" s="36">
        <v>7</v>
      </c>
      <c r="L115" s="44"/>
      <c r="M115" s="44"/>
      <c r="N115" s="44"/>
      <c r="O115" s="87"/>
      <c r="P115" s="38"/>
      <c r="Q115" s="39"/>
      <c r="R115" s="40"/>
      <c r="S115" s="41"/>
      <c r="T115" s="42" t="str">
        <f t="shared" si="9"/>
        <v/>
      </c>
      <c r="U115" s="43" t="s">
        <v>500</v>
      </c>
      <c r="V115" s="3"/>
      <c r="W115" s="30"/>
      <c r="X115" s="81" t="str">
        <f t="shared" si="7"/>
        <v>Học lại</v>
      </c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</row>
    <row r="116" spans="1:39" hidden="1">
      <c r="B116" s="31">
        <v>106</v>
      </c>
      <c r="C116" s="32" t="s">
        <v>481</v>
      </c>
      <c r="D116" s="33" t="s">
        <v>267</v>
      </c>
      <c r="E116" s="34" t="s">
        <v>114</v>
      </c>
      <c r="F116" s="35" t="s">
        <v>482</v>
      </c>
      <c r="G116" s="32" t="s">
        <v>480</v>
      </c>
      <c r="H116" s="36">
        <v>8</v>
      </c>
      <c r="I116" s="36">
        <v>6</v>
      </c>
      <c r="J116" s="36" t="s">
        <v>30</v>
      </c>
      <c r="K116" s="36">
        <v>8</v>
      </c>
      <c r="L116" s="44"/>
      <c r="M116" s="44"/>
      <c r="N116" s="44"/>
      <c r="O116" s="87"/>
      <c r="P116" s="38"/>
      <c r="Q116" s="39"/>
      <c r="R116" s="40"/>
      <c r="S116" s="41"/>
      <c r="T116" s="42" t="str">
        <f t="shared" si="9"/>
        <v/>
      </c>
      <c r="U116" s="43" t="s">
        <v>500</v>
      </c>
      <c r="V116" s="3"/>
      <c r="W116" s="30"/>
      <c r="X116" s="81" t="str">
        <f t="shared" si="7"/>
        <v>Học lại</v>
      </c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</row>
    <row r="117" spans="1:39" hidden="1">
      <c r="B117" s="31">
        <v>107</v>
      </c>
      <c r="C117" s="32" t="s">
        <v>483</v>
      </c>
      <c r="D117" s="33" t="s">
        <v>166</v>
      </c>
      <c r="E117" s="34" t="s">
        <v>125</v>
      </c>
      <c r="F117" s="35" t="s">
        <v>484</v>
      </c>
      <c r="G117" s="32" t="s">
        <v>480</v>
      </c>
      <c r="H117" s="36">
        <v>8</v>
      </c>
      <c r="I117" s="36">
        <v>5</v>
      </c>
      <c r="J117" s="36" t="s">
        <v>30</v>
      </c>
      <c r="K117" s="36">
        <v>7</v>
      </c>
      <c r="L117" s="44"/>
      <c r="M117" s="44"/>
      <c r="N117" s="44"/>
      <c r="O117" s="87"/>
      <c r="P117" s="38"/>
      <c r="Q117" s="39"/>
      <c r="R117" s="40"/>
      <c r="S117" s="41"/>
      <c r="T117" s="42" t="str">
        <f t="shared" si="9"/>
        <v/>
      </c>
      <c r="U117" s="43" t="s">
        <v>500</v>
      </c>
      <c r="V117" s="3"/>
      <c r="W117" s="30"/>
      <c r="X117" s="81" t="str">
        <f t="shared" si="7"/>
        <v>Học lại</v>
      </c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</row>
    <row r="118" spans="1:39" hidden="1">
      <c r="B118" s="31">
        <v>108</v>
      </c>
      <c r="C118" s="32" t="s">
        <v>485</v>
      </c>
      <c r="D118" s="33" t="s">
        <v>486</v>
      </c>
      <c r="E118" s="34" t="s">
        <v>171</v>
      </c>
      <c r="F118" s="35" t="s">
        <v>487</v>
      </c>
      <c r="G118" s="32" t="s">
        <v>480</v>
      </c>
      <c r="H118" s="36">
        <v>10</v>
      </c>
      <c r="I118" s="36">
        <v>8</v>
      </c>
      <c r="J118" s="36" t="s">
        <v>30</v>
      </c>
      <c r="K118" s="36">
        <v>8</v>
      </c>
      <c r="L118" s="44"/>
      <c r="M118" s="44"/>
      <c r="N118" s="44"/>
      <c r="O118" s="87"/>
      <c r="P118" s="38"/>
      <c r="Q118" s="39"/>
      <c r="R118" s="40"/>
      <c r="S118" s="41"/>
      <c r="T118" s="42" t="str">
        <f t="shared" si="9"/>
        <v/>
      </c>
      <c r="U118" s="43" t="s">
        <v>500</v>
      </c>
      <c r="V118" s="3"/>
      <c r="W118" s="30"/>
      <c r="X118" s="81" t="str">
        <f t="shared" si="7"/>
        <v>Học lại</v>
      </c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pans="1:39" hidden="1">
      <c r="B119" s="31">
        <v>109</v>
      </c>
      <c r="C119" s="32" t="s">
        <v>488</v>
      </c>
      <c r="D119" s="33" t="s">
        <v>489</v>
      </c>
      <c r="E119" s="34" t="s">
        <v>296</v>
      </c>
      <c r="F119" s="35" t="s">
        <v>490</v>
      </c>
      <c r="G119" s="32" t="s">
        <v>480</v>
      </c>
      <c r="H119" s="36">
        <v>8</v>
      </c>
      <c r="I119" s="36">
        <v>7</v>
      </c>
      <c r="J119" s="36" t="s">
        <v>30</v>
      </c>
      <c r="K119" s="36">
        <v>8</v>
      </c>
      <c r="L119" s="44"/>
      <c r="M119" s="44"/>
      <c r="N119" s="44"/>
      <c r="O119" s="87"/>
      <c r="P119" s="38"/>
      <c r="Q119" s="39"/>
      <c r="R119" s="40"/>
      <c r="S119" s="41"/>
      <c r="T119" s="42" t="str">
        <f t="shared" si="9"/>
        <v/>
      </c>
      <c r="U119" s="43" t="s">
        <v>500</v>
      </c>
      <c r="V119" s="3"/>
      <c r="W119" s="30"/>
      <c r="X119" s="81" t="str">
        <f t="shared" si="7"/>
        <v>Học lại</v>
      </c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pans="1:39" hidden="1">
      <c r="B120" s="31">
        <v>110</v>
      </c>
      <c r="C120" s="32" t="s">
        <v>491</v>
      </c>
      <c r="D120" s="33" t="s">
        <v>492</v>
      </c>
      <c r="E120" s="34" t="s">
        <v>134</v>
      </c>
      <c r="F120" s="35" t="s">
        <v>493</v>
      </c>
      <c r="G120" s="32" t="s">
        <v>480</v>
      </c>
      <c r="H120" s="36">
        <v>8</v>
      </c>
      <c r="I120" s="36">
        <v>6</v>
      </c>
      <c r="J120" s="36" t="s">
        <v>30</v>
      </c>
      <c r="K120" s="36">
        <v>8</v>
      </c>
      <c r="L120" s="44"/>
      <c r="M120" s="44"/>
      <c r="N120" s="44"/>
      <c r="O120" s="87"/>
      <c r="P120" s="38"/>
      <c r="Q120" s="39"/>
      <c r="R120" s="40"/>
      <c r="S120" s="41"/>
      <c r="T120" s="42" t="str">
        <f t="shared" si="9"/>
        <v/>
      </c>
      <c r="U120" s="43" t="s">
        <v>500</v>
      </c>
      <c r="V120" s="3"/>
      <c r="W120" s="30"/>
      <c r="X120" s="81" t="str">
        <f t="shared" si="7"/>
        <v>Học lại</v>
      </c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</row>
    <row r="121" spans="1:39" hidden="1">
      <c r="B121" s="31">
        <v>111</v>
      </c>
      <c r="C121" s="32" t="s">
        <v>494</v>
      </c>
      <c r="D121" s="33" t="s">
        <v>495</v>
      </c>
      <c r="E121" s="34" t="s">
        <v>134</v>
      </c>
      <c r="F121" s="35" t="s">
        <v>496</v>
      </c>
      <c r="G121" s="32" t="s">
        <v>480</v>
      </c>
      <c r="H121" s="36">
        <v>8</v>
      </c>
      <c r="I121" s="36">
        <v>2</v>
      </c>
      <c r="J121" s="36" t="s">
        <v>30</v>
      </c>
      <c r="K121" s="36">
        <v>5</v>
      </c>
      <c r="L121" s="44"/>
      <c r="M121" s="44"/>
      <c r="N121" s="44"/>
      <c r="O121" s="87"/>
      <c r="P121" s="38"/>
      <c r="Q121" s="39"/>
      <c r="R121" s="40"/>
      <c r="S121" s="41"/>
      <c r="T121" s="42" t="str">
        <f t="shared" si="9"/>
        <v/>
      </c>
      <c r="U121" s="43" t="s">
        <v>500</v>
      </c>
      <c r="V121" s="3"/>
      <c r="W121" s="30"/>
      <c r="X121" s="81" t="str">
        <f t="shared" si="7"/>
        <v>Học lại</v>
      </c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</row>
    <row r="122" spans="1:39" hidden="1">
      <c r="B122" s="31">
        <v>112</v>
      </c>
      <c r="C122" s="32" t="s">
        <v>497</v>
      </c>
      <c r="D122" s="33" t="s">
        <v>498</v>
      </c>
      <c r="E122" s="34" t="s">
        <v>134</v>
      </c>
      <c r="F122" s="35" t="s">
        <v>499</v>
      </c>
      <c r="G122" s="32" t="s">
        <v>480</v>
      </c>
      <c r="H122" s="36">
        <v>9</v>
      </c>
      <c r="I122" s="36">
        <v>7</v>
      </c>
      <c r="J122" s="36" t="s">
        <v>30</v>
      </c>
      <c r="K122" s="36">
        <v>8</v>
      </c>
      <c r="L122" s="44"/>
      <c r="M122" s="44"/>
      <c r="N122" s="44"/>
      <c r="O122" s="87"/>
      <c r="P122" s="38"/>
      <c r="Q122" s="39"/>
      <c r="R122" s="40"/>
      <c r="S122" s="41"/>
      <c r="T122" s="42" t="str">
        <f t="shared" si="9"/>
        <v/>
      </c>
      <c r="U122" s="43" t="s">
        <v>500</v>
      </c>
      <c r="V122" s="3"/>
      <c r="W122" s="30"/>
      <c r="X122" s="81" t="str">
        <f t="shared" si="7"/>
        <v>Học lại</v>
      </c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</row>
    <row r="123" spans="1:39" ht="18.75" hidden="1" customHeight="1">
      <c r="B123" s="31">
        <v>116</v>
      </c>
      <c r="C123" s="32"/>
      <c r="D123" s="33"/>
      <c r="E123" s="34"/>
      <c r="F123" s="35"/>
      <c r="G123" s="32"/>
      <c r="H123" s="36" t="s">
        <v>30</v>
      </c>
      <c r="I123" s="36" t="s">
        <v>30</v>
      </c>
      <c r="J123" s="36" t="s">
        <v>30</v>
      </c>
      <c r="K123" s="36" t="s">
        <v>30</v>
      </c>
      <c r="L123" s="44"/>
      <c r="M123" s="44"/>
      <c r="N123" s="44"/>
      <c r="O123" s="87"/>
      <c r="P123" s="38"/>
      <c r="Q123" s="39">
        <f t="shared" si="8"/>
        <v>0</v>
      </c>
      <c r="R123" s="40" t="str">
        <f t="shared" si="5"/>
        <v>F</v>
      </c>
      <c r="S123" s="41" t="str">
        <f t="shared" si="6"/>
        <v>Kém</v>
      </c>
      <c r="T123" s="42" t="str">
        <f t="shared" si="9"/>
        <v/>
      </c>
      <c r="U123" s="43" t="s">
        <v>500</v>
      </c>
      <c r="V123" s="3"/>
      <c r="W123" s="30"/>
      <c r="X123" s="81" t="str">
        <f t="shared" si="7"/>
        <v>Thi lại</v>
      </c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</row>
    <row r="124" spans="1:39" ht="9" customHeight="1">
      <c r="A124" s="2"/>
      <c r="B124" s="45"/>
      <c r="C124" s="46"/>
      <c r="D124" s="46"/>
      <c r="E124" s="47"/>
      <c r="F124" s="47"/>
      <c r="G124" s="47"/>
      <c r="H124" s="48"/>
      <c r="I124" s="49"/>
      <c r="J124" s="49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3"/>
    </row>
    <row r="125" spans="1:39" ht="16.5" hidden="1">
      <c r="A125" s="2"/>
      <c r="B125" s="127" t="s">
        <v>31</v>
      </c>
      <c r="C125" s="127"/>
      <c r="D125" s="46"/>
      <c r="E125" s="47"/>
      <c r="F125" s="47"/>
      <c r="G125" s="47"/>
      <c r="H125" s="48"/>
      <c r="I125" s="49"/>
      <c r="J125" s="49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3"/>
    </row>
    <row r="126" spans="1:39" ht="16.5" hidden="1" customHeight="1">
      <c r="A126" s="2"/>
      <c r="B126" s="51" t="s">
        <v>32</v>
      </c>
      <c r="C126" s="51"/>
      <c r="D126" s="52">
        <f>+$AA$9</f>
        <v>113</v>
      </c>
      <c r="E126" s="53" t="s">
        <v>33</v>
      </c>
      <c r="F126" s="98" t="s">
        <v>34</v>
      </c>
      <c r="G126" s="98"/>
      <c r="H126" s="98"/>
      <c r="I126" s="98"/>
      <c r="J126" s="98"/>
      <c r="K126" s="98"/>
      <c r="L126" s="98"/>
      <c r="M126" s="98"/>
      <c r="N126" s="98"/>
      <c r="O126" s="98"/>
      <c r="P126" s="54">
        <f>$AA$9 -COUNTIF($T$10:$T$313,"Vắng") -COUNTIF($T$10:$T$313,"Vắng có phép") - COUNTIF($T$10:$T$313,"Đình chỉ thi") - COUNTIF($T$10:$T$313,"Không đủ ĐKDT")</f>
        <v>113</v>
      </c>
      <c r="Q126" s="54"/>
      <c r="R126" s="54"/>
      <c r="S126" s="55"/>
      <c r="T126" s="56" t="s">
        <v>33</v>
      </c>
      <c r="U126" s="55"/>
      <c r="V126" s="3"/>
    </row>
    <row r="127" spans="1:39" ht="16.5" hidden="1" customHeight="1">
      <c r="A127" s="2"/>
      <c r="B127" s="51" t="s">
        <v>35</v>
      </c>
      <c r="C127" s="51"/>
      <c r="D127" s="52">
        <f>+$AL$9</f>
        <v>0</v>
      </c>
      <c r="E127" s="53" t="s">
        <v>33</v>
      </c>
      <c r="F127" s="98" t="s">
        <v>36</v>
      </c>
      <c r="G127" s="98"/>
      <c r="H127" s="98"/>
      <c r="I127" s="98"/>
      <c r="J127" s="98"/>
      <c r="K127" s="98"/>
      <c r="L127" s="98"/>
      <c r="M127" s="98"/>
      <c r="N127" s="98"/>
      <c r="O127" s="98"/>
      <c r="P127" s="57">
        <f>COUNTIF($T$10:$T$189,"Vắng")</f>
        <v>0</v>
      </c>
      <c r="Q127" s="57"/>
      <c r="R127" s="57"/>
      <c r="S127" s="58"/>
      <c r="T127" s="56" t="s">
        <v>33</v>
      </c>
      <c r="U127" s="58"/>
      <c r="V127" s="3"/>
    </row>
    <row r="128" spans="1:39" ht="16.5" hidden="1" customHeight="1">
      <c r="A128" s="2"/>
      <c r="B128" s="51" t="s">
        <v>50</v>
      </c>
      <c r="C128" s="51"/>
      <c r="D128" s="67">
        <f>COUNTIF(X11:X123,"Học lại")</f>
        <v>112</v>
      </c>
      <c r="E128" s="53" t="s">
        <v>33</v>
      </c>
      <c r="F128" s="98" t="s">
        <v>51</v>
      </c>
      <c r="G128" s="98"/>
      <c r="H128" s="98"/>
      <c r="I128" s="98"/>
      <c r="J128" s="98"/>
      <c r="K128" s="98"/>
      <c r="L128" s="98"/>
      <c r="M128" s="98"/>
      <c r="N128" s="98"/>
      <c r="O128" s="98"/>
      <c r="P128" s="54">
        <f>COUNTIF($T$10:$T$189,"Vắng có phép")</f>
        <v>0</v>
      </c>
      <c r="Q128" s="54"/>
      <c r="R128" s="54"/>
      <c r="S128" s="55"/>
      <c r="T128" s="56" t="s">
        <v>33</v>
      </c>
      <c r="U128" s="55"/>
      <c r="V128" s="3"/>
    </row>
    <row r="129" spans="1:39" ht="3" hidden="1" customHeight="1">
      <c r="A129" s="2"/>
      <c r="B129" s="45"/>
      <c r="C129" s="46"/>
      <c r="D129" s="46"/>
      <c r="E129" s="47"/>
      <c r="F129" s="47"/>
      <c r="G129" s="47"/>
      <c r="H129" s="48"/>
      <c r="I129" s="49"/>
      <c r="J129" s="49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3"/>
    </row>
    <row r="130" spans="1:39" hidden="1">
      <c r="B130" s="88" t="s">
        <v>52</v>
      </c>
      <c r="C130" s="88"/>
      <c r="D130" s="89">
        <f>COUNTIF(X11:X123,"Thi lại")</f>
        <v>1</v>
      </c>
      <c r="E130" s="90" t="s">
        <v>33</v>
      </c>
      <c r="F130" s="3"/>
      <c r="G130" s="3"/>
      <c r="H130" s="3"/>
      <c r="I130" s="3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3"/>
    </row>
    <row r="131" spans="1:39" ht="24.75" hidden="1" customHeight="1">
      <c r="B131" s="88"/>
      <c r="C131" s="88"/>
      <c r="D131" s="89"/>
      <c r="E131" s="90"/>
      <c r="F131" s="3"/>
      <c r="G131" s="3"/>
      <c r="H131" s="3"/>
      <c r="I131" s="3"/>
      <c r="J131" s="131" t="s">
        <v>59</v>
      </c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3"/>
    </row>
    <row r="132" spans="1:39" ht="15.75" hidden="1" customHeight="1">
      <c r="A132" s="59"/>
      <c r="B132" s="94" t="s">
        <v>37</v>
      </c>
      <c r="C132" s="94"/>
      <c r="D132" s="94"/>
      <c r="E132" s="94"/>
      <c r="F132" s="94"/>
      <c r="G132" s="94"/>
      <c r="H132" s="94"/>
      <c r="I132" s="60"/>
      <c r="J132" s="130" t="s">
        <v>38</v>
      </c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3"/>
    </row>
    <row r="133" spans="1:39" ht="4.5" hidden="1" customHeight="1">
      <c r="A133" s="2"/>
      <c r="B133" s="45"/>
      <c r="C133" s="61"/>
      <c r="D133" s="61"/>
      <c r="E133" s="62"/>
      <c r="F133" s="62"/>
      <c r="G133" s="62"/>
      <c r="H133" s="63"/>
      <c r="I133" s="64"/>
      <c r="J133" s="64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39" s="2" customFormat="1" ht="15.75" hidden="1" customHeight="1">
      <c r="B134" s="128" t="s">
        <v>39</v>
      </c>
      <c r="C134" s="128"/>
      <c r="D134" s="95" t="s">
        <v>40</v>
      </c>
      <c r="E134" s="95"/>
      <c r="F134" s="95"/>
      <c r="G134" s="95"/>
      <c r="H134" s="95"/>
      <c r="I134" s="64"/>
      <c r="J134" s="64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3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</row>
    <row r="135" spans="1:39" s="2" customFormat="1" hidden="1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</row>
    <row r="136" spans="1:39" s="2" customFormat="1" hidden="1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</row>
    <row r="137" spans="1:39" s="2" customFormat="1" hidden="1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</row>
    <row r="138" spans="1:39" s="2" customFormat="1" ht="9.75" hidden="1" customHeight="1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</row>
    <row r="139" spans="1:39" s="2" customFormat="1" ht="3.75" hidden="1" customHeight="1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</row>
    <row r="140" spans="1:39" s="2" customFormat="1" ht="18" hidden="1" customHeight="1">
      <c r="A140" s="1"/>
      <c r="B140" s="133" t="s">
        <v>57</v>
      </c>
      <c r="C140" s="133"/>
      <c r="D140" s="97" t="s">
        <v>58</v>
      </c>
      <c r="E140" s="97"/>
      <c r="F140" s="97"/>
      <c r="G140" s="97"/>
      <c r="H140" s="97"/>
      <c r="I140" s="97"/>
      <c r="J140" s="133" t="s">
        <v>41</v>
      </c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3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</row>
    <row r="141" spans="1:39" s="2" customFormat="1" ht="4.5" hidden="1" customHeight="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</row>
    <row r="142" spans="1:39" s="2" customFormat="1" ht="36.75" hidden="1" customHeight="1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</row>
    <row r="143" spans="1:39" s="2" customFormat="1" ht="34.5" customHeight="1">
      <c r="A143" s="1"/>
      <c r="B143" s="94" t="s">
        <v>42</v>
      </c>
      <c r="C143" s="94"/>
      <c r="D143" s="94"/>
      <c r="E143" s="94"/>
      <c r="F143" s="94"/>
      <c r="G143" s="94"/>
      <c r="H143" s="94"/>
      <c r="I143" s="60"/>
      <c r="J143" s="129" t="s">
        <v>60</v>
      </c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3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</row>
    <row r="144" spans="1:39" s="2" customFormat="1">
      <c r="A144" s="1"/>
      <c r="B144" s="45"/>
      <c r="C144" s="61"/>
      <c r="D144" s="61"/>
      <c r="E144" s="62"/>
      <c r="F144" s="62"/>
      <c r="G144" s="62"/>
      <c r="H144" s="63"/>
      <c r="I144" s="64"/>
      <c r="J144" s="64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</row>
    <row r="145" spans="1:39" s="2" customFormat="1">
      <c r="A145" s="1"/>
      <c r="B145" s="128" t="s">
        <v>39</v>
      </c>
      <c r="C145" s="128"/>
      <c r="D145" s="95" t="s">
        <v>40</v>
      </c>
      <c r="E145" s="95"/>
      <c r="F145" s="95"/>
      <c r="G145" s="95"/>
      <c r="H145" s="95"/>
      <c r="I145" s="64"/>
      <c r="J145" s="64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1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</row>
    <row r="146" spans="1:39" s="2" customFormat="1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</row>
    <row r="150" spans="1:39">
      <c r="B150" s="134"/>
      <c r="C150" s="134"/>
      <c r="D150" s="96"/>
      <c r="E150" s="96"/>
      <c r="F150" s="96"/>
      <c r="G150" s="96"/>
      <c r="H150" s="96"/>
      <c r="I150" s="96"/>
      <c r="J150" s="134" t="s">
        <v>56</v>
      </c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</row>
  </sheetData>
  <sheetProtection formatCells="0" formatColumns="0" formatRows="0" insertColumns="0" insertRows="0" insertHyperlinks="0" deleteColumns="0" deleteRows="0" sort="0" autoFilter="0" pivotTables="0"/>
  <autoFilter ref="A9:AM123">
    <filterColumn colId="3" showButton="0"/>
    <filterColumn colId="20">
      <filters>
        <filter val="601 A2"/>
      </filters>
    </filterColumn>
  </autoFilter>
  <mergeCells count="51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25:C125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J143:U143"/>
    <mergeCell ref="J130:U130"/>
    <mergeCell ref="J131:U131"/>
    <mergeCell ref="J132:U132"/>
    <mergeCell ref="B134:C134"/>
    <mergeCell ref="B140:C140"/>
    <mergeCell ref="J140:U140"/>
    <mergeCell ref="B145:C145"/>
    <mergeCell ref="B150:C150"/>
    <mergeCell ref="J150:U150"/>
  </mergeCells>
  <conditionalFormatting sqref="J11:N11 P11:P123 H12:N123">
    <cfRule type="cellIs" dxfId="26" priority="5" operator="greaterThan">
      <formula>10</formula>
    </cfRule>
  </conditionalFormatting>
  <conditionalFormatting sqref="O1:O1048576">
    <cfRule type="duplicateValues" dxfId="25" priority="4"/>
  </conditionalFormatting>
  <conditionalFormatting sqref="C1:C10 C12:C1048576">
    <cfRule type="duplicateValues" dxfId="24" priority="3"/>
  </conditionalFormatting>
  <conditionalFormatting sqref="H11:I11">
    <cfRule type="cellIs" dxfId="23" priority="2" operator="greaterThan">
      <formula>10</formula>
    </cfRule>
  </conditionalFormatting>
  <conditionalFormatting sqref="C11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128 Y3:AM9 X11:X12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workbookViewId="0">
      <pane ySplit="4" topLeftCell="A5" activePane="bottomLeft" state="frozen"/>
      <selection activeCell="A6" sqref="A6:XFD6"/>
      <selection pane="bottomLeft" activeCell="H8" sqref="H8:H9"/>
    </sheetView>
  </sheetViews>
  <sheetFormatPr defaultColWidth="9" defaultRowHeight="15.75"/>
  <cols>
    <col min="1" max="1" width="0.33203125" style="1" customWidth="1"/>
    <col min="2" max="2" width="4" style="1" customWidth="1"/>
    <col min="3" max="3" width="11.33203125" style="1" customWidth="1"/>
    <col min="4" max="4" width="10.33203125" style="1" customWidth="1"/>
    <col min="5" max="5" width="7.21875" style="1" customWidth="1"/>
    <col min="6" max="6" width="9.33203125" style="1" hidden="1" customWidth="1"/>
    <col min="7" max="7" width="10" style="1" customWidth="1"/>
    <col min="8" max="10" width="4.33203125" style="1" customWidth="1"/>
    <col min="11" max="11" width="4.33203125" style="1" hidden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.6640625" style="1" bestFit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1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98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1319</v>
      </c>
      <c r="H6" s="115"/>
      <c r="I6" s="115"/>
      <c r="J6" s="115"/>
      <c r="K6" s="115"/>
      <c r="L6" s="115"/>
      <c r="M6" s="115"/>
      <c r="N6" s="115"/>
      <c r="O6" s="115"/>
      <c r="P6" s="115" t="s">
        <v>100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Tư tưởng Hồ Chí Minh</v>
      </c>
      <c r="Z9" s="75" t="str">
        <f>+P5</f>
        <v xml:space="preserve">Mã HP: </v>
      </c>
      <c r="AA9" s="76">
        <f>+$AJ$9+$AL$9+$AH$9</f>
        <v>3</v>
      </c>
      <c r="AB9" s="70">
        <f>COUNTIF($T$10:$T$73,"Khiển trách")</f>
        <v>0</v>
      </c>
      <c r="AC9" s="70">
        <f>COUNTIF($T$10:$T$73,"Cảnh cáo")</f>
        <v>0</v>
      </c>
      <c r="AD9" s="70">
        <f>COUNTIF($T$10:$T$73,"Đình chỉ thi")</f>
        <v>0</v>
      </c>
      <c r="AE9" s="77">
        <f>+($AB$9+$AC$9+$AD$9)/$AA$9*100%</f>
        <v>0</v>
      </c>
      <c r="AF9" s="70">
        <f>SUM(COUNTIF($T$10:$T$71,"Vắng"),COUNTIF($T$10:$T$71,"Vắng có phép"))</f>
        <v>0</v>
      </c>
      <c r="AG9" s="78">
        <f>+$AF$9/$AA$9</f>
        <v>0</v>
      </c>
      <c r="AH9" s="79">
        <f>COUNTIF($X$10:$X$71,"Thi lại")</f>
        <v>2</v>
      </c>
      <c r="AI9" s="78">
        <f>+$AH$9/$AA$9</f>
        <v>0.66666666666666663</v>
      </c>
      <c r="AJ9" s="79">
        <f>COUNTIF($X$10:$X$72,"Học lại")</f>
        <v>1</v>
      </c>
      <c r="AK9" s="78">
        <f>+$AJ$9/$AA$9</f>
        <v>0.33333333333333331</v>
      </c>
      <c r="AL9" s="70">
        <f>COUNTIF($X$11:$X$72,"Đạt")</f>
        <v>0</v>
      </c>
      <c r="AM9" s="77">
        <f>+$AL$9/$AA$9</f>
        <v>0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1316</v>
      </c>
      <c r="D11" s="21" t="s">
        <v>781</v>
      </c>
      <c r="E11" s="22" t="s">
        <v>400</v>
      </c>
      <c r="F11" s="23" t="s">
        <v>1317</v>
      </c>
      <c r="G11" s="20" t="s">
        <v>1318</v>
      </c>
      <c r="H11" s="24">
        <v>6</v>
      </c>
      <c r="I11" s="24">
        <v>4</v>
      </c>
      <c r="J11" s="36" t="s">
        <v>30</v>
      </c>
      <c r="K11" s="24" t="s">
        <v>30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99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/>
      <c r="D13" s="33"/>
      <c r="E13" s="34"/>
      <c r="F13" s="35"/>
      <c r="G13" s="32"/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7"/>
      <c r="P13" s="38"/>
      <c r="Q13" s="39">
        <f t="shared" ref="Q13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9" customHeight="1">
      <c r="A14" s="2"/>
      <c r="B14" s="45"/>
      <c r="C14" s="46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>
      <c r="A15" s="2"/>
      <c r="B15" s="127" t="s">
        <v>31</v>
      </c>
      <c r="C15" s="127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ht="16.5" hidden="1" customHeight="1">
      <c r="A16" s="2"/>
      <c r="B16" s="51" t="s">
        <v>32</v>
      </c>
      <c r="C16" s="51"/>
      <c r="D16" s="52">
        <f>+$AA$9</f>
        <v>3</v>
      </c>
      <c r="E16" s="53" t="s">
        <v>33</v>
      </c>
      <c r="F16" s="119" t="s">
        <v>34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4">
        <f>$AA$9 -COUNTIF($T$10:$T$203,"Vắng") -COUNTIF($T$10:$T$203,"Vắng có phép") - COUNTIF($T$10:$T$203,"Đình chỉ thi") - COUNTIF($T$10:$T$203,"Không đủ ĐKDT")</f>
        <v>3</v>
      </c>
      <c r="Q16" s="54"/>
      <c r="R16" s="54"/>
      <c r="S16" s="55"/>
      <c r="T16" s="56" t="s">
        <v>33</v>
      </c>
      <c r="U16" s="55"/>
      <c r="V16" s="3"/>
    </row>
    <row r="17" spans="1:39" ht="16.5" hidden="1" customHeight="1">
      <c r="A17" s="2"/>
      <c r="B17" s="51" t="s">
        <v>35</v>
      </c>
      <c r="C17" s="51"/>
      <c r="D17" s="52">
        <f>+$AL$9</f>
        <v>0</v>
      </c>
      <c r="E17" s="53" t="s">
        <v>33</v>
      </c>
      <c r="F17" s="119" t="s">
        <v>36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7">
        <f>COUNTIF($T$10:$T$79,"Vắng")</f>
        <v>0</v>
      </c>
      <c r="Q17" s="57"/>
      <c r="R17" s="57"/>
      <c r="S17" s="58"/>
      <c r="T17" s="56" t="s">
        <v>33</v>
      </c>
      <c r="U17" s="58"/>
      <c r="V17" s="3"/>
    </row>
    <row r="18" spans="1:39" ht="16.5" hidden="1" customHeight="1">
      <c r="A18" s="2"/>
      <c r="B18" s="51" t="s">
        <v>50</v>
      </c>
      <c r="C18" s="51"/>
      <c r="D18" s="67">
        <f>COUNTIF(X11:X13,"Học lại")</f>
        <v>1</v>
      </c>
      <c r="E18" s="53" t="s">
        <v>33</v>
      </c>
      <c r="F18" s="119" t="s">
        <v>51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COUNTIF($T$10:$T$79,"Vắng có phép")</f>
        <v>0</v>
      </c>
      <c r="Q18" s="54"/>
      <c r="R18" s="54"/>
      <c r="S18" s="55"/>
      <c r="T18" s="56" t="s">
        <v>33</v>
      </c>
      <c r="U18" s="55"/>
      <c r="V18" s="3"/>
    </row>
    <row r="19" spans="1:39" ht="3" hidden="1" customHeight="1">
      <c r="A19" s="2"/>
      <c r="B19" s="45"/>
      <c r="C19" s="46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idden="1">
      <c r="B20" s="88" t="s">
        <v>52</v>
      </c>
      <c r="C20" s="88"/>
      <c r="D20" s="89">
        <f>COUNTIF(X11:X13,"Thi lại")</f>
        <v>2</v>
      </c>
      <c r="E20" s="90" t="s">
        <v>33</v>
      </c>
      <c r="F20" s="3"/>
      <c r="G20" s="3"/>
      <c r="H20" s="3"/>
      <c r="I20" s="3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3"/>
    </row>
    <row r="21" spans="1:39" ht="24.75" hidden="1" customHeight="1">
      <c r="B21" s="88"/>
      <c r="C21" s="88"/>
      <c r="D21" s="89"/>
      <c r="E21" s="90"/>
      <c r="F21" s="3"/>
      <c r="G21" s="3"/>
      <c r="H21" s="3"/>
      <c r="I21" s="3"/>
      <c r="J21" s="131" t="s">
        <v>59</v>
      </c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3"/>
    </row>
    <row r="22" spans="1:39" hidden="1">
      <c r="A22" s="59"/>
      <c r="B22" s="128" t="s">
        <v>37</v>
      </c>
      <c r="C22" s="128"/>
      <c r="D22" s="128"/>
      <c r="E22" s="128"/>
      <c r="F22" s="128"/>
      <c r="G22" s="128"/>
      <c r="H22" s="128"/>
      <c r="I22" s="60"/>
      <c r="J22" s="130" t="s">
        <v>38</v>
      </c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3"/>
    </row>
    <row r="23" spans="1:39" ht="4.5" hidden="1" customHeight="1">
      <c r="A23" s="2"/>
      <c r="B23" s="45"/>
      <c r="C23" s="61"/>
      <c r="D23" s="61"/>
      <c r="E23" s="62"/>
      <c r="F23" s="62"/>
      <c r="G23" s="62"/>
      <c r="H23" s="63"/>
      <c r="I23" s="64"/>
      <c r="J23" s="6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idden="1">
      <c r="B24" s="128" t="s">
        <v>39</v>
      </c>
      <c r="C24" s="128"/>
      <c r="D24" s="132" t="s">
        <v>40</v>
      </c>
      <c r="E24" s="132"/>
      <c r="F24" s="132"/>
      <c r="G24" s="132"/>
      <c r="H24" s="132"/>
      <c r="I24" s="64"/>
      <c r="J24" s="64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18" hidden="1" customHeight="1">
      <c r="A30" s="1"/>
      <c r="B30" s="133" t="s">
        <v>57</v>
      </c>
      <c r="C30" s="133"/>
      <c r="D30" s="133" t="s">
        <v>58</v>
      </c>
      <c r="E30" s="133"/>
      <c r="F30" s="133"/>
      <c r="G30" s="133"/>
      <c r="H30" s="133"/>
      <c r="I30" s="133"/>
      <c r="J30" s="133" t="s">
        <v>41</v>
      </c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34.5" customHeight="1">
      <c r="A33" s="1"/>
      <c r="B33" s="128" t="s">
        <v>42</v>
      </c>
      <c r="C33" s="128"/>
      <c r="D33" s="128"/>
      <c r="E33" s="128"/>
      <c r="F33" s="128"/>
      <c r="G33" s="128"/>
      <c r="H33" s="128"/>
      <c r="I33" s="60"/>
      <c r="J33" s="129" t="s">
        <v>60</v>
      </c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45"/>
      <c r="C34" s="61"/>
      <c r="D34" s="61"/>
      <c r="E34" s="62"/>
      <c r="F34" s="62"/>
      <c r="G34" s="62"/>
      <c r="H34" s="63"/>
      <c r="I34" s="64"/>
      <c r="J34" s="6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128" t="s">
        <v>39</v>
      </c>
      <c r="C35" s="128"/>
      <c r="D35" s="132" t="s">
        <v>40</v>
      </c>
      <c r="E35" s="132"/>
      <c r="F35" s="132"/>
      <c r="G35" s="132"/>
      <c r="H35" s="132"/>
      <c r="I35" s="64"/>
      <c r="J35" s="6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40" spans="1:39">
      <c r="B40" s="134"/>
      <c r="C40" s="134"/>
      <c r="D40" s="134"/>
      <c r="E40" s="134"/>
      <c r="F40" s="134"/>
      <c r="G40" s="134"/>
      <c r="H40" s="134"/>
      <c r="I40" s="134"/>
      <c r="J40" s="134" t="s">
        <v>56</v>
      </c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</row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5:C15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33:H33"/>
    <mergeCell ref="J33:U33"/>
    <mergeCell ref="F17:O17"/>
    <mergeCell ref="F18:O18"/>
    <mergeCell ref="J20:U20"/>
    <mergeCell ref="J21:U21"/>
    <mergeCell ref="B22:H22"/>
    <mergeCell ref="J22:U22"/>
    <mergeCell ref="B24:C24"/>
    <mergeCell ref="D24:H24"/>
    <mergeCell ref="B30:C30"/>
    <mergeCell ref="D30:I30"/>
    <mergeCell ref="J30:U30"/>
    <mergeCell ref="F16:O16"/>
    <mergeCell ref="B35:C35"/>
    <mergeCell ref="D35:H35"/>
    <mergeCell ref="B40:C40"/>
    <mergeCell ref="D40:I40"/>
    <mergeCell ref="J40:U40"/>
  </mergeCells>
  <conditionalFormatting sqref="P11:P13 H11:N13">
    <cfRule type="cellIs" dxfId="21" priority="4" operator="greaterThan">
      <formula>10</formula>
    </cfRule>
  </conditionalFormatting>
  <conditionalFormatting sqref="O1:O5 O7:O1048576">
    <cfRule type="duplicateValues" dxfId="20" priority="3"/>
  </conditionalFormatting>
  <conditionalFormatting sqref="C1:C1048576">
    <cfRule type="duplicateValues" dxfId="19" priority="2"/>
  </conditionalFormatting>
  <conditionalFormatting sqref="O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18 Y3:AM9 X11:X1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workbookViewId="0">
      <pane ySplit="4" topLeftCell="A5" activePane="bottomLeft" state="frozen"/>
      <selection activeCell="A6" sqref="A6:XFD6"/>
      <selection pane="bottomLeft" activeCell="K4" sqref="K1:K1048576"/>
    </sheetView>
  </sheetViews>
  <sheetFormatPr defaultColWidth="9" defaultRowHeight="15.75"/>
  <cols>
    <col min="1" max="1" width="0.33203125" style="1" customWidth="1"/>
    <col min="2" max="2" width="4" style="1" customWidth="1"/>
    <col min="3" max="3" width="11.33203125" style="1" customWidth="1"/>
    <col min="4" max="4" width="10.33203125" style="1" customWidth="1"/>
    <col min="5" max="5" width="7.21875" style="1" customWidth="1"/>
    <col min="6" max="6" width="9.33203125" style="1" hidden="1" customWidth="1"/>
    <col min="7" max="7" width="9.88671875" style="1" customWidth="1"/>
    <col min="8" max="10" width="4.33203125" style="1" customWidth="1"/>
    <col min="11" max="11" width="4.33203125" style="1" hidden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.6640625" style="1" bestFit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1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91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92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Xác xuất thống kê</v>
      </c>
      <c r="Z9" s="75" t="str">
        <f>+P5</f>
        <v xml:space="preserve">Mã HP: </v>
      </c>
      <c r="AA9" s="76">
        <f>+$AJ$9+$AL$9+$AH$9</f>
        <v>3</v>
      </c>
      <c r="AB9" s="70">
        <f>COUNTIF($T$10:$T$73,"Khiển trách")</f>
        <v>0</v>
      </c>
      <c r="AC9" s="70">
        <f>COUNTIF($T$10:$T$73,"Cảnh cáo")</f>
        <v>0</v>
      </c>
      <c r="AD9" s="70">
        <f>COUNTIF($T$10:$T$73,"Đình chỉ thi")</f>
        <v>0</v>
      </c>
      <c r="AE9" s="77">
        <f>+($AB$9+$AC$9+$AD$9)/$AA$9*100%</f>
        <v>0</v>
      </c>
      <c r="AF9" s="70">
        <f>SUM(COUNTIF($T$10:$T$71,"Vắng"),COUNTIF($T$10:$T$71,"Vắng có phép"))</f>
        <v>0</v>
      </c>
      <c r="AG9" s="78">
        <f>+$AF$9/$AA$9</f>
        <v>0</v>
      </c>
      <c r="AH9" s="79">
        <f>COUNTIF($X$10:$X$71,"Thi lại")</f>
        <v>3</v>
      </c>
      <c r="AI9" s="78">
        <f>+$AH$9/$AA$9</f>
        <v>1</v>
      </c>
      <c r="AJ9" s="79">
        <f>COUNTIF($X$10:$X$72,"Học lại")</f>
        <v>0</v>
      </c>
      <c r="AK9" s="78">
        <f>+$AJ$9/$AA$9</f>
        <v>0</v>
      </c>
      <c r="AL9" s="70">
        <f>COUNTIF($X$11:$X$72,"Đạt")</f>
        <v>0</v>
      </c>
      <c r="AM9" s="77">
        <f>+$AL$9/$AA$9</f>
        <v>0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93</v>
      </c>
      <c r="D11" s="21" t="s">
        <v>94</v>
      </c>
      <c r="E11" s="22" t="s">
        <v>95</v>
      </c>
      <c r="F11" s="23" t="s">
        <v>96</v>
      </c>
      <c r="G11" s="20" t="s">
        <v>97</v>
      </c>
      <c r="H11" s="24">
        <v>10</v>
      </c>
      <c r="I11" s="24">
        <v>8</v>
      </c>
      <c r="J11" s="24">
        <v>8</v>
      </c>
      <c r="K11" s="24" t="s">
        <v>30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1311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 t="s">
        <v>1311</v>
      </c>
      <c r="V12" s="3"/>
      <c r="W12" s="30"/>
      <c r="X12" s="81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/>
      <c r="D13" s="33"/>
      <c r="E13" s="34"/>
      <c r="F13" s="35"/>
      <c r="G13" s="32"/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7"/>
      <c r="P13" s="38"/>
      <c r="Q13" s="39">
        <f t="shared" ref="Q13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" si="4">+IF(OR($H13=0,$I13=0,$J13=0,$K13=0),"Không đủ ĐKDT","")</f>
        <v/>
      </c>
      <c r="U13" s="43" t="s">
        <v>1311</v>
      </c>
      <c r="V13" s="3"/>
      <c r="W13" s="30"/>
      <c r="X13" s="81" t="str">
        <f t="shared" si="2"/>
        <v>Thi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9" customHeight="1">
      <c r="A14" s="2"/>
      <c r="B14" s="45"/>
      <c r="C14" s="46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>
      <c r="A15" s="2"/>
      <c r="B15" s="127" t="s">
        <v>31</v>
      </c>
      <c r="C15" s="127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ht="16.5" hidden="1" customHeight="1">
      <c r="A16" s="2"/>
      <c r="B16" s="51" t="s">
        <v>32</v>
      </c>
      <c r="C16" s="51"/>
      <c r="D16" s="52">
        <f>+$AA$9</f>
        <v>3</v>
      </c>
      <c r="E16" s="53" t="s">
        <v>33</v>
      </c>
      <c r="F16" s="119" t="s">
        <v>34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4">
        <f>$AA$9 -COUNTIF($T$10:$T$203,"Vắng") -COUNTIF($T$10:$T$203,"Vắng có phép") - COUNTIF($T$10:$T$203,"Đình chỉ thi") - COUNTIF($T$10:$T$203,"Không đủ ĐKDT")</f>
        <v>3</v>
      </c>
      <c r="Q16" s="54"/>
      <c r="R16" s="54"/>
      <c r="S16" s="55"/>
      <c r="T16" s="56" t="s">
        <v>33</v>
      </c>
      <c r="U16" s="55"/>
      <c r="V16" s="3"/>
    </row>
    <row r="17" spans="1:39" ht="16.5" hidden="1" customHeight="1">
      <c r="A17" s="2"/>
      <c r="B17" s="51" t="s">
        <v>35</v>
      </c>
      <c r="C17" s="51"/>
      <c r="D17" s="52">
        <f>+$AL$9</f>
        <v>0</v>
      </c>
      <c r="E17" s="53" t="s">
        <v>33</v>
      </c>
      <c r="F17" s="119" t="s">
        <v>36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7">
        <f>COUNTIF($T$10:$T$79,"Vắng")</f>
        <v>0</v>
      </c>
      <c r="Q17" s="57"/>
      <c r="R17" s="57"/>
      <c r="S17" s="58"/>
      <c r="T17" s="56" t="s">
        <v>33</v>
      </c>
      <c r="U17" s="58"/>
      <c r="V17" s="3"/>
    </row>
    <row r="18" spans="1:39" ht="16.5" hidden="1" customHeight="1">
      <c r="A18" s="2"/>
      <c r="B18" s="51" t="s">
        <v>50</v>
      </c>
      <c r="C18" s="51"/>
      <c r="D18" s="67">
        <f>COUNTIF(X11:X13,"Học lại")</f>
        <v>0</v>
      </c>
      <c r="E18" s="53" t="s">
        <v>33</v>
      </c>
      <c r="F18" s="119" t="s">
        <v>51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COUNTIF($T$10:$T$79,"Vắng có phép")</f>
        <v>0</v>
      </c>
      <c r="Q18" s="54"/>
      <c r="R18" s="54"/>
      <c r="S18" s="55"/>
      <c r="T18" s="56" t="s">
        <v>33</v>
      </c>
      <c r="U18" s="55"/>
      <c r="V18" s="3"/>
    </row>
    <row r="19" spans="1:39" ht="3" hidden="1" customHeight="1">
      <c r="A19" s="2"/>
      <c r="B19" s="45"/>
      <c r="C19" s="46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idden="1">
      <c r="B20" s="88" t="s">
        <v>52</v>
      </c>
      <c r="C20" s="88"/>
      <c r="D20" s="89">
        <f>COUNTIF(X11:X13,"Thi lại")</f>
        <v>3</v>
      </c>
      <c r="E20" s="90" t="s">
        <v>33</v>
      </c>
      <c r="F20" s="3"/>
      <c r="G20" s="3"/>
      <c r="H20" s="3"/>
      <c r="I20" s="3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3"/>
    </row>
    <row r="21" spans="1:39" ht="24.75" hidden="1" customHeight="1">
      <c r="B21" s="88"/>
      <c r="C21" s="88"/>
      <c r="D21" s="89"/>
      <c r="E21" s="90"/>
      <c r="F21" s="3"/>
      <c r="G21" s="3"/>
      <c r="H21" s="3"/>
      <c r="I21" s="3"/>
      <c r="J21" s="131" t="s">
        <v>59</v>
      </c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3"/>
    </row>
    <row r="22" spans="1:39" hidden="1">
      <c r="A22" s="59"/>
      <c r="B22" s="128" t="s">
        <v>37</v>
      </c>
      <c r="C22" s="128"/>
      <c r="D22" s="128"/>
      <c r="E22" s="128"/>
      <c r="F22" s="128"/>
      <c r="G22" s="128"/>
      <c r="H22" s="128"/>
      <c r="I22" s="60"/>
      <c r="J22" s="130" t="s">
        <v>38</v>
      </c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3"/>
    </row>
    <row r="23" spans="1:39" ht="4.5" hidden="1" customHeight="1">
      <c r="A23" s="2"/>
      <c r="B23" s="45"/>
      <c r="C23" s="61"/>
      <c r="D23" s="61"/>
      <c r="E23" s="62"/>
      <c r="F23" s="62"/>
      <c r="G23" s="62"/>
      <c r="H23" s="63"/>
      <c r="I23" s="64"/>
      <c r="J23" s="6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idden="1">
      <c r="B24" s="128" t="s">
        <v>39</v>
      </c>
      <c r="C24" s="128"/>
      <c r="D24" s="132" t="s">
        <v>40</v>
      </c>
      <c r="E24" s="132"/>
      <c r="F24" s="132"/>
      <c r="G24" s="132"/>
      <c r="H24" s="132"/>
      <c r="I24" s="64"/>
      <c r="J24" s="64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18" hidden="1" customHeight="1">
      <c r="A30" s="1"/>
      <c r="B30" s="133" t="s">
        <v>57</v>
      </c>
      <c r="C30" s="133"/>
      <c r="D30" s="133" t="s">
        <v>58</v>
      </c>
      <c r="E30" s="133"/>
      <c r="F30" s="133"/>
      <c r="G30" s="133"/>
      <c r="H30" s="133"/>
      <c r="I30" s="133"/>
      <c r="J30" s="133" t="s">
        <v>41</v>
      </c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34.5" customHeight="1">
      <c r="A33" s="1"/>
      <c r="B33" s="128" t="s">
        <v>42</v>
      </c>
      <c r="C33" s="128"/>
      <c r="D33" s="128"/>
      <c r="E33" s="128"/>
      <c r="F33" s="128"/>
      <c r="G33" s="128"/>
      <c r="H33" s="128"/>
      <c r="I33" s="60"/>
      <c r="J33" s="129" t="s">
        <v>60</v>
      </c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45"/>
      <c r="C34" s="61"/>
      <c r="D34" s="61"/>
      <c r="E34" s="62"/>
      <c r="F34" s="62"/>
      <c r="G34" s="62"/>
      <c r="H34" s="63"/>
      <c r="I34" s="64"/>
      <c r="J34" s="6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128" t="s">
        <v>39</v>
      </c>
      <c r="C35" s="128"/>
      <c r="D35" s="132" t="s">
        <v>40</v>
      </c>
      <c r="E35" s="132"/>
      <c r="F35" s="132"/>
      <c r="G35" s="132"/>
      <c r="H35" s="132"/>
      <c r="I35" s="64"/>
      <c r="J35" s="6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40" spans="1:39">
      <c r="B40" s="134"/>
      <c r="C40" s="134"/>
      <c r="D40" s="134"/>
      <c r="E40" s="134"/>
      <c r="F40" s="134"/>
      <c r="G40" s="134"/>
      <c r="H40" s="134"/>
      <c r="I40" s="134"/>
      <c r="J40" s="134" t="s">
        <v>56</v>
      </c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</row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5:C15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33:H33"/>
    <mergeCell ref="J33:U33"/>
    <mergeCell ref="F17:O17"/>
    <mergeCell ref="F18:O18"/>
    <mergeCell ref="J20:U20"/>
    <mergeCell ref="J21:U21"/>
    <mergeCell ref="B22:H22"/>
    <mergeCell ref="J22:U22"/>
    <mergeCell ref="B24:C24"/>
    <mergeCell ref="D24:H24"/>
    <mergeCell ref="B30:C30"/>
    <mergeCell ref="D30:I30"/>
    <mergeCell ref="J30:U30"/>
    <mergeCell ref="F16:O16"/>
    <mergeCell ref="B35:C35"/>
    <mergeCell ref="D35:H35"/>
    <mergeCell ref="B40:C40"/>
    <mergeCell ref="D40:I40"/>
    <mergeCell ref="J40:U40"/>
  </mergeCells>
  <conditionalFormatting sqref="P11:P13 H11:N13">
    <cfRule type="cellIs" dxfId="17" priority="4" operator="greaterThan">
      <formula>10</formula>
    </cfRule>
  </conditionalFormatting>
  <conditionalFormatting sqref="O1:O5 O7:O1048576">
    <cfRule type="duplicateValues" dxfId="16" priority="3"/>
  </conditionalFormatting>
  <conditionalFormatting sqref="C1:C1048576">
    <cfRule type="duplicateValues" dxfId="15" priority="2"/>
  </conditionalFormatting>
  <conditionalFormatting sqref="O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18 Y3:AM9 X11:X1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2"/>
  <sheetViews>
    <sheetView workbookViewId="0">
      <pane ySplit="4" topLeftCell="A5" activePane="bottomLeft" state="frozen"/>
      <selection activeCell="A6" sqref="A6:XFD6"/>
      <selection pane="bottomLeft" activeCell="K4" sqref="K1:K1048576"/>
    </sheetView>
  </sheetViews>
  <sheetFormatPr defaultColWidth="9" defaultRowHeight="15.75"/>
  <cols>
    <col min="1" max="1" width="0.33203125" style="1" customWidth="1"/>
    <col min="2" max="2" width="4" style="1" customWidth="1"/>
    <col min="3" max="3" width="11.33203125" style="1" customWidth="1"/>
    <col min="4" max="4" width="10.33203125" style="1" customWidth="1"/>
    <col min="5" max="5" width="7.21875" style="1" customWidth="1"/>
    <col min="6" max="6" width="9.33203125" style="1" hidden="1" customWidth="1"/>
    <col min="7" max="7" width="9.21875" style="1" customWidth="1"/>
    <col min="8" max="10" width="4.33203125" style="1" customWidth="1"/>
    <col min="11" max="11" width="4.33203125" style="1" hidden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6.6640625" style="1" bestFit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1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75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76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Vật lý 3 và thí nghiệm</v>
      </c>
      <c r="Z9" s="75" t="str">
        <f>+P5</f>
        <v xml:space="preserve">Mã HP: </v>
      </c>
      <c r="AA9" s="76">
        <f>+$AJ$9+$AL$9+$AH$9</f>
        <v>5</v>
      </c>
      <c r="AB9" s="70">
        <f>COUNTIF($T$10:$T$75,"Khiển trách")</f>
        <v>0</v>
      </c>
      <c r="AC9" s="70">
        <f>COUNTIF($T$10:$T$75,"Cảnh cáo")</f>
        <v>0</v>
      </c>
      <c r="AD9" s="70">
        <f>COUNTIF($T$10:$T$75,"Đình chỉ thi")</f>
        <v>0</v>
      </c>
      <c r="AE9" s="77">
        <f>+($AB$9+$AC$9+$AD$9)/$AA$9*100%</f>
        <v>0</v>
      </c>
      <c r="AF9" s="70">
        <f>SUM(COUNTIF($T$10:$T$73,"Vắng"),COUNTIF($T$10:$T$73,"Vắng có phép"))</f>
        <v>0</v>
      </c>
      <c r="AG9" s="78">
        <f>+$AF$9/$AA$9</f>
        <v>0</v>
      </c>
      <c r="AH9" s="79">
        <f>COUNTIF($X$10:$X$73,"Thi lại")</f>
        <v>2</v>
      </c>
      <c r="AI9" s="78">
        <f>+$AH$9/$AA$9</f>
        <v>0.4</v>
      </c>
      <c r="AJ9" s="79">
        <f>COUNTIF($X$10:$X$74,"Học lại")</f>
        <v>3</v>
      </c>
      <c r="AK9" s="78">
        <f>+$AJ$9/$AA$9</f>
        <v>0.6</v>
      </c>
      <c r="AL9" s="70">
        <f>COUNTIF($X$11:$X$74,"Đạt")</f>
        <v>0</v>
      </c>
      <c r="AM9" s="77">
        <f>+$AL$9/$AA$9</f>
        <v>0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77</v>
      </c>
      <c r="D11" s="21" t="s">
        <v>78</v>
      </c>
      <c r="E11" s="22" t="s">
        <v>79</v>
      </c>
      <c r="F11" s="23" t="s">
        <v>80</v>
      </c>
      <c r="G11" s="20" t="s">
        <v>81</v>
      </c>
      <c r="H11" s="24">
        <v>8</v>
      </c>
      <c r="I11" s="24">
        <v>4.5</v>
      </c>
      <c r="J11" s="24">
        <v>7.5</v>
      </c>
      <c r="K11" s="24" t="s">
        <v>30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5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43" t="s">
        <v>1311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82</v>
      </c>
      <c r="D12" s="33" t="s">
        <v>83</v>
      </c>
      <c r="E12" s="34" t="s">
        <v>84</v>
      </c>
      <c r="F12" s="35" t="s">
        <v>85</v>
      </c>
      <c r="G12" s="32" t="s">
        <v>86</v>
      </c>
      <c r="H12" s="36">
        <v>8</v>
      </c>
      <c r="I12" s="36">
        <v>5.5</v>
      </c>
      <c r="J12" s="36">
        <v>8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 t="s">
        <v>1311</v>
      </c>
      <c r="V12" s="3"/>
      <c r="W12" s="30"/>
      <c r="X12" s="81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 t="s">
        <v>87</v>
      </c>
      <c r="D13" s="33" t="s">
        <v>88</v>
      </c>
      <c r="E13" s="34" t="s">
        <v>89</v>
      </c>
      <c r="F13" s="35" t="s">
        <v>90</v>
      </c>
      <c r="G13" s="32" t="s">
        <v>81</v>
      </c>
      <c r="H13" s="36">
        <v>8</v>
      </c>
      <c r="I13" s="36">
        <v>7</v>
      </c>
      <c r="J13" s="36">
        <v>7</v>
      </c>
      <c r="K13" s="36" t="s">
        <v>30</v>
      </c>
      <c r="L13" s="44"/>
      <c r="M13" s="44"/>
      <c r="N13" s="44"/>
      <c r="O13" s="87"/>
      <c r="P13" s="38"/>
      <c r="Q13" s="39">
        <f t="shared" ref="Q13:Q15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15" si="4">+IF(OR($H13=0,$I13=0,$J13=0,$K13=0),"Không đủ ĐKDT","")</f>
        <v/>
      </c>
      <c r="U13" s="43" t="s">
        <v>1311</v>
      </c>
      <c r="V13" s="3"/>
      <c r="W13" s="30"/>
      <c r="X13" s="81" t="str">
        <f t="shared" si="2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18.75" customHeight="1">
      <c r="B14" s="31">
        <v>4</v>
      </c>
      <c r="C14" s="32"/>
      <c r="D14" s="33"/>
      <c r="E14" s="34"/>
      <c r="F14" s="35"/>
      <c r="G14" s="32"/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7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1311</v>
      </c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18.75" customHeight="1">
      <c r="B15" s="31">
        <v>5</v>
      </c>
      <c r="C15" s="32"/>
      <c r="D15" s="33"/>
      <c r="E15" s="34"/>
      <c r="F15" s="35"/>
      <c r="G15" s="32"/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7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1311</v>
      </c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1:39" ht="9" customHeight="1">
      <c r="A16" s="2"/>
      <c r="B16" s="45"/>
      <c r="C16" s="46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5" hidden="1">
      <c r="A17" s="2"/>
      <c r="B17" s="127" t="s">
        <v>31</v>
      </c>
      <c r="C17" s="127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5" hidden="1" customHeight="1">
      <c r="A18" s="2"/>
      <c r="B18" s="51" t="s">
        <v>32</v>
      </c>
      <c r="C18" s="51"/>
      <c r="D18" s="52">
        <f>+$AA$9</f>
        <v>5</v>
      </c>
      <c r="E18" s="53" t="s">
        <v>33</v>
      </c>
      <c r="F18" s="119" t="s">
        <v>34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$AA$9 -COUNTIF($T$10:$T$205,"Vắng") -COUNTIF($T$10:$T$205,"Vắng có phép") - COUNTIF($T$10:$T$205,"Đình chỉ thi") - COUNTIF($T$10:$T$205,"Không đủ ĐKDT")</f>
        <v>5</v>
      </c>
      <c r="Q18" s="54"/>
      <c r="R18" s="54"/>
      <c r="S18" s="55"/>
      <c r="T18" s="56" t="s">
        <v>33</v>
      </c>
      <c r="U18" s="55"/>
      <c r="V18" s="3"/>
    </row>
    <row r="19" spans="1:39" ht="16.5" hidden="1" customHeight="1">
      <c r="A19" s="2"/>
      <c r="B19" s="51" t="s">
        <v>35</v>
      </c>
      <c r="C19" s="51"/>
      <c r="D19" s="52">
        <f>+$AL$9</f>
        <v>0</v>
      </c>
      <c r="E19" s="53" t="s">
        <v>33</v>
      </c>
      <c r="F19" s="119" t="s">
        <v>36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7">
        <f>COUNTIF($T$10:$T$81,"Vắng")</f>
        <v>0</v>
      </c>
      <c r="Q19" s="57"/>
      <c r="R19" s="57"/>
      <c r="S19" s="58"/>
      <c r="T19" s="56" t="s">
        <v>33</v>
      </c>
      <c r="U19" s="58"/>
      <c r="V19" s="3"/>
    </row>
    <row r="20" spans="1:39" ht="16.5" hidden="1" customHeight="1">
      <c r="A20" s="2"/>
      <c r="B20" s="51" t="s">
        <v>50</v>
      </c>
      <c r="C20" s="51"/>
      <c r="D20" s="67">
        <f>COUNTIF(X11:X15,"Học lại")</f>
        <v>3</v>
      </c>
      <c r="E20" s="53" t="s">
        <v>33</v>
      </c>
      <c r="F20" s="119" t="s">
        <v>51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COUNTIF($T$10:$T$81,"Vắng có phép")</f>
        <v>0</v>
      </c>
      <c r="Q20" s="54"/>
      <c r="R20" s="54"/>
      <c r="S20" s="55"/>
      <c r="T20" s="56" t="s">
        <v>33</v>
      </c>
      <c r="U20" s="55"/>
      <c r="V20" s="3"/>
    </row>
    <row r="21" spans="1:39" ht="3" hidden="1" customHeight="1">
      <c r="A21" s="2"/>
      <c r="B21" s="45"/>
      <c r="C21" s="46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 hidden="1">
      <c r="B22" s="88" t="s">
        <v>52</v>
      </c>
      <c r="C22" s="88"/>
      <c r="D22" s="89">
        <f>COUNTIF(X11:X15,"Thi lại")</f>
        <v>2</v>
      </c>
      <c r="E22" s="90" t="s">
        <v>33</v>
      </c>
      <c r="F22" s="3"/>
      <c r="G22" s="3"/>
      <c r="H22" s="3"/>
      <c r="I22" s="3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3"/>
    </row>
    <row r="23" spans="1:39" ht="24.75" hidden="1" customHeight="1">
      <c r="B23" s="88"/>
      <c r="C23" s="88"/>
      <c r="D23" s="89"/>
      <c r="E23" s="90"/>
      <c r="F23" s="3"/>
      <c r="G23" s="3"/>
      <c r="H23" s="3"/>
      <c r="I23" s="3"/>
      <c r="J23" s="131" t="s">
        <v>59</v>
      </c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3"/>
    </row>
    <row r="24" spans="1:39" hidden="1">
      <c r="A24" s="59"/>
      <c r="B24" s="128" t="s">
        <v>37</v>
      </c>
      <c r="C24" s="128"/>
      <c r="D24" s="128"/>
      <c r="E24" s="128"/>
      <c r="F24" s="128"/>
      <c r="G24" s="128"/>
      <c r="H24" s="128"/>
      <c r="I24" s="60"/>
      <c r="J24" s="130" t="s">
        <v>38</v>
      </c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3"/>
    </row>
    <row r="25" spans="1:39" ht="4.5" hidden="1" customHeight="1">
      <c r="A25" s="2"/>
      <c r="B25" s="45"/>
      <c r="C25" s="61"/>
      <c r="D25" s="61"/>
      <c r="E25" s="62"/>
      <c r="F25" s="62"/>
      <c r="G25" s="62"/>
      <c r="H25" s="63"/>
      <c r="I25" s="64"/>
      <c r="J25" s="6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 hidden="1">
      <c r="B26" s="128" t="s">
        <v>39</v>
      </c>
      <c r="C26" s="128"/>
      <c r="D26" s="132" t="s">
        <v>40</v>
      </c>
      <c r="E26" s="132"/>
      <c r="F26" s="132"/>
      <c r="G26" s="132"/>
      <c r="H26" s="132"/>
      <c r="I26" s="64"/>
      <c r="J26" s="64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9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18" hidden="1" customHeight="1">
      <c r="A32" s="1"/>
      <c r="B32" s="133" t="s">
        <v>57</v>
      </c>
      <c r="C32" s="133"/>
      <c r="D32" s="133" t="s">
        <v>58</v>
      </c>
      <c r="E32" s="133"/>
      <c r="F32" s="133"/>
      <c r="G32" s="133"/>
      <c r="H32" s="133"/>
      <c r="I32" s="133"/>
      <c r="J32" s="133" t="s">
        <v>41</v>
      </c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4.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36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34.5" customHeight="1">
      <c r="A35" s="1"/>
      <c r="B35" s="128" t="s">
        <v>42</v>
      </c>
      <c r="C35" s="128"/>
      <c r="D35" s="128"/>
      <c r="E35" s="128"/>
      <c r="F35" s="128"/>
      <c r="G35" s="128"/>
      <c r="H35" s="128"/>
      <c r="I35" s="60"/>
      <c r="J35" s="129" t="s">
        <v>60</v>
      </c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>
      <c r="A37" s="1"/>
      <c r="B37" s="128" t="s">
        <v>39</v>
      </c>
      <c r="C37" s="128"/>
      <c r="D37" s="132" t="s">
        <v>40</v>
      </c>
      <c r="E37" s="132"/>
      <c r="F37" s="132"/>
      <c r="G37" s="132"/>
      <c r="H37" s="132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1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42" spans="1:39">
      <c r="B42" s="134"/>
      <c r="C42" s="134"/>
      <c r="D42" s="134"/>
      <c r="E42" s="134"/>
      <c r="F42" s="134"/>
      <c r="G42" s="134"/>
      <c r="H42" s="134"/>
      <c r="I42" s="134"/>
      <c r="J42" s="134" t="s">
        <v>56</v>
      </c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</row>
  </sheetData>
  <sheetProtection formatCells="0" formatColumns="0" formatRows="0" insertColumns="0" insertRows="0" insertHyperlinks="0" deleteColumns="0" deleteRows="0" sort="0" autoFilter="0" pivotTables="0"/>
  <autoFilter ref="A9:AM15">
    <filterColumn colId="3" showButton="0"/>
  </autoFilter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7:C17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35:H35"/>
    <mergeCell ref="J35:U35"/>
    <mergeCell ref="F19:O19"/>
    <mergeCell ref="F20:O20"/>
    <mergeCell ref="J22:U22"/>
    <mergeCell ref="J23:U23"/>
    <mergeCell ref="B24:H24"/>
    <mergeCell ref="J24:U24"/>
    <mergeCell ref="B26:C26"/>
    <mergeCell ref="D26:H26"/>
    <mergeCell ref="B32:C32"/>
    <mergeCell ref="D32:I32"/>
    <mergeCell ref="J32:U32"/>
    <mergeCell ref="F18:O18"/>
    <mergeCell ref="B37:C37"/>
    <mergeCell ref="D37:H37"/>
    <mergeCell ref="B42:C42"/>
    <mergeCell ref="D42:I42"/>
    <mergeCell ref="J42:U42"/>
  </mergeCells>
  <conditionalFormatting sqref="H11:N15 P11:P15">
    <cfRule type="cellIs" dxfId="13" priority="4" operator="greaterThan">
      <formula>10</formula>
    </cfRule>
  </conditionalFormatting>
  <conditionalFormatting sqref="O1:O5 O7:O1048576">
    <cfRule type="duplicateValues" dxfId="12" priority="3"/>
  </conditionalFormatting>
  <conditionalFormatting sqref="C1:C1048576">
    <cfRule type="duplicateValues" dxfId="11" priority="2"/>
  </conditionalFormatting>
  <conditionalFormatting sqref="O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20 Y3:AM9 X11:X15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tabSelected="1" workbookViewId="0">
      <pane ySplit="4" topLeftCell="A5" activePane="bottomLeft" state="frozen"/>
      <selection activeCell="A6" sqref="A6:XFD6"/>
      <selection pane="bottomLeft" activeCell="AB5" sqref="AB5:AE7"/>
    </sheetView>
  </sheetViews>
  <sheetFormatPr defaultColWidth="9" defaultRowHeight="15.75"/>
  <cols>
    <col min="1" max="1" width="0.33203125" style="1" customWidth="1"/>
    <col min="2" max="2" width="4" style="1" customWidth="1"/>
    <col min="3" max="3" width="11.33203125" style="1" customWidth="1"/>
    <col min="4" max="4" width="12.109375" style="1" customWidth="1"/>
    <col min="5" max="5" width="7.21875" style="1" customWidth="1"/>
    <col min="6" max="6" width="9.33203125" style="1" hidden="1" customWidth="1"/>
    <col min="7" max="7" width="11.6640625" style="1" customWidth="1"/>
    <col min="8" max="9" width="4.33203125" style="1" customWidth="1"/>
    <col min="10" max="11" width="4.33203125" style="1" hidden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5.77734375" style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1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66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67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Những nguyên lý cơ bản của chủ nghĩa Mác Lê 2</v>
      </c>
      <c r="Z9" s="75" t="str">
        <f>+P5</f>
        <v xml:space="preserve">Mã HP: </v>
      </c>
      <c r="AA9" s="76">
        <f>+$AJ$9+$AL$9+$AH$9</f>
        <v>2</v>
      </c>
      <c r="AB9" s="70">
        <f>COUNTIF($T$10:$T$72,"Khiển trách")</f>
        <v>0</v>
      </c>
      <c r="AC9" s="70">
        <f>COUNTIF($T$10:$T$72,"Cảnh cáo")</f>
        <v>0</v>
      </c>
      <c r="AD9" s="70">
        <f>COUNTIF($T$10:$T$72,"Đình chỉ thi")</f>
        <v>0</v>
      </c>
      <c r="AE9" s="77">
        <f>+($AB$9+$AC$9+$AD$9)/$AA$9*100%</f>
        <v>0</v>
      </c>
      <c r="AF9" s="70">
        <f>SUM(COUNTIF($T$10:$T$70,"Vắng"),COUNTIF($T$10:$T$70,"Vắng có phép"))</f>
        <v>0</v>
      </c>
      <c r="AG9" s="78">
        <f>+$AF$9/$AA$9</f>
        <v>0</v>
      </c>
      <c r="AH9" s="79">
        <f>COUNTIF($X$10:$X$70,"Thi lại")</f>
        <v>1</v>
      </c>
      <c r="AI9" s="78">
        <f>+$AH$9/$AA$9</f>
        <v>0.5</v>
      </c>
      <c r="AJ9" s="79">
        <f>COUNTIF($X$10:$X$71,"Học lại")</f>
        <v>1</v>
      </c>
      <c r="AK9" s="78">
        <f>+$AJ$9/$AA$9</f>
        <v>0.5</v>
      </c>
      <c r="AL9" s="70">
        <f>COUNTIF($X$11:$X$71,"Đạt")</f>
        <v>0</v>
      </c>
      <c r="AM9" s="77">
        <f>+$AL$9/$AA$9</f>
        <v>0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32" t="s">
        <v>61</v>
      </c>
      <c r="D11" s="33" t="s">
        <v>62</v>
      </c>
      <c r="E11" s="34" t="s">
        <v>63</v>
      </c>
      <c r="F11" s="35" t="s">
        <v>64</v>
      </c>
      <c r="G11" s="32" t="s">
        <v>65</v>
      </c>
      <c r="H11" s="36">
        <v>7</v>
      </c>
      <c r="I11" s="36">
        <v>7</v>
      </c>
      <c r="J11" s="24" t="s">
        <v>30</v>
      </c>
      <c r="K11" s="24" t="s">
        <v>30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 t="s">
        <v>69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9" customHeight="1">
      <c r="A13" s="2"/>
      <c r="B13" s="45"/>
      <c r="C13" s="46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hidden="1">
      <c r="A14" s="2"/>
      <c r="B14" s="127" t="s">
        <v>31</v>
      </c>
      <c r="C14" s="127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 customHeight="1">
      <c r="A15" s="2"/>
      <c r="B15" s="51" t="s">
        <v>32</v>
      </c>
      <c r="C15" s="51"/>
      <c r="D15" s="52">
        <f>+$AA$9</f>
        <v>2</v>
      </c>
      <c r="E15" s="53" t="s">
        <v>33</v>
      </c>
      <c r="F15" s="119" t="s">
        <v>34</v>
      </c>
      <c r="G15" s="119"/>
      <c r="H15" s="119"/>
      <c r="I15" s="119"/>
      <c r="J15" s="119"/>
      <c r="K15" s="119"/>
      <c r="L15" s="119"/>
      <c r="M15" s="119"/>
      <c r="N15" s="119"/>
      <c r="O15" s="119"/>
      <c r="P15" s="54">
        <f>$AA$9 -COUNTIF($T$10:$T$202,"Vắng") -COUNTIF($T$10:$T$202,"Vắng có phép") - COUNTIF($T$10:$T$202,"Đình chỉ thi") - COUNTIF($T$10:$T$202,"Không đủ ĐKDT")</f>
        <v>2</v>
      </c>
      <c r="Q15" s="54"/>
      <c r="R15" s="54"/>
      <c r="S15" s="55"/>
      <c r="T15" s="56" t="s">
        <v>33</v>
      </c>
      <c r="U15" s="55"/>
      <c r="V15" s="3"/>
    </row>
    <row r="16" spans="1:39" ht="16.5" hidden="1" customHeight="1">
      <c r="A16" s="2"/>
      <c r="B16" s="51" t="s">
        <v>35</v>
      </c>
      <c r="C16" s="51"/>
      <c r="D16" s="52">
        <f>+$AL$9</f>
        <v>0</v>
      </c>
      <c r="E16" s="53" t="s">
        <v>33</v>
      </c>
      <c r="F16" s="119" t="s">
        <v>36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7">
        <f>COUNTIF($T$10:$T$78,"Vắng")</f>
        <v>0</v>
      </c>
      <c r="Q16" s="57"/>
      <c r="R16" s="57"/>
      <c r="S16" s="58"/>
      <c r="T16" s="56" t="s">
        <v>33</v>
      </c>
      <c r="U16" s="58"/>
      <c r="V16" s="3"/>
    </row>
    <row r="17" spans="1:39" ht="16.5" hidden="1" customHeight="1">
      <c r="A17" s="2"/>
      <c r="B17" s="51" t="s">
        <v>50</v>
      </c>
      <c r="C17" s="51"/>
      <c r="D17" s="67">
        <f>COUNTIF(X11:X12,"Học lại")</f>
        <v>1</v>
      </c>
      <c r="E17" s="53" t="s">
        <v>33</v>
      </c>
      <c r="F17" s="119" t="s">
        <v>51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4">
        <f>COUNTIF($T$10:$T$78,"Vắng có phép")</f>
        <v>0</v>
      </c>
      <c r="Q17" s="54"/>
      <c r="R17" s="54"/>
      <c r="S17" s="55"/>
      <c r="T17" s="56" t="s">
        <v>33</v>
      </c>
      <c r="U17" s="55"/>
      <c r="V17" s="3"/>
    </row>
    <row r="18" spans="1:39" ht="3" hidden="1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idden="1">
      <c r="B19" s="88" t="s">
        <v>52</v>
      </c>
      <c r="C19" s="88"/>
      <c r="D19" s="89">
        <f>COUNTIF(X11:X12,"Thi lại")</f>
        <v>1</v>
      </c>
      <c r="E19" s="90" t="s">
        <v>33</v>
      </c>
      <c r="F19" s="3"/>
      <c r="G19" s="3"/>
      <c r="H19" s="3"/>
      <c r="I19" s="3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3"/>
    </row>
    <row r="20" spans="1:39" ht="24.75" hidden="1" customHeight="1">
      <c r="B20" s="88"/>
      <c r="C20" s="88"/>
      <c r="D20" s="89"/>
      <c r="E20" s="90"/>
      <c r="F20" s="3"/>
      <c r="G20" s="3"/>
      <c r="H20" s="3"/>
      <c r="I20" s="3"/>
      <c r="J20" s="131" t="s">
        <v>59</v>
      </c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3"/>
    </row>
    <row r="21" spans="1:39" hidden="1">
      <c r="A21" s="59"/>
      <c r="B21" s="128" t="s">
        <v>37</v>
      </c>
      <c r="C21" s="128"/>
      <c r="D21" s="128"/>
      <c r="E21" s="128"/>
      <c r="F21" s="128"/>
      <c r="G21" s="128"/>
      <c r="H21" s="128"/>
      <c r="I21" s="60"/>
      <c r="J21" s="130" t="s">
        <v>38</v>
      </c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3"/>
    </row>
    <row r="22" spans="1:39" ht="4.5" hidden="1" customHeight="1">
      <c r="A22" s="2"/>
      <c r="B22" s="45"/>
      <c r="C22" s="61"/>
      <c r="D22" s="61"/>
      <c r="E22" s="62"/>
      <c r="F22" s="62"/>
      <c r="G22" s="62"/>
      <c r="H22" s="63"/>
      <c r="I22" s="64"/>
      <c r="J22" s="6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>
      <c r="B23" s="128" t="s">
        <v>39</v>
      </c>
      <c r="C23" s="128"/>
      <c r="D23" s="132" t="s">
        <v>40</v>
      </c>
      <c r="E23" s="132"/>
      <c r="F23" s="132"/>
      <c r="G23" s="132"/>
      <c r="H23" s="132"/>
      <c r="I23" s="64"/>
      <c r="J23" s="64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8" hidden="1" customHeight="1">
      <c r="A29" s="1"/>
      <c r="B29" s="133" t="s">
        <v>57</v>
      </c>
      <c r="C29" s="133"/>
      <c r="D29" s="133" t="s">
        <v>58</v>
      </c>
      <c r="E29" s="133"/>
      <c r="F29" s="133"/>
      <c r="G29" s="133"/>
      <c r="H29" s="133"/>
      <c r="I29" s="133"/>
      <c r="J29" s="133" t="s">
        <v>41</v>
      </c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4.5" customHeight="1">
      <c r="A32" s="1"/>
      <c r="B32" s="128" t="s">
        <v>42</v>
      </c>
      <c r="C32" s="128"/>
      <c r="D32" s="128"/>
      <c r="E32" s="128"/>
      <c r="F32" s="128"/>
      <c r="G32" s="128"/>
      <c r="H32" s="128"/>
      <c r="I32" s="60"/>
      <c r="J32" s="129" t="s">
        <v>60</v>
      </c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45"/>
      <c r="C33" s="61"/>
      <c r="D33" s="61"/>
      <c r="E33" s="62"/>
      <c r="F33" s="62"/>
      <c r="G33" s="62"/>
      <c r="H33" s="63"/>
      <c r="I33" s="64"/>
      <c r="J33" s="6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128" t="s">
        <v>39</v>
      </c>
      <c r="C34" s="128"/>
      <c r="D34" s="132" t="s">
        <v>40</v>
      </c>
      <c r="E34" s="132"/>
      <c r="F34" s="132"/>
      <c r="G34" s="132"/>
      <c r="H34" s="132"/>
      <c r="I34" s="64"/>
      <c r="J34" s="64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9" spans="1:39">
      <c r="B39" s="134"/>
      <c r="C39" s="134"/>
      <c r="D39" s="134"/>
      <c r="E39" s="134"/>
      <c r="F39" s="134"/>
      <c r="G39" s="134"/>
      <c r="H39" s="134"/>
      <c r="I39" s="134"/>
      <c r="J39" s="134" t="s">
        <v>56</v>
      </c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60">
    <mergeCell ref="H1:K1"/>
    <mergeCell ref="L1:U1"/>
    <mergeCell ref="F15:O15"/>
    <mergeCell ref="F16:O16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3:C23"/>
    <mergeCell ref="D23:H23"/>
    <mergeCell ref="S8:S9"/>
    <mergeCell ref="T8:T10"/>
    <mergeCell ref="U8:U10"/>
    <mergeCell ref="B10:G10"/>
    <mergeCell ref="B14:C14"/>
    <mergeCell ref="M8:M9"/>
    <mergeCell ref="N8:N9"/>
    <mergeCell ref="O8:O9"/>
    <mergeCell ref="P8:P9"/>
    <mergeCell ref="Q8:Q10"/>
    <mergeCell ref="R8:R9"/>
    <mergeCell ref="G8:G9"/>
    <mergeCell ref="J19:U19"/>
    <mergeCell ref="B21:H21"/>
    <mergeCell ref="J21:U21"/>
    <mergeCell ref="F17:O17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J20:U20"/>
  </mergeCells>
  <conditionalFormatting sqref="H12:N12 P11:P12 J11:N11">
    <cfRule type="cellIs" dxfId="9" priority="12" operator="greaterThan">
      <formula>10</formula>
    </cfRule>
  </conditionalFormatting>
  <conditionalFormatting sqref="O1:O1048576">
    <cfRule type="duplicateValues" dxfId="8" priority="4"/>
  </conditionalFormatting>
  <conditionalFormatting sqref="C1:C10 C12:C1048576">
    <cfRule type="duplicateValues" dxfId="7" priority="3"/>
  </conditionalFormatting>
  <conditionalFormatting sqref="H11:I11">
    <cfRule type="cellIs" dxfId="6" priority="2" operator="greaterThan">
      <formula>10</formula>
    </cfRule>
  </conditionalFormatting>
  <conditionalFormatting sqref="C11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17 Y3:AM9 X11:X12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workbookViewId="0">
      <pane ySplit="4" topLeftCell="A5" activePane="bottomLeft" state="frozen"/>
      <selection activeCell="A6" sqref="A6:XFD6"/>
      <selection pane="bottomLeft" activeCell="J4" sqref="J1:J1048576"/>
    </sheetView>
  </sheetViews>
  <sheetFormatPr defaultColWidth="9" defaultRowHeight="15.75"/>
  <cols>
    <col min="1" max="1" width="0.33203125" style="1" customWidth="1"/>
    <col min="2" max="2" width="4" style="1" customWidth="1"/>
    <col min="3" max="3" width="11.33203125" style="1" customWidth="1"/>
    <col min="4" max="4" width="9.21875" style="1" bestFit="1" customWidth="1"/>
    <col min="5" max="5" width="7.21875" style="1" customWidth="1"/>
    <col min="6" max="6" width="9.33203125" style="1" hidden="1" customWidth="1"/>
    <col min="7" max="7" width="11.6640625" style="1" customWidth="1"/>
    <col min="8" max="9" width="4.33203125" style="1" customWidth="1"/>
    <col min="10" max="10" width="4.33203125" style="1" hidden="1" customWidth="1"/>
    <col min="11" max="11" width="4.33203125" style="1" customWidth="1"/>
    <col min="12" max="12" width="3.21875" style="1" customWidth="1"/>
    <col min="13" max="13" width="3.44140625" style="1" customWidth="1"/>
    <col min="14" max="14" width="7.33203125" style="1" customWidth="1"/>
    <col min="15" max="15" width="9.109375" style="1" hidden="1" customWidth="1"/>
    <col min="16" max="16" width="4.21875" style="1" hidden="1" customWidth="1"/>
    <col min="17" max="18" width="6.44140625" style="1" hidden="1" customWidth="1"/>
    <col min="19" max="19" width="11.88671875" style="1" hidden="1" customWidth="1"/>
    <col min="20" max="20" width="12.109375" style="1" customWidth="1"/>
    <col min="21" max="21" width="5.77734375" style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1:39" ht="21.75" hidden="1" customHeight="1">
      <c r="H1" s="99" t="s">
        <v>55</v>
      </c>
      <c r="I1" s="99"/>
      <c r="J1" s="99"/>
      <c r="K1" s="99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0</v>
      </c>
      <c r="C2" s="101"/>
      <c r="D2" s="101"/>
      <c r="E2" s="101"/>
      <c r="F2" s="101"/>
      <c r="G2" s="101"/>
      <c r="H2" s="102" t="s">
        <v>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54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1314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67</v>
      </c>
      <c r="H6" s="115"/>
      <c r="I6" s="115"/>
      <c r="J6" s="115"/>
      <c r="K6" s="115"/>
      <c r="L6" s="115"/>
      <c r="M6" s="115"/>
      <c r="N6" s="115"/>
      <c r="O6" s="115"/>
      <c r="P6" s="115" t="s">
        <v>68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Toán kỹ thuật</v>
      </c>
      <c r="Z9" s="75" t="str">
        <f>+P5</f>
        <v xml:space="preserve">Mã HP: </v>
      </c>
      <c r="AA9" s="76">
        <f>+$AJ$9+$AL$9+$AH$9</f>
        <v>2</v>
      </c>
      <c r="AB9" s="70">
        <f>COUNTIF($T$10:$T$72,"Khiển trách")</f>
        <v>0</v>
      </c>
      <c r="AC9" s="70">
        <f>COUNTIF($T$10:$T$72,"Cảnh cáo")</f>
        <v>0</v>
      </c>
      <c r="AD9" s="70">
        <f>COUNTIF($T$10:$T$72,"Đình chỉ thi")</f>
        <v>0</v>
      </c>
      <c r="AE9" s="77">
        <f>+($AB$9+$AC$9+$AD$9)/$AA$9*100%</f>
        <v>0</v>
      </c>
      <c r="AF9" s="70">
        <f>SUM(COUNTIF($T$10:$T$70,"Vắng"),COUNTIF($T$10:$T$70,"Vắng có phép"))</f>
        <v>0</v>
      </c>
      <c r="AG9" s="78">
        <f>+$AF$9/$AA$9</f>
        <v>0</v>
      </c>
      <c r="AH9" s="79">
        <f>COUNTIF($X$10:$X$70,"Thi lại")</f>
        <v>1</v>
      </c>
      <c r="AI9" s="78">
        <f>+$AH$9/$AA$9</f>
        <v>0.5</v>
      </c>
      <c r="AJ9" s="79">
        <f>COUNTIF($X$10:$X$71,"Học lại")</f>
        <v>1</v>
      </c>
      <c r="AK9" s="78">
        <f>+$AJ$9/$AA$9</f>
        <v>0.5</v>
      </c>
      <c r="AL9" s="70">
        <f>COUNTIF($X$11:$X$71,"Đạt")</f>
        <v>0</v>
      </c>
      <c r="AM9" s="77">
        <f>+$AL$9/$AA$9</f>
        <v>0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32" t="s">
        <v>70</v>
      </c>
      <c r="D11" s="33" t="s">
        <v>71</v>
      </c>
      <c r="E11" s="34" t="s">
        <v>72</v>
      </c>
      <c r="F11" s="35" t="s">
        <v>73</v>
      </c>
      <c r="G11" s="32" t="s">
        <v>74</v>
      </c>
      <c r="H11" s="36">
        <v>6</v>
      </c>
      <c r="I11" s="36">
        <v>7</v>
      </c>
      <c r="J11" s="24" t="s">
        <v>30</v>
      </c>
      <c r="K11" s="24">
        <v>8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 t="s">
        <v>69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9" customHeight="1">
      <c r="A13" s="2"/>
      <c r="B13" s="45"/>
      <c r="C13" s="46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hidden="1">
      <c r="A14" s="2"/>
      <c r="B14" s="127" t="s">
        <v>31</v>
      </c>
      <c r="C14" s="127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 customHeight="1">
      <c r="A15" s="2"/>
      <c r="B15" s="51" t="s">
        <v>32</v>
      </c>
      <c r="C15" s="51"/>
      <c r="D15" s="52">
        <f>+$AA$9</f>
        <v>2</v>
      </c>
      <c r="E15" s="53" t="s">
        <v>33</v>
      </c>
      <c r="F15" s="119" t="s">
        <v>34</v>
      </c>
      <c r="G15" s="119"/>
      <c r="H15" s="119"/>
      <c r="I15" s="119"/>
      <c r="J15" s="119"/>
      <c r="K15" s="119"/>
      <c r="L15" s="119"/>
      <c r="M15" s="119"/>
      <c r="N15" s="119"/>
      <c r="O15" s="119"/>
      <c r="P15" s="54">
        <f>$AA$9 -COUNTIF($T$10:$T$202,"Vắng") -COUNTIF($T$10:$T$202,"Vắng có phép") - COUNTIF($T$10:$T$202,"Đình chỉ thi") - COUNTIF($T$10:$T$202,"Không đủ ĐKDT")</f>
        <v>2</v>
      </c>
      <c r="Q15" s="54"/>
      <c r="R15" s="54"/>
      <c r="S15" s="55"/>
      <c r="T15" s="56" t="s">
        <v>33</v>
      </c>
      <c r="U15" s="55"/>
      <c r="V15" s="3"/>
    </row>
    <row r="16" spans="1:39" ht="16.5" hidden="1" customHeight="1">
      <c r="A16" s="2"/>
      <c r="B16" s="51" t="s">
        <v>35</v>
      </c>
      <c r="C16" s="51"/>
      <c r="D16" s="52">
        <f>+$AL$9</f>
        <v>0</v>
      </c>
      <c r="E16" s="53" t="s">
        <v>33</v>
      </c>
      <c r="F16" s="119" t="s">
        <v>36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7">
        <f>COUNTIF($T$10:$T$78,"Vắng")</f>
        <v>0</v>
      </c>
      <c r="Q16" s="57"/>
      <c r="R16" s="57"/>
      <c r="S16" s="58"/>
      <c r="T16" s="56" t="s">
        <v>33</v>
      </c>
      <c r="U16" s="58"/>
      <c r="V16" s="3"/>
    </row>
    <row r="17" spans="1:39" ht="16.5" hidden="1" customHeight="1">
      <c r="A17" s="2"/>
      <c r="B17" s="51" t="s">
        <v>50</v>
      </c>
      <c r="C17" s="51"/>
      <c r="D17" s="67">
        <f>COUNTIF(X11:X12,"Học lại")</f>
        <v>1</v>
      </c>
      <c r="E17" s="53" t="s">
        <v>33</v>
      </c>
      <c r="F17" s="119" t="s">
        <v>51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4">
        <f>COUNTIF($T$10:$T$78,"Vắng có phép")</f>
        <v>0</v>
      </c>
      <c r="Q17" s="54"/>
      <c r="R17" s="54"/>
      <c r="S17" s="55"/>
      <c r="T17" s="56" t="s">
        <v>33</v>
      </c>
      <c r="U17" s="55"/>
      <c r="V17" s="3"/>
    </row>
    <row r="18" spans="1:39" ht="3" hidden="1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idden="1">
      <c r="B19" s="88" t="s">
        <v>52</v>
      </c>
      <c r="C19" s="88"/>
      <c r="D19" s="89">
        <f>COUNTIF(X11:X12,"Thi lại")</f>
        <v>1</v>
      </c>
      <c r="E19" s="90" t="s">
        <v>33</v>
      </c>
      <c r="F19" s="3"/>
      <c r="G19" s="3"/>
      <c r="H19" s="3"/>
      <c r="I19" s="3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3"/>
    </row>
    <row r="20" spans="1:39" ht="24.75" hidden="1" customHeight="1">
      <c r="B20" s="88"/>
      <c r="C20" s="88"/>
      <c r="D20" s="89"/>
      <c r="E20" s="90"/>
      <c r="F20" s="3"/>
      <c r="G20" s="3"/>
      <c r="H20" s="3"/>
      <c r="I20" s="3"/>
      <c r="J20" s="131" t="s">
        <v>59</v>
      </c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3"/>
    </row>
    <row r="21" spans="1:39" hidden="1">
      <c r="A21" s="59"/>
      <c r="B21" s="128" t="s">
        <v>37</v>
      </c>
      <c r="C21" s="128"/>
      <c r="D21" s="128"/>
      <c r="E21" s="128"/>
      <c r="F21" s="128"/>
      <c r="G21" s="128"/>
      <c r="H21" s="128"/>
      <c r="I21" s="60"/>
      <c r="J21" s="130" t="s">
        <v>38</v>
      </c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3"/>
    </row>
    <row r="22" spans="1:39" ht="4.5" hidden="1" customHeight="1">
      <c r="A22" s="2"/>
      <c r="B22" s="45"/>
      <c r="C22" s="61"/>
      <c r="D22" s="61"/>
      <c r="E22" s="62"/>
      <c r="F22" s="62"/>
      <c r="G22" s="62"/>
      <c r="H22" s="63"/>
      <c r="I22" s="64"/>
      <c r="J22" s="6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 hidden="1">
      <c r="B23" s="128" t="s">
        <v>39</v>
      </c>
      <c r="C23" s="128"/>
      <c r="D23" s="132" t="s">
        <v>40</v>
      </c>
      <c r="E23" s="132"/>
      <c r="F23" s="132"/>
      <c r="G23" s="132"/>
      <c r="H23" s="132"/>
      <c r="I23" s="64"/>
      <c r="J23" s="64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8" hidden="1" customHeight="1">
      <c r="A29" s="1"/>
      <c r="B29" s="133" t="s">
        <v>57</v>
      </c>
      <c r="C29" s="133"/>
      <c r="D29" s="133" t="s">
        <v>58</v>
      </c>
      <c r="E29" s="133"/>
      <c r="F29" s="133"/>
      <c r="G29" s="133"/>
      <c r="H29" s="133"/>
      <c r="I29" s="133"/>
      <c r="J29" s="133" t="s">
        <v>41</v>
      </c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4.5" customHeight="1">
      <c r="A32" s="1"/>
      <c r="B32" s="128" t="s">
        <v>42</v>
      </c>
      <c r="C32" s="128"/>
      <c r="D32" s="128"/>
      <c r="E32" s="128"/>
      <c r="F32" s="128"/>
      <c r="G32" s="128"/>
      <c r="H32" s="128"/>
      <c r="I32" s="60"/>
      <c r="J32" s="129" t="s">
        <v>60</v>
      </c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45"/>
      <c r="C33" s="61"/>
      <c r="D33" s="61"/>
      <c r="E33" s="62"/>
      <c r="F33" s="62"/>
      <c r="G33" s="62"/>
      <c r="H33" s="63"/>
      <c r="I33" s="64"/>
      <c r="J33" s="6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128" t="s">
        <v>39</v>
      </c>
      <c r="C34" s="128"/>
      <c r="D34" s="132" t="s">
        <v>40</v>
      </c>
      <c r="E34" s="132"/>
      <c r="F34" s="132"/>
      <c r="G34" s="132"/>
      <c r="H34" s="132"/>
      <c r="I34" s="64"/>
      <c r="J34" s="64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9" spans="1:39">
      <c r="B39" s="134"/>
      <c r="C39" s="134"/>
      <c r="D39" s="134"/>
      <c r="E39" s="134"/>
      <c r="F39" s="134"/>
      <c r="G39" s="134"/>
      <c r="H39" s="134"/>
      <c r="I39" s="134"/>
      <c r="J39" s="134" t="s">
        <v>56</v>
      </c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4:C14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Q8:Q10"/>
    <mergeCell ref="R8:R9"/>
    <mergeCell ref="B32:H32"/>
    <mergeCell ref="J32:U32"/>
    <mergeCell ref="F16:O16"/>
    <mergeCell ref="F17:O17"/>
    <mergeCell ref="J19:U19"/>
    <mergeCell ref="J20:U20"/>
    <mergeCell ref="B21:H21"/>
    <mergeCell ref="J21:U21"/>
    <mergeCell ref="B23:C23"/>
    <mergeCell ref="D23:H23"/>
    <mergeCell ref="B29:C29"/>
    <mergeCell ref="D29:I29"/>
    <mergeCell ref="J29:U29"/>
    <mergeCell ref="F15:O15"/>
    <mergeCell ref="B34:C34"/>
    <mergeCell ref="D34:H34"/>
    <mergeCell ref="B39:C39"/>
    <mergeCell ref="D39:I39"/>
    <mergeCell ref="J39:U39"/>
  </mergeCells>
  <conditionalFormatting sqref="H12:N12 P11:P12 J11:N11">
    <cfRule type="cellIs" dxfId="4" priority="5" operator="greaterThan">
      <formula>10</formula>
    </cfRule>
  </conditionalFormatting>
  <conditionalFormatting sqref="O1:O1048576">
    <cfRule type="duplicateValues" dxfId="3" priority="4"/>
  </conditionalFormatting>
  <conditionalFormatting sqref="C1:C10 C12:C1048576">
    <cfRule type="duplicateValues" dxfId="2" priority="3"/>
  </conditionalFormatting>
  <conditionalFormatting sqref="H11:I11">
    <cfRule type="cellIs" dxfId="1" priority="2" operator="greaterThan">
      <formula>10</formula>
    </cfRule>
  </conditionalFormatting>
  <conditionalFormatting sqref="C1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Y3:AM9 X11:X12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Toan cao cap</vt:lpstr>
      <vt:lpstr>Dai so</vt:lpstr>
      <vt:lpstr>NLML1</vt:lpstr>
      <vt:lpstr>Giai tich1</vt:lpstr>
      <vt:lpstr>TTHCM</vt:lpstr>
      <vt:lpstr>XSTK</vt:lpstr>
      <vt:lpstr>Vật lý 3</vt:lpstr>
      <vt:lpstr>NLML2</vt:lpstr>
      <vt:lpstr>Toan ky thuat</vt:lpstr>
      <vt:lpstr>'Dai so'!Print_Titles</vt:lpstr>
      <vt:lpstr>'Giai tich1'!Print_Titles</vt:lpstr>
      <vt:lpstr>NLML1!Print_Titles</vt:lpstr>
      <vt:lpstr>NLML2!Print_Titles</vt:lpstr>
      <vt:lpstr>'Toan cao cap'!Print_Titles</vt:lpstr>
      <vt:lpstr>'Toan ky thuat'!Print_Titles</vt:lpstr>
      <vt:lpstr>TTHCM!Print_Titles</vt:lpstr>
      <vt:lpstr>'Vật lý 3'!Print_Titles</vt:lpstr>
      <vt:lpstr>XSTK!Print_Titles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Nguyen Canh Chau</cp:lastModifiedBy>
  <cp:lastPrinted>2017-03-13T01:58:46Z</cp:lastPrinted>
  <dcterms:created xsi:type="dcterms:W3CDTF">2015-04-17T02:48:53Z</dcterms:created>
  <dcterms:modified xsi:type="dcterms:W3CDTF">2017-03-13T02:01:33Z</dcterms:modified>
</cp:coreProperties>
</file>