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360" yWindow="360" windowWidth="14940" windowHeight="7365" tabRatio="961"/>
  </bookViews>
  <sheets>
    <sheet name="QT D. NGHIỆP" sheetId="14" r:id="rId1"/>
    <sheet name="TC SX TRONG DN (2)" sheetId="8" r:id="rId2"/>
  </sheets>
  <definedNames>
    <definedName name="_xlnm._FilterDatabase" localSheetId="0" hidden="1">'QT D. NGHIỆP'!$A$8:$AM$10</definedName>
    <definedName name="_xlnm._FilterDatabase" localSheetId="1" hidden="1">'TC SX TRONG DN (2)'!$A$8:$AM$10</definedName>
    <definedName name="_xlnm.Print_Titles" localSheetId="0">'QT D. NGHIỆP'!$4:$9</definedName>
    <definedName name="_xlnm.Print_Titles" localSheetId="1">'TC SX TRONG DN (2)'!$4:$9</definedName>
  </definedNames>
  <calcPr calcId="152511"/>
</workbook>
</file>

<file path=xl/calcChain.xml><?xml version="1.0" encoding="utf-8"?>
<calcChain xmlns="http://schemas.openxmlformats.org/spreadsheetml/2006/main">
  <c r="P9" i="14" l="1"/>
  <c r="AB8" i="14"/>
  <c r="Z8" i="14"/>
  <c r="Y8" i="14"/>
  <c r="AD8" i="8"/>
  <c r="P9" i="8"/>
  <c r="Q10" i="8" s="1"/>
  <c r="R10" i="8" s="1"/>
  <c r="AC8" i="8"/>
  <c r="Z8" i="8"/>
  <c r="Y8" i="8"/>
  <c r="AF8" i="14"/>
  <c r="Q10" i="14"/>
  <c r="R10" i="14" s="1"/>
  <c r="P15" i="14"/>
  <c r="P14" i="14"/>
  <c r="AC8" i="14"/>
  <c r="X10" i="14"/>
  <c r="AD8" i="14"/>
  <c r="X10" i="8"/>
  <c r="AB8" i="8"/>
  <c r="AF8" i="8"/>
  <c r="P14" i="8"/>
  <c r="S10" i="14"/>
  <c r="S10" i="8" l="1"/>
  <c r="AH8" i="8"/>
  <c r="P15" i="8"/>
  <c r="D15" i="14"/>
  <c r="D17" i="14"/>
  <c r="AJ8" i="14"/>
  <c r="AL8" i="14"/>
  <c r="AH8" i="14"/>
  <c r="D17" i="8"/>
  <c r="AL8" i="8" l="1"/>
  <c r="D15" i="8"/>
  <c r="AJ8" i="8"/>
  <c r="D14" i="14"/>
  <c r="AA8" i="14"/>
  <c r="AK8" i="14" s="1"/>
  <c r="AA8" i="8" l="1"/>
  <c r="D14" i="8"/>
  <c r="AM8" i="8"/>
  <c r="AG8" i="14"/>
  <c r="P13" i="14"/>
  <c r="AE8" i="14"/>
  <c r="D13" i="14"/>
  <c r="AI8" i="14"/>
  <c r="AM8" i="14"/>
  <c r="D13" i="8" l="1"/>
  <c r="AG8" i="8"/>
  <c r="P13" i="8"/>
  <c r="AE8" i="8"/>
  <c r="AI8" i="8"/>
  <c r="AK8" i="8"/>
</calcChain>
</file>

<file path=xl/sharedStrings.xml><?xml version="1.0" encoding="utf-8"?>
<sst xmlns="http://schemas.openxmlformats.org/spreadsheetml/2006/main" count="170" uniqueCount="78">
  <si>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</si>
  <si>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</si>
  <si>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</si>
  <si>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</si>
  <si>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</si>
  <si>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</si>
  <si>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</si>
  <si>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</si>
  <si>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</si>
  <si>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</si>
  <si>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</si>
  <si>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</si>
  <si>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</si>
  <si>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</si>
  <si>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</si>
  <si>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</si>
  <si>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</si>
  <si>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</si>
  <si>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</si>
  <si>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</si>
  <si>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</si>
  <si>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</si>
  <si>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</si>
  <si>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</si>
  <si>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</si>
  <si>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</si>
  <si>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</si>
  <si>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</si>
  <si>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</si>
  <si>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</si>
  <si>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</si>
  <si>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</si>
  <si>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</si>
  <si>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</si>
  <si>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</si>
  <si>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</si>
  <si>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</si>
  <si>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</si>
  <si>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</si>
  <si>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</si>
  <si>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</si>
  <si>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</si>
  <si>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</si>
  <si>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</si>
  <si>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</si>
  <si>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</si>
  <si>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</si>
  <si>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</si>
  <si>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</si>
  <si>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</si>
  <si>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BSA1440 - 02</t>
  </si>
  <si>
    <t>Quản trị doanh nghiệp</t>
  </si>
  <si>
    <t>Nhóm: BSA1427 - 01</t>
  </si>
  <si>
    <t>D13QTDN1</t>
  </si>
  <si>
    <t>D13QTDN2</t>
  </si>
  <si>
    <t>Hà</t>
  </si>
  <si>
    <t>Vũ Thị</t>
  </si>
  <si>
    <t>KT.TRƯỞNG TRUNG TÂM
PHÓ TRƯỞNG TRUNG TÂM</t>
  </si>
  <si>
    <t>Trần Thị Mỹ Hạnh</t>
  </si>
  <si>
    <t>Anh</t>
  </si>
  <si>
    <t>B13DCQT045</t>
  </si>
  <si>
    <t>Nguyễn Thị Lan</t>
  </si>
  <si>
    <t>21/11/95</t>
  </si>
  <si>
    <t>B13DCQT147</t>
  </si>
  <si>
    <t>27/05/95</t>
  </si>
  <si>
    <t>Tổ chức sản xuất trong doanh nghiệp</t>
  </si>
  <si>
    <t xml:space="preserve">                                SỐ 2</t>
  </si>
  <si>
    <t>Bùi Thị Huyền Dung</t>
  </si>
  <si>
    <t>Hà Nội, ngày 27 tháng 12 năm 2016</t>
  </si>
  <si>
    <t xml:space="preserve">                           SỐ 2</t>
  </si>
  <si>
    <t xml:space="preserve">                  Trịnh Thị Hằng</t>
  </si>
  <si>
    <t>CÁN BỘ COI THI
(Ký và ghi rõ họ tên)</t>
  </si>
  <si>
    <t>DANH SÁCH SINH VIÊN DỰ THI</t>
  </si>
  <si>
    <t>Ngày thi:  15/3/2017</t>
  </si>
  <si>
    <t>201A - A3</t>
  </si>
  <si>
    <t>Ngày thi: 17/3/2017</t>
  </si>
  <si>
    <t>Giờ thi: 18h</t>
  </si>
  <si>
    <t xml:space="preserve">Thi lần 2 học kỳ I năm học 2016 - 2017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</si>
</sst>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4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1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M37"/>
  <sheetViews>
    <sheetView tabSelected="1" workbookViewId="0">
      <pane ySplit="3" topLeftCell="A28" activePane="bottomLeft" state="frozen"/>
      <selection activeCell="J3" sqref="J1:J1048576"/>
      <selection pane="bottomLeft" activeCell="J37" sqref="J37:U37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5" style="1" customWidth="1"/>
    <col min="4" max="4" width="15" style="1" customWidth="1"/>
    <col min="5" max="5" width="6.25" style="1" customWidth="1"/>
    <col min="6" max="6" width="7" style="1" customWidth="1"/>
    <col min="7" max="7" width="8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8.125" style="1" customWidth="1"/>
    <col min="21" max="21" width="7.37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7" t="s">
        <v>0</v>
      </c>
      <c r="C1" s="107"/>
      <c r="D1" s="107"/>
      <c r="E1" s="107"/>
      <c r="F1" s="107"/>
      <c r="G1" s="107"/>
      <c r="H1" s="108" t="s">
        <v>72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3"/>
    </row>
    <row r="2" spans="1:39" ht="25.5" customHeight="1" x14ac:dyDescent="0.25">
      <c r="B2" s="109" t="s">
        <v>1</v>
      </c>
      <c r="C2" s="109"/>
      <c r="D2" s="109"/>
      <c r="E2" s="109"/>
      <c r="F2" s="109"/>
      <c r="G2" s="109"/>
      <c r="H2" s="110" t="s">
        <v>77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11" t="s">
        <v>2</v>
      </c>
      <c r="C4" s="111"/>
      <c r="D4" s="112" t="s">
        <v>51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3" t="s">
        <v>52</v>
      </c>
      <c r="Q4" s="113"/>
      <c r="R4" s="113"/>
      <c r="S4" s="113"/>
      <c r="T4" s="113"/>
      <c r="U4" s="113"/>
      <c r="X4" s="57"/>
      <c r="Y4" s="90" t="s">
        <v>46</v>
      </c>
      <c r="Z4" s="90" t="s">
        <v>8</v>
      </c>
      <c r="AA4" s="90" t="s">
        <v>45</v>
      </c>
      <c r="AB4" s="90" t="s">
        <v>44</v>
      </c>
      <c r="AC4" s="90"/>
      <c r="AD4" s="90"/>
      <c r="AE4" s="90"/>
      <c r="AF4" s="90" t="s">
        <v>43</v>
      </c>
      <c r="AG4" s="90"/>
      <c r="AH4" s="90" t="s">
        <v>41</v>
      </c>
      <c r="AI4" s="90"/>
      <c r="AJ4" s="90" t="s">
        <v>42</v>
      </c>
      <c r="AK4" s="90"/>
      <c r="AL4" s="90" t="s">
        <v>40</v>
      </c>
      <c r="AM4" s="90"/>
    </row>
    <row r="5" spans="1:39" ht="17.25" customHeight="1" x14ac:dyDescent="0.25">
      <c r="B5" s="99" t="s">
        <v>3</v>
      </c>
      <c r="C5" s="99"/>
      <c r="D5" s="9"/>
      <c r="G5" s="100" t="s">
        <v>73</v>
      </c>
      <c r="H5" s="100"/>
      <c r="I5" s="100"/>
      <c r="J5" s="100"/>
      <c r="K5" s="100"/>
      <c r="L5" s="100"/>
      <c r="M5" s="100"/>
      <c r="N5" s="100"/>
      <c r="O5" s="100"/>
      <c r="P5" s="100" t="s">
        <v>76</v>
      </c>
      <c r="Q5" s="100"/>
      <c r="R5" s="100"/>
      <c r="S5" s="100"/>
      <c r="T5" s="100"/>
      <c r="U5" s="100"/>
      <c r="X5" s="57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</row>
    <row r="7" spans="1:39" ht="31.5" customHeight="1" x14ac:dyDescent="0.25">
      <c r="B7" s="91" t="s">
        <v>4</v>
      </c>
      <c r="C7" s="101" t="s">
        <v>5</v>
      </c>
      <c r="D7" s="103" t="s">
        <v>6</v>
      </c>
      <c r="E7" s="104"/>
      <c r="F7" s="91" t="s">
        <v>7</v>
      </c>
      <c r="G7" s="91" t="s">
        <v>8</v>
      </c>
      <c r="H7" s="87" t="s">
        <v>9</v>
      </c>
      <c r="I7" s="87" t="s">
        <v>10</v>
      </c>
      <c r="J7" s="87" t="s">
        <v>11</v>
      </c>
      <c r="K7" s="87" t="s">
        <v>12</v>
      </c>
      <c r="L7" s="89" t="s">
        <v>13</v>
      </c>
      <c r="M7" s="89" t="s">
        <v>14</v>
      </c>
      <c r="N7" s="89" t="s">
        <v>15</v>
      </c>
      <c r="O7" s="98" t="s">
        <v>16</v>
      </c>
      <c r="P7" s="89" t="s">
        <v>17</v>
      </c>
      <c r="Q7" s="91" t="s">
        <v>18</v>
      </c>
      <c r="R7" s="89" t="s">
        <v>19</v>
      </c>
      <c r="S7" s="91" t="s">
        <v>20</v>
      </c>
      <c r="T7" s="91" t="s">
        <v>21</v>
      </c>
      <c r="U7" s="91" t="s">
        <v>22</v>
      </c>
      <c r="X7" s="57"/>
      <c r="Y7" s="90"/>
      <c r="Z7" s="90"/>
      <c r="AA7" s="90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1.5" customHeight="1" x14ac:dyDescent="0.25">
      <c r="B8" s="93"/>
      <c r="C8" s="102"/>
      <c r="D8" s="105"/>
      <c r="E8" s="106"/>
      <c r="F8" s="93"/>
      <c r="G8" s="93"/>
      <c r="H8" s="87"/>
      <c r="I8" s="87"/>
      <c r="J8" s="87"/>
      <c r="K8" s="87"/>
      <c r="L8" s="89"/>
      <c r="M8" s="89"/>
      <c r="N8" s="89"/>
      <c r="O8" s="98"/>
      <c r="P8" s="89"/>
      <c r="Q8" s="92"/>
      <c r="R8" s="89"/>
      <c r="S8" s="93"/>
      <c r="T8" s="92"/>
      <c r="U8" s="92"/>
      <c r="W8" s="12"/>
      <c r="X8" s="57"/>
      <c r="Y8" s="62" t="str">
        <f>+D4</f>
        <v>Quản trị doanh nghiệp</v>
      </c>
      <c r="Z8" s="63" t="str">
        <f>+P4</f>
        <v>Nhóm: BSA1427 - 01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94" t="s">
        <v>28</v>
      </c>
      <c r="C9" s="95"/>
      <c r="D9" s="95"/>
      <c r="E9" s="95"/>
      <c r="F9" s="95"/>
      <c r="G9" s="96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54">
        <f>100-(H9+I9+J9+K9)</f>
        <v>60</v>
      </c>
      <c r="Q9" s="93"/>
      <c r="R9" s="18"/>
      <c r="S9" s="18"/>
      <c r="T9" s="93"/>
      <c r="U9" s="93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29.25" customHeight="1" x14ac:dyDescent="0.25">
      <c r="B10" s="20">
        <v>1</v>
      </c>
      <c r="C10" s="21" t="s">
        <v>60</v>
      </c>
      <c r="D10" s="22" t="s">
        <v>61</v>
      </c>
      <c r="E10" s="23" t="s">
        <v>59</v>
      </c>
      <c r="F10" s="24" t="s">
        <v>62</v>
      </c>
      <c r="G10" s="21" t="s">
        <v>53</v>
      </c>
      <c r="H10" s="25">
        <v>8</v>
      </c>
      <c r="I10" s="25">
        <v>7.5</v>
      </c>
      <c r="J10" s="25" t="s">
        <v>29</v>
      </c>
      <c r="K10" s="25">
        <v>7</v>
      </c>
      <c r="L10" s="32"/>
      <c r="M10" s="32"/>
      <c r="N10" s="32"/>
      <c r="O10" s="74"/>
      <c r="P10" s="26">
        <v>0</v>
      </c>
      <c r="Q10" s="27">
        <f t="shared" ref="Q10" si="0">ROUND(SUMPRODUCT(H10:P10,$H$9:$P$9)/100,1)</f>
        <v>3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74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0"/>
      <c r="Z10" s="70"/>
      <c r="AA10" s="78"/>
      <c r="AB10" s="59"/>
      <c r="AC10" s="59"/>
      <c r="AD10" s="59"/>
      <c r="AE10" s="71"/>
      <c r="AF10" s="59"/>
      <c r="AG10" s="72"/>
      <c r="AH10" s="73"/>
      <c r="AI10" s="72"/>
      <c r="AJ10" s="73"/>
      <c r="AK10" s="72"/>
      <c r="AL10" s="59"/>
      <c r="AM10" s="71"/>
    </row>
    <row r="11" spans="1:39" ht="16.5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7" t="s">
        <v>30</v>
      </c>
      <c r="C12" s="97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idden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8" t="s">
        <v>33</v>
      </c>
      <c r="G13" s="88"/>
      <c r="H13" s="88"/>
      <c r="I13" s="88"/>
      <c r="J13" s="88"/>
      <c r="K13" s="88"/>
      <c r="L13" s="88"/>
      <c r="M13" s="88"/>
      <c r="N13" s="88"/>
      <c r="O13" s="88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idden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8" t="s">
        <v>35</v>
      </c>
      <c r="G14" s="88"/>
      <c r="H14" s="88"/>
      <c r="I14" s="88"/>
      <c r="J14" s="88"/>
      <c r="K14" s="88"/>
      <c r="L14" s="88"/>
      <c r="M14" s="88"/>
      <c r="N14" s="88"/>
      <c r="O14" s="88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idden="1" x14ac:dyDescent="0.25">
      <c r="A15" s="2"/>
      <c r="B15" s="39" t="s">
        <v>47</v>
      </c>
      <c r="C15" s="39"/>
      <c r="D15" s="55">
        <f>COUNTIF(X10:X10,"Học lại")</f>
        <v>1</v>
      </c>
      <c r="E15" s="41" t="s">
        <v>32</v>
      </c>
      <c r="F15" s="88" t="s">
        <v>48</v>
      </c>
      <c r="G15" s="88"/>
      <c r="H15" s="88"/>
      <c r="I15" s="88"/>
      <c r="J15" s="88"/>
      <c r="K15" s="88"/>
      <c r="L15" s="88"/>
      <c r="M15" s="88"/>
      <c r="N15" s="88"/>
      <c r="O15" s="88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16.5" hidden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5" t="s">
        <v>49</v>
      </c>
      <c r="C17" s="75"/>
      <c r="D17" s="76">
        <f>COUNTIF(X10:X10,"Thi lại")</f>
        <v>0</v>
      </c>
      <c r="E17" s="77" t="s">
        <v>32</v>
      </c>
      <c r="F17" s="3"/>
      <c r="G17" s="3"/>
      <c r="H17" s="3"/>
      <c r="I17" s="3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3"/>
    </row>
    <row r="18" spans="1:39" ht="24.75" hidden="1" customHeight="1" x14ac:dyDescent="0.25">
      <c r="B18" s="75"/>
      <c r="C18" s="75"/>
      <c r="D18" s="76"/>
      <c r="E18" s="77"/>
      <c r="F18" s="3"/>
      <c r="G18" s="3"/>
      <c r="H18" s="3"/>
      <c r="I18" s="3"/>
      <c r="J18" s="79" t="s">
        <v>68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3"/>
    </row>
    <row r="19" spans="1:39" hidden="1" x14ac:dyDescent="0.25">
      <c r="A19" s="47"/>
      <c r="B19" s="80" t="s">
        <v>36</v>
      </c>
      <c r="C19" s="80"/>
      <c r="D19" s="80"/>
      <c r="E19" s="80"/>
      <c r="F19" s="80"/>
      <c r="G19" s="80"/>
      <c r="H19" s="80"/>
      <c r="I19" s="48"/>
      <c r="J19" s="81" t="s">
        <v>37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80" t="s">
        <v>38</v>
      </c>
      <c r="C21" s="80"/>
      <c r="D21" s="86" t="s">
        <v>69</v>
      </c>
      <c r="E21" s="86"/>
      <c r="F21" s="86"/>
      <c r="G21" s="86"/>
      <c r="H21" s="86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83" t="s">
        <v>67</v>
      </c>
      <c r="C27" s="83"/>
      <c r="D27" s="83" t="s">
        <v>70</v>
      </c>
      <c r="E27" s="83"/>
      <c r="F27" s="83"/>
      <c r="G27" s="83"/>
      <c r="H27" s="83"/>
      <c r="I27" s="83"/>
      <c r="J27" s="83" t="s">
        <v>39</v>
      </c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1.5" customHeight="1" x14ac:dyDescent="0.25">
      <c r="A30" s="1"/>
      <c r="B30" s="84" t="s">
        <v>71</v>
      </c>
      <c r="C30" s="80"/>
      <c r="D30" s="80"/>
      <c r="E30" s="80"/>
      <c r="F30" s="80"/>
      <c r="G30" s="80"/>
      <c r="H30" s="80"/>
      <c r="I30" s="48"/>
      <c r="J30" s="85" t="s">
        <v>57</v>
      </c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80" t="s">
        <v>38</v>
      </c>
      <c r="C32" s="80"/>
      <c r="D32" s="86" t="s">
        <v>66</v>
      </c>
      <c r="E32" s="86"/>
      <c r="F32" s="86"/>
      <c r="G32" s="86"/>
      <c r="H32" s="86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82"/>
      <c r="C37" s="82"/>
      <c r="D37" s="82"/>
      <c r="E37" s="82"/>
      <c r="F37" s="82"/>
      <c r="G37" s="82"/>
      <c r="H37" s="82"/>
      <c r="I37" s="82"/>
      <c r="J37" s="82" t="s">
        <v>58</v>
      </c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68">
    <sortCondition ref="B10:B68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F15:O15"/>
    <mergeCell ref="K7:K8"/>
    <mergeCell ref="L7:L8"/>
    <mergeCell ref="M7:M8"/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</mergeCells>
  <conditionalFormatting sqref="H10:N10 P10">
    <cfRule type="cellIs" dxfId="14" priority="8" operator="greaterThan">
      <formula>10</formula>
    </cfRule>
  </conditionalFormatting>
  <conditionalFormatting sqref="O38:O1048576 O2:O17 O28:O29">
    <cfRule type="duplicateValues" dxfId="13" priority="7"/>
  </conditionalFormatting>
  <conditionalFormatting sqref="C38:C1048576 C1:C17 C28:C29">
    <cfRule type="duplicateValues" dxfId="12" priority="6"/>
  </conditionalFormatting>
  <conditionalFormatting sqref="O30:O37">
    <cfRule type="duplicateValues" dxfId="11" priority="5"/>
  </conditionalFormatting>
  <conditionalFormatting sqref="C30:C37">
    <cfRule type="duplicateValues" dxfId="10" priority="4"/>
  </conditionalFormatting>
  <conditionalFormatting sqref="O18:O27">
    <cfRule type="duplicateValues" dxfId="9" priority="3"/>
  </conditionalFormatting>
  <conditionalFormatting sqref="C18:C27">
    <cfRule type="duplicateValues" dxfId="8" priority="2"/>
  </conditionalFormatting>
  <conditionalFormatting sqref="O1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workbookViewId="0">
      <pane ySplit="3" topLeftCell="A4" activePane="bottomLeft" state="frozen"/>
      <selection activeCell="H33" sqref="H33"/>
      <selection pane="bottomLeft" activeCell="H2" sqref="H2:U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25" style="1" customWidth="1"/>
    <col min="4" max="4" width="15.5" style="1" customWidth="1"/>
    <col min="5" max="5" width="4.125" style="1" customWidth="1"/>
    <col min="6" max="6" width="6.375" style="1" customWidth="1"/>
    <col min="7" max="7" width="8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" style="1" customWidth="1"/>
    <col min="21" max="21" width="7.25" style="1" customWidth="1"/>
    <col min="22" max="22" width="6.5" style="1" customWidth="1"/>
    <col min="23" max="23" width="6.5" style="2" customWidth="1"/>
    <col min="24" max="24" width="9" style="56"/>
    <col min="25" max="25" width="9.125" style="56" bestFit="1" customWidth="1"/>
    <col min="26" max="26" width="9" style="56"/>
    <col min="27" max="27" width="10.375" style="56" bestFit="1" customWidth="1"/>
    <col min="28" max="28" width="9.125" style="56" bestFit="1" customWidth="1"/>
    <col min="29" max="39" width="9" style="56"/>
    <col min="40" max="16384" width="9" style="1"/>
  </cols>
  <sheetData>
    <row r="1" spans="1:39" ht="27.75" customHeight="1" x14ac:dyDescent="0.3">
      <c r="B1" s="107" t="s">
        <v>0</v>
      </c>
      <c r="C1" s="107"/>
      <c r="D1" s="107"/>
      <c r="E1" s="107"/>
      <c r="F1" s="107"/>
      <c r="G1" s="107"/>
      <c r="H1" s="108" t="s">
        <v>72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3"/>
    </row>
    <row r="2" spans="1:39" ht="25.5" customHeight="1" x14ac:dyDescent="0.25">
      <c r="B2" s="109" t="s">
        <v>1</v>
      </c>
      <c r="C2" s="109"/>
      <c r="D2" s="109"/>
      <c r="E2" s="109"/>
      <c r="F2" s="109"/>
      <c r="G2" s="109"/>
      <c r="H2" s="110" t="s">
        <v>77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4"/>
      <c r="W2" s="5"/>
      <c r="AE2" s="57"/>
      <c r="AF2" s="58"/>
      <c r="AG2" s="57"/>
      <c r="AH2" s="57"/>
      <c r="AI2" s="57"/>
      <c r="AJ2" s="58"/>
      <c r="AK2" s="57"/>
    </row>
    <row r="3" spans="1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9"/>
      <c r="AJ3" s="59"/>
    </row>
    <row r="4" spans="1:39" ht="23.25" customHeight="1" x14ac:dyDescent="0.25">
      <c r="B4" s="111" t="s">
        <v>2</v>
      </c>
      <c r="C4" s="111"/>
      <c r="D4" s="112" t="s">
        <v>65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3" t="s">
        <v>50</v>
      </c>
      <c r="Q4" s="113"/>
      <c r="R4" s="113"/>
      <c r="S4" s="113"/>
      <c r="T4" s="113"/>
      <c r="U4" s="113"/>
      <c r="X4" s="57"/>
      <c r="Y4" s="90" t="s">
        <v>46</v>
      </c>
      <c r="Z4" s="90" t="s">
        <v>8</v>
      </c>
      <c r="AA4" s="90" t="s">
        <v>45</v>
      </c>
      <c r="AB4" s="90" t="s">
        <v>44</v>
      </c>
      <c r="AC4" s="90"/>
      <c r="AD4" s="90"/>
      <c r="AE4" s="90"/>
      <c r="AF4" s="90" t="s">
        <v>43</v>
      </c>
      <c r="AG4" s="90"/>
      <c r="AH4" s="90" t="s">
        <v>41</v>
      </c>
      <c r="AI4" s="90"/>
      <c r="AJ4" s="90" t="s">
        <v>42</v>
      </c>
      <c r="AK4" s="90"/>
      <c r="AL4" s="90" t="s">
        <v>40</v>
      </c>
      <c r="AM4" s="90"/>
    </row>
    <row r="5" spans="1:39" ht="17.25" customHeight="1" x14ac:dyDescent="0.25">
      <c r="B5" s="99" t="s">
        <v>3</v>
      </c>
      <c r="C5" s="99"/>
      <c r="D5" s="9"/>
      <c r="G5" s="100" t="s">
        <v>75</v>
      </c>
      <c r="H5" s="100"/>
      <c r="I5" s="100"/>
      <c r="J5" s="100"/>
      <c r="K5" s="100"/>
      <c r="L5" s="100"/>
      <c r="M5" s="100"/>
      <c r="N5" s="100"/>
      <c r="O5" s="100"/>
      <c r="P5" s="100" t="s">
        <v>76</v>
      </c>
      <c r="Q5" s="100"/>
      <c r="R5" s="100"/>
      <c r="S5" s="100"/>
      <c r="T5" s="100"/>
      <c r="U5" s="100"/>
      <c r="X5" s="57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</row>
    <row r="6" spans="1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3"/>
      <c r="Q6" s="3"/>
      <c r="R6" s="3"/>
      <c r="S6" s="3"/>
      <c r="T6" s="3"/>
      <c r="U6" s="3"/>
      <c r="X6" s="57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</row>
    <row r="7" spans="1:39" ht="37.5" customHeight="1" x14ac:dyDescent="0.25">
      <c r="B7" s="91" t="s">
        <v>4</v>
      </c>
      <c r="C7" s="101" t="s">
        <v>5</v>
      </c>
      <c r="D7" s="103" t="s">
        <v>6</v>
      </c>
      <c r="E7" s="104"/>
      <c r="F7" s="91" t="s">
        <v>7</v>
      </c>
      <c r="G7" s="91" t="s">
        <v>8</v>
      </c>
      <c r="H7" s="87" t="s">
        <v>9</v>
      </c>
      <c r="I7" s="87" t="s">
        <v>10</v>
      </c>
      <c r="J7" s="87" t="s">
        <v>11</v>
      </c>
      <c r="K7" s="87" t="s">
        <v>12</v>
      </c>
      <c r="L7" s="89" t="s">
        <v>13</v>
      </c>
      <c r="M7" s="89" t="s">
        <v>14</v>
      </c>
      <c r="N7" s="89" t="s">
        <v>15</v>
      </c>
      <c r="O7" s="98" t="s">
        <v>16</v>
      </c>
      <c r="P7" s="89" t="s">
        <v>17</v>
      </c>
      <c r="Q7" s="91" t="s">
        <v>18</v>
      </c>
      <c r="R7" s="89" t="s">
        <v>19</v>
      </c>
      <c r="S7" s="91" t="s">
        <v>20</v>
      </c>
      <c r="T7" s="91" t="s">
        <v>21</v>
      </c>
      <c r="U7" s="91" t="s">
        <v>22</v>
      </c>
      <c r="X7" s="57"/>
      <c r="Y7" s="90"/>
      <c r="Z7" s="90"/>
      <c r="AA7" s="90"/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27</v>
      </c>
      <c r="AG7" s="60" t="s">
        <v>26</v>
      </c>
      <c r="AH7" s="60" t="s">
        <v>27</v>
      </c>
      <c r="AI7" s="60" t="s">
        <v>26</v>
      </c>
      <c r="AJ7" s="60" t="s">
        <v>27</v>
      </c>
      <c r="AK7" s="60" t="s">
        <v>26</v>
      </c>
      <c r="AL7" s="60" t="s">
        <v>27</v>
      </c>
      <c r="AM7" s="61" t="s">
        <v>26</v>
      </c>
    </row>
    <row r="8" spans="1:39" ht="37.5" customHeight="1" x14ac:dyDescent="0.25">
      <c r="B8" s="93"/>
      <c r="C8" s="102"/>
      <c r="D8" s="105"/>
      <c r="E8" s="106"/>
      <c r="F8" s="93"/>
      <c r="G8" s="93"/>
      <c r="H8" s="87"/>
      <c r="I8" s="87"/>
      <c r="J8" s="87"/>
      <c r="K8" s="87"/>
      <c r="L8" s="89"/>
      <c r="M8" s="89"/>
      <c r="N8" s="89"/>
      <c r="O8" s="98"/>
      <c r="P8" s="89"/>
      <c r="Q8" s="92"/>
      <c r="R8" s="89"/>
      <c r="S8" s="93"/>
      <c r="T8" s="92"/>
      <c r="U8" s="92"/>
      <c r="W8" s="12"/>
      <c r="X8" s="57"/>
      <c r="Y8" s="62" t="str">
        <f>+D4</f>
        <v>Tổ chức sản xuất trong doanh nghiệp</v>
      </c>
      <c r="Z8" s="63" t="str">
        <f>+P4</f>
        <v>Nhóm: BSA1440 - 02</v>
      </c>
      <c r="AA8" s="64">
        <f>+$AJ$8+$AL$8+$AH$8</f>
        <v>1</v>
      </c>
      <c r="AB8" s="58">
        <f>COUNTIF($T$9:$T$70,"Khiển trách")</f>
        <v>0</v>
      </c>
      <c r="AC8" s="58">
        <f>COUNTIF($T$9:$T$70,"Cảnh cáo")</f>
        <v>0</v>
      </c>
      <c r="AD8" s="58">
        <f>COUNTIF($T$9:$T$70,"Đình chỉ thi")</f>
        <v>0</v>
      </c>
      <c r="AE8" s="65">
        <f>+($AB$8+$AC$8+$AD$8)/$AA$8*100%</f>
        <v>0</v>
      </c>
      <c r="AF8" s="58">
        <f>SUM(COUNTIF($T$9:$T$68,"Vắng"),COUNTIF($T$9:$T$68,"Vắng có phép"))</f>
        <v>0</v>
      </c>
      <c r="AG8" s="66">
        <f>+$AF$8/$AA$8</f>
        <v>0</v>
      </c>
      <c r="AH8" s="67">
        <f>COUNTIF($X$9:$X$68,"Thi lại")</f>
        <v>0</v>
      </c>
      <c r="AI8" s="66">
        <f>+$AH$8/$AA$8</f>
        <v>0</v>
      </c>
      <c r="AJ8" s="67">
        <f>COUNTIF($X$9:$X$69,"Học lại")</f>
        <v>1</v>
      </c>
      <c r="AK8" s="66">
        <f>+$AJ$8/$AA$8</f>
        <v>1</v>
      </c>
      <c r="AL8" s="58">
        <f>COUNTIF($X$10:$X$69,"Đạt")</f>
        <v>0</v>
      </c>
      <c r="AM8" s="65">
        <f>+$AL$8/$AA$8</f>
        <v>0</v>
      </c>
    </row>
    <row r="9" spans="1:39" ht="14.25" customHeight="1" x14ac:dyDescent="0.25">
      <c r="B9" s="94" t="s">
        <v>28</v>
      </c>
      <c r="C9" s="95"/>
      <c r="D9" s="95"/>
      <c r="E9" s="95"/>
      <c r="F9" s="95"/>
      <c r="G9" s="96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54">
        <f>100-(H9+I9+J9+K9)</f>
        <v>70</v>
      </c>
      <c r="Q9" s="93"/>
      <c r="R9" s="18"/>
      <c r="S9" s="18"/>
      <c r="T9" s="93"/>
      <c r="U9" s="93"/>
      <c r="X9" s="5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32.25" customHeight="1" x14ac:dyDescent="0.25">
      <c r="B10" s="20">
        <v>1</v>
      </c>
      <c r="C10" s="21" t="s">
        <v>63</v>
      </c>
      <c r="D10" s="22" t="s">
        <v>56</v>
      </c>
      <c r="E10" s="23" t="s">
        <v>55</v>
      </c>
      <c r="F10" s="24" t="s">
        <v>64</v>
      </c>
      <c r="G10" s="21" t="s">
        <v>54</v>
      </c>
      <c r="H10" s="25">
        <v>10</v>
      </c>
      <c r="I10" s="25">
        <v>8</v>
      </c>
      <c r="J10" s="25" t="s">
        <v>29</v>
      </c>
      <c r="K10" s="25">
        <v>8</v>
      </c>
      <c r="L10" s="32"/>
      <c r="M10" s="32"/>
      <c r="N10" s="32"/>
      <c r="O10" s="74"/>
      <c r="P10" s="26">
        <v>0</v>
      </c>
      <c r="Q10" s="27">
        <f t="shared" ref="Q10" si="0">ROUND(SUMPRODUCT(H10:P10,$H$9:$P$9)/100,1)</f>
        <v>2.6</v>
      </c>
      <c r="R10" s="28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9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0"/>
      <c r="U10" s="31" t="s">
        <v>74</v>
      </c>
      <c r="V10" s="3"/>
      <c r="W10" s="19"/>
      <c r="X10" s="69" t="str">
        <f t="shared" ref="X10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 ht="16.5" x14ac:dyDescent="0.25">
      <c r="A11" s="2"/>
      <c r="B11" s="33"/>
      <c r="C11" s="34"/>
      <c r="D11" s="34"/>
      <c r="E11" s="35"/>
      <c r="F11" s="35"/>
      <c r="G11" s="35"/>
      <c r="H11" s="36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"/>
    </row>
    <row r="12" spans="1:39" ht="16.5" hidden="1" x14ac:dyDescent="0.25">
      <c r="A12" s="2"/>
      <c r="B12" s="97" t="s">
        <v>30</v>
      </c>
      <c r="C12" s="97"/>
      <c r="D12" s="34"/>
      <c r="E12" s="35"/>
      <c r="F12" s="35"/>
      <c r="G12" s="35"/>
      <c r="H12" s="36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"/>
    </row>
    <row r="13" spans="1:39" hidden="1" x14ac:dyDescent="0.25">
      <c r="A13" s="2"/>
      <c r="B13" s="39" t="s">
        <v>31</v>
      </c>
      <c r="C13" s="39"/>
      <c r="D13" s="40">
        <f>+$AA$8</f>
        <v>1</v>
      </c>
      <c r="E13" s="41" t="s">
        <v>32</v>
      </c>
      <c r="F13" s="88" t="s">
        <v>33</v>
      </c>
      <c r="G13" s="88"/>
      <c r="H13" s="88"/>
      <c r="I13" s="88"/>
      <c r="J13" s="88"/>
      <c r="K13" s="88"/>
      <c r="L13" s="88"/>
      <c r="M13" s="88"/>
      <c r="N13" s="88"/>
      <c r="O13" s="88"/>
      <c r="P13" s="42">
        <f>$AA$8 -COUNTIF($T$9:$T$200,"Vắng") -COUNTIF($T$9:$T$200,"Vắng có phép") - COUNTIF($T$9:$T$200,"Đình chỉ thi") - COUNTIF($T$9:$T$200,"Không đủ ĐKDT")</f>
        <v>1</v>
      </c>
      <c r="Q13" s="42"/>
      <c r="R13" s="42"/>
      <c r="S13" s="43"/>
      <c r="T13" s="44" t="s">
        <v>32</v>
      </c>
      <c r="U13" s="43"/>
      <c r="V13" s="3"/>
    </row>
    <row r="14" spans="1:39" hidden="1" x14ac:dyDescent="0.25">
      <c r="A14" s="2"/>
      <c r="B14" s="39" t="s">
        <v>34</v>
      </c>
      <c r="C14" s="39"/>
      <c r="D14" s="40">
        <f>+$AL$8</f>
        <v>0</v>
      </c>
      <c r="E14" s="41" t="s">
        <v>32</v>
      </c>
      <c r="F14" s="88" t="s">
        <v>35</v>
      </c>
      <c r="G14" s="88"/>
      <c r="H14" s="88"/>
      <c r="I14" s="88"/>
      <c r="J14" s="88"/>
      <c r="K14" s="88"/>
      <c r="L14" s="88"/>
      <c r="M14" s="88"/>
      <c r="N14" s="88"/>
      <c r="O14" s="88"/>
      <c r="P14" s="45">
        <f>COUNTIF($T$9:$T$76,"Vắng")</f>
        <v>0</v>
      </c>
      <c r="Q14" s="45"/>
      <c r="R14" s="45"/>
      <c r="S14" s="46"/>
      <c r="T14" s="44" t="s">
        <v>32</v>
      </c>
      <c r="U14" s="46"/>
      <c r="V14" s="3"/>
    </row>
    <row r="15" spans="1:39" hidden="1" x14ac:dyDescent="0.25">
      <c r="A15" s="2"/>
      <c r="B15" s="39" t="s">
        <v>47</v>
      </c>
      <c r="C15" s="39"/>
      <c r="D15" s="55">
        <f>COUNTIF(X10:X10,"Học lại")</f>
        <v>1</v>
      </c>
      <c r="E15" s="41" t="s">
        <v>32</v>
      </c>
      <c r="F15" s="88" t="s">
        <v>48</v>
      </c>
      <c r="G15" s="88"/>
      <c r="H15" s="88"/>
      <c r="I15" s="88"/>
      <c r="J15" s="88"/>
      <c r="K15" s="88"/>
      <c r="L15" s="88"/>
      <c r="M15" s="88"/>
      <c r="N15" s="88"/>
      <c r="O15" s="88"/>
      <c r="P15" s="42">
        <f>COUNTIF($T$9:$T$76,"Vắng có phép")</f>
        <v>0</v>
      </c>
      <c r="Q15" s="42"/>
      <c r="R15" s="42"/>
      <c r="S15" s="43"/>
      <c r="T15" s="44" t="s">
        <v>32</v>
      </c>
      <c r="U15" s="43"/>
      <c r="V15" s="3"/>
    </row>
    <row r="16" spans="1:39" ht="16.5" hidden="1" x14ac:dyDescent="0.25">
      <c r="A16" s="2"/>
      <c r="B16" s="33"/>
      <c r="C16" s="34"/>
      <c r="D16" s="34"/>
      <c r="E16" s="35"/>
      <c r="F16" s="35"/>
      <c r="G16" s="35"/>
      <c r="H16" s="36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"/>
    </row>
    <row r="17" spans="1:39" hidden="1" x14ac:dyDescent="0.25">
      <c r="B17" s="75" t="s">
        <v>49</v>
      </c>
      <c r="C17" s="75"/>
      <c r="D17" s="76">
        <f>COUNTIF(X10:X10,"Thi lại")</f>
        <v>0</v>
      </c>
      <c r="E17" s="77" t="s">
        <v>32</v>
      </c>
      <c r="F17" s="3"/>
      <c r="G17" s="3"/>
      <c r="H17" s="3"/>
      <c r="I17" s="3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3"/>
    </row>
    <row r="18" spans="1:39" ht="24.75" hidden="1" customHeight="1" x14ac:dyDescent="0.25">
      <c r="B18" s="75"/>
      <c r="C18" s="75"/>
      <c r="D18" s="76"/>
      <c r="E18" s="77"/>
      <c r="F18" s="3"/>
      <c r="G18" s="3"/>
      <c r="H18" s="3"/>
      <c r="I18" s="3"/>
      <c r="J18" s="79" t="s">
        <v>68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3"/>
    </row>
    <row r="19" spans="1:39" hidden="1" x14ac:dyDescent="0.25">
      <c r="A19" s="47"/>
      <c r="B19" s="80" t="s">
        <v>36</v>
      </c>
      <c r="C19" s="80"/>
      <c r="D19" s="80"/>
      <c r="E19" s="80"/>
      <c r="F19" s="80"/>
      <c r="G19" s="80"/>
      <c r="H19" s="80"/>
      <c r="I19" s="48"/>
      <c r="J19" s="81" t="s">
        <v>37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3"/>
    </row>
    <row r="20" spans="1:39" ht="4.5" hidden="1" customHeight="1" x14ac:dyDescent="0.25">
      <c r="A20" s="2"/>
      <c r="B20" s="33"/>
      <c r="C20" s="49"/>
      <c r="D20" s="49"/>
      <c r="E20" s="50"/>
      <c r="F20" s="50"/>
      <c r="G20" s="50"/>
      <c r="H20" s="51"/>
      <c r="I20" s="52"/>
      <c r="J20" s="5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 hidden="1" x14ac:dyDescent="0.25">
      <c r="B21" s="80" t="s">
        <v>38</v>
      </c>
      <c r="C21" s="80"/>
      <c r="D21" s="86" t="s">
        <v>69</v>
      </c>
      <c r="E21" s="86"/>
      <c r="F21" s="86"/>
      <c r="G21" s="86"/>
      <c r="H21" s="86"/>
      <c r="I21" s="52"/>
      <c r="J21" s="5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</row>
    <row r="22" spans="1:39" s="2" customFormat="1" hidden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</row>
    <row r="23" spans="1:39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</row>
    <row r="24" spans="1:39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</row>
    <row r="25" spans="1:39" s="2" customFormat="1" ht="9.75" hidden="1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</row>
    <row r="26" spans="1:39" s="2" customFormat="1" ht="3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</row>
    <row r="27" spans="1:39" s="2" customFormat="1" ht="18" hidden="1" customHeight="1" x14ac:dyDescent="0.25">
      <c r="A27" s="1"/>
      <c r="B27" s="83" t="s">
        <v>67</v>
      </c>
      <c r="C27" s="83"/>
      <c r="D27" s="83" t="s">
        <v>70</v>
      </c>
      <c r="E27" s="83"/>
      <c r="F27" s="83"/>
      <c r="G27" s="83"/>
      <c r="H27" s="83"/>
      <c r="I27" s="83"/>
      <c r="J27" s="83" t="s">
        <v>39</v>
      </c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3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</row>
    <row r="28" spans="1:39" s="2" customForma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</row>
    <row r="29" spans="1:39" s="2" customForma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</row>
    <row r="30" spans="1:39" s="2" customFormat="1" ht="31.5" customHeight="1" x14ac:dyDescent="0.25">
      <c r="A30" s="1"/>
      <c r="B30" s="84" t="s">
        <v>71</v>
      </c>
      <c r="C30" s="80"/>
      <c r="D30" s="80"/>
      <c r="E30" s="80"/>
      <c r="F30" s="80"/>
      <c r="G30" s="80"/>
      <c r="H30" s="80"/>
      <c r="I30" s="48"/>
      <c r="J30" s="85" t="s">
        <v>57</v>
      </c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3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</row>
    <row r="31" spans="1:39" s="2" customFormat="1" x14ac:dyDescent="0.25">
      <c r="A31" s="1"/>
      <c r="B31" s="33"/>
      <c r="C31" s="49"/>
      <c r="D31" s="49"/>
      <c r="E31" s="50"/>
      <c r="F31" s="50"/>
      <c r="G31" s="50"/>
      <c r="H31" s="51"/>
      <c r="I31" s="52"/>
      <c r="J31" s="5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</row>
    <row r="32" spans="1:39" s="2" customFormat="1" x14ac:dyDescent="0.25">
      <c r="A32" s="1"/>
      <c r="B32" s="80" t="s">
        <v>38</v>
      </c>
      <c r="C32" s="80"/>
      <c r="D32" s="86" t="s">
        <v>66</v>
      </c>
      <c r="E32" s="86"/>
      <c r="F32" s="86"/>
      <c r="G32" s="86"/>
      <c r="H32" s="86"/>
      <c r="I32" s="52"/>
      <c r="J32" s="5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1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</row>
    <row r="33" spans="1:39" s="2" customForma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7" spans="1:39" x14ac:dyDescent="0.25">
      <c r="B37" s="82"/>
      <c r="C37" s="82"/>
      <c r="D37" s="82"/>
      <c r="E37" s="82"/>
      <c r="F37" s="82"/>
      <c r="G37" s="82"/>
      <c r="H37" s="82"/>
      <c r="I37" s="82"/>
      <c r="J37" s="82" t="s">
        <v>58</v>
      </c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sortState ref="B10:T64">
    <sortCondition ref="B10:B64"/>
  </sortState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F15:O15"/>
    <mergeCell ref="K7:K8"/>
    <mergeCell ref="L7:L8"/>
    <mergeCell ref="M7:M8"/>
    <mergeCell ref="J17:U17"/>
    <mergeCell ref="J18:U18"/>
    <mergeCell ref="B19:H19"/>
    <mergeCell ref="J19:U19"/>
    <mergeCell ref="B37:C37"/>
    <mergeCell ref="D37:I37"/>
    <mergeCell ref="J37:U37"/>
    <mergeCell ref="B27:C27"/>
    <mergeCell ref="D27:I27"/>
    <mergeCell ref="J27:U27"/>
    <mergeCell ref="B30:H30"/>
    <mergeCell ref="J30:U30"/>
    <mergeCell ref="B32:C32"/>
    <mergeCell ref="D32:H32"/>
  </mergeCells>
  <conditionalFormatting sqref="H10:N10 P10">
    <cfRule type="cellIs" dxfId="6" priority="7" operator="greaterThan">
      <formula>10</formula>
    </cfRule>
  </conditionalFormatting>
  <conditionalFormatting sqref="O38:O1048576 O1:O17 O28:O29">
    <cfRule type="duplicateValues" dxfId="5" priority="6"/>
  </conditionalFormatting>
  <conditionalFormatting sqref="C38:C1048576 C1:C17 C28:C29">
    <cfRule type="duplicateValues" dxfId="4" priority="5"/>
  </conditionalFormatting>
  <conditionalFormatting sqref="O30:O37">
    <cfRule type="duplicateValues" dxfId="3" priority="4"/>
  </conditionalFormatting>
  <conditionalFormatting sqref="C30:C37">
    <cfRule type="duplicateValues" dxfId="2" priority="3"/>
  </conditionalFormatting>
  <conditionalFormatting sqref="O18:O27">
    <cfRule type="duplicateValues" dxfId="1" priority="2"/>
  </conditionalFormatting>
  <conditionalFormatting sqref="C18:C2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QT D. NGHIỆP</vt:lpstr>
      <vt:lpstr>TC SX TRONG DN (2)</vt:lpstr>
      <vt:lpstr>'QT D. NGHIỆP'!Print_Titles</vt:lpstr>
      <vt:lpstr>'TC SX TRONG DN (2)'!Print_Titles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2017-03-06T04:19:12Z</cp:lastPrinted>
  <dcterms:created xsi:type="dcterms:W3CDTF">2015-04-17T02:48:53Z</dcterms:created>
  <dcterms:modified xsi:type="dcterms:W3CDTF">2017-03-06T10:04:53Z</dcterms:modified>
</cp:coreProperties>
</file>