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'Nhóm(1)'!$A$9:$AM$12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T12" i="1"/>
  <c r="T11"/>
  <c r="P10" l="1"/>
  <c r="Q11" l="1"/>
  <c r="Q12"/>
  <c r="Z9"/>
  <c r="Y9"/>
  <c r="X11" l="1"/>
  <c r="R11"/>
  <c r="S11"/>
  <c r="X12"/>
  <c r="R12"/>
  <c r="S12"/>
  <c r="AF9"/>
  <c r="P16"/>
  <c r="P17"/>
  <c r="AD9"/>
  <c r="AB9"/>
  <c r="AC9"/>
  <c r="AL9" l="1"/>
  <c r="D16" s="1"/>
  <c r="D19"/>
  <c r="D17"/>
  <c r="AJ9"/>
  <c r="AH9"/>
  <c r="AA9" l="1"/>
  <c r="AK9" l="1"/>
  <c r="P15"/>
  <c r="D15"/>
  <c r="AG9"/>
  <c r="AM9"/>
  <c r="AE9"/>
  <c r="AI9"/>
</calcChain>
</file>

<file path=xl/sharedStrings.xml><?xml version="1.0" encoding="utf-8"?>
<sst xmlns="http://schemas.openxmlformats.org/spreadsheetml/2006/main" count="92" uniqueCount="75">
  <si>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</si>
  <si>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</si>
  <si>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</si>
  <si>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</si>
  <si>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</si>
  <si>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</si>
  <si>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</si>
  <si>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</si>
  <si>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</si>
  <si>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</si>
  <si>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</si>
  <si>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</si>
  <si>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</si>
  <si>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</si>
  <si>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</si>
  <si>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</si>
  <si>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</si>
  <si>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</si>
  <si>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</si>
  <si>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</si>
  <si>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</si>
  <si>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</si>
  <si>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</si>
  <si>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</si>
  <si>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</si>
  <si>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</si>
  <si>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</si>
  <si>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</si>
  <si>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</si>
  <si>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</si>
  <si>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</si>
  <si>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</si>
  <si>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</si>
  <si>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</si>
  <si>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</si>
  <si>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</si>
  <si>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</si>
  <si>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</si>
  <si>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</si>
  <si>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</si>
  <si>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</si>
  <si>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</si>
  <si>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</si>
  <si>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</si>
  <si>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</si>
  <si>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</si>
  <si>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</si>
  <si>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</si>
  <si>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</si>
  <si>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</si>
  <si>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</si>
  <si>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</si>
  <si>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</si>
  <si>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</si>
  <si>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</si>
  <si>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</si>
  <si>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</si>
  <si>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</si>
  <si>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</si>
  <si>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</si>
  <si>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Phân tích và thiết kế hệ thống thông tin</t>
  </si>
  <si>
    <t>Mã HP: INT1342</t>
  </si>
  <si>
    <t>B112104040</t>
  </si>
  <si>
    <t>Nguyễn Văn</t>
  </si>
  <si>
    <t>Tâm</t>
  </si>
  <si>
    <t>10/3/1993</t>
  </si>
  <si>
    <t>D11ATTTM</t>
  </si>
  <si>
    <t>B13DCCN324</t>
  </si>
  <si>
    <t>Lê Đắc</t>
  </si>
  <si>
    <t>Kiên</t>
  </si>
  <si>
    <t>17/10/95</t>
  </si>
  <si>
    <t>D13CNPM4</t>
  </si>
  <si>
    <t>Ngày thi: 19/03/2017</t>
  </si>
  <si>
    <t>Giờ thi: 8h00</t>
  </si>
  <si>
    <t>104 - 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</si>
</sst>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9"/>
  <sheetViews>
    <sheetView tabSelected="1" workbookViewId="0">
      <pane ySplit="4" topLeftCell="A5" activePane="bottomLeft" state="frozen"/>
      <selection activeCell="A6" sqref="A6:XFD6"/>
      <selection pane="bottomLeft" activeCell="L1" sqref="L1:U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53"/>
    <col min="25" max="25" width="9.125" style="53" bestFit="1" customWidth="1"/>
    <col min="26" max="26" width="9" style="53"/>
    <col min="27" max="27" width="10.375" style="53" bestFit="1" customWidth="1"/>
    <col min="28" max="28" width="9.125" style="53" bestFit="1" customWidth="1"/>
    <col min="29" max="39" width="9" style="53"/>
    <col min="40" max="16384" width="9" style="1"/>
  </cols>
  <sheetData>
    <row r="1" spans="1:39" ht="21.75" customHeight="1">
      <c r="H1" s="72" t="s">
        <v>55</v>
      </c>
      <c r="I1" s="72"/>
      <c r="J1" s="72"/>
      <c r="K1" s="72"/>
      <c r="L1" s="121" t="s">
        <v>74</v>
      </c>
      <c r="M1" s="121"/>
      <c r="N1" s="121"/>
      <c r="O1" s="121"/>
      <c r="P1" s="121"/>
      <c r="Q1" s="121"/>
      <c r="R1" s="121"/>
      <c r="S1" s="121"/>
      <c r="T1" s="121"/>
      <c r="U1" s="121"/>
    </row>
    <row r="2" spans="1:39" ht="27.75" customHeight="1">
      <c r="B2" s="79" t="s">
        <v>0</v>
      </c>
      <c r="C2" s="79"/>
      <c r="D2" s="79"/>
      <c r="E2" s="79"/>
      <c r="F2" s="79"/>
      <c r="G2" s="79"/>
      <c r="H2" s="80" t="s">
        <v>1</v>
      </c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3"/>
    </row>
    <row r="3" spans="1:39" ht="25.5" customHeight="1">
      <c r="B3" s="81" t="s">
        <v>2</v>
      </c>
      <c r="C3" s="81"/>
      <c r="D3" s="81"/>
      <c r="E3" s="81"/>
      <c r="F3" s="81"/>
      <c r="G3" s="81"/>
      <c r="H3" s="82" t="s">
        <v>54</v>
      </c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4"/>
      <c r="W3" s="5"/>
      <c r="AE3" s="54"/>
      <c r="AF3" s="55"/>
      <c r="AG3" s="54"/>
      <c r="AH3" s="54"/>
      <c r="AI3" s="54"/>
      <c r="AJ3" s="55"/>
      <c r="AK3" s="54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56"/>
      <c r="AJ4" s="56"/>
    </row>
    <row r="5" spans="1:39" ht="23.25" customHeight="1">
      <c r="B5" s="85" t="s">
        <v>3</v>
      </c>
      <c r="C5" s="85"/>
      <c r="D5" s="76" t="s">
        <v>60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8" t="s">
        <v>61</v>
      </c>
      <c r="Q5" s="78"/>
      <c r="R5" s="78"/>
      <c r="S5" s="78"/>
      <c r="T5" s="78"/>
      <c r="U5" s="78"/>
      <c r="X5" s="54"/>
      <c r="Y5" s="83" t="s">
        <v>49</v>
      </c>
      <c r="Z5" s="83" t="s">
        <v>9</v>
      </c>
      <c r="AA5" s="83" t="s">
        <v>48</v>
      </c>
      <c r="AB5" s="83" t="s">
        <v>47</v>
      </c>
      <c r="AC5" s="83"/>
      <c r="AD5" s="83"/>
      <c r="AE5" s="83"/>
      <c r="AF5" s="83" t="s">
        <v>46</v>
      </c>
      <c r="AG5" s="83"/>
      <c r="AH5" s="83" t="s">
        <v>44</v>
      </c>
      <c r="AI5" s="83"/>
      <c r="AJ5" s="83" t="s">
        <v>45</v>
      </c>
      <c r="AK5" s="83"/>
      <c r="AL5" s="83" t="s">
        <v>43</v>
      </c>
      <c r="AM5" s="83"/>
    </row>
    <row r="6" spans="1:39" ht="17.25" customHeight="1">
      <c r="B6" s="84" t="s">
        <v>4</v>
      </c>
      <c r="C6" s="84"/>
      <c r="D6" s="9">
        <v>4</v>
      </c>
      <c r="G6" s="77" t="s">
        <v>72</v>
      </c>
      <c r="H6" s="77"/>
      <c r="I6" s="77"/>
      <c r="J6" s="77"/>
      <c r="K6" s="77"/>
      <c r="L6" s="77"/>
      <c r="M6" s="77"/>
      <c r="N6" s="77"/>
      <c r="O6" s="77"/>
      <c r="P6" s="77" t="s">
        <v>73</v>
      </c>
      <c r="Q6" s="77"/>
      <c r="R6" s="77"/>
      <c r="S6" s="77"/>
      <c r="T6" s="77"/>
      <c r="U6" s="77"/>
      <c r="X6" s="54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50"/>
      <c r="Q7" s="3"/>
      <c r="R7" s="3"/>
      <c r="S7" s="3"/>
      <c r="T7" s="3"/>
      <c r="U7" s="3"/>
      <c r="X7" s="54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</row>
    <row r="8" spans="1:39" ht="44.25" customHeight="1">
      <c r="B8" s="86" t="s">
        <v>5</v>
      </c>
      <c r="C8" s="88" t="s">
        <v>6</v>
      </c>
      <c r="D8" s="90" t="s">
        <v>7</v>
      </c>
      <c r="E8" s="91"/>
      <c r="F8" s="86" t="s">
        <v>8</v>
      </c>
      <c r="G8" s="86" t="s">
        <v>9</v>
      </c>
      <c r="H8" s="75" t="s">
        <v>10</v>
      </c>
      <c r="I8" s="75" t="s">
        <v>11</v>
      </c>
      <c r="J8" s="75" t="s">
        <v>12</v>
      </c>
      <c r="K8" s="75" t="s">
        <v>13</v>
      </c>
      <c r="L8" s="74" t="s">
        <v>14</v>
      </c>
      <c r="M8" s="74" t="s">
        <v>15</v>
      </c>
      <c r="N8" s="74" t="s">
        <v>16</v>
      </c>
      <c r="O8" s="101" t="s">
        <v>17</v>
      </c>
      <c r="P8" s="74" t="s">
        <v>18</v>
      </c>
      <c r="Q8" s="86" t="s">
        <v>19</v>
      </c>
      <c r="R8" s="74" t="s">
        <v>20</v>
      </c>
      <c r="S8" s="86" t="s">
        <v>21</v>
      </c>
      <c r="T8" s="86" t="s">
        <v>22</v>
      </c>
      <c r="U8" s="86" t="s">
        <v>59</v>
      </c>
      <c r="X8" s="54"/>
      <c r="Y8" s="83"/>
      <c r="Z8" s="83"/>
      <c r="AA8" s="83"/>
      <c r="AB8" s="57" t="s">
        <v>23</v>
      </c>
      <c r="AC8" s="57" t="s">
        <v>24</v>
      </c>
      <c r="AD8" s="57" t="s">
        <v>25</v>
      </c>
      <c r="AE8" s="57" t="s">
        <v>26</v>
      </c>
      <c r="AF8" s="57" t="s">
        <v>27</v>
      </c>
      <c r="AG8" s="57" t="s">
        <v>26</v>
      </c>
      <c r="AH8" s="57" t="s">
        <v>27</v>
      </c>
      <c r="AI8" s="57" t="s">
        <v>26</v>
      </c>
      <c r="AJ8" s="57" t="s">
        <v>27</v>
      </c>
      <c r="AK8" s="57" t="s">
        <v>26</v>
      </c>
      <c r="AL8" s="57" t="s">
        <v>27</v>
      </c>
      <c r="AM8" s="58" t="s">
        <v>26</v>
      </c>
    </row>
    <row r="9" spans="1:39" ht="44.25" customHeight="1">
      <c r="B9" s="87"/>
      <c r="C9" s="89"/>
      <c r="D9" s="92"/>
      <c r="E9" s="93"/>
      <c r="F9" s="87"/>
      <c r="G9" s="87"/>
      <c r="H9" s="75"/>
      <c r="I9" s="75"/>
      <c r="J9" s="75"/>
      <c r="K9" s="75"/>
      <c r="L9" s="74"/>
      <c r="M9" s="74"/>
      <c r="N9" s="74"/>
      <c r="O9" s="101"/>
      <c r="P9" s="74"/>
      <c r="Q9" s="96"/>
      <c r="R9" s="74"/>
      <c r="S9" s="87"/>
      <c r="T9" s="96"/>
      <c r="U9" s="96"/>
      <c r="W9" s="12"/>
      <c r="X9" s="54"/>
      <c r="Y9" s="59" t="str">
        <f>+D5</f>
        <v>Phân tích và thiết kế hệ thống thông tin</v>
      </c>
      <c r="Z9" s="60" t="str">
        <f>+P5</f>
        <v>Mã HP: INT1342</v>
      </c>
      <c r="AA9" s="61">
        <f>+$AJ$9+$AL$9+$AH$9</f>
        <v>2</v>
      </c>
      <c r="AB9" s="55">
        <f>COUNTIF($T$10:$T$72,"Khiển trách")</f>
        <v>0</v>
      </c>
      <c r="AC9" s="55">
        <f>COUNTIF($T$10:$T$72,"Cảnh cáo")</f>
        <v>0</v>
      </c>
      <c r="AD9" s="55">
        <f>COUNTIF($T$10:$T$72,"Đình chỉ thi")</f>
        <v>0</v>
      </c>
      <c r="AE9" s="62">
        <f>+($AB$9+$AC$9+$AD$9)/$AA$9*100%</f>
        <v>0</v>
      </c>
      <c r="AF9" s="55">
        <f>SUM(COUNTIF($T$10:$T$70,"Vắng"),COUNTIF($T$10:$T$70,"Vắng có phép"))</f>
        <v>0</v>
      </c>
      <c r="AG9" s="63">
        <f>+$AF$9/$AA$9</f>
        <v>0</v>
      </c>
      <c r="AH9" s="64">
        <f>COUNTIF($X$10:$X$70,"Thi lại")</f>
        <v>1</v>
      </c>
      <c r="AI9" s="63">
        <f>+$AH$9/$AA$9</f>
        <v>0.5</v>
      </c>
      <c r="AJ9" s="64">
        <f>COUNTIF($X$10:$X$71,"Học lại")</f>
        <v>1</v>
      </c>
      <c r="AK9" s="63">
        <f>+$AJ$9/$AA$9</f>
        <v>0.5</v>
      </c>
      <c r="AL9" s="55">
        <f>COUNTIF($X$11:$X$71,"Đạt")</f>
        <v>0</v>
      </c>
      <c r="AM9" s="62">
        <f>+$AL$9/$AA$9</f>
        <v>0</v>
      </c>
    </row>
    <row r="10" spans="1:39" ht="14.25" customHeight="1">
      <c r="B10" s="97" t="s">
        <v>28</v>
      </c>
      <c r="C10" s="98"/>
      <c r="D10" s="98"/>
      <c r="E10" s="98"/>
      <c r="F10" s="98"/>
      <c r="G10" s="99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51">
        <f>100-(H10+I10+J10+K10)</f>
        <v>60</v>
      </c>
      <c r="Q10" s="87"/>
      <c r="R10" s="18"/>
      <c r="S10" s="18"/>
      <c r="T10" s="87"/>
      <c r="U10" s="87"/>
      <c r="X10" s="54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</row>
    <row r="11" spans="1:39" ht="51.75" customHeight="1">
      <c r="B11" s="19">
        <v>1</v>
      </c>
      <c r="C11" s="20" t="s">
        <v>62</v>
      </c>
      <c r="D11" s="21" t="s">
        <v>63</v>
      </c>
      <c r="E11" s="22" t="s">
        <v>64</v>
      </c>
      <c r="F11" s="20" t="s">
        <v>65</v>
      </c>
      <c r="G11" s="20" t="s">
        <v>66</v>
      </c>
      <c r="H11" s="23">
        <v>7</v>
      </c>
      <c r="I11" s="23">
        <v>7</v>
      </c>
      <c r="J11" s="23" t="s">
        <v>29</v>
      </c>
      <c r="K11" s="23">
        <v>5</v>
      </c>
      <c r="L11" s="24"/>
      <c r="M11" s="24"/>
      <c r="N11" s="24"/>
      <c r="O11" s="67"/>
      <c r="P11" s="25"/>
      <c r="Q11" s="26">
        <f>ROUND(SUMPRODUCT(H11:P11,$H$10:$P$10)/100,1)</f>
        <v>2.4</v>
      </c>
      <c r="R11" s="27" t="str">
        <f t="shared" ref="R11:R12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7" t="str">
        <f t="shared" ref="S11:S12" si="1">IF($Q11&lt;4,"Kém",IF(AND($Q11&gt;=4,$Q11&lt;=5.4),"Trung bình yếu",IF(AND($Q11&gt;=5.5,$Q11&lt;=6.9),"Trung bình",IF(AND($Q11&gt;=7,$Q11&lt;=8.4),"Khá",IF(AND($Q11&gt;=8.5,$Q11&lt;=10),"Giỏi","")))))</f>
        <v>Kém</v>
      </c>
      <c r="T11" s="71" t="str">
        <f>+IF(OR($H11=0,$I11=0,$J11=0,$K11=0),"Không đủ ĐKDT","")</f>
        <v/>
      </c>
      <c r="U11" s="28">
        <v>1</v>
      </c>
      <c r="V11" s="3"/>
      <c r="W11" s="29"/>
      <c r="X11" s="6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</row>
    <row r="12" spans="1:39" ht="51.75" customHeight="1">
      <c r="B12" s="107">
        <v>2</v>
      </c>
      <c r="C12" s="108" t="s">
        <v>67</v>
      </c>
      <c r="D12" s="109" t="s">
        <v>68</v>
      </c>
      <c r="E12" s="110" t="s">
        <v>69</v>
      </c>
      <c r="F12" s="111" t="s">
        <v>70</v>
      </c>
      <c r="G12" s="108" t="s">
        <v>71</v>
      </c>
      <c r="H12" s="112">
        <v>10</v>
      </c>
      <c r="I12" s="112">
        <v>8</v>
      </c>
      <c r="J12" s="112" t="s">
        <v>29</v>
      </c>
      <c r="K12" s="112">
        <v>7</v>
      </c>
      <c r="L12" s="113"/>
      <c r="M12" s="113"/>
      <c r="N12" s="113"/>
      <c r="O12" s="114"/>
      <c r="P12" s="115"/>
      <c r="Q12" s="116">
        <f>ROUND(SUMPRODUCT(H12:P12,$H$10:$P$10)/100,1)</f>
        <v>3.2</v>
      </c>
      <c r="R12" s="117" t="str">
        <f t="shared" si="0"/>
        <v>F</v>
      </c>
      <c r="S12" s="118" t="str">
        <f t="shared" si="1"/>
        <v>Kém</v>
      </c>
      <c r="T12" s="119" t="str">
        <f>+IF(OR($H12=0,$I12=0,$J12=0,$K12=0),"Không đủ ĐKDT","")</f>
        <v/>
      </c>
      <c r="U12" s="120">
        <v>6</v>
      </c>
      <c r="V12" s="3"/>
      <c r="W12" s="29"/>
      <c r="X12" s="66" t="str">
        <f t="shared" ref="X1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65"/>
      <c r="Z12" s="65"/>
      <c r="AA12" s="65"/>
      <c r="AB12" s="57"/>
      <c r="AC12" s="57"/>
      <c r="AD12" s="57"/>
      <c r="AE12" s="57"/>
      <c r="AF12" s="56"/>
      <c r="AG12" s="57"/>
      <c r="AH12" s="57"/>
      <c r="AI12" s="57"/>
      <c r="AJ12" s="57"/>
      <c r="AK12" s="57"/>
      <c r="AL12" s="57"/>
      <c r="AM12" s="58"/>
    </row>
    <row r="13" spans="1:39" ht="9" customHeight="1">
      <c r="A13" s="2"/>
      <c r="B13" s="30"/>
      <c r="C13" s="31"/>
      <c r="D13" s="31"/>
      <c r="E13" s="32"/>
      <c r="F13" s="32"/>
      <c r="G13" s="32"/>
      <c r="H13" s="33"/>
      <c r="I13" s="34"/>
      <c r="J13" s="34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"/>
    </row>
    <row r="14" spans="1:39" ht="16.5" hidden="1">
      <c r="A14" s="2"/>
      <c r="B14" s="100" t="s">
        <v>30</v>
      </c>
      <c r="C14" s="100"/>
      <c r="D14" s="31"/>
      <c r="E14" s="32"/>
      <c r="F14" s="32"/>
      <c r="G14" s="32"/>
      <c r="H14" s="33"/>
      <c r="I14" s="34"/>
      <c r="J14" s="34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"/>
    </row>
    <row r="15" spans="1:39" ht="16.5" hidden="1" customHeight="1">
      <c r="A15" s="2"/>
      <c r="B15" s="36" t="s">
        <v>31</v>
      </c>
      <c r="C15" s="36"/>
      <c r="D15" s="37">
        <f>+$AA$9</f>
        <v>2</v>
      </c>
      <c r="E15" s="38" t="s">
        <v>32</v>
      </c>
      <c r="F15" s="73" t="s">
        <v>33</v>
      </c>
      <c r="G15" s="73"/>
      <c r="H15" s="73"/>
      <c r="I15" s="73"/>
      <c r="J15" s="73"/>
      <c r="K15" s="73"/>
      <c r="L15" s="73"/>
      <c r="M15" s="73"/>
      <c r="N15" s="73"/>
      <c r="O15" s="73"/>
      <c r="P15" s="39">
        <f>$AA$9 -COUNTIF($T$10:$T$202,"Vắng") -COUNTIF($T$10:$T$202,"Vắng có phép") - COUNTIF($T$10:$T$202,"Đình chỉ thi") - COUNTIF($T$10:$T$202,"Không đủ ĐKDT")</f>
        <v>2</v>
      </c>
      <c r="Q15" s="39"/>
      <c r="R15" s="39"/>
      <c r="S15" s="40"/>
      <c r="T15" s="41" t="s">
        <v>32</v>
      </c>
      <c r="U15" s="40"/>
      <c r="V15" s="3"/>
    </row>
    <row r="16" spans="1:39" ht="16.5" hidden="1" customHeight="1">
      <c r="A16" s="2"/>
      <c r="B16" s="36" t="s">
        <v>34</v>
      </c>
      <c r="C16" s="36"/>
      <c r="D16" s="37">
        <f>+$AL$9</f>
        <v>0</v>
      </c>
      <c r="E16" s="38" t="s">
        <v>32</v>
      </c>
      <c r="F16" s="73" t="s">
        <v>35</v>
      </c>
      <c r="G16" s="73"/>
      <c r="H16" s="73"/>
      <c r="I16" s="73"/>
      <c r="J16" s="73"/>
      <c r="K16" s="73"/>
      <c r="L16" s="73"/>
      <c r="M16" s="73"/>
      <c r="N16" s="73"/>
      <c r="O16" s="73"/>
      <c r="P16" s="42">
        <f>COUNTIF($T$10:$T$78,"Vắng")</f>
        <v>0</v>
      </c>
      <c r="Q16" s="42"/>
      <c r="R16" s="42"/>
      <c r="S16" s="43"/>
      <c r="T16" s="41" t="s">
        <v>32</v>
      </c>
      <c r="U16" s="43"/>
      <c r="V16" s="3"/>
    </row>
    <row r="17" spans="1:39" ht="16.5" hidden="1" customHeight="1">
      <c r="A17" s="2"/>
      <c r="B17" s="36" t="s">
        <v>50</v>
      </c>
      <c r="C17" s="36"/>
      <c r="D17" s="52">
        <f>COUNTIF(X11:X12,"Học lại")</f>
        <v>1</v>
      </c>
      <c r="E17" s="38" t="s">
        <v>32</v>
      </c>
      <c r="F17" s="73" t="s">
        <v>51</v>
      </c>
      <c r="G17" s="73"/>
      <c r="H17" s="73"/>
      <c r="I17" s="73"/>
      <c r="J17" s="73"/>
      <c r="K17" s="73"/>
      <c r="L17" s="73"/>
      <c r="M17" s="73"/>
      <c r="N17" s="73"/>
      <c r="O17" s="73"/>
      <c r="P17" s="39">
        <f>COUNTIF($T$10:$T$78,"Vắng có phép")</f>
        <v>0</v>
      </c>
      <c r="Q17" s="39"/>
      <c r="R17" s="39"/>
      <c r="S17" s="40"/>
      <c r="T17" s="41" t="s">
        <v>32</v>
      </c>
      <c r="U17" s="40"/>
      <c r="V17" s="3"/>
    </row>
    <row r="18" spans="1:39" ht="3" hidden="1" customHeight="1">
      <c r="A18" s="2"/>
      <c r="B18" s="30"/>
      <c r="C18" s="31"/>
      <c r="D18" s="31"/>
      <c r="E18" s="32"/>
      <c r="F18" s="32"/>
      <c r="G18" s="32"/>
      <c r="H18" s="33"/>
      <c r="I18" s="34"/>
      <c r="J18" s="34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"/>
    </row>
    <row r="19" spans="1:39" hidden="1">
      <c r="B19" s="68" t="s">
        <v>52</v>
      </c>
      <c r="C19" s="68"/>
      <c r="D19" s="69">
        <f>COUNTIF(X11:X12,"Thi lại")</f>
        <v>1</v>
      </c>
      <c r="E19" s="70" t="s">
        <v>32</v>
      </c>
      <c r="F19" s="3"/>
      <c r="G19" s="3"/>
      <c r="H19" s="3"/>
      <c r="I19" s="3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3"/>
    </row>
    <row r="20" spans="1:39" ht="24.75" hidden="1" customHeight="1">
      <c r="B20" s="68"/>
      <c r="C20" s="68"/>
      <c r="D20" s="69"/>
      <c r="E20" s="70"/>
      <c r="F20" s="3"/>
      <c r="G20" s="3"/>
      <c r="H20" s="3"/>
      <c r="I20" s="3"/>
      <c r="J20" s="102" t="s">
        <v>56</v>
      </c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3"/>
    </row>
    <row r="21" spans="1:39" hidden="1">
      <c r="A21" s="44"/>
      <c r="B21" s="94" t="s">
        <v>36</v>
      </c>
      <c r="C21" s="94"/>
      <c r="D21" s="94"/>
      <c r="E21" s="94"/>
      <c r="F21" s="94"/>
      <c r="G21" s="94"/>
      <c r="H21" s="94"/>
      <c r="I21" s="45"/>
      <c r="J21" s="103" t="s">
        <v>37</v>
      </c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3"/>
    </row>
    <row r="22" spans="1:39" ht="4.5" hidden="1" customHeight="1">
      <c r="A22" s="2"/>
      <c r="B22" s="30"/>
      <c r="C22" s="46"/>
      <c r="D22" s="46"/>
      <c r="E22" s="47"/>
      <c r="F22" s="47"/>
      <c r="G22" s="47"/>
      <c r="H22" s="48"/>
      <c r="I22" s="49"/>
      <c r="J22" s="49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 hidden="1">
      <c r="B23" s="94" t="s">
        <v>38</v>
      </c>
      <c r="C23" s="94"/>
      <c r="D23" s="95" t="s">
        <v>39</v>
      </c>
      <c r="E23" s="95"/>
      <c r="F23" s="95"/>
      <c r="G23" s="95"/>
      <c r="H23" s="95"/>
      <c r="I23" s="49"/>
      <c r="J23" s="49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</row>
    <row r="27" spans="1:39" s="2" customFormat="1" ht="9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</row>
    <row r="28" spans="1:39" s="2" customFormat="1" ht="3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</row>
    <row r="29" spans="1:39" s="2" customFormat="1" ht="18" hidden="1" customHeight="1">
      <c r="A29" s="1"/>
      <c r="B29" s="105" t="s">
        <v>40</v>
      </c>
      <c r="C29" s="105"/>
      <c r="D29" s="105" t="s">
        <v>53</v>
      </c>
      <c r="E29" s="105"/>
      <c r="F29" s="105"/>
      <c r="G29" s="105"/>
      <c r="H29" s="105"/>
      <c r="I29" s="105"/>
      <c r="J29" s="105" t="s">
        <v>41</v>
      </c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</row>
    <row r="30" spans="1:39" s="2" customFormat="1" ht="4.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</row>
    <row r="31" spans="1:39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</row>
    <row r="32" spans="1:39" s="2" customFormat="1" ht="34.5" customHeight="1">
      <c r="A32" s="1"/>
      <c r="B32" s="94" t="s">
        <v>42</v>
      </c>
      <c r="C32" s="94"/>
      <c r="D32" s="94"/>
      <c r="E32" s="94"/>
      <c r="F32" s="94"/>
      <c r="G32" s="94"/>
      <c r="H32" s="94"/>
      <c r="I32" s="45"/>
      <c r="J32" s="106" t="s">
        <v>57</v>
      </c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</row>
    <row r="33" spans="1:39" s="2" customFormat="1">
      <c r="A33" s="1"/>
      <c r="B33" s="30"/>
      <c r="C33" s="46"/>
      <c r="D33" s="46"/>
      <c r="E33" s="47"/>
      <c r="F33" s="47"/>
      <c r="G33" s="47"/>
      <c r="H33" s="48"/>
      <c r="I33" s="49"/>
      <c r="J33" s="49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</row>
    <row r="34" spans="1:39" s="2" customFormat="1">
      <c r="A34" s="1"/>
      <c r="B34" s="94" t="s">
        <v>38</v>
      </c>
      <c r="C34" s="94"/>
      <c r="D34" s="95" t="s">
        <v>39</v>
      </c>
      <c r="E34" s="95"/>
      <c r="F34" s="95"/>
      <c r="G34" s="95"/>
      <c r="H34" s="95"/>
      <c r="I34" s="49"/>
      <c r="J34" s="49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1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</row>
    <row r="35" spans="1:39" s="2" customForma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</row>
    <row r="39" spans="1:39">
      <c r="B39" s="104"/>
      <c r="C39" s="104"/>
      <c r="D39" s="104"/>
      <c r="E39" s="104"/>
      <c r="F39" s="104"/>
      <c r="G39" s="104"/>
      <c r="H39" s="104"/>
      <c r="I39" s="104"/>
      <c r="J39" s="104" t="s">
        <v>58</v>
      </c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</row>
  </sheetData>
  <sheetProtection formatCells="0" formatColumns="0" formatRows="0" insertColumns="0" insertRows="0" insertHyperlinks="0" deleteColumns="0" deleteRows="0" sort="0" autoFilter="0" pivotTables="0"/>
  <autoFilter ref="A9:AM12">
    <filterColumn colId="3" showButton="0"/>
  </autoFilter>
  <mergeCells count="60">
    <mergeCell ref="B21:H21"/>
    <mergeCell ref="J21:U21"/>
    <mergeCell ref="F17:O17"/>
    <mergeCell ref="B39:C39"/>
    <mergeCell ref="D39:I39"/>
    <mergeCell ref="J39:U39"/>
    <mergeCell ref="B29:C29"/>
    <mergeCell ref="D29:I29"/>
    <mergeCell ref="J29:U29"/>
    <mergeCell ref="B32:H32"/>
    <mergeCell ref="J32:U32"/>
    <mergeCell ref="B34:C34"/>
    <mergeCell ref="D34:H34"/>
    <mergeCell ref="J20:U20"/>
    <mergeCell ref="AB5:AE7"/>
    <mergeCell ref="B23:C23"/>
    <mergeCell ref="D23:H23"/>
    <mergeCell ref="S8:S9"/>
    <mergeCell ref="T8:T10"/>
    <mergeCell ref="U8:U10"/>
    <mergeCell ref="B10:G10"/>
    <mergeCell ref="B14:C14"/>
    <mergeCell ref="M8:M9"/>
    <mergeCell ref="N8:N9"/>
    <mergeCell ref="O8:O9"/>
    <mergeCell ref="P8:P9"/>
    <mergeCell ref="Q8:Q10"/>
    <mergeCell ref="R8:R9"/>
    <mergeCell ref="G8:G9"/>
    <mergeCell ref="J19:U19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H1:K1"/>
    <mergeCell ref="L1:U1"/>
    <mergeCell ref="F15:O15"/>
    <mergeCell ref="F16:O16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</mergeCells>
  <conditionalFormatting sqref="P11:P12 H11:N12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7 Y3:AM9 X11:X12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2017-03-06T04:12:06Z</cp:lastPrinted>
  <dcterms:created xsi:type="dcterms:W3CDTF">2015-04-17T02:48:53Z</dcterms:created>
  <dcterms:modified xsi:type="dcterms:W3CDTF">2017-03-06T04:13:23Z</dcterms:modified>
</cp:coreProperties>
</file>