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4"/>
  </bookViews>
  <sheets>
    <sheet name="PTUDWeb" sheetId="1" r:id="rId1"/>
    <sheet name="ASPnet1" sheetId="3" r:id="rId2"/>
    <sheet name="TMDT1" sheetId="5" r:id="rId3"/>
    <sheet name="QTMNc1" sheetId="7" r:id="rId4"/>
    <sheet name="KNNNg1" sheetId="9" r:id="rId5"/>
  </sheets>
  <definedNames>
    <definedName name="_xlnm._FilterDatabase" localSheetId="0" hidden="1">PTUDWeb!$A$9:$AL$52</definedName>
    <definedName name="_xlnm.Print_Titles" localSheetId="1">ASPnet1!$5:$10</definedName>
    <definedName name="_xlnm.Print_Titles" localSheetId="4">KNNNg1!$5:$10</definedName>
    <definedName name="_xlnm.Print_Titles" localSheetId="0">PTUDWeb!$5:$10</definedName>
    <definedName name="_xlnm.Print_Titles" localSheetId="3">QTMNc1!$5:$10</definedName>
    <definedName name="_xlnm.Print_Titles" localSheetId="2">TMDT1!$5:$10</definedName>
  </definedNames>
  <calcPr calcId="124519"/>
</workbook>
</file>

<file path=xl/calcChain.xml><?xml version="1.0" encoding="utf-8"?>
<calcChain xmlns="http://schemas.openxmlformats.org/spreadsheetml/2006/main">
  <c r="K46" i="1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P51"/>
  <c r="P50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X9"/>
  <c r="W9"/>
  <c r="P51" i="9"/>
  <c r="P50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X9"/>
  <c r="W9"/>
  <c r="K46" i="7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P51"/>
  <c r="P50"/>
  <c r="Q46"/>
  <c r="X9"/>
  <c r="W9"/>
  <c r="P51" i="5"/>
  <c r="P50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X9"/>
  <c r="W9"/>
  <c r="K11" i="3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V11" i="1" l="1"/>
  <c r="S11"/>
  <c r="R11"/>
  <c r="V12"/>
  <c r="S12"/>
  <c r="R12"/>
  <c r="V13"/>
  <c r="S13"/>
  <c r="R13"/>
  <c r="V14"/>
  <c r="S14"/>
  <c r="R14"/>
  <c r="V15"/>
  <c r="S15"/>
  <c r="R15"/>
  <c r="V16"/>
  <c r="S16"/>
  <c r="R16"/>
  <c r="V17"/>
  <c r="S17"/>
  <c r="R17"/>
  <c r="V18"/>
  <c r="S18"/>
  <c r="R18"/>
  <c r="V19"/>
  <c r="S19"/>
  <c r="R19"/>
  <c r="V20"/>
  <c r="S20"/>
  <c r="R20"/>
  <c r="V21"/>
  <c r="S21"/>
  <c r="R21"/>
  <c r="V22"/>
  <c r="S22"/>
  <c r="R22"/>
  <c r="V23"/>
  <c r="S23"/>
  <c r="R23"/>
  <c r="V24"/>
  <c r="S24"/>
  <c r="R24"/>
  <c r="V25"/>
  <c r="S25"/>
  <c r="R25"/>
  <c r="V26"/>
  <c r="S26"/>
  <c r="R26"/>
  <c r="V27"/>
  <c r="S27"/>
  <c r="R27"/>
  <c r="V28"/>
  <c r="S28"/>
  <c r="R28"/>
  <c r="V29"/>
  <c r="S29"/>
  <c r="R29"/>
  <c r="V30"/>
  <c r="S30"/>
  <c r="R30"/>
  <c r="V31"/>
  <c r="S31"/>
  <c r="R31"/>
  <c r="V32"/>
  <c r="S32"/>
  <c r="R32"/>
  <c r="V33"/>
  <c r="S33"/>
  <c r="R33"/>
  <c r="V34"/>
  <c r="S34"/>
  <c r="R34"/>
  <c r="V35"/>
  <c r="S35"/>
  <c r="R35"/>
  <c r="V36"/>
  <c r="S36"/>
  <c r="R36"/>
  <c r="V37"/>
  <c r="S37"/>
  <c r="R37"/>
  <c r="V38"/>
  <c r="S38"/>
  <c r="R38"/>
  <c r="V39"/>
  <c r="S39"/>
  <c r="R39"/>
  <c r="V40"/>
  <c r="S40"/>
  <c r="R40"/>
  <c r="V41"/>
  <c r="S41"/>
  <c r="R41"/>
  <c r="V42"/>
  <c r="S42"/>
  <c r="R42"/>
  <c r="V43"/>
  <c r="S43"/>
  <c r="R43"/>
  <c r="V44"/>
  <c r="S44"/>
  <c r="R44"/>
  <c r="V45"/>
  <c r="S45"/>
  <c r="R45"/>
  <c r="V46"/>
  <c r="S46"/>
  <c r="R46"/>
  <c r="V11" i="9"/>
  <c r="S11"/>
  <c r="R11"/>
  <c r="V12"/>
  <c r="S12"/>
  <c r="R12"/>
  <c r="V13"/>
  <c r="S13"/>
  <c r="R13"/>
  <c r="V14"/>
  <c r="S14"/>
  <c r="R14"/>
  <c r="V15"/>
  <c r="S15"/>
  <c r="R15"/>
  <c r="V16"/>
  <c r="S16"/>
  <c r="R16"/>
  <c r="V17"/>
  <c r="S17"/>
  <c r="R17"/>
  <c r="V18"/>
  <c r="S18"/>
  <c r="R18"/>
  <c r="V19"/>
  <c r="S19"/>
  <c r="R19"/>
  <c r="V20"/>
  <c r="S20"/>
  <c r="R20"/>
  <c r="V21"/>
  <c r="S21"/>
  <c r="R21"/>
  <c r="V22"/>
  <c r="S22"/>
  <c r="R22"/>
  <c r="V23"/>
  <c r="S23"/>
  <c r="R23"/>
  <c r="V24"/>
  <c r="S24"/>
  <c r="R24"/>
  <c r="V25"/>
  <c r="S25"/>
  <c r="R25"/>
  <c r="V26"/>
  <c r="S26"/>
  <c r="R26"/>
  <c r="V27"/>
  <c r="S27"/>
  <c r="R27"/>
  <c r="V28"/>
  <c r="S28"/>
  <c r="R28"/>
  <c r="V29"/>
  <c r="S29"/>
  <c r="R29"/>
  <c r="V30"/>
  <c r="S30"/>
  <c r="R30"/>
  <c r="V31"/>
  <c r="S31"/>
  <c r="R31"/>
  <c r="V32"/>
  <c r="S32"/>
  <c r="R32"/>
  <c r="V33"/>
  <c r="S33"/>
  <c r="R33"/>
  <c r="V34"/>
  <c r="S34"/>
  <c r="R34"/>
  <c r="V35"/>
  <c r="S35"/>
  <c r="R35"/>
  <c r="V36"/>
  <c r="S36"/>
  <c r="R36"/>
  <c r="V37"/>
  <c r="S37"/>
  <c r="R37"/>
  <c r="V38"/>
  <c r="S38"/>
  <c r="R38"/>
  <c r="V39"/>
  <c r="S39"/>
  <c r="R39"/>
  <c r="V40"/>
  <c r="S40"/>
  <c r="R40"/>
  <c r="V41"/>
  <c r="S41"/>
  <c r="R41"/>
  <c r="V42"/>
  <c r="S42"/>
  <c r="R42"/>
  <c r="V43"/>
  <c r="S43"/>
  <c r="R43"/>
  <c r="V44"/>
  <c r="S44"/>
  <c r="R44"/>
  <c r="V45"/>
  <c r="S45"/>
  <c r="R45"/>
  <c r="V46"/>
  <c r="S46"/>
  <c r="R46"/>
  <c r="V46" i="7"/>
  <c r="S46"/>
  <c r="R46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V11" i="5"/>
  <c r="S11"/>
  <c r="R11"/>
  <c r="V12"/>
  <c r="S12"/>
  <c r="R12"/>
  <c r="V13"/>
  <c r="S13"/>
  <c r="R13"/>
  <c r="V14"/>
  <c r="S14"/>
  <c r="R14"/>
  <c r="V15"/>
  <c r="S15"/>
  <c r="R15"/>
  <c r="V16"/>
  <c r="S16"/>
  <c r="R16"/>
  <c r="V17"/>
  <c r="S17"/>
  <c r="R17"/>
  <c r="V18"/>
  <c r="S18"/>
  <c r="R18"/>
  <c r="V19"/>
  <c r="S19"/>
  <c r="R19"/>
  <c r="V20"/>
  <c r="S20"/>
  <c r="R20"/>
  <c r="V21"/>
  <c r="S21"/>
  <c r="R21"/>
  <c r="V22"/>
  <c r="S22"/>
  <c r="R22"/>
  <c r="V23"/>
  <c r="S23"/>
  <c r="R23"/>
  <c r="V24"/>
  <c r="S24"/>
  <c r="R24"/>
  <c r="V25"/>
  <c r="S25"/>
  <c r="R25"/>
  <c r="V26"/>
  <c r="S26"/>
  <c r="R26"/>
  <c r="V27"/>
  <c r="S27"/>
  <c r="R27"/>
  <c r="V28"/>
  <c r="S28"/>
  <c r="R28"/>
  <c r="V29"/>
  <c r="S29"/>
  <c r="R29"/>
  <c r="V30"/>
  <c r="S30"/>
  <c r="R30"/>
  <c r="V31"/>
  <c r="S31"/>
  <c r="R31"/>
  <c r="V32"/>
  <c r="S32"/>
  <c r="R32"/>
  <c r="V33"/>
  <c r="S33"/>
  <c r="R33"/>
  <c r="V34"/>
  <c r="S34"/>
  <c r="R34"/>
  <c r="V35"/>
  <c r="S35"/>
  <c r="R35"/>
  <c r="V36"/>
  <c r="S36"/>
  <c r="R36"/>
  <c r="V37"/>
  <c r="S37"/>
  <c r="R37"/>
  <c r="V38"/>
  <c r="S38"/>
  <c r="R38"/>
  <c r="V39"/>
  <c r="S39"/>
  <c r="R39"/>
  <c r="V40"/>
  <c r="S40"/>
  <c r="R40"/>
  <c r="V41"/>
  <c r="S41"/>
  <c r="R41"/>
  <c r="V42"/>
  <c r="S42"/>
  <c r="R42"/>
  <c r="V43"/>
  <c r="S43"/>
  <c r="R43"/>
  <c r="V44"/>
  <c r="S44"/>
  <c r="R44"/>
  <c r="V45"/>
  <c r="S45"/>
  <c r="R45"/>
  <c r="V46"/>
  <c r="S46"/>
  <c r="R46"/>
  <c r="X9" i="3"/>
  <c r="W9"/>
  <c r="AD9" i="1" l="1"/>
  <c r="AB9"/>
  <c r="AA9"/>
  <c r="Z9"/>
  <c r="D53"/>
  <c r="D51"/>
  <c r="AJ9"/>
  <c r="AH9"/>
  <c r="AF9"/>
  <c r="AD9" i="9"/>
  <c r="AB9"/>
  <c r="AA9"/>
  <c r="Z9"/>
  <c r="D53"/>
  <c r="D51"/>
  <c r="AJ9"/>
  <c r="AH9"/>
  <c r="AF9"/>
  <c r="V45" i="7"/>
  <c r="S45"/>
  <c r="R45"/>
  <c r="V44"/>
  <c r="S44"/>
  <c r="R44"/>
  <c r="V43"/>
  <c r="S43"/>
  <c r="R43"/>
  <c r="V42"/>
  <c r="S42"/>
  <c r="R42"/>
  <c r="V41"/>
  <c r="S41"/>
  <c r="R41"/>
  <c r="V40"/>
  <c r="S40"/>
  <c r="R40"/>
  <c r="V39"/>
  <c r="S39"/>
  <c r="R39"/>
  <c r="V38"/>
  <c r="S38"/>
  <c r="R38"/>
  <c r="V37"/>
  <c r="S37"/>
  <c r="R37"/>
  <c r="V36"/>
  <c r="S36"/>
  <c r="R36"/>
  <c r="V35"/>
  <c r="S35"/>
  <c r="R35"/>
  <c r="V34"/>
  <c r="S34"/>
  <c r="R34"/>
  <c r="V33"/>
  <c r="S33"/>
  <c r="R33"/>
  <c r="V32"/>
  <c r="S32"/>
  <c r="R32"/>
  <c r="V31"/>
  <c r="S31"/>
  <c r="R31"/>
  <c r="V30"/>
  <c r="S30"/>
  <c r="R30"/>
  <c r="V29"/>
  <c r="S29"/>
  <c r="R29"/>
  <c r="V28"/>
  <c r="S28"/>
  <c r="R28"/>
  <c r="V27"/>
  <c r="S27"/>
  <c r="R27"/>
  <c r="V26"/>
  <c r="S26"/>
  <c r="R26"/>
  <c r="V25"/>
  <c r="S25"/>
  <c r="R25"/>
  <c r="V24"/>
  <c r="S24"/>
  <c r="R24"/>
  <c r="V23"/>
  <c r="S23"/>
  <c r="R23"/>
  <c r="V22"/>
  <c r="S22"/>
  <c r="R22"/>
  <c r="V21"/>
  <c r="S21"/>
  <c r="R21"/>
  <c r="V20"/>
  <c r="S20"/>
  <c r="R20"/>
  <c r="V19"/>
  <c r="S19"/>
  <c r="R19"/>
  <c r="V18"/>
  <c r="S18"/>
  <c r="R18"/>
  <c r="V17"/>
  <c r="S17"/>
  <c r="R17"/>
  <c r="V16"/>
  <c r="S16"/>
  <c r="R16"/>
  <c r="V15"/>
  <c r="S15"/>
  <c r="R15"/>
  <c r="V14"/>
  <c r="S14"/>
  <c r="R14"/>
  <c r="V13"/>
  <c r="S13"/>
  <c r="R13"/>
  <c r="V12"/>
  <c r="S12"/>
  <c r="R12"/>
  <c r="V11"/>
  <c r="S11"/>
  <c r="R11"/>
  <c r="AD9" i="5"/>
  <c r="AB9"/>
  <c r="AA9"/>
  <c r="Z9"/>
  <c r="D53"/>
  <c r="D51"/>
  <c r="AJ9"/>
  <c r="AH9"/>
  <c r="AF9"/>
  <c r="P51" i="3"/>
  <c r="P50"/>
  <c r="Q11"/>
  <c r="V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Y9" i="1" l="1"/>
  <c r="D50"/>
  <c r="AK9"/>
  <c r="AG9"/>
  <c r="AC9"/>
  <c r="AE9"/>
  <c r="Y9" i="9"/>
  <c r="D50"/>
  <c r="AK9"/>
  <c r="AG9"/>
  <c r="AC9"/>
  <c r="AE9"/>
  <c r="AD9" i="7"/>
  <c r="AB9"/>
  <c r="AA9"/>
  <c r="Z9"/>
  <c r="D53"/>
  <c r="D51"/>
  <c r="AJ9"/>
  <c r="AH9"/>
  <c r="AF9"/>
  <c r="Y9" i="5"/>
  <c r="D50"/>
  <c r="AK9"/>
  <c r="AG9"/>
  <c r="AC9"/>
  <c r="AE9"/>
  <c r="S46" i="3"/>
  <c r="R46"/>
  <c r="S45"/>
  <c r="R45"/>
  <c r="S44"/>
  <c r="R44"/>
  <c r="S43"/>
  <c r="R43"/>
  <c r="S42"/>
  <c r="R42"/>
  <c r="S41"/>
  <c r="R41"/>
  <c r="S40"/>
  <c r="R40"/>
  <c r="S39"/>
  <c r="R39"/>
  <c r="S38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D53" s="1"/>
  <c r="P49" i="1" l="1"/>
  <c r="D49"/>
  <c r="AI9"/>
  <c r="P49" i="9"/>
  <c r="D49"/>
  <c r="AI9"/>
  <c r="Y9" i="7"/>
  <c r="D50"/>
  <c r="AK9"/>
  <c r="AG9"/>
  <c r="AC9"/>
  <c r="AE9"/>
  <c r="P49" i="5"/>
  <c r="D49"/>
  <c r="AI9"/>
  <c r="AD9" i="3"/>
  <c r="AB9"/>
  <c r="AA9"/>
  <c r="Z9"/>
  <c r="AF9"/>
  <c r="AH9"/>
  <c r="AJ9"/>
  <c r="D51"/>
  <c r="P49" i="7" l="1"/>
  <c r="D49"/>
  <c r="AI9"/>
  <c r="D50" i="3"/>
  <c r="Y9"/>
  <c r="AG9"/>
  <c r="AC9"/>
  <c r="AE9"/>
  <c r="P49" l="1"/>
  <c r="D49"/>
  <c r="AI9"/>
  <c r="AK9"/>
</calcChain>
</file>

<file path=xl/sharedStrings.xml><?xml version="1.0" encoding="utf-8"?>
<sst xmlns="http://schemas.openxmlformats.org/spreadsheetml/2006/main" count="1349" uniqueCount="178">
  <si>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</si>
  <si>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</si>
  <si>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</si>
  <si>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</si>
  <si>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</si>
  <si>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</si>
  <si>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</si>
  <si>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</si>
  <si>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</si>
  <si>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TN-TH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</si>
  <si>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</si>
  <si>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</si>
  <si>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</si>
  <si>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</si>
  <si>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</si>
  <si>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</si>
  <si>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</si>
  <si>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</si>
  <si>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</si>
  <si>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</si>
  <si>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</si>
  <si>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</si>
  <si>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</si>
  <si>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</si>
  <si>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</si>
  <si>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</si>
  <si>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</si>
  <si>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</si>
  <si>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</si>
  <si>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</si>
  <si>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</si>
  <si>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</si>
  <si>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</si>
  <si>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</si>
  <si>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</si>
  <si>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</si>
  <si>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</si>
  <si>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</si>
  <si>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</si>
  <si>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</si>
  <si>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</si>
  <si>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</si>
  <si>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</si>
  <si>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</si>
  <si>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</si>
  <si>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</si>
  <si>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</si>
  <si>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</si>
  <si>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</si>
  <si>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Thi lần 1 học 2 năm học 2016 - 2017 (Kỳ 6)</t>
  </si>
  <si>
    <t>C14DNUD01-02</t>
  </si>
  <si>
    <t>Phát triển ứng dụng Web sử dụng nền tảng mã nguồn mở</t>
  </si>
  <si>
    <t xml:space="preserve">Quản trị mạng nâng cao </t>
  </si>
  <si>
    <t xml:space="preserve">Kỹ năng nghề nghiệp </t>
  </si>
  <si>
    <t>Ngày thi: 21/4/2017</t>
  </si>
  <si>
    <t>Phát triển ứng dụng Web với ASP net</t>
  </si>
  <si>
    <t>Ngày thi: 18/4/2017</t>
  </si>
  <si>
    <t xml:space="preserve">Thương mại điện tử </t>
  </si>
  <si>
    <t>Điểm KT1</t>
  </si>
  <si>
    <t>Điểm KT2</t>
  </si>
  <si>
    <r>
      <rPr>
        <b/>
        <sz val="10"/>
        <rFont val="Times New Roman"/>
        <family val="1"/>
      </rPr>
      <t>TRƯỞNG BỘ MÔN</t>
    </r>
    <r>
      <rPr>
        <b/>
        <sz val="11"/>
        <rFont val="Times New Roman"/>
        <family val="1"/>
      </rPr>
      <t xml:space="preserve">
</t>
    </r>
    <r>
      <rPr>
        <i/>
        <sz val="10"/>
        <rFont val="Times New Roman"/>
        <family val="1"/>
      </rPr>
      <t>(Ký và ghi rõ họ tên)</t>
    </r>
  </si>
  <si>
    <t xml:space="preserve">Đặng Tiến Mậu </t>
  </si>
  <si>
    <t xml:space="preserve">Trịnh Thị Hằng </t>
  </si>
  <si>
    <t>B14DNUD001</t>
  </si>
  <si>
    <t xml:space="preserve">Lê Tuấn </t>
  </si>
  <si>
    <t xml:space="preserve">Anh </t>
  </si>
  <si>
    <t>C14DNUD01-B</t>
  </si>
  <si>
    <t>B14DNUD004</t>
  </si>
  <si>
    <t xml:space="preserve">Đàm Văn  </t>
  </si>
  <si>
    <t xml:space="preserve">Danh </t>
  </si>
  <si>
    <t>B14DNUD005</t>
  </si>
  <si>
    <t xml:space="preserve">Nguyễn Văn </t>
  </si>
  <si>
    <t xml:space="preserve">Dũng </t>
  </si>
  <si>
    <t>B14DNUD006</t>
  </si>
  <si>
    <t xml:space="preserve">Vũ Viết </t>
  </si>
  <si>
    <t xml:space="preserve">Duy </t>
  </si>
  <si>
    <t>B14DNUD007</t>
  </si>
  <si>
    <t>Ngô Sĩ</t>
  </si>
  <si>
    <t xml:space="preserve">Đạt </t>
  </si>
  <si>
    <t>B14DNUD008</t>
  </si>
  <si>
    <t xml:space="preserve">Nghiêm Văn </t>
  </si>
  <si>
    <t xml:space="preserve">Đông </t>
  </si>
  <si>
    <t>B14DNUD010</t>
  </si>
  <si>
    <t xml:space="preserve">Bùi Anh </t>
  </si>
  <si>
    <t xml:space="preserve">Đức </t>
  </si>
  <si>
    <t>B14DNUD011</t>
  </si>
  <si>
    <t xml:space="preserve">Nguyễn Minh </t>
  </si>
  <si>
    <t>B14DNUD012</t>
  </si>
  <si>
    <t xml:space="preserve">Trần Anh </t>
  </si>
  <si>
    <t>B14DNUD015</t>
  </si>
  <si>
    <t xml:space="preserve">Vũ Văn </t>
  </si>
  <si>
    <t>Hiến</t>
  </si>
  <si>
    <t>B14DNUD020</t>
  </si>
  <si>
    <t xml:space="preserve">Nguyễn Tử Linh </t>
  </si>
  <si>
    <t xml:space="preserve">Lăng </t>
  </si>
  <si>
    <t>B14DNUD021</t>
  </si>
  <si>
    <t xml:space="preserve">Trần Văn </t>
  </si>
  <si>
    <t xml:space="preserve">Linh </t>
  </si>
  <si>
    <t>B14DNUD023</t>
  </si>
  <si>
    <t xml:space="preserve">Nguyễn Kim </t>
  </si>
  <si>
    <t xml:space="preserve">Nam </t>
  </si>
  <si>
    <t>B14DNUD024</t>
  </si>
  <si>
    <t xml:space="preserve">Doãn Thị </t>
  </si>
  <si>
    <t>Nga</t>
  </si>
  <si>
    <t>B14DNUD027</t>
  </si>
  <si>
    <t xml:space="preserve">San </t>
  </si>
  <si>
    <t>B14DNUD028</t>
  </si>
  <si>
    <t>Nguyễn Hồng</t>
  </si>
  <si>
    <t xml:space="preserve">Tiến </t>
  </si>
  <si>
    <t>B14DNUD030</t>
  </si>
  <si>
    <t xml:space="preserve">Nguyễn Thị </t>
  </si>
  <si>
    <t>Tươi</t>
  </si>
  <si>
    <t>B14DNUD032</t>
  </si>
  <si>
    <t xml:space="preserve">Đỗ Hoàng </t>
  </si>
  <si>
    <t xml:space="preserve">Thành </t>
  </si>
  <si>
    <t>B14DNUD034</t>
  </si>
  <si>
    <t xml:space="preserve">Lê Đình </t>
  </si>
  <si>
    <t xml:space="preserve">Thắng </t>
  </si>
  <si>
    <t>B14DNUD038</t>
  </si>
  <si>
    <t xml:space="preserve">Văn Thị Thanh </t>
  </si>
  <si>
    <t>Thủy</t>
  </si>
  <si>
    <t>B14DNUD039</t>
  </si>
  <si>
    <t xml:space="preserve">Bùi Cao </t>
  </si>
  <si>
    <t xml:space="preserve">Trí </t>
  </si>
  <si>
    <t>B14DNUD041</t>
  </si>
  <si>
    <t xml:space="preserve">Nguyễn Thành </t>
  </si>
  <si>
    <t xml:space="preserve">Trung </t>
  </si>
  <si>
    <t>B14DNUD043</t>
  </si>
  <si>
    <t xml:space="preserve">Tạ Thu </t>
  </si>
  <si>
    <t xml:space="preserve">Uyên </t>
  </si>
  <si>
    <t>B14DNUD047</t>
  </si>
  <si>
    <t xml:space="preserve">Lê Trung </t>
  </si>
  <si>
    <t>C14DNUD02-B</t>
  </si>
  <si>
    <t>B14DNUD050</t>
  </si>
  <si>
    <t xml:space="preserve">Chu Văn </t>
  </si>
  <si>
    <t xml:space="preserve">Chiến </t>
  </si>
  <si>
    <t>B14DNUD054</t>
  </si>
  <si>
    <t>B14DNUD058</t>
  </si>
  <si>
    <t xml:space="preserve">Hà </t>
  </si>
  <si>
    <t>B14DNUD060</t>
  </si>
  <si>
    <t>Hiếu</t>
  </si>
  <si>
    <t>B14DNUD064</t>
  </si>
  <si>
    <t xml:space="preserve">Trương Hùng </t>
  </si>
  <si>
    <t>Khương</t>
  </si>
  <si>
    <t>B14DNUD066</t>
  </si>
  <si>
    <t xml:space="preserve">Nguyễn Thùy </t>
  </si>
  <si>
    <t>B14DNUD070</t>
  </si>
  <si>
    <t xml:space="preserve">Nguyễn Duy </t>
  </si>
  <si>
    <t xml:space="preserve">Ninh </t>
  </si>
  <si>
    <t>B14DNUD072</t>
  </si>
  <si>
    <t xml:space="preserve">Nguyễn Ngọc </t>
  </si>
  <si>
    <t xml:space="preserve">Phong </t>
  </si>
  <si>
    <t>B14DNUD075</t>
  </si>
  <si>
    <t xml:space="preserve">Trần Vinh </t>
  </si>
  <si>
    <t>Thành</t>
  </si>
  <si>
    <t>B14DNUD077</t>
  </si>
  <si>
    <t xml:space="preserve">Nguyễn Tòng </t>
  </si>
  <si>
    <t>B14DNUD080</t>
  </si>
  <si>
    <t xml:space="preserve">Bùi Quang </t>
  </si>
  <si>
    <t xml:space="preserve">Vinh </t>
  </si>
  <si>
    <t>B13DNUD068</t>
  </si>
  <si>
    <t xml:space="preserve">Mai Xuân </t>
  </si>
  <si>
    <t>Hưng</t>
  </si>
  <si>
    <t>Điểm TB</t>
  </si>
  <si>
    <t>Không đủ ĐK thi</t>
  </si>
  <si>
    <t xml:space="preserve">    KT TRƯỞNG TRUNG TÂM
  PHÓ TRƯỞNG TRUNG TÂM</t>
  </si>
  <si>
    <t xml:space="preserve">           Trần Thị Mỹ Hạnh</t>
  </si>
  <si>
    <t>Giờ thi: 13h00</t>
  </si>
  <si>
    <t>Ngày thi: 19/4/2017</t>
  </si>
  <si>
    <t>Ngày thi: 20/4/2017</t>
  </si>
  <si>
    <t>Giờ thi: 7h00</t>
  </si>
  <si>
    <t>Ngày thi: 17/4/2017</t>
  </si>
  <si>
    <t>BẢNG ĐIỂM THI</t>
  </si>
  <si>
    <t>Hà Nội, ngày   tháng  4  năm 2017</t>
  </si>
  <si>
    <t>Hà Nội, ngày 24  tháng  4  năm 2017</t>
  </si>
  <si>
    <t>Hà Nội, ngày  24  tháng  4  năm 2017</t>
  </si>
  <si>
    <t>Hà Nội, ngày  27 tháng  4  năm 2017</t>
  </si>
  <si>
    <t>Hà Nội, ngày 27  tháng 4  năm 2017</t>
  </si>
</sst>
</file>

<file path=xl/styles.xml><?xml version="1.0" encoding="utf-8"?>
<styleSheet xmlns="http://schemas.openxmlformats.org/spreadsheetml/2006/main">
  <numFmts count="2">
    <numFmt numFmtId="165" formatCode="#,##0.0"/>
    <numFmt numFmtId="166" formatCode="0.0"/>
  </numFmts>
  <fonts count="3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i/>
      <sz val="1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  <xf numFmtId="0" fontId="12" fillId="0" borderId="0"/>
  </cellStyleXfs>
  <cellXfs count="19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20" xfId="4" applyFont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8" fillId="0" borderId="13" xfId="0" applyFont="1" applyFill="1" applyBorder="1" applyAlignment="1">
      <alignment vertical="center"/>
    </xf>
    <xf numFmtId="0" fontId="28" fillId="0" borderId="14" xfId="0" applyFont="1" applyFill="1" applyBorder="1" applyAlignment="1">
      <alignment vertical="center"/>
    </xf>
    <xf numFmtId="14" fontId="29" fillId="0" borderId="12" xfId="0" applyNumberFormat="1" applyFont="1" applyFill="1" applyBorder="1" applyAlignment="1">
      <alignment vertical="center"/>
    </xf>
    <xf numFmtId="0" fontId="4" fillId="0" borderId="12" xfId="8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2" xfId="8" applyFont="1" applyFill="1" applyBorder="1" applyAlignment="1" applyProtection="1">
      <alignment horizontal="center" vertical="center"/>
      <protection locked="0"/>
    </xf>
    <xf numFmtId="0" fontId="5" fillId="0" borderId="12" xfId="1" applyFont="1" applyFill="1" applyBorder="1" applyAlignment="1" applyProtection="1">
      <alignment horizontal="center" vertical="center"/>
    </xf>
    <xf numFmtId="0" fontId="28" fillId="0" borderId="16" xfId="0" applyFont="1" applyFill="1" applyBorder="1" applyAlignment="1">
      <alignment vertical="center"/>
    </xf>
    <xf numFmtId="0" fontId="28" fillId="0" borderId="17" xfId="0" applyFont="1" applyFill="1" applyBorder="1" applyAlignment="1">
      <alignment vertical="center"/>
    </xf>
    <xf numFmtId="14" fontId="29" fillId="0" borderId="15" xfId="0" applyNumberFormat="1" applyFont="1" applyFill="1" applyBorder="1" applyAlignment="1">
      <alignment vertical="center"/>
    </xf>
    <xf numFmtId="0" fontId="4" fillId="0" borderId="15" xfId="8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15" xfId="8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hidden="1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28" fillId="0" borderId="19" xfId="0" applyFont="1" applyFill="1" applyBorder="1" applyAlignment="1">
      <alignment vertical="center"/>
    </xf>
    <xf numFmtId="0" fontId="28" fillId="0" borderId="20" xfId="0" applyFont="1" applyFill="1" applyBorder="1" applyAlignment="1">
      <alignment vertical="center"/>
    </xf>
    <xf numFmtId="14" fontId="29" fillId="0" borderId="18" xfId="0" applyNumberFormat="1" applyFont="1" applyFill="1" applyBorder="1" applyAlignment="1">
      <alignment vertical="center"/>
    </xf>
    <xf numFmtId="0" fontId="4" fillId="0" borderId="18" xfId="8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8" xfId="8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 applyProtection="1">
      <alignment horizontal="center" vertical="center"/>
      <protection hidden="1"/>
    </xf>
    <xf numFmtId="0" fontId="4" fillId="3" borderId="12" xfId="0" applyFont="1" applyFill="1" applyBorder="1" applyAlignment="1">
      <alignment horizontal="center" vertical="center"/>
    </xf>
    <xf numFmtId="14" fontId="29" fillId="3" borderId="12" xfId="0" applyNumberFormat="1" applyFont="1" applyFill="1" applyBorder="1" applyAlignment="1">
      <alignment vertical="center"/>
    </xf>
    <xf numFmtId="1" fontId="29" fillId="3" borderId="12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14" fontId="29" fillId="3" borderId="15" xfId="0" applyNumberFormat="1" applyFont="1" applyFill="1" applyBorder="1" applyAlignment="1">
      <alignment vertical="center"/>
    </xf>
    <xf numFmtId="1" fontId="29" fillId="3" borderId="15" xfId="0" applyNumberFormat="1" applyFont="1" applyFill="1" applyBorder="1" applyAlignment="1">
      <alignment horizontal="center" vertical="center"/>
    </xf>
    <xf numFmtId="0" fontId="4" fillId="3" borderId="15" xfId="8" applyFont="1" applyFill="1" applyBorder="1" applyAlignment="1" applyProtection="1">
      <alignment horizontal="center" vertical="center"/>
      <protection locked="0"/>
    </xf>
    <xf numFmtId="1" fontId="29" fillId="0" borderId="15" xfId="0" applyNumberFormat="1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14" fontId="29" fillId="3" borderId="18" xfId="0" applyNumberFormat="1" applyFont="1" applyFill="1" applyBorder="1" applyAlignment="1">
      <alignment vertical="center"/>
    </xf>
    <xf numFmtId="0" fontId="4" fillId="3" borderId="18" xfId="8" applyFont="1" applyFill="1" applyBorder="1" applyAlignment="1" applyProtection="1">
      <alignment horizontal="center" vertical="center"/>
      <protection locked="0"/>
    </xf>
    <xf numFmtId="166" fontId="4" fillId="0" borderId="12" xfId="8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/>
    </xf>
    <xf numFmtId="166" fontId="4" fillId="0" borderId="15" xfId="8" applyNumberFormat="1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/>
    </xf>
    <xf numFmtId="0" fontId="4" fillId="0" borderId="15" xfId="1" applyFont="1" applyFill="1" applyBorder="1" applyAlignment="1" applyProtection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166" fontId="4" fillId="0" borderId="18" xfId="8" applyNumberFormat="1" applyFont="1" applyFill="1" applyBorder="1" applyAlignment="1">
      <alignment horizontal="center" vertical="center" wrapText="1"/>
    </xf>
    <xf numFmtId="0" fontId="29" fillId="3" borderId="12" xfId="8" applyFont="1" applyFill="1" applyBorder="1" applyAlignment="1">
      <alignment horizontal="center" vertical="center"/>
    </xf>
    <xf numFmtId="0" fontId="29" fillId="3" borderId="15" xfId="8" applyFont="1" applyFill="1" applyBorder="1" applyAlignment="1">
      <alignment horizontal="center" vertical="center"/>
    </xf>
    <xf numFmtId="0" fontId="29" fillId="3" borderId="18" xfId="8" applyFont="1" applyFill="1" applyBorder="1" applyAlignment="1">
      <alignment horizontal="center" vertical="center"/>
    </xf>
    <xf numFmtId="0" fontId="4" fillId="3" borderId="12" xfId="8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5" xfId="8" applyFont="1" applyFill="1" applyBorder="1" applyAlignment="1">
      <alignment horizontal="center" vertical="center"/>
    </xf>
    <xf numFmtId="0" fontId="4" fillId="3" borderId="18" xfId="8" applyFont="1" applyFill="1" applyBorder="1" applyAlignment="1">
      <alignment horizontal="center" vertical="center"/>
    </xf>
    <xf numFmtId="165" fontId="5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5" fillId="0" borderId="15" xfId="0" applyNumberFormat="1" applyFont="1" applyFill="1" applyBorder="1" applyAlignment="1" applyProtection="1">
      <alignment horizontal="center" vertical="center"/>
      <protection locked="0"/>
    </xf>
    <xf numFmtId="165" fontId="5" fillId="0" borderId="18" xfId="0" applyNumberFormat="1" applyFont="1" applyFill="1" applyBorder="1" applyAlignment="1" applyProtection="1">
      <alignment horizontal="center" vertical="center"/>
      <protection locked="0"/>
    </xf>
    <xf numFmtId="14" fontId="29" fillId="3" borderId="12" xfId="0" applyNumberFormat="1" applyFont="1" applyFill="1" applyBorder="1" applyAlignment="1">
      <alignment horizontal="center" vertical="center"/>
    </xf>
    <xf numFmtId="14" fontId="29" fillId="3" borderId="15" xfId="0" applyNumberFormat="1" applyFont="1" applyFill="1" applyBorder="1" applyAlignment="1">
      <alignment horizontal="center" vertical="center"/>
    </xf>
    <xf numFmtId="14" fontId="29" fillId="3" borderId="18" xfId="0" applyNumberFormat="1" applyFont="1" applyFill="1" applyBorder="1" applyAlignment="1">
      <alignment horizontal="center" vertical="center"/>
    </xf>
    <xf numFmtId="14" fontId="29" fillId="0" borderId="12" xfId="0" applyNumberFormat="1" applyFont="1" applyFill="1" applyBorder="1" applyAlignment="1">
      <alignment horizontal="center" vertical="center"/>
    </xf>
    <xf numFmtId="14" fontId="29" fillId="0" borderId="15" xfId="0" applyNumberFormat="1" applyFont="1" applyFill="1" applyBorder="1" applyAlignment="1">
      <alignment horizontal="center" vertical="center"/>
    </xf>
    <xf numFmtId="14" fontId="29" fillId="0" borderId="18" xfId="0" applyNumberFormat="1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left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30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left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/>
      <protection locked="0"/>
    </xf>
  </cellXfs>
  <cellStyles count="9">
    <cellStyle name="Hyperlink" xfId="3" builtinId="8"/>
    <cellStyle name="Normal" xfId="0" builtinId="0"/>
    <cellStyle name="Normal 4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6"/>
  <sheetViews>
    <sheetView workbookViewId="0">
      <pane ySplit="4" topLeftCell="A17" activePane="bottomLeft" state="frozen"/>
      <selection activeCell="A6" sqref="A6:XFD6"/>
      <selection pane="bottomLeft" activeCell="I41" sqref="I41"/>
    </sheetView>
  </sheetViews>
  <sheetFormatPr defaultRowHeight="15.75"/>
  <cols>
    <col min="1" max="1" width="1.25" style="1" customWidth="1"/>
    <col min="2" max="2" width="3.625" style="1" customWidth="1"/>
    <col min="3" max="3" width="10.625" style="1" customWidth="1"/>
    <col min="4" max="4" width="12.875" style="1" customWidth="1"/>
    <col min="5" max="5" width="6.625" style="1" customWidth="1"/>
    <col min="6" max="6" width="9.375" style="1" hidden="1" customWidth="1"/>
    <col min="7" max="7" width="11.875" style="1" customWidth="1"/>
    <col min="8" max="8" width="5.375" style="1" customWidth="1"/>
    <col min="9" max="9" width="5.75" style="1" customWidth="1"/>
    <col min="10" max="10" width="4.375" style="1" hidden="1" customWidth="1"/>
    <col min="11" max="11" width="6.375" style="1" customWidth="1"/>
    <col min="12" max="12" width="3.25" style="1" hidden="1" customWidth="1"/>
    <col min="13" max="13" width="4.875" style="1" hidden="1" customWidth="1"/>
    <col min="14" max="14" width="6.5" style="1" hidden="1" customWidth="1"/>
    <col min="15" max="15" width="7.5" style="1" hidden="1" customWidth="1"/>
    <col min="16" max="16" width="8.125" style="1" customWidth="1"/>
    <col min="17" max="18" width="6.5" style="1" hidden="1" customWidth="1"/>
    <col min="19" max="19" width="11.875" style="1" hidden="1" customWidth="1"/>
    <col min="20" max="20" width="18.875" style="1" customWidth="1"/>
    <col min="21" max="21" width="6.5" style="1" customWidth="1"/>
    <col min="22" max="22" width="6.5" style="58" customWidth="1"/>
    <col min="23" max="38" width="9" style="57"/>
    <col min="39" max="16384" width="9" style="1"/>
  </cols>
  <sheetData>
    <row r="1" spans="2:38" ht="24.75" customHeight="1"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</row>
    <row r="2" spans="2:38" ht="27.75" customHeight="1">
      <c r="B2" s="158" t="s">
        <v>0</v>
      </c>
      <c r="C2" s="158"/>
      <c r="D2" s="158"/>
      <c r="E2" s="158"/>
      <c r="F2" s="158"/>
      <c r="G2" s="158"/>
      <c r="H2" s="159" t="s">
        <v>172</v>
      </c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3"/>
    </row>
    <row r="3" spans="2:38" ht="25.5" customHeight="1">
      <c r="B3" s="161" t="s">
        <v>1</v>
      </c>
      <c r="C3" s="161"/>
      <c r="D3" s="161"/>
      <c r="E3" s="161"/>
      <c r="F3" s="161"/>
      <c r="G3" s="161"/>
      <c r="H3" s="162" t="s">
        <v>49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83"/>
      <c r="AD3" s="58"/>
      <c r="AE3" s="59"/>
      <c r="AF3" s="58"/>
      <c r="AG3" s="58"/>
      <c r="AH3" s="58"/>
      <c r="AI3" s="59"/>
      <c r="AJ3" s="58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3"/>
      <c r="AE4" s="60"/>
      <c r="AI4" s="60"/>
    </row>
    <row r="5" spans="2:38" ht="23.25" customHeight="1">
      <c r="B5" s="164" t="s">
        <v>2</v>
      </c>
      <c r="C5" s="164"/>
      <c r="D5" s="173" t="s">
        <v>51</v>
      </c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2" t="s">
        <v>50</v>
      </c>
      <c r="Q5" s="172"/>
      <c r="R5" s="172"/>
      <c r="S5" s="172"/>
      <c r="T5" s="172"/>
      <c r="W5" s="165" t="s">
        <v>41</v>
      </c>
      <c r="X5" s="165" t="s">
        <v>8</v>
      </c>
      <c r="Y5" s="165" t="s">
        <v>40</v>
      </c>
      <c r="Z5" s="165" t="s">
        <v>39</v>
      </c>
      <c r="AA5" s="165"/>
      <c r="AB5" s="165"/>
      <c r="AC5" s="165"/>
      <c r="AD5" s="165" t="s">
        <v>38</v>
      </c>
      <c r="AE5" s="165"/>
      <c r="AF5" s="165" t="s">
        <v>36</v>
      </c>
      <c r="AG5" s="165"/>
      <c r="AH5" s="165" t="s">
        <v>37</v>
      </c>
      <c r="AI5" s="165"/>
      <c r="AJ5" s="165" t="s">
        <v>35</v>
      </c>
      <c r="AK5" s="165"/>
      <c r="AL5" s="77"/>
    </row>
    <row r="6" spans="2:38" ht="17.25" customHeight="1">
      <c r="B6" s="163" t="s">
        <v>3</v>
      </c>
      <c r="C6" s="163"/>
      <c r="D6" s="8"/>
      <c r="G6" s="154" t="s">
        <v>171</v>
      </c>
      <c r="H6" s="154"/>
      <c r="I6" s="154"/>
      <c r="J6" s="154"/>
      <c r="K6" s="154"/>
      <c r="L6" s="154"/>
      <c r="M6" s="154"/>
      <c r="N6" s="154"/>
      <c r="O6" s="154"/>
      <c r="P6" s="174" t="s">
        <v>167</v>
      </c>
      <c r="Q6" s="174"/>
      <c r="R6" s="174"/>
      <c r="S6" s="174"/>
      <c r="T6" s="174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77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5"/>
      <c r="Q7" s="3"/>
      <c r="R7" s="3"/>
      <c r="S7" s="3"/>
      <c r="T7" s="3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77"/>
    </row>
    <row r="8" spans="2:38" ht="44.25" customHeight="1">
      <c r="B8" s="155" t="s">
        <v>4</v>
      </c>
      <c r="C8" s="175" t="s">
        <v>5</v>
      </c>
      <c r="D8" s="177" t="s">
        <v>6</v>
      </c>
      <c r="E8" s="178"/>
      <c r="F8" s="155" t="s">
        <v>7</v>
      </c>
      <c r="G8" s="155" t="s">
        <v>8</v>
      </c>
      <c r="H8" s="181" t="s">
        <v>58</v>
      </c>
      <c r="I8" s="181" t="s">
        <v>59</v>
      </c>
      <c r="J8" s="181" t="s">
        <v>9</v>
      </c>
      <c r="K8" s="181" t="s">
        <v>163</v>
      </c>
      <c r="L8" s="169" t="s">
        <v>10</v>
      </c>
      <c r="M8" s="152" t="s">
        <v>42</v>
      </c>
      <c r="N8" s="153"/>
      <c r="O8" s="169" t="s">
        <v>11</v>
      </c>
      <c r="P8" s="169" t="s">
        <v>12</v>
      </c>
      <c r="Q8" s="155" t="s">
        <v>13</v>
      </c>
      <c r="R8" s="169" t="s">
        <v>14</v>
      </c>
      <c r="S8" s="155" t="s">
        <v>15</v>
      </c>
      <c r="T8" s="155" t="s">
        <v>16</v>
      </c>
      <c r="W8" s="165"/>
      <c r="X8" s="165"/>
      <c r="Y8" s="165"/>
      <c r="Z8" s="61" t="s">
        <v>17</v>
      </c>
      <c r="AA8" s="61" t="s">
        <v>18</v>
      </c>
      <c r="AB8" s="61" t="s">
        <v>19</v>
      </c>
      <c r="AC8" s="61" t="s">
        <v>20</v>
      </c>
      <c r="AD8" s="61" t="s">
        <v>21</v>
      </c>
      <c r="AE8" s="61" t="s">
        <v>20</v>
      </c>
      <c r="AF8" s="61" t="s">
        <v>21</v>
      </c>
      <c r="AG8" s="61" t="s">
        <v>20</v>
      </c>
      <c r="AH8" s="61" t="s">
        <v>21</v>
      </c>
      <c r="AI8" s="61" t="s">
        <v>20</v>
      </c>
      <c r="AJ8" s="61" t="s">
        <v>21</v>
      </c>
      <c r="AK8" s="62" t="s">
        <v>20</v>
      </c>
      <c r="AL8" s="75"/>
    </row>
    <row r="9" spans="2:38" ht="44.25" customHeight="1">
      <c r="B9" s="156"/>
      <c r="C9" s="176"/>
      <c r="D9" s="179"/>
      <c r="E9" s="180"/>
      <c r="F9" s="156"/>
      <c r="G9" s="156"/>
      <c r="H9" s="181"/>
      <c r="I9" s="181"/>
      <c r="J9" s="181"/>
      <c r="K9" s="181"/>
      <c r="L9" s="169"/>
      <c r="M9" s="91" t="s">
        <v>43</v>
      </c>
      <c r="N9" s="91" t="s">
        <v>44</v>
      </c>
      <c r="O9" s="169"/>
      <c r="P9" s="169"/>
      <c r="Q9" s="167"/>
      <c r="R9" s="169"/>
      <c r="S9" s="156"/>
      <c r="T9" s="167"/>
      <c r="V9" s="84"/>
      <c r="W9" s="63" t="str">
        <f>+D5</f>
        <v>Phát triển ứng dụng Web sử dụng nền tảng mã nguồn mở</v>
      </c>
      <c r="X9" s="64" t="str">
        <f>+P5</f>
        <v>C14DNUD01-02</v>
      </c>
      <c r="Y9" s="65">
        <f>+$AH$9+$AJ$9+$AF$9</f>
        <v>36</v>
      </c>
      <c r="Z9" s="59">
        <f>COUNTIF($S$10:$S$106,"Khiển trách")</f>
        <v>0</v>
      </c>
      <c r="AA9" s="59">
        <f>COUNTIF($S$10:$S$106,"Cảnh cáo")</f>
        <v>0</v>
      </c>
      <c r="AB9" s="59">
        <f>COUNTIF($S$10:$S$106,"Đình chỉ thi")</f>
        <v>0</v>
      </c>
      <c r="AC9" s="66">
        <f>+($Z$9+$AA$9+$AB$9)/$Y$9*100%</f>
        <v>0</v>
      </c>
      <c r="AD9" s="59">
        <f>SUM(COUNTIF($S$10:$S$104,"Vắng"),COUNTIF($S$10:$S$104,"Vắng có phép"))</f>
        <v>0</v>
      </c>
      <c r="AE9" s="67">
        <f>+$AD$9/$Y$9</f>
        <v>0</v>
      </c>
      <c r="AF9" s="68">
        <f>COUNTIF($V$10:$V$104,"Thi lại")</f>
        <v>0</v>
      </c>
      <c r="AG9" s="67">
        <f>+$AF$9/$Y$9</f>
        <v>0</v>
      </c>
      <c r="AH9" s="68">
        <f>COUNTIF($V$10:$V$105,"Học lại")</f>
        <v>36</v>
      </c>
      <c r="AI9" s="67">
        <f>+$AH$9/$Y$9</f>
        <v>1</v>
      </c>
      <c r="AJ9" s="59">
        <f>COUNTIF($V$11:$V$105,"Đạt")</f>
        <v>0</v>
      </c>
      <c r="AK9" s="66">
        <f>+$AJ$9/$Y$9</f>
        <v>0</v>
      </c>
      <c r="AL9" s="76"/>
    </row>
    <row r="10" spans="2:38" ht="14.25" customHeight="1">
      <c r="B10" s="152" t="s">
        <v>22</v>
      </c>
      <c r="C10" s="168"/>
      <c r="D10" s="168"/>
      <c r="E10" s="168"/>
      <c r="F10" s="168"/>
      <c r="G10" s="153"/>
      <c r="H10" s="10"/>
      <c r="I10" s="10"/>
      <c r="J10" s="11"/>
      <c r="K10" s="10"/>
      <c r="L10" s="12"/>
      <c r="M10" s="13"/>
      <c r="N10" s="13"/>
      <c r="O10" s="13"/>
      <c r="P10" s="56"/>
      <c r="Q10" s="156"/>
      <c r="R10" s="14"/>
      <c r="S10" s="14"/>
      <c r="T10" s="156"/>
      <c r="W10" s="58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77"/>
    </row>
    <row r="11" spans="2:38" ht="18.75" customHeight="1">
      <c r="B11" s="15">
        <v>1</v>
      </c>
      <c r="C11" s="116" t="s">
        <v>63</v>
      </c>
      <c r="D11" s="92" t="s">
        <v>64</v>
      </c>
      <c r="E11" s="93" t="s">
        <v>65</v>
      </c>
      <c r="F11" s="94" t="s">
        <v>66</v>
      </c>
      <c r="G11" s="147" t="s">
        <v>66</v>
      </c>
      <c r="H11" s="137">
        <v>7.5</v>
      </c>
      <c r="I11" s="138">
        <v>7</v>
      </c>
      <c r="J11" s="97"/>
      <c r="K11" s="127">
        <f>(H11+I11)/2</f>
        <v>7.25</v>
      </c>
      <c r="L11" s="17"/>
      <c r="M11" s="17"/>
      <c r="N11" s="17"/>
      <c r="O11" s="17"/>
      <c r="P11" s="141">
        <v>7</v>
      </c>
      <c r="Q11" s="18">
        <f t="shared" ref="Q11:Q46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46" si="1">IF($Q11&lt;4,"Kém",IF(AND($Q11&gt;=4,$Q11&lt;=5.4),"Trung bình yếu",IF(AND($Q11&gt;=5.5,$Q11&lt;=6.9),"Trung bình",IF(AND($Q11&gt;=7,$Q11&lt;=8.4),"Khá",IF(AND($Q11&gt;=8.5,$Q11&lt;=10),"Giỏi","")))))</f>
        <v>Kém</v>
      </c>
      <c r="T11" s="128"/>
      <c r="U11" s="3"/>
      <c r="V11" s="8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0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77"/>
    </row>
    <row r="12" spans="2:38" ht="18.75" customHeight="1">
      <c r="B12" s="20">
        <v>2</v>
      </c>
      <c r="C12" s="119" t="s">
        <v>67</v>
      </c>
      <c r="D12" s="99" t="s">
        <v>68</v>
      </c>
      <c r="E12" s="100" t="s">
        <v>69</v>
      </c>
      <c r="F12" s="101" t="s">
        <v>66</v>
      </c>
      <c r="G12" s="148" t="s">
        <v>66</v>
      </c>
      <c r="H12" s="139">
        <v>6.5</v>
      </c>
      <c r="I12" s="130">
        <v>7</v>
      </c>
      <c r="J12" s="104"/>
      <c r="K12" s="129">
        <f t="shared" ref="K12:K46" si="2">(H12+I12)/2</f>
        <v>6.75</v>
      </c>
      <c r="L12" s="22"/>
      <c r="M12" s="22"/>
      <c r="N12" s="22"/>
      <c r="O12" s="22"/>
      <c r="P12" s="142">
        <v>6</v>
      </c>
      <c r="Q12" s="23">
        <f t="shared" si="0"/>
        <v>0</v>
      </c>
      <c r="R12" s="2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5" t="str">
        <f t="shared" si="1"/>
        <v>Kém</v>
      </c>
      <c r="T12" s="26"/>
      <c r="U12" s="3"/>
      <c r="V12" s="85" t="str">
        <f t="shared" ref="V12:V46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0"/>
      <c r="X12" s="69"/>
      <c r="Y12" s="69"/>
      <c r="Z12" s="69"/>
      <c r="AA12" s="61"/>
      <c r="AB12" s="61"/>
      <c r="AC12" s="61"/>
      <c r="AD12" s="61"/>
      <c r="AE12" s="60"/>
      <c r="AF12" s="61"/>
      <c r="AG12" s="61"/>
      <c r="AH12" s="61"/>
      <c r="AI12" s="61"/>
      <c r="AJ12" s="61"/>
      <c r="AK12" s="61"/>
      <c r="AL12" s="75"/>
    </row>
    <row r="13" spans="2:38" ht="18.75" customHeight="1">
      <c r="B13" s="20">
        <v>3</v>
      </c>
      <c r="C13" s="119" t="s">
        <v>70</v>
      </c>
      <c r="D13" s="99" t="s">
        <v>71</v>
      </c>
      <c r="E13" s="100" t="s">
        <v>72</v>
      </c>
      <c r="F13" s="101" t="s">
        <v>66</v>
      </c>
      <c r="G13" s="148" t="s">
        <v>66</v>
      </c>
      <c r="H13" s="139">
        <v>7</v>
      </c>
      <c r="I13" s="130">
        <v>8</v>
      </c>
      <c r="J13" s="104"/>
      <c r="K13" s="129">
        <f t="shared" si="2"/>
        <v>7.5</v>
      </c>
      <c r="L13" s="27"/>
      <c r="M13" s="27"/>
      <c r="N13" s="27"/>
      <c r="O13" s="27"/>
      <c r="P13" s="142">
        <v>8.5</v>
      </c>
      <c r="Q13" s="23">
        <f t="shared" si="0"/>
        <v>0</v>
      </c>
      <c r="R13" s="24" t="str">
        <f t="shared" ref="R13:R46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5" t="str">
        <f t="shared" si="1"/>
        <v>Kém</v>
      </c>
      <c r="T13" s="26"/>
      <c r="U13" s="3"/>
      <c r="V13" s="85" t="str">
        <f t="shared" si="3"/>
        <v>Học lại</v>
      </c>
      <c r="W13" s="70"/>
      <c r="X13" s="71"/>
      <c r="Y13" s="71"/>
      <c r="Z13" s="90"/>
      <c r="AA13" s="60"/>
      <c r="AB13" s="60"/>
      <c r="AC13" s="60"/>
      <c r="AD13" s="72"/>
      <c r="AE13" s="60"/>
      <c r="AF13" s="73"/>
      <c r="AG13" s="74"/>
      <c r="AH13" s="73"/>
      <c r="AI13" s="74"/>
      <c r="AJ13" s="73"/>
      <c r="AK13" s="60"/>
      <c r="AL13" s="78"/>
    </row>
    <row r="14" spans="2:38" ht="18.75" customHeight="1">
      <c r="B14" s="20">
        <v>4</v>
      </c>
      <c r="C14" s="119" t="s">
        <v>73</v>
      </c>
      <c r="D14" s="99" t="s">
        <v>74</v>
      </c>
      <c r="E14" s="100" t="s">
        <v>75</v>
      </c>
      <c r="F14" s="101" t="s">
        <v>66</v>
      </c>
      <c r="G14" s="148" t="s">
        <v>66</v>
      </c>
      <c r="H14" s="139">
        <v>6</v>
      </c>
      <c r="I14" s="130"/>
      <c r="J14" s="122"/>
      <c r="K14" s="129">
        <f t="shared" si="2"/>
        <v>3</v>
      </c>
      <c r="L14" s="27"/>
      <c r="M14" s="27"/>
      <c r="N14" s="27"/>
      <c r="O14" s="27"/>
      <c r="P14" s="142"/>
      <c r="Q14" s="23">
        <f t="shared" si="0"/>
        <v>0</v>
      </c>
      <c r="R14" s="24" t="str">
        <f t="shared" si="4"/>
        <v>F</v>
      </c>
      <c r="S14" s="25" t="str">
        <f t="shared" si="1"/>
        <v>Kém</v>
      </c>
      <c r="T14" s="105" t="s">
        <v>164</v>
      </c>
      <c r="U14" s="3"/>
      <c r="V14" s="85" t="str">
        <f t="shared" si="3"/>
        <v>Học lại</v>
      </c>
      <c r="W14" s="70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2"/>
    </row>
    <row r="15" spans="2:38" ht="18.75" customHeight="1">
      <c r="B15" s="20">
        <v>5</v>
      </c>
      <c r="C15" s="119" t="s">
        <v>76</v>
      </c>
      <c r="D15" s="99" t="s">
        <v>77</v>
      </c>
      <c r="E15" s="100" t="s">
        <v>78</v>
      </c>
      <c r="F15" s="101" t="s">
        <v>66</v>
      </c>
      <c r="G15" s="148" t="s">
        <v>66</v>
      </c>
      <c r="H15" s="139">
        <v>6.5</v>
      </c>
      <c r="I15" s="130">
        <v>6.5</v>
      </c>
      <c r="J15" s="122"/>
      <c r="K15" s="129">
        <f t="shared" si="2"/>
        <v>6.5</v>
      </c>
      <c r="L15" s="27"/>
      <c r="M15" s="27"/>
      <c r="N15" s="27"/>
      <c r="O15" s="27"/>
      <c r="P15" s="142">
        <v>7</v>
      </c>
      <c r="Q15" s="23">
        <f t="shared" si="0"/>
        <v>0</v>
      </c>
      <c r="R15" s="24" t="str">
        <f t="shared" si="4"/>
        <v>F</v>
      </c>
      <c r="S15" s="25" t="str">
        <f t="shared" si="1"/>
        <v>Kém</v>
      </c>
      <c r="T15" s="131"/>
      <c r="U15" s="3"/>
      <c r="V15" s="85" t="str">
        <f t="shared" si="3"/>
        <v>Học lại</v>
      </c>
      <c r="W15" s="70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2"/>
    </row>
    <row r="16" spans="2:38" ht="18.75" customHeight="1">
      <c r="B16" s="20">
        <v>6</v>
      </c>
      <c r="C16" s="119" t="s">
        <v>79</v>
      </c>
      <c r="D16" s="99" t="s">
        <v>80</v>
      </c>
      <c r="E16" s="100" t="s">
        <v>81</v>
      </c>
      <c r="F16" s="101" t="s">
        <v>66</v>
      </c>
      <c r="G16" s="148" t="s">
        <v>66</v>
      </c>
      <c r="H16" s="139">
        <v>8.5</v>
      </c>
      <c r="I16" s="130">
        <v>7.5</v>
      </c>
      <c r="J16" s="122"/>
      <c r="K16" s="129">
        <f t="shared" si="2"/>
        <v>8</v>
      </c>
      <c r="L16" s="27"/>
      <c r="M16" s="27"/>
      <c r="N16" s="27"/>
      <c r="O16" s="27"/>
      <c r="P16" s="142">
        <v>8</v>
      </c>
      <c r="Q16" s="23">
        <f t="shared" si="0"/>
        <v>0</v>
      </c>
      <c r="R16" s="24" t="str">
        <f t="shared" si="4"/>
        <v>F</v>
      </c>
      <c r="S16" s="25" t="str">
        <f t="shared" si="1"/>
        <v>Kém</v>
      </c>
      <c r="T16" s="26"/>
      <c r="U16" s="3"/>
      <c r="V16" s="85" t="str">
        <f t="shared" si="3"/>
        <v>Học lại</v>
      </c>
      <c r="W16" s="70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2"/>
    </row>
    <row r="17" spans="2:38" ht="18.75" customHeight="1">
      <c r="B17" s="20">
        <v>7</v>
      </c>
      <c r="C17" s="119" t="s">
        <v>82</v>
      </c>
      <c r="D17" s="99" t="s">
        <v>83</v>
      </c>
      <c r="E17" s="100" t="s">
        <v>84</v>
      </c>
      <c r="F17" s="101" t="s">
        <v>66</v>
      </c>
      <c r="G17" s="148" t="s">
        <v>66</v>
      </c>
      <c r="H17" s="139">
        <v>7</v>
      </c>
      <c r="I17" s="130">
        <v>7</v>
      </c>
      <c r="J17" s="122"/>
      <c r="K17" s="129">
        <f t="shared" si="2"/>
        <v>7</v>
      </c>
      <c r="L17" s="27"/>
      <c r="M17" s="27"/>
      <c r="N17" s="27"/>
      <c r="O17" s="27"/>
      <c r="P17" s="142">
        <v>7</v>
      </c>
      <c r="Q17" s="23">
        <f t="shared" si="0"/>
        <v>0</v>
      </c>
      <c r="R17" s="24" t="str">
        <f t="shared" si="4"/>
        <v>F</v>
      </c>
      <c r="S17" s="25" t="str">
        <f t="shared" si="1"/>
        <v>Kém</v>
      </c>
      <c r="T17" s="131"/>
      <c r="U17" s="3"/>
      <c r="V17" s="85" t="str">
        <f t="shared" si="3"/>
        <v>Học lại</v>
      </c>
      <c r="W17" s="70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2"/>
    </row>
    <row r="18" spans="2:38" ht="18.75" customHeight="1">
      <c r="B18" s="20">
        <v>8</v>
      </c>
      <c r="C18" s="119" t="s">
        <v>85</v>
      </c>
      <c r="D18" s="99" t="s">
        <v>86</v>
      </c>
      <c r="E18" s="100" t="s">
        <v>84</v>
      </c>
      <c r="F18" s="101" t="s">
        <v>66</v>
      </c>
      <c r="G18" s="148" t="s">
        <v>66</v>
      </c>
      <c r="H18" s="139">
        <v>6</v>
      </c>
      <c r="I18" s="130">
        <v>6.5</v>
      </c>
      <c r="J18" s="122"/>
      <c r="K18" s="129">
        <f t="shared" si="2"/>
        <v>6.25</v>
      </c>
      <c r="L18" s="27"/>
      <c r="M18" s="27"/>
      <c r="N18" s="27"/>
      <c r="O18" s="27"/>
      <c r="P18" s="142">
        <v>6</v>
      </c>
      <c r="Q18" s="23">
        <f t="shared" si="0"/>
        <v>0</v>
      </c>
      <c r="R18" s="24" t="str">
        <f t="shared" si="4"/>
        <v>F</v>
      </c>
      <c r="S18" s="25" t="str">
        <f t="shared" si="1"/>
        <v>Kém</v>
      </c>
      <c r="T18" s="26"/>
      <c r="U18" s="3"/>
      <c r="V18" s="85" t="str">
        <f t="shared" si="3"/>
        <v>Học lại</v>
      </c>
      <c r="W18" s="70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2"/>
    </row>
    <row r="19" spans="2:38" ht="18.75" customHeight="1">
      <c r="B19" s="20">
        <v>9</v>
      </c>
      <c r="C19" s="119" t="s">
        <v>87</v>
      </c>
      <c r="D19" s="99" t="s">
        <v>88</v>
      </c>
      <c r="E19" s="100" t="s">
        <v>84</v>
      </c>
      <c r="F19" s="101" t="s">
        <v>66</v>
      </c>
      <c r="G19" s="148" t="s">
        <v>66</v>
      </c>
      <c r="H19" s="139">
        <v>5</v>
      </c>
      <c r="I19" s="130">
        <v>6</v>
      </c>
      <c r="J19" s="122"/>
      <c r="K19" s="129">
        <f t="shared" si="2"/>
        <v>5.5</v>
      </c>
      <c r="L19" s="27"/>
      <c r="M19" s="27"/>
      <c r="N19" s="27"/>
      <c r="O19" s="27"/>
      <c r="P19" s="142">
        <v>8</v>
      </c>
      <c r="Q19" s="23">
        <f t="shared" si="0"/>
        <v>0</v>
      </c>
      <c r="R19" s="24" t="str">
        <f t="shared" si="4"/>
        <v>F</v>
      </c>
      <c r="S19" s="25" t="str">
        <f t="shared" si="1"/>
        <v>Kém</v>
      </c>
      <c r="T19" s="26"/>
      <c r="U19" s="3"/>
      <c r="V19" s="85" t="str">
        <f t="shared" si="3"/>
        <v>Học lại</v>
      </c>
      <c r="W19" s="70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2"/>
    </row>
    <row r="20" spans="2:38" ht="18.75" customHeight="1">
      <c r="B20" s="20">
        <v>10</v>
      </c>
      <c r="C20" s="119" t="s">
        <v>89</v>
      </c>
      <c r="D20" s="99" t="s">
        <v>90</v>
      </c>
      <c r="E20" s="100" t="s">
        <v>91</v>
      </c>
      <c r="F20" s="101" t="s">
        <v>66</v>
      </c>
      <c r="G20" s="148" t="s">
        <v>66</v>
      </c>
      <c r="H20" s="139">
        <v>6</v>
      </c>
      <c r="I20" s="130">
        <v>6.5</v>
      </c>
      <c r="J20" s="122"/>
      <c r="K20" s="129">
        <f t="shared" si="2"/>
        <v>6.25</v>
      </c>
      <c r="L20" s="27"/>
      <c r="M20" s="27"/>
      <c r="N20" s="27"/>
      <c r="O20" s="27"/>
      <c r="P20" s="142">
        <v>7</v>
      </c>
      <c r="Q20" s="23">
        <f t="shared" si="0"/>
        <v>0</v>
      </c>
      <c r="R20" s="24" t="str">
        <f t="shared" si="4"/>
        <v>F</v>
      </c>
      <c r="S20" s="25" t="str">
        <f t="shared" si="1"/>
        <v>Kém</v>
      </c>
      <c r="T20" s="26"/>
      <c r="U20" s="3"/>
      <c r="V20" s="85" t="str">
        <f t="shared" si="3"/>
        <v>Học lại</v>
      </c>
      <c r="W20" s="70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2"/>
    </row>
    <row r="21" spans="2:38" ht="18.75" customHeight="1">
      <c r="B21" s="20">
        <v>11</v>
      </c>
      <c r="C21" s="119" t="s">
        <v>92</v>
      </c>
      <c r="D21" s="99" t="s">
        <v>93</v>
      </c>
      <c r="E21" s="100" t="s">
        <v>94</v>
      </c>
      <c r="F21" s="101" t="s">
        <v>66</v>
      </c>
      <c r="G21" s="148" t="s">
        <v>66</v>
      </c>
      <c r="H21" s="139">
        <v>6</v>
      </c>
      <c r="I21" s="130">
        <v>7</v>
      </c>
      <c r="J21" s="122"/>
      <c r="K21" s="129">
        <f t="shared" si="2"/>
        <v>6.5</v>
      </c>
      <c r="L21" s="27"/>
      <c r="M21" s="27"/>
      <c r="N21" s="27"/>
      <c r="O21" s="27"/>
      <c r="P21" s="142">
        <v>7</v>
      </c>
      <c r="Q21" s="23">
        <f t="shared" si="0"/>
        <v>0</v>
      </c>
      <c r="R21" s="24" t="str">
        <f t="shared" si="4"/>
        <v>F</v>
      </c>
      <c r="S21" s="25" t="str">
        <f t="shared" si="1"/>
        <v>Kém</v>
      </c>
      <c r="T21" s="26"/>
      <c r="U21" s="3"/>
      <c r="V21" s="85" t="str">
        <f t="shared" si="3"/>
        <v>Học lại</v>
      </c>
      <c r="W21" s="70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2"/>
    </row>
    <row r="22" spans="2:38" ht="18.75" customHeight="1">
      <c r="B22" s="20">
        <v>12</v>
      </c>
      <c r="C22" s="119" t="s">
        <v>95</v>
      </c>
      <c r="D22" s="99" t="s">
        <v>96</v>
      </c>
      <c r="E22" s="100" t="s">
        <v>97</v>
      </c>
      <c r="F22" s="101" t="s">
        <v>66</v>
      </c>
      <c r="G22" s="148" t="s">
        <v>66</v>
      </c>
      <c r="H22" s="139">
        <v>5</v>
      </c>
      <c r="I22" s="130">
        <v>6</v>
      </c>
      <c r="J22" s="122"/>
      <c r="K22" s="129">
        <f t="shared" si="2"/>
        <v>5.5</v>
      </c>
      <c r="L22" s="27"/>
      <c r="M22" s="27"/>
      <c r="N22" s="27"/>
      <c r="O22" s="27"/>
      <c r="P22" s="142">
        <v>6</v>
      </c>
      <c r="Q22" s="23">
        <f t="shared" si="0"/>
        <v>0</v>
      </c>
      <c r="R22" s="24" t="str">
        <f t="shared" si="4"/>
        <v>F</v>
      </c>
      <c r="S22" s="25" t="str">
        <f t="shared" si="1"/>
        <v>Kém</v>
      </c>
      <c r="T22" s="26"/>
      <c r="U22" s="3"/>
      <c r="V22" s="85" t="str">
        <f t="shared" si="3"/>
        <v>Học lại</v>
      </c>
      <c r="W22" s="70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2"/>
    </row>
    <row r="23" spans="2:38" ht="18.75" customHeight="1">
      <c r="B23" s="20">
        <v>13</v>
      </c>
      <c r="C23" s="119" t="s">
        <v>98</v>
      </c>
      <c r="D23" s="99" t="s">
        <v>99</v>
      </c>
      <c r="E23" s="100" t="s">
        <v>100</v>
      </c>
      <c r="F23" s="101" t="s">
        <v>66</v>
      </c>
      <c r="G23" s="148" t="s">
        <v>66</v>
      </c>
      <c r="H23" s="139"/>
      <c r="I23" s="130"/>
      <c r="J23" s="122"/>
      <c r="K23" s="129">
        <f t="shared" si="2"/>
        <v>0</v>
      </c>
      <c r="L23" s="27"/>
      <c r="M23" s="27"/>
      <c r="N23" s="27"/>
      <c r="O23" s="27"/>
      <c r="P23" s="142"/>
      <c r="Q23" s="23">
        <f t="shared" si="0"/>
        <v>0</v>
      </c>
      <c r="R23" s="24" t="str">
        <f t="shared" si="4"/>
        <v>F</v>
      </c>
      <c r="S23" s="25" t="str">
        <f t="shared" si="1"/>
        <v>Kém</v>
      </c>
      <c r="T23" s="105" t="s">
        <v>164</v>
      </c>
      <c r="U23" s="3"/>
      <c r="V23" s="85" t="str">
        <f t="shared" si="3"/>
        <v>Học lại</v>
      </c>
      <c r="W23" s="70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2"/>
    </row>
    <row r="24" spans="2:38" ht="18.75" customHeight="1">
      <c r="B24" s="20">
        <v>14</v>
      </c>
      <c r="C24" s="119" t="s">
        <v>101</v>
      </c>
      <c r="D24" s="99" t="s">
        <v>102</v>
      </c>
      <c r="E24" s="100" t="s">
        <v>103</v>
      </c>
      <c r="F24" s="101" t="s">
        <v>66</v>
      </c>
      <c r="G24" s="148" t="s">
        <v>66</v>
      </c>
      <c r="H24" s="139">
        <v>6</v>
      </c>
      <c r="I24" s="130">
        <v>7</v>
      </c>
      <c r="J24" s="122"/>
      <c r="K24" s="129">
        <f t="shared" si="2"/>
        <v>6.5</v>
      </c>
      <c r="L24" s="27"/>
      <c r="M24" s="27"/>
      <c r="N24" s="27"/>
      <c r="O24" s="27"/>
      <c r="P24" s="142">
        <v>8</v>
      </c>
      <c r="Q24" s="23">
        <f t="shared" si="0"/>
        <v>0</v>
      </c>
      <c r="R24" s="24" t="str">
        <f t="shared" si="4"/>
        <v>F</v>
      </c>
      <c r="S24" s="25" t="str">
        <f t="shared" si="1"/>
        <v>Kém</v>
      </c>
      <c r="T24" s="26"/>
      <c r="U24" s="3"/>
      <c r="V24" s="85" t="str">
        <f t="shared" si="3"/>
        <v>Học lại</v>
      </c>
      <c r="W24" s="70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2"/>
    </row>
    <row r="25" spans="2:38" ht="18.75" customHeight="1">
      <c r="B25" s="20">
        <v>15</v>
      </c>
      <c r="C25" s="119" t="s">
        <v>104</v>
      </c>
      <c r="D25" s="99" t="s">
        <v>71</v>
      </c>
      <c r="E25" s="100" t="s">
        <v>105</v>
      </c>
      <c r="F25" s="101" t="s">
        <v>66</v>
      </c>
      <c r="G25" s="148" t="s">
        <v>66</v>
      </c>
      <c r="H25" s="139">
        <v>8</v>
      </c>
      <c r="I25" s="130">
        <v>7</v>
      </c>
      <c r="J25" s="122"/>
      <c r="K25" s="129">
        <f t="shared" si="2"/>
        <v>7.5</v>
      </c>
      <c r="L25" s="27"/>
      <c r="M25" s="27"/>
      <c r="N25" s="27"/>
      <c r="O25" s="27"/>
      <c r="P25" s="142">
        <v>7</v>
      </c>
      <c r="Q25" s="23">
        <f t="shared" si="0"/>
        <v>0</v>
      </c>
      <c r="R25" s="24" t="str">
        <f t="shared" si="4"/>
        <v>F</v>
      </c>
      <c r="S25" s="25" t="str">
        <f t="shared" si="1"/>
        <v>Kém</v>
      </c>
      <c r="T25" s="26"/>
      <c r="U25" s="3"/>
      <c r="V25" s="85" t="str">
        <f t="shared" si="3"/>
        <v>Học lại</v>
      </c>
      <c r="W25" s="70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2"/>
    </row>
    <row r="26" spans="2:38" ht="18.75" customHeight="1">
      <c r="B26" s="20">
        <v>16</v>
      </c>
      <c r="C26" s="119" t="s">
        <v>106</v>
      </c>
      <c r="D26" s="99" t="s">
        <v>107</v>
      </c>
      <c r="E26" s="100" t="s">
        <v>108</v>
      </c>
      <c r="F26" s="101" t="s">
        <v>66</v>
      </c>
      <c r="G26" s="148" t="s">
        <v>66</v>
      </c>
      <c r="H26" s="139">
        <v>7</v>
      </c>
      <c r="I26" s="130">
        <v>6.5</v>
      </c>
      <c r="J26" s="122"/>
      <c r="K26" s="129">
        <f t="shared" si="2"/>
        <v>6.75</v>
      </c>
      <c r="L26" s="27"/>
      <c r="M26" s="27"/>
      <c r="N26" s="27"/>
      <c r="O26" s="27"/>
      <c r="P26" s="142">
        <v>7</v>
      </c>
      <c r="Q26" s="23">
        <f t="shared" si="0"/>
        <v>0</v>
      </c>
      <c r="R26" s="24" t="str">
        <f t="shared" si="4"/>
        <v>F</v>
      </c>
      <c r="S26" s="25" t="str">
        <f t="shared" si="1"/>
        <v>Kém</v>
      </c>
      <c r="T26" s="26"/>
      <c r="U26" s="3"/>
      <c r="V26" s="85" t="str">
        <f t="shared" si="3"/>
        <v>Học lại</v>
      </c>
      <c r="W26" s="70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2"/>
    </row>
    <row r="27" spans="2:38" ht="18.75" customHeight="1">
      <c r="B27" s="20">
        <v>17</v>
      </c>
      <c r="C27" s="119" t="s">
        <v>109</v>
      </c>
      <c r="D27" s="99" t="s">
        <v>110</v>
      </c>
      <c r="E27" s="100" t="s">
        <v>111</v>
      </c>
      <c r="F27" s="101" t="s">
        <v>66</v>
      </c>
      <c r="G27" s="148" t="s">
        <v>66</v>
      </c>
      <c r="H27" s="139">
        <v>6</v>
      </c>
      <c r="I27" s="130">
        <v>7</v>
      </c>
      <c r="J27" s="122"/>
      <c r="K27" s="129">
        <f t="shared" si="2"/>
        <v>6.5</v>
      </c>
      <c r="L27" s="27"/>
      <c r="M27" s="27"/>
      <c r="N27" s="27"/>
      <c r="O27" s="27"/>
      <c r="P27" s="142">
        <v>8</v>
      </c>
      <c r="Q27" s="23">
        <f t="shared" si="0"/>
        <v>0</v>
      </c>
      <c r="R27" s="24" t="str">
        <f t="shared" si="4"/>
        <v>F</v>
      </c>
      <c r="S27" s="25" t="str">
        <f t="shared" si="1"/>
        <v>Kém</v>
      </c>
      <c r="T27" s="26"/>
      <c r="U27" s="3"/>
      <c r="V27" s="85" t="str">
        <f t="shared" si="3"/>
        <v>Học lại</v>
      </c>
      <c r="W27" s="70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2"/>
    </row>
    <row r="28" spans="2:38" ht="18.75" customHeight="1">
      <c r="B28" s="20">
        <v>18</v>
      </c>
      <c r="C28" s="119" t="s">
        <v>112</v>
      </c>
      <c r="D28" s="99" t="s">
        <v>113</v>
      </c>
      <c r="E28" s="100" t="s">
        <v>114</v>
      </c>
      <c r="F28" s="101" t="s">
        <v>66</v>
      </c>
      <c r="G28" s="148" t="s">
        <v>66</v>
      </c>
      <c r="H28" s="139">
        <v>5</v>
      </c>
      <c r="I28" s="130">
        <v>7</v>
      </c>
      <c r="J28" s="122"/>
      <c r="K28" s="129">
        <f t="shared" si="2"/>
        <v>6</v>
      </c>
      <c r="L28" s="27"/>
      <c r="M28" s="27"/>
      <c r="N28" s="27"/>
      <c r="O28" s="27"/>
      <c r="P28" s="142">
        <v>8</v>
      </c>
      <c r="Q28" s="23">
        <f t="shared" si="0"/>
        <v>0</v>
      </c>
      <c r="R28" s="24" t="str">
        <f t="shared" si="4"/>
        <v>F</v>
      </c>
      <c r="S28" s="25" t="str">
        <f t="shared" si="1"/>
        <v>Kém</v>
      </c>
      <c r="T28" s="26"/>
      <c r="U28" s="3"/>
      <c r="V28" s="85" t="str">
        <f t="shared" si="3"/>
        <v>Học lại</v>
      </c>
      <c r="W28" s="70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2"/>
    </row>
    <row r="29" spans="2:38" ht="18.75" customHeight="1">
      <c r="B29" s="20">
        <v>19</v>
      </c>
      <c r="C29" s="119" t="s">
        <v>115</v>
      </c>
      <c r="D29" s="99" t="s">
        <v>116</v>
      </c>
      <c r="E29" s="100" t="s">
        <v>117</v>
      </c>
      <c r="F29" s="101" t="s">
        <v>66</v>
      </c>
      <c r="G29" s="148" t="s">
        <v>66</v>
      </c>
      <c r="H29" s="139">
        <v>7.5</v>
      </c>
      <c r="I29" s="130">
        <v>7.5</v>
      </c>
      <c r="J29" s="122"/>
      <c r="K29" s="129">
        <f t="shared" si="2"/>
        <v>7.5</v>
      </c>
      <c r="L29" s="27"/>
      <c r="M29" s="27"/>
      <c r="N29" s="27"/>
      <c r="O29" s="27"/>
      <c r="P29" s="142">
        <v>8</v>
      </c>
      <c r="Q29" s="23">
        <f t="shared" si="0"/>
        <v>0</v>
      </c>
      <c r="R29" s="24" t="str">
        <f t="shared" si="4"/>
        <v>F</v>
      </c>
      <c r="S29" s="25" t="str">
        <f t="shared" si="1"/>
        <v>Kém</v>
      </c>
      <c r="T29" s="26"/>
      <c r="U29" s="3"/>
      <c r="V29" s="85" t="str">
        <f t="shared" si="3"/>
        <v>Học lại</v>
      </c>
      <c r="W29" s="70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2"/>
    </row>
    <row r="30" spans="2:38" ht="18.75" customHeight="1">
      <c r="B30" s="20">
        <v>20</v>
      </c>
      <c r="C30" s="119" t="s">
        <v>118</v>
      </c>
      <c r="D30" s="99" t="s">
        <v>119</v>
      </c>
      <c r="E30" s="100" t="s">
        <v>120</v>
      </c>
      <c r="F30" s="101" t="s">
        <v>66</v>
      </c>
      <c r="G30" s="148" t="s">
        <v>66</v>
      </c>
      <c r="H30" s="139">
        <v>7</v>
      </c>
      <c r="I30" s="130">
        <v>7.5</v>
      </c>
      <c r="J30" s="122"/>
      <c r="K30" s="129">
        <f t="shared" si="2"/>
        <v>7.25</v>
      </c>
      <c r="L30" s="27"/>
      <c r="M30" s="27"/>
      <c r="N30" s="27"/>
      <c r="O30" s="27"/>
      <c r="P30" s="142">
        <v>8</v>
      </c>
      <c r="Q30" s="23">
        <f t="shared" si="0"/>
        <v>0</v>
      </c>
      <c r="R30" s="24" t="str">
        <f t="shared" si="4"/>
        <v>F</v>
      </c>
      <c r="S30" s="25" t="str">
        <f t="shared" si="1"/>
        <v>Kém</v>
      </c>
      <c r="T30" s="26"/>
      <c r="U30" s="3"/>
      <c r="V30" s="85" t="str">
        <f t="shared" si="3"/>
        <v>Học lại</v>
      </c>
      <c r="W30" s="70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2"/>
    </row>
    <row r="31" spans="2:38" ht="18.75" customHeight="1">
      <c r="B31" s="20">
        <v>21</v>
      </c>
      <c r="C31" s="119" t="s">
        <v>121</v>
      </c>
      <c r="D31" s="107" t="s">
        <v>122</v>
      </c>
      <c r="E31" s="108" t="s">
        <v>123</v>
      </c>
      <c r="F31" s="101" t="s">
        <v>66</v>
      </c>
      <c r="G31" s="148" t="s">
        <v>66</v>
      </c>
      <c r="H31" s="139">
        <v>7.5</v>
      </c>
      <c r="I31" s="130">
        <v>7.5</v>
      </c>
      <c r="J31" s="122"/>
      <c r="K31" s="129">
        <f t="shared" si="2"/>
        <v>7.5</v>
      </c>
      <c r="L31" s="27"/>
      <c r="M31" s="27"/>
      <c r="N31" s="27"/>
      <c r="O31" s="27"/>
      <c r="P31" s="142">
        <v>8</v>
      </c>
      <c r="Q31" s="23">
        <f t="shared" si="0"/>
        <v>0</v>
      </c>
      <c r="R31" s="24" t="str">
        <f t="shared" si="4"/>
        <v>F</v>
      </c>
      <c r="S31" s="25" t="str">
        <f t="shared" si="1"/>
        <v>Kém</v>
      </c>
      <c r="T31" s="26"/>
      <c r="U31" s="3"/>
      <c r="V31" s="85" t="str">
        <f t="shared" si="3"/>
        <v>Học lại</v>
      </c>
      <c r="W31" s="70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2"/>
    </row>
    <row r="32" spans="2:38" ht="18.75" customHeight="1">
      <c r="B32" s="20">
        <v>22</v>
      </c>
      <c r="C32" s="119" t="s">
        <v>124</v>
      </c>
      <c r="D32" s="99" t="s">
        <v>125</v>
      </c>
      <c r="E32" s="100" t="s">
        <v>126</v>
      </c>
      <c r="F32" s="101" t="s">
        <v>66</v>
      </c>
      <c r="G32" s="148" t="s">
        <v>66</v>
      </c>
      <c r="H32" s="139">
        <v>7</v>
      </c>
      <c r="I32" s="130">
        <v>6.5</v>
      </c>
      <c r="J32" s="122"/>
      <c r="K32" s="129">
        <f t="shared" si="2"/>
        <v>6.75</v>
      </c>
      <c r="L32" s="27"/>
      <c r="M32" s="27"/>
      <c r="N32" s="27"/>
      <c r="O32" s="27"/>
      <c r="P32" s="142">
        <v>7</v>
      </c>
      <c r="Q32" s="23">
        <f t="shared" si="0"/>
        <v>0</v>
      </c>
      <c r="R32" s="24" t="str">
        <f t="shared" si="4"/>
        <v>F</v>
      </c>
      <c r="S32" s="25" t="str">
        <f t="shared" si="1"/>
        <v>Kém</v>
      </c>
      <c r="T32" s="26"/>
      <c r="U32" s="3"/>
      <c r="V32" s="85" t="str">
        <f t="shared" si="3"/>
        <v>Học lại</v>
      </c>
      <c r="W32" s="70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2"/>
    </row>
    <row r="33" spans="1:38" ht="18.75" customHeight="1">
      <c r="B33" s="20">
        <v>23</v>
      </c>
      <c r="C33" s="119" t="s">
        <v>127</v>
      </c>
      <c r="D33" s="99" t="s">
        <v>128</v>
      </c>
      <c r="E33" s="100" t="s">
        <v>129</v>
      </c>
      <c r="F33" s="101" t="s">
        <v>66</v>
      </c>
      <c r="G33" s="148" t="s">
        <v>66</v>
      </c>
      <c r="H33" s="139">
        <v>6</v>
      </c>
      <c r="I33" s="130">
        <v>7</v>
      </c>
      <c r="J33" s="122"/>
      <c r="K33" s="129">
        <f t="shared" si="2"/>
        <v>6.5</v>
      </c>
      <c r="L33" s="27"/>
      <c r="M33" s="27"/>
      <c r="N33" s="27"/>
      <c r="O33" s="27"/>
      <c r="P33" s="142">
        <v>7</v>
      </c>
      <c r="Q33" s="23">
        <f t="shared" si="0"/>
        <v>0</v>
      </c>
      <c r="R33" s="24" t="str">
        <f t="shared" si="4"/>
        <v>F</v>
      </c>
      <c r="S33" s="25" t="str">
        <f t="shared" si="1"/>
        <v>Kém</v>
      </c>
      <c r="T33" s="26"/>
      <c r="U33" s="3"/>
      <c r="V33" s="85" t="str">
        <f t="shared" si="3"/>
        <v>Học lại</v>
      </c>
      <c r="W33" s="70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2"/>
    </row>
    <row r="34" spans="1:38" ht="18.75" customHeight="1">
      <c r="B34" s="20">
        <v>24</v>
      </c>
      <c r="C34" s="119" t="s">
        <v>130</v>
      </c>
      <c r="D34" s="99" t="s">
        <v>131</v>
      </c>
      <c r="E34" s="100" t="s">
        <v>65</v>
      </c>
      <c r="F34" s="101" t="s">
        <v>132</v>
      </c>
      <c r="G34" s="148" t="s">
        <v>132</v>
      </c>
      <c r="H34" s="139">
        <v>7.5</v>
      </c>
      <c r="I34" s="130">
        <v>6.5</v>
      </c>
      <c r="J34" s="122"/>
      <c r="K34" s="129">
        <f t="shared" si="2"/>
        <v>7</v>
      </c>
      <c r="L34" s="27"/>
      <c r="M34" s="27"/>
      <c r="N34" s="27"/>
      <c r="O34" s="27"/>
      <c r="P34" s="142">
        <v>7</v>
      </c>
      <c r="Q34" s="23">
        <f t="shared" si="0"/>
        <v>0</v>
      </c>
      <c r="R34" s="24" t="str">
        <f t="shared" si="4"/>
        <v>F</v>
      </c>
      <c r="S34" s="25" t="str">
        <f t="shared" si="1"/>
        <v>Kém</v>
      </c>
      <c r="T34" s="26"/>
      <c r="U34" s="3"/>
      <c r="V34" s="85" t="str">
        <f t="shared" si="3"/>
        <v>Học lại</v>
      </c>
      <c r="W34" s="70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2"/>
    </row>
    <row r="35" spans="1:38" ht="18.75" customHeight="1">
      <c r="B35" s="20">
        <v>25</v>
      </c>
      <c r="C35" s="119" t="s">
        <v>133</v>
      </c>
      <c r="D35" s="99" t="s">
        <v>134</v>
      </c>
      <c r="E35" s="100" t="s">
        <v>135</v>
      </c>
      <c r="F35" s="101" t="s">
        <v>132</v>
      </c>
      <c r="G35" s="148" t="s">
        <v>132</v>
      </c>
      <c r="H35" s="139">
        <v>8</v>
      </c>
      <c r="I35" s="130">
        <v>7.5</v>
      </c>
      <c r="J35" s="122"/>
      <c r="K35" s="129">
        <f t="shared" si="2"/>
        <v>7.75</v>
      </c>
      <c r="L35" s="27"/>
      <c r="M35" s="27"/>
      <c r="N35" s="27"/>
      <c r="O35" s="27"/>
      <c r="P35" s="142">
        <v>8</v>
      </c>
      <c r="Q35" s="23">
        <f t="shared" si="0"/>
        <v>0</v>
      </c>
      <c r="R35" s="24" t="str">
        <f t="shared" si="4"/>
        <v>F</v>
      </c>
      <c r="S35" s="25" t="str">
        <f t="shared" si="1"/>
        <v>Kém</v>
      </c>
      <c r="T35" s="26"/>
      <c r="U35" s="3"/>
      <c r="V35" s="85" t="str">
        <f t="shared" si="3"/>
        <v>Học lại</v>
      </c>
      <c r="W35" s="70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2"/>
    </row>
    <row r="36" spans="1:38" ht="18.75" customHeight="1">
      <c r="B36" s="20">
        <v>26</v>
      </c>
      <c r="C36" s="119" t="s">
        <v>136</v>
      </c>
      <c r="D36" s="99" t="s">
        <v>125</v>
      </c>
      <c r="E36" s="100" t="s">
        <v>78</v>
      </c>
      <c r="F36" s="101" t="s">
        <v>132</v>
      </c>
      <c r="G36" s="148" t="s">
        <v>132</v>
      </c>
      <c r="H36" s="139"/>
      <c r="I36" s="130"/>
      <c r="J36" s="122"/>
      <c r="K36" s="129">
        <f t="shared" si="2"/>
        <v>0</v>
      </c>
      <c r="L36" s="27"/>
      <c r="M36" s="27"/>
      <c r="N36" s="27"/>
      <c r="O36" s="27"/>
      <c r="P36" s="142"/>
      <c r="Q36" s="23">
        <f t="shared" si="0"/>
        <v>0</v>
      </c>
      <c r="R36" s="24" t="str">
        <f t="shared" si="4"/>
        <v>F</v>
      </c>
      <c r="S36" s="25" t="str">
        <f t="shared" si="1"/>
        <v>Kém</v>
      </c>
      <c r="T36" s="105" t="s">
        <v>164</v>
      </c>
      <c r="U36" s="3"/>
      <c r="V36" s="85" t="str">
        <f t="shared" si="3"/>
        <v>Học lại</v>
      </c>
      <c r="W36" s="70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2"/>
    </row>
    <row r="37" spans="1:38" ht="18.75" customHeight="1">
      <c r="B37" s="20">
        <v>27</v>
      </c>
      <c r="C37" s="119" t="s">
        <v>137</v>
      </c>
      <c r="D37" s="99" t="s">
        <v>96</v>
      </c>
      <c r="E37" s="100" t="s">
        <v>138</v>
      </c>
      <c r="F37" s="101" t="s">
        <v>132</v>
      </c>
      <c r="G37" s="148" t="s">
        <v>132</v>
      </c>
      <c r="H37" s="139">
        <v>8</v>
      </c>
      <c r="I37" s="130">
        <v>7.5</v>
      </c>
      <c r="J37" s="122"/>
      <c r="K37" s="129">
        <f t="shared" si="2"/>
        <v>7.75</v>
      </c>
      <c r="L37" s="27"/>
      <c r="M37" s="27"/>
      <c r="N37" s="27"/>
      <c r="O37" s="27"/>
      <c r="P37" s="142">
        <v>8</v>
      </c>
      <c r="Q37" s="23">
        <f t="shared" si="0"/>
        <v>0</v>
      </c>
      <c r="R37" s="24" t="str">
        <f t="shared" si="4"/>
        <v>F</v>
      </c>
      <c r="S37" s="25" t="str">
        <f t="shared" si="1"/>
        <v>Kém</v>
      </c>
      <c r="T37" s="26"/>
      <c r="U37" s="3"/>
      <c r="V37" s="85" t="str">
        <f t="shared" si="3"/>
        <v>Học lại</v>
      </c>
      <c r="W37" s="70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2"/>
    </row>
    <row r="38" spans="1:38" ht="18.75" customHeight="1">
      <c r="B38" s="20">
        <v>28</v>
      </c>
      <c r="C38" s="119" t="s">
        <v>139</v>
      </c>
      <c r="D38" s="99" t="s">
        <v>71</v>
      </c>
      <c r="E38" s="100" t="s">
        <v>140</v>
      </c>
      <c r="F38" s="101" t="s">
        <v>132</v>
      </c>
      <c r="G38" s="148" t="s">
        <v>132</v>
      </c>
      <c r="H38" s="139">
        <v>5.5</v>
      </c>
      <c r="I38" s="130">
        <v>6</v>
      </c>
      <c r="J38" s="122"/>
      <c r="K38" s="129">
        <f t="shared" si="2"/>
        <v>5.75</v>
      </c>
      <c r="L38" s="27"/>
      <c r="M38" s="27"/>
      <c r="N38" s="27"/>
      <c r="O38" s="27"/>
      <c r="P38" s="142">
        <v>7</v>
      </c>
      <c r="Q38" s="23">
        <f t="shared" si="0"/>
        <v>0</v>
      </c>
      <c r="R38" s="24" t="str">
        <f t="shared" si="4"/>
        <v>F</v>
      </c>
      <c r="S38" s="25" t="str">
        <f t="shared" si="1"/>
        <v>Kém</v>
      </c>
      <c r="T38" s="26"/>
      <c r="U38" s="3"/>
      <c r="V38" s="85" t="str">
        <f t="shared" si="3"/>
        <v>Học lại</v>
      </c>
      <c r="W38" s="70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2"/>
    </row>
    <row r="39" spans="1:38" ht="18.75" customHeight="1">
      <c r="B39" s="20">
        <v>29</v>
      </c>
      <c r="C39" s="119" t="s">
        <v>141</v>
      </c>
      <c r="D39" s="99" t="s">
        <v>142</v>
      </c>
      <c r="E39" s="100" t="s">
        <v>143</v>
      </c>
      <c r="F39" s="101" t="s">
        <v>132</v>
      </c>
      <c r="G39" s="148" t="s">
        <v>132</v>
      </c>
      <c r="H39" s="139">
        <v>5</v>
      </c>
      <c r="I39" s="130">
        <v>7</v>
      </c>
      <c r="J39" s="122"/>
      <c r="K39" s="129">
        <f t="shared" si="2"/>
        <v>6</v>
      </c>
      <c r="L39" s="27"/>
      <c r="M39" s="27"/>
      <c r="N39" s="27"/>
      <c r="O39" s="27"/>
      <c r="P39" s="142">
        <v>6</v>
      </c>
      <c r="Q39" s="23">
        <f t="shared" si="0"/>
        <v>0</v>
      </c>
      <c r="R39" s="24" t="str">
        <f t="shared" si="4"/>
        <v>F</v>
      </c>
      <c r="S39" s="25" t="str">
        <f t="shared" si="1"/>
        <v>Kém</v>
      </c>
      <c r="T39" s="26"/>
      <c r="U39" s="3"/>
      <c r="V39" s="85" t="str">
        <f t="shared" si="3"/>
        <v>Học lại</v>
      </c>
      <c r="W39" s="70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2"/>
    </row>
    <row r="40" spans="1:38" ht="18.75" customHeight="1">
      <c r="B40" s="20">
        <v>30</v>
      </c>
      <c r="C40" s="119" t="s">
        <v>144</v>
      </c>
      <c r="D40" s="99" t="s">
        <v>145</v>
      </c>
      <c r="E40" s="100" t="s">
        <v>97</v>
      </c>
      <c r="F40" s="101" t="s">
        <v>132</v>
      </c>
      <c r="G40" s="148" t="s">
        <v>132</v>
      </c>
      <c r="H40" s="139">
        <v>6</v>
      </c>
      <c r="I40" s="130">
        <v>7</v>
      </c>
      <c r="J40" s="122"/>
      <c r="K40" s="129">
        <f t="shared" si="2"/>
        <v>6.5</v>
      </c>
      <c r="L40" s="27"/>
      <c r="M40" s="27"/>
      <c r="N40" s="27"/>
      <c r="O40" s="27"/>
      <c r="P40" s="142">
        <v>6</v>
      </c>
      <c r="Q40" s="23">
        <f t="shared" si="0"/>
        <v>0</v>
      </c>
      <c r="R40" s="24" t="str">
        <f t="shared" si="4"/>
        <v>F</v>
      </c>
      <c r="S40" s="25" t="str">
        <f t="shared" si="1"/>
        <v>Kém</v>
      </c>
      <c r="T40" s="26"/>
      <c r="U40" s="3"/>
      <c r="V40" s="85" t="str">
        <f t="shared" si="3"/>
        <v>Học lại</v>
      </c>
      <c r="W40" s="70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2"/>
    </row>
    <row r="41" spans="1:38" ht="18.75" customHeight="1">
      <c r="B41" s="20">
        <v>31</v>
      </c>
      <c r="C41" s="119" t="s">
        <v>146</v>
      </c>
      <c r="D41" s="99" t="s">
        <v>147</v>
      </c>
      <c r="E41" s="100" t="s">
        <v>148</v>
      </c>
      <c r="F41" s="101" t="s">
        <v>132</v>
      </c>
      <c r="G41" s="148" t="s">
        <v>132</v>
      </c>
      <c r="H41" s="139">
        <v>8</v>
      </c>
      <c r="I41" s="130">
        <v>7</v>
      </c>
      <c r="J41" s="122"/>
      <c r="K41" s="129">
        <f t="shared" si="2"/>
        <v>7.5</v>
      </c>
      <c r="L41" s="27"/>
      <c r="M41" s="27"/>
      <c r="N41" s="27"/>
      <c r="O41" s="27"/>
      <c r="P41" s="142">
        <v>7</v>
      </c>
      <c r="Q41" s="23">
        <f t="shared" si="0"/>
        <v>0</v>
      </c>
      <c r="R41" s="24" t="str">
        <f t="shared" si="4"/>
        <v>F</v>
      </c>
      <c r="S41" s="25" t="str">
        <f t="shared" si="1"/>
        <v>Kém</v>
      </c>
      <c r="T41" s="26"/>
      <c r="U41" s="3"/>
      <c r="V41" s="85" t="str">
        <f t="shared" si="3"/>
        <v>Học lại</v>
      </c>
      <c r="W41" s="70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2"/>
    </row>
    <row r="42" spans="1:38" ht="18.75" customHeight="1">
      <c r="B42" s="20">
        <v>32</v>
      </c>
      <c r="C42" s="119" t="s">
        <v>149</v>
      </c>
      <c r="D42" s="99" t="s">
        <v>150</v>
      </c>
      <c r="E42" s="100" t="s">
        <v>151</v>
      </c>
      <c r="F42" s="101" t="s">
        <v>132</v>
      </c>
      <c r="G42" s="148" t="s">
        <v>132</v>
      </c>
      <c r="H42" s="139">
        <v>7.5</v>
      </c>
      <c r="I42" s="130">
        <v>7</v>
      </c>
      <c r="J42" s="122"/>
      <c r="K42" s="129">
        <f t="shared" si="2"/>
        <v>7.25</v>
      </c>
      <c r="L42" s="27"/>
      <c r="M42" s="27"/>
      <c r="N42" s="27"/>
      <c r="O42" s="27"/>
      <c r="P42" s="142">
        <v>8</v>
      </c>
      <c r="Q42" s="23">
        <f t="shared" si="0"/>
        <v>0</v>
      </c>
      <c r="R42" s="24" t="str">
        <f t="shared" si="4"/>
        <v>F</v>
      </c>
      <c r="S42" s="25" t="str">
        <f t="shared" si="1"/>
        <v>Kém</v>
      </c>
      <c r="T42" s="26"/>
      <c r="U42" s="3"/>
      <c r="V42" s="85" t="str">
        <f t="shared" si="3"/>
        <v>Học lại</v>
      </c>
      <c r="W42" s="70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2"/>
    </row>
    <row r="43" spans="1:38" ht="18.75" customHeight="1">
      <c r="B43" s="20">
        <v>33</v>
      </c>
      <c r="C43" s="119" t="s">
        <v>152</v>
      </c>
      <c r="D43" s="99" t="s">
        <v>153</v>
      </c>
      <c r="E43" s="100" t="s">
        <v>154</v>
      </c>
      <c r="F43" s="101" t="s">
        <v>132</v>
      </c>
      <c r="G43" s="148" t="s">
        <v>132</v>
      </c>
      <c r="H43" s="139"/>
      <c r="I43" s="130"/>
      <c r="J43" s="122"/>
      <c r="K43" s="129">
        <f t="shared" si="2"/>
        <v>0</v>
      </c>
      <c r="L43" s="27"/>
      <c r="M43" s="27"/>
      <c r="N43" s="27"/>
      <c r="O43" s="27"/>
      <c r="P43" s="142"/>
      <c r="Q43" s="23">
        <f t="shared" si="0"/>
        <v>0</v>
      </c>
      <c r="R43" s="24" t="str">
        <f t="shared" si="4"/>
        <v>F</v>
      </c>
      <c r="S43" s="25" t="str">
        <f t="shared" si="1"/>
        <v>Kém</v>
      </c>
      <c r="T43" s="105" t="s">
        <v>164</v>
      </c>
      <c r="U43" s="3"/>
      <c r="V43" s="85" t="str">
        <f t="shared" si="3"/>
        <v>Học lại</v>
      </c>
      <c r="W43" s="70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2"/>
    </row>
    <row r="44" spans="1:38" ht="18.75" customHeight="1">
      <c r="B44" s="20">
        <v>34</v>
      </c>
      <c r="C44" s="119" t="s">
        <v>155</v>
      </c>
      <c r="D44" s="99" t="s">
        <v>156</v>
      </c>
      <c r="E44" s="100" t="s">
        <v>114</v>
      </c>
      <c r="F44" s="101" t="s">
        <v>132</v>
      </c>
      <c r="G44" s="148" t="s">
        <v>132</v>
      </c>
      <c r="H44" s="139">
        <v>6</v>
      </c>
      <c r="I44" s="130">
        <v>7</v>
      </c>
      <c r="J44" s="122"/>
      <c r="K44" s="129">
        <f t="shared" si="2"/>
        <v>6.5</v>
      </c>
      <c r="L44" s="27"/>
      <c r="M44" s="27"/>
      <c r="N44" s="27"/>
      <c r="O44" s="27"/>
      <c r="P44" s="142">
        <v>8</v>
      </c>
      <c r="Q44" s="23">
        <f t="shared" si="0"/>
        <v>0</v>
      </c>
      <c r="R44" s="24" t="str">
        <f t="shared" si="4"/>
        <v>F</v>
      </c>
      <c r="S44" s="25" t="str">
        <f t="shared" si="1"/>
        <v>Kém</v>
      </c>
      <c r="T44" s="26"/>
      <c r="U44" s="3"/>
      <c r="V44" s="85" t="str">
        <f t="shared" si="3"/>
        <v>Học lại</v>
      </c>
      <c r="W44" s="70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2"/>
    </row>
    <row r="45" spans="1:38" ht="18.75" customHeight="1">
      <c r="B45" s="20">
        <v>35</v>
      </c>
      <c r="C45" s="119" t="s">
        <v>157</v>
      </c>
      <c r="D45" s="99" t="s">
        <v>158</v>
      </c>
      <c r="E45" s="100" t="s">
        <v>159</v>
      </c>
      <c r="F45" s="101" t="s">
        <v>132</v>
      </c>
      <c r="G45" s="148" t="s">
        <v>132</v>
      </c>
      <c r="H45" s="139"/>
      <c r="I45" s="130"/>
      <c r="J45" s="122"/>
      <c r="K45" s="129">
        <f t="shared" si="2"/>
        <v>0</v>
      </c>
      <c r="L45" s="27"/>
      <c r="M45" s="27"/>
      <c r="N45" s="27"/>
      <c r="O45" s="27"/>
      <c r="P45" s="142"/>
      <c r="Q45" s="23">
        <f t="shared" si="0"/>
        <v>0</v>
      </c>
      <c r="R45" s="24" t="str">
        <f t="shared" si="4"/>
        <v>F</v>
      </c>
      <c r="S45" s="25" t="str">
        <f t="shared" si="1"/>
        <v>Kém</v>
      </c>
      <c r="T45" s="105" t="s">
        <v>164</v>
      </c>
      <c r="U45" s="3"/>
      <c r="V45" s="85" t="str">
        <f t="shared" si="3"/>
        <v>Học lại</v>
      </c>
      <c r="W45" s="70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2"/>
    </row>
    <row r="46" spans="1:38" ht="18.75" customHeight="1">
      <c r="B46" s="28">
        <v>36</v>
      </c>
      <c r="C46" s="124" t="s">
        <v>160</v>
      </c>
      <c r="D46" s="109" t="s">
        <v>161</v>
      </c>
      <c r="E46" s="110" t="s">
        <v>162</v>
      </c>
      <c r="F46" s="111" t="s">
        <v>132</v>
      </c>
      <c r="G46" s="149" t="s">
        <v>132</v>
      </c>
      <c r="H46" s="140">
        <v>5</v>
      </c>
      <c r="I46" s="132">
        <v>5</v>
      </c>
      <c r="J46" s="126"/>
      <c r="K46" s="133">
        <f t="shared" si="2"/>
        <v>5</v>
      </c>
      <c r="L46" s="30"/>
      <c r="M46" s="30"/>
      <c r="N46" s="30"/>
      <c r="O46" s="30"/>
      <c r="P46" s="143">
        <v>6</v>
      </c>
      <c r="Q46" s="31">
        <f t="shared" si="0"/>
        <v>0</v>
      </c>
      <c r="R46" s="32" t="str">
        <f t="shared" si="4"/>
        <v>F</v>
      </c>
      <c r="S46" s="33" t="str">
        <f t="shared" si="1"/>
        <v>Kém</v>
      </c>
      <c r="T46" s="34"/>
      <c r="U46" s="3"/>
      <c r="V46" s="85" t="str">
        <f t="shared" si="3"/>
        <v>Học lại</v>
      </c>
      <c r="W46" s="70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2"/>
    </row>
    <row r="47" spans="1:38" ht="7.5" customHeight="1">
      <c r="A47" s="2"/>
      <c r="B47" s="35"/>
      <c r="C47" s="36"/>
      <c r="D47" s="36"/>
      <c r="E47" s="37"/>
      <c r="F47" s="37"/>
      <c r="G47" s="37"/>
      <c r="H47" s="38"/>
      <c r="I47" s="39"/>
      <c r="J47" s="39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3"/>
    </row>
    <row r="48" spans="1:38" ht="16.5" hidden="1">
      <c r="A48" s="2"/>
      <c r="B48" s="150" t="s">
        <v>23</v>
      </c>
      <c r="C48" s="150"/>
      <c r="D48" s="36"/>
      <c r="E48" s="37"/>
      <c r="F48" s="37"/>
      <c r="G48" s="37"/>
      <c r="H48" s="38"/>
      <c r="I48" s="39"/>
      <c r="J48" s="39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3"/>
    </row>
    <row r="49" spans="1:38" ht="16.5" hidden="1" customHeight="1">
      <c r="A49" s="2"/>
      <c r="B49" s="41" t="s">
        <v>24</v>
      </c>
      <c r="C49" s="41"/>
      <c r="D49" s="42">
        <f>+$Y$9</f>
        <v>36</v>
      </c>
      <c r="E49" s="43" t="s">
        <v>25</v>
      </c>
      <c r="F49" s="43"/>
      <c r="G49" s="151" t="s">
        <v>26</v>
      </c>
      <c r="H49" s="151"/>
      <c r="I49" s="151"/>
      <c r="J49" s="151"/>
      <c r="K49" s="151"/>
      <c r="L49" s="151"/>
      <c r="M49" s="151"/>
      <c r="N49" s="151"/>
      <c r="O49" s="151"/>
      <c r="P49" s="44">
        <f>$Y$9 -COUNTIF($T$10:$T$236,"Vắng") -COUNTIF($T$10:$T$236,"Vắng có phép") - COUNTIF($T$10:$T$236,"Đình chỉ thi") - COUNTIF($T$10:$T$236,"Không đủ ĐKDT")</f>
        <v>36</v>
      </c>
      <c r="Q49" s="44"/>
      <c r="R49" s="45"/>
      <c r="S49" s="46"/>
      <c r="T49" s="46" t="s">
        <v>25</v>
      </c>
      <c r="U49" s="3"/>
    </row>
    <row r="50" spans="1:38" ht="16.5" hidden="1" customHeight="1">
      <c r="A50" s="2"/>
      <c r="B50" s="41" t="s">
        <v>27</v>
      </c>
      <c r="C50" s="41"/>
      <c r="D50" s="42">
        <f>+$AJ$9</f>
        <v>0</v>
      </c>
      <c r="E50" s="43" t="s">
        <v>25</v>
      </c>
      <c r="F50" s="43"/>
      <c r="G50" s="151" t="s">
        <v>28</v>
      </c>
      <c r="H50" s="151"/>
      <c r="I50" s="151"/>
      <c r="J50" s="151"/>
      <c r="K50" s="151"/>
      <c r="L50" s="151"/>
      <c r="M50" s="151"/>
      <c r="N50" s="151"/>
      <c r="O50" s="151"/>
      <c r="P50" s="47">
        <f>COUNTIF($T$10:$T$112,"Vắng")</f>
        <v>0</v>
      </c>
      <c r="Q50" s="47"/>
      <c r="R50" s="48"/>
      <c r="S50" s="46"/>
      <c r="T50" s="46" t="s">
        <v>25</v>
      </c>
      <c r="U50" s="3"/>
    </row>
    <row r="51" spans="1:38" ht="16.5" hidden="1" customHeight="1">
      <c r="A51" s="2"/>
      <c r="B51" s="41" t="s">
        <v>47</v>
      </c>
      <c r="C51" s="41"/>
      <c r="D51" s="79">
        <f>COUNTIF(V11:V46,"Học lại")</f>
        <v>36</v>
      </c>
      <c r="E51" s="43" t="s">
        <v>25</v>
      </c>
      <c r="F51" s="43"/>
      <c r="G51" s="151" t="s">
        <v>48</v>
      </c>
      <c r="H51" s="151"/>
      <c r="I51" s="151"/>
      <c r="J51" s="151"/>
      <c r="K51" s="151"/>
      <c r="L51" s="151"/>
      <c r="M51" s="151"/>
      <c r="N51" s="151"/>
      <c r="O51" s="151"/>
      <c r="P51" s="44">
        <f>COUNTIF($T$10:$T$112,"Vắng có phép")</f>
        <v>0</v>
      </c>
      <c r="Q51" s="44"/>
      <c r="R51" s="45"/>
      <c r="S51" s="46"/>
      <c r="T51" s="46" t="s">
        <v>25</v>
      </c>
      <c r="U51" s="3"/>
    </row>
    <row r="52" spans="1:38" ht="3" hidden="1" customHeight="1">
      <c r="A52" s="2"/>
      <c r="B52" s="35"/>
      <c r="C52" s="36"/>
      <c r="D52" s="36"/>
      <c r="E52" s="37"/>
      <c r="F52" s="37"/>
      <c r="G52" s="37"/>
      <c r="H52" s="38"/>
      <c r="I52" s="39"/>
      <c r="J52" s="39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3"/>
    </row>
    <row r="53" spans="1:38" hidden="1">
      <c r="B53" s="80" t="s">
        <v>29</v>
      </c>
      <c r="C53" s="80"/>
      <c r="D53" s="81">
        <f>COUNTIF(V11:V46,"Thi lại")</f>
        <v>0</v>
      </c>
      <c r="E53" s="82" t="s">
        <v>25</v>
      </c>
      <c r="F53" s="3"/>
      <c r="G53" s="3"/>
      <c r="H53" s="3"/>
      <c r="I53" s="3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3"/>
    </row>
    <row r="54" spans="1:38">
      <c r="B54" s="80"/>
      <c r="C54" s="80"/>
      <c r="D54" s="81"/>
      <c r="E54" s="82"/>
      <c r="F54" s="3"/>
      <c r="G54" s="3"/>
      <c r="H54" s="3"/>
      <c r="I54" s="3"/>
      <c r="J54" s="182" t="s">
        <v>173</v>
      </c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3"/>
    </row>
    <row r="55" spans="1:38">
      <c r="A55" s="49"/>
      <c r="B55" s="183" t="s">
        <v>30</v>
      </c>
      <c r="C55" s="183"/>
      <c r="D55" s="183"/>
      <c r="E55" s="183"/>
      <c r="F55" s="183"/>
      <c r="G55" s="183"/>
      <c r="H55" s="183"/>
      <c r="I55" s="50"/>
      <c r="J55" s="184" t="s">
        <v>31</v>
      </c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3"/>
    </row>
    <row r="56" spans="1:38" ht="4.5" customHeight="1">
      <c r="A56" s="2"/>
      <c r="B56" s="35"/>
      <c r="C56" s="51"/>
      <c r="D56" s="51"/>
      <c r="E56" s="52"/>
      <c r="F56" s="52"/>
      <c r="G56" s="52"/>
      <c r="H56" s="53"/>
      <c r="I56" s="54"/>
      <c r="J56" s="5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38" s="2" customFormat="1">
      <c r="B57" s="183" t="s">
        <v>32</v>
      </c>
      <c r="C57" s="183"/>
      <c r="D57" s="185" t="s">
        <v>33</v>
      </c>
      <c r="E57" s="185"/>
      <c r="F57" s="185"/>
      <c r="G57" s="185"/>
      <c r="H57" s="185"/>
      <c r="I57" s="54"/>
      <c r="J57" s="54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3"/>
      <c r="V57" s="58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58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58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1:38" s="2" customForma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58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1:38" s="2" customFormat="1" ht="9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58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1:38" s="2" customFormat="1" ht="3.75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58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1:38" s="2" customFormat="1" ht="18" customHeight="1">
      <c r="A63" s="1"/>
      <c r="B63" s="166" t="s">
        <v>61</v>
      </c>
      <c r="C63" s="166"/>
      <c r="D63" s="166" t="s">
        <v>62</v>
      </c>
      <c r="E63" s="166"/>
      <c r="F63" s="166"/>
      <c r="G63" s="166"/>
      <c r="H63" s="166"/>
      <c r="I63" s="166"/>
      <c r="J63" s="166" t="s">
        <v>34</v>
      </c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3"/>
      <c r="V63" s="58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1:38" s="2" customFormat="1" ht="4.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58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s="2" customFormat="1" ht="36.7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58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38.25" hidden="1" customHeight="1">
      <c r="B66" s="186" t="s">
        <v>45</v>
      </c>
      <c r="C66" s="183"/>
      <c r="D66" s="183"/>
      <c r="E66" s="183"/>
      <c r="F66" s="183"/>
      <c r="G66" s="183"/>
      <c r="H66" s="186" t="s">
        <v>46</v>
      </c>
      <c r="I66" s="186"/>
      <c r="J66" s="186"/>
      <c r="K66" s="186"/>
      <c r="L66" s="186"/>
      <c r="M66" s="186"/>
      <c r="N66" s="187" t="s">
        <v>31</v>
      </c>
      <c r="O66" s="187"/>
      <c r="P66" s="187"/>
      <c r="Q66" s="187"/>
      <c r="R66" s="187"/>
      <c r="S66" s="187"/>
      <c r="T66" s="187"/>
    </row>
    <row r="67" spans="1:38" hidden="1">
      <c r="B67" s="35"/>
      <c r="C67" s="51"/>
      <c r="D67" s="51"/>
      <c r="E67" s="52"/>
      <c r="F67" s="52"/>
      <c r="G67" s="52"/>
      <c r="H67" s="53"/>
      <c r="I67" s="54"/>
      <c r="J67" s="54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38" hidden="1">
      <c r="B68" s="183" t="s">
        <v>32</v>
      </c>
      <c r="C68" s="183"/>
      <c r="D68" s="185" t="s">
        <v>33</v>
      </c>
      <c r="E68" s="185"/>
      <c r="F68" s="185"/>
      <c r="G68" s="185"/>
      <c r="H68" s="185"/>
      <c r="I68" s="54"/>
      <c r="J68" s="54"/>
      <c r="K68" s="40"/>
      <c r="L68" s="40"/>
      <c r="M68" s="40"/>
      <c r="N68" s="40"/>
      <c r="O68" s="40"/>
      <c r="P68" s="40"/>
      <c r="Q68" s="40"/>
      <c r="R68" s="40"/>
      <c r="S68" s="40"/>
      <c r="T68" s="40"/>
    </row>
    <row r="69" spans="1:38" hidden="1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38" hidden="1"/>
    <row r="71" spans="1:38" hidden="1"/>
    <row r="72" spans="1:38" hidden="1"/>
    <row r="73" spans="1:38" hidden="1"/>
    <row r="74" spans="1:38" hidden="1"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 t="s">
        <v>34</v>
      </c>
      <c r="O74" s="170"/>
      <c r="P74" s="170"/>
      <c r="Q74" s="170"/>
      <c r="R74" s="170"/>
      <c r="S74" s="170"/>
      <c r="T74" s="170"/>
    </row>
    <row r="75" spans="1:38" hidden="1"/>
    <row r="76" spans="1:38" hidden="1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ht="34.5" hidden="1" customHeight="1">
      <c r="B77" s="186" t="s">
        <v>45</v>
      </c>
      <c r="C77" s="183"/>
      <c r="D77" s="183"/>
      <c r="E77" s="183"/>
      <c r="F77" s="183"/>
      <c r="G77" s="183"/>
      <c r="H77" s="186" t="s">
        <v>60</v>
      </c>
      <c r="I77" s="186"/>
      <c r="J77" s="186"/>
      <c r="K77" s="186"/>
      <c r="L77" s="186"/>
      <c r="M77" s="186"/>
      <c r="N77" s="188" t="s">
        <v>165</v>
      </c>
      <c r="O77" s="188"/>
      <c r="P77" s="188"/>
      <c r="Q77" s="188"/>
      <c r="R77" s="188"/>
      <c r="S77" s="188"/>
      <c r="T77" s="188"/>
      <c r="U77" s="188"/>
    </row>
    <row r="78" spans="1:38" hidden="1">
      <c r="B78" s="35"/>
      <c r="C78" s="51"/>
      <c r="D78" s="51"/>
      <c r="E78" s="52"/>
      <c r="F78" s="52"/>
      <c r="G78" s="52"/>
      <c r="H78" s="53"/>
      <c r="I78" s="54"/>
      <c r="J78" s="54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183" t="s">
        <v>32</v>
      </c>
      <c r="C79" s="183"/>
      <c r="D79" s="185" t="s">
        <v>33</v>
      </c>
      <c r="E79" s="185"/>
      <c r="F79" s="185"/>
      <c r="G79" s="185"/>
      <c r="H79" s="185"/>
      <c r="I79" s="54"/>
      <c r="J79" s="54"/>
      <c r="K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1" hidden="1"/>
    <row r="82" spans="2:21" hidden="1"/>
    <row r="83" spans="2:21" hidden="1"/>
    <row r="84" spans="2:21" hidden="1"/>
    <row r="85" spans="2:21" hidden="1"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1" t="s">
        <v>166</v>
      </c>
      <c r="O85" s="171"/>
      <c r="P85" s="171"/>
      <c r="Q85" s="171"/>
      <c r="R85" s="171"/>
      <c r="S85" s="171"/>
      <c r="T85" s="171"/>
      <c r="U85" s="171"/>
    </row>
    <row r="86" spans="2:21" hidden="1"/>
  </sheetData>
  <sheetProtection formatCells="0" formatColumns="0" formatRows="0" insertColumns="0" insertRows="0" insertHyperlinks="0" deleteColumns="0" deleteRows="0" sort="0" autoFilter="0" pivotTables="0"/>
  <mergeCells count="69">
    <mergeCell ref="N74:T74"/>
    <mergeCell ref="B77:G77"/>
    <mergeCell ref="H77:M77"/>
    <mergeCell ref="N77:U77"/>
    <mergeCell ref="B79:C79"/>
    <mergeCell ref="D79:H79"/>
    <mergeCell ref="B68:C68"/>
    <mergeCell ref="D68:H68"/>
    <mergeCell ref="B74:D74"/>
    <mergeCell ref="E74:G74"/>
    <mergeCell ref="H74:M74"/>
    <mergeCell ref="D63:I63"/>
    <mergeCell ref="J63:T63"/>
    <mergeCell ref="B66:G66"/>
    <mergeCell ref="H66:M66"/>
    <mergeCell ref="N66:T66"/>
    <mergeCell ref="J53:T53"/>
    <mergeCell ref="J54:T54"/>
    <mergeCell ref="B55:H55"/>
    <mergeCell ref="J55:T55"/>
    <mergeCell ref="B57:C57"/>
    <mergeCell ref="D57:H57"/>
    <mergeCell ref="B85:D85"/>
    <mergeCell ref="E85:G85"/>
    <mergeCell ref="H85:M85"/>
    <mergeCell ref="N85:U85"/>
    <mergeCell ref="P5:T5"/>
    <mergeCell ref="D5:O5"/>
    <mergeCell ref="P6:T6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AJ5:AK7"/>
    <mergeCell ref="B63:C63"/>
    <mergeCell ref="S8:S9"/>
    <mergeCell ref="T8:T10"/>
    <mergeCell ref="B10:G10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G6:O6"/>
    <mergeCell ref="G8:G9"/>
    <mergeCell ref="H1:K1"/>
    <mergeCell ref="L1:T1"/>
    <mergeCell ref="B2:G2"/>
    <mergeCell ref="H2:T2"/>
    <mergeCell ref="B3:G3"/>
    <mergeCell ref="H3:T3"/>
    <mergeCell ref="B6:C6"/>
    <mergeCell ref="B5:C5"/>
    <mergeCell ref="B48:C48"/>
    <mergeCell ref="G49:O49"/>
    <mergeCell ref="G50:O50"/>
    <mergeCell ref="G51:O51"/>
    <mergeCell ref="M8:N8"/>
  </mergeCells>
  <conditionalFormatting sqref="H11:P52">
    <cfRule type="cellIs" dxfId="90" priority="17" operator="greaterThan">
      <formula>10</formula>
    </cfRule>
  </conditionalFormatting>
  <conditionalFormatting sqref="C1:C1048576">
    <cfRule type="duplicateValues" dxfId="89" priority="14"/>
  </conditionalFormatting>
  <conditionalFormatting sqref="C81:C90">
    <cfRule type="duplicateValues" dxfId="88" priority="13"/>
  </conditionalFormatting>
  <conditionalFormatting sqref="C81:C90">
    <cfRule type="duplicateValues" dxfId="87" priority="12"/>
  </conditionalFormatting>
  <conditionalFormatting sqref="C69">
    <cfRule type="duplicateValues" dxfId="86" priority="11"/>
  </conditionalFormatting>
  <conditionalFormatting sqref="H11:P46">
    <cfRule type="cellIs" dxfId="85" priority="10" operator="greaterThan">
      <formula>10</formula>
    </cfRule>
  </conditionalFormatting>
  <conditionalFormatting sqref="C1:C1048576">
    <cfRule type="duplicateValues" dxfId="84" priority="9"/>
  </conditionalFormatting>
  <conditionalFormatting sqref="C76:C85">
    <cfRule type="duplicateValues" dxfId="83" priority="8"/>
  </conditionalFormatting>
  <conditionalFormatting sqref="C63">
    <cfRule type="duplicateValues" dxfId="82" priority="7"/>
  </conditionalFormatting>
  <conditionalFormatting sqref="C11:C46">
    <cfRule type="duplicateValues" dxfId="81" priority="6"/>
  </conditionalFormatting>
  <conditionalFormatting sqref="C19:C46">
    <cfRule type="duplicateValues" dxfId="80" priority="5"/>
  </conditionalFormatting>
  <conditionalFormatting sqref="C18:C46">
    <cfRule type="duplicateValues" dxfId="79" priority="4"/>
  </conditionalFormatting>
  <conditionalFormatting sqref="C11:C46">
    <cfRule type="duplicateValues" dxfId="78" priority="3"/>
  </conditionalFormatting>
  <conditionalFormatting sqref="C18:C46">
    <cfRule type="duplicateValues" dxfId="77" priority="2"/>
  </conditionalFormatting>
  <conditionalFormatting sqref="H11:K46">
    <cfRule type="cellIs" dxfId="76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51 AL3:AL9 X3:AK4 W5:AK9 V11:W46"/>
  </dataValidations>
  <pageMargins left="3.9370078740157501E-2" right="3.9370078740157501E-2" top="0.23622047244094499" bottom="0.60433070899999997" header="0.15748031496063" footer="0.36811023599999998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L85"/>
  <sheetViews>
    <sheetView topLeftCell="A32" workbookViewId="0">
      <selection activeCell="H15" sqref="H15"/>
    </sheetView>
  </sheetViews>
  <sheetFormatPr defaultRowHeight="15.75"/>
  <cols>
    <col min="1" max="1" width="1.25" style="1" customWidth="1"/>
    <col min="2" max="2" width="4" style="1" customWidth="1"/>
    <col min="3" max="3" width="11.625" style="1" customWidth="1"/>
    <col min="4" max="4" width="13.5" style="1" customWidth="1"/>
    <col min="5" max="5" width="6.875" style="1" customWidth="1"/>
    <col min="6" max="6" width="9.375" style="1" hidden="1" customWidth="1"/>
    <col min="7" max="7" width="11.75" style="1" customWidth="1"/>
    <col min="8" max="8" width="6.625" style="1" customWidth="1"/>
    <col min="9" max="9" width="6.5" style="1" customWidth="1"/>
    <col min="10" max="10" width="4.375" style="1" hidden="1" customWidth="1"/>
    <col min="11" max="11" width="6.12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875" style="1" hidden="1" customWidth="1"/>
    <col min="16" max="16" width="7.25" style="1" customWidth="1"/>
    <col min="17" max="18" width="6.5" style="1" hidden="1" customWidth="1"/>
    <col min="19" max="19" width="11.875" style="1" hidden="1" customWidth="1"/>
    <col min="20" max="20" width="16.875" style="1" customWidth="1"/>
    <col min="21" max="21" width="6.5" style="1" customWidth="1"/>
    <col min="22" max="22" width="6.5" style="58" customWidth="1"/>
    <col min="23" max="38" width="9" style="57"/>
    <col min="39" max="16384" width="9" style="1"/>
  </cols>
  <sheetData>
    <row r="1" spans="2:38" ht="16.5" customHeight="1"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</row>
    <row r="2" spans="2:38" ht="27.75" customHeight="1">
      <c r="B2" s="158" t="s">
        <v>0</v>
      </c>
      <c r="C2" s="158"/>
      <c r="D2" s="158"/>
      <c r="E2" s="158"/>
      <c r="F2" s="158"/>
      <c r="G2" s="158"/>
      <c r="H2" s="159" t="s">
        <v>172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3"/>
    </row>
    <row r="3" spans="2:38" ht="25.5" customHeight="1">
      <c r="B3" s="161" t="s">
        <v>1</v>
      </c>
      <c r="C3" s="161"/>
      <c r="D3" s="161"/>
      <c r="E3" s="161"/>
      <c r="F3" s="161"/>
      <c r="G3" s="161"/>
      <c r="H3" s="162" t="s">
        <v>49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83"/>
      <c r="AD3" s="58"/>
      <c r="AE3" s="59"/>
      <c r="AF3" s="58"/>
      <c r="AG3" s="58"/>
      <c r="AH3" s="58"/>
      <c r="AI3" s="59"/>
      <c r="AJ3" s="58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3"/>
      <c r="AE4" s="60"/>
      <c r="AI4" s="60"/>
    </row>
    <row r="5" spans="2:38" ht="23.25" customHeight="1">
      <c r="B5" s="164" t="s">
        <v>2</v>
      </c>
      <c r="C5" s="164"/>
      <c r="D5" s="173" t="s">
        <v>55</v>
      </c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89" t="s">
        <v>50</v>
      </c>
      <c r="Q5" s="189"/>
      <c r="R5" s="189"/>
      <c r="S5" s="189"/>
      <c r="T5" s="189"/>
      <c r="W5" s="165" t="s">
        <v>41</v>
      </c>
      <c r="X5" s="165" t="s">
        <v>8</v>
      </c>
      <c r="Y5" s="165" t="s">
        <v>40</v>
      </c>
      <c r="Z5" s="165" t="s">
        <v>39</v>
      </c>
      <c r="AA5" s="165"/>
      <c r="AB5" s="165"/>
      <c r="AC5" s="165"/>
      <c r="AD5" s="165" t="s">
        <v>38</v>
      </c>
      <c r="AE5" s="165"/>
      <c r="AF5" s="165" t="s">
        <v>36</v>
      </c>
      <c r="AG5" s="165"/>
      <c r="AH5" s="165" t="s">
        <v>37</v>
      </c>
      <c r="AI5" s="165"/>
      <c r="AJ5" s="165" t="s">
        <v>35</v>
      </c>
      <c r="AK5" s="165"/>
      <c r="AL5" s="77"/>
    </row>
    <row r="6" spans="2:38" ht="17.25" customHeight="1">
      <c r="B6" s="163" t="s">
        <v>3</v>
      </c>
      <c r="C6" s="163"/>
      <c r="D6" s="8"/>
      <c r="G6" s="154" t="s">
        <v>56</v>
      </c>
      <c r="H6" s="154"/>
      <c r="I6" s="154"/>
      <c r="J6" s="154"/>
      <c r="K6" s="154"/>
      <c r="L6" s="154"/>
      <c r="M6" s="154"/>
      <c r="N6" s="154"/>
      <c r="O6" s="154"/>
      <c r="P6" s="154" t="s">
        <v>167</v>
      </c>
      <c r="Q6" s="154"/>
      <c r="R6" s="154"/>
      <c r="S6" s="154"/>
      <c r="T6" s="154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77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5"/>
      <c r="Q7" s="3"/>
      <c r="R7" s="3"/>
      <c r="S7" s="3"/>
      <c r="T7" s="3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77"/>
    </row>
    <row r="8" spans="2:38" ht="44.25" customHeight="1">
      <c r="B8" s="155" t="s">
        <v>4</v>
      </c>
      <c r="C8" s="175" t="s">
        <v>5</v>
      </c>
      <c r="D8" s="177" t="s">
        <v>6</v>
      </c>
      <c r="E8" s="178"/>
      <c r="F8" s="155" t="s">
        <v>7</v>
      </c>
      <c r="G8" s="155" t="s">
        <v>8</v>
      </c>
      <c r="H8" s="181" t="s">
        <v>58</v>
      </c>
      <c r="I8" s="181" t="s">
        <v>59</v>
      </c>
      <c r="J8" s="181" t="s">
        <v>9</v>
      </c>
      <c r="K8" s="181" t="s">
        <v>163</v>
      </c>
      <c r="L8" s="169" t="s">
        <v>10</v>
      </c>
      <c r="M8" s="152" t="s">
        <v>42</v>
      </c>
      <c r="N8" s="153"/>
      <c r="O8" s="169" t="s">
        <v>11</v>
      </c>
      <c r="P8" s="169" t="s">
        <v>12</v>
      </c>
      <c r="Q8" s="155" t="s">
        <v>13</v>
      </c>
      <c r="R8" s="169" t="s">
        <v>14</v>
      </c>
      <c r="S8" s="155" t="s">
        <v>15</v>
      </c>
      <c r="T8" s="155" t="s">
        <v>16</v>
      </c>
      <c r="W8" s="165"/>
      <c r="X8" s="165"/>
      <c r="Y8" s="165"/>
      <c r="Z8" s="61" t="s">
        <v>17</v>
      </c>
      <c r="AA8" s="61" t="s">
        <v>18</v>
      </c>
      <c r="AB8" s="61" t="s">
        <v>19</v>
      </c>
      <c r="AC8" s="61" t="s">
        <v>20</v>
      </c>
      <c r="AD8" s="61" t="s">
        <v>21</v>
      </c>
      <c r="AE8" s="61" t="s">
        <v>20</v>
      </c>
      <c r="AF8" s="61" t="s">
        <v>21</v>
      </c>
      <c r="AG8" s="61" t="s">
        <v>20</v>
      </c>
      <c r="AH8" s="61" t="s">
        <v>21</v>
      </c>
      <c r="AI8" s="61" t="s">
        <v>20</v>
      </c>
      <c r="AJ8" s="61" t="s">
        <v>21</v>
      </c>
      <c r="AK8" s="62" t="s">
        <v>20</v>
      </c>
      <c r="AL8" s="75"/>
    </row>
    <row r="9" spans="2:38" ht="44.25" customHeight="1">
      <c r="B9" s="156"/>
      <c r="C9" s="176"/>
      <c r="D9" s="179"/>
      <c r="E9" s="180"/>
      <c r="F9" s="156"/>
      <c r="G9" s="156"/>
      <c r="H9" s="181"/>
      <c r="I9" s="181"/>
      <c r="J9" s="181"/>
      <c r="K9" s="181"/>
      <c r="L9" s="169"/>
      <c r="M9" s="87" t="s">
        <v>43</v>
      </c>
      <c r="N9" s="87" t="s">
        <v>44</v>
      </c>
      <c r="O9" s="169"/>
      <c r="P9" s="169"/>
      <c r="Q9" s="167"/>
      <c r="R9" s="169"/>
      <c r="S9" s="156"/>
      <c r="T9" s="167"/>
      <c r="V9" s="84"/>
      <c r="W9" s="63" t="str">
        <f>+D5</f>
        <v>Phát triển ứng dụng Web với ASP net</v>
      </c>
      <c r="X9" s="64" t="str">
        <f>+P5</f>
        <v>C14DNUD01-02</v>
      </c>
      <c r="Y9" s="65">
        <f>+$AH$9+$AJ$9+$AF$9</f>
        <v>36</v>
      </c>
      <c r="Z9" s="59">
        <f>COUNTIF($S$10:$S$106,"Khiển trách")</f>
        <v>0</v>
      </c>
      <c r="AA9" s="59">
        <f>COUNTIF($S$10:$S$106,"Cảnh cáo")</f>
        <v>0</v>
      </c>
      <c r="AB9" s="59">
        <f>COUNTIF($S$10:$S$106,"Đình chỉ thi")</f>
        <v>0</v>
      </c>
      <c r="AC9" s="66">
        <f>+($Z$9+$AA$9+$AB$9)/$Y$9*100%</f>
        <v>0</v>
      </c>
      <c r="AD9" s="59">
        <f>SUM(COUNTIF($S$10:$S$104,"Vắng"),COUNTIF($S$10:$S$104,"Vắng có phép"))</f>
        <v>0</v>
      </c>
      <c r="AE9" s="67">
        <f>+$AD$9/$Y$9</f>
        <v>0</v>
      </c>
      <c r="AF9" s="68">
        <f>COUNTIF($V$10:$V$104,"Thi lại")</f>
        <v>0</v>
      </c>
      <c r="AG9" s="67">
        <f>+$AF$9/$Y$9</f>
        <v>0</v>
      </c>
      <c r="AH9" s="68">
        <f>COUNTIF($V$10:$V$105,"Học lại")</f>
        <v>36</v>
      </c>
      <c r="AI9" s="67">
        <f>+$AH$9/$Y$9</f>
        <v>1</v>
      </c>
      <c r="AJ9" s="59">
        <f>COUNTIF($V$11:$V$105,"Đạt")</f>
        <v>0</v>
      </c>
      <c r="AK9" s="66">
        <f>+$AJ$9/$Y$9</f>
        <v>0</v>
      </c>
      <c r="AL9" s="76"/>
    </row>
    <row r="10" spans="2:38" ht="14.25" customHeight="1">
      <c r="B10" s="152" t="s">
        <v>22</v>
      </c>
      <c r="C10" s="168"/>
      <c r="D10" s="168"/>
      <c r="E10" s="168"/>
      <c r="F10" s="168"/>
      <c r="G10" s="153"/>
      <c r="H10" s="10"/>
      <c r="I10" s="10"/>
      <c r="J10" s="11"/>
      <c r="K10" s="10"/>
      <c r="L10" s="12"/>
      <c r="M10" s="13"/>
      <c r="N10" s="13"/>
      <c r="O10" s="13"/>
      <c r="P10" s="56"/>
      <c r="Q10" s="156"/>
      <c r="R10" s="14"/>
      <c r="S10" s="14"/>
      <c r="T10" s="156"/>
      <c r="W10" s="58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77"/>
    </row>
    <row r="11" spans="2:38" ht="18.75" customHeight="1">
      <c r="B11" s="15">
        <v>1</v>
      </c>
      <c r="C11" s="16" t="s">
        <v>63</v>
      </c>
      <c r="D11" s="92" t="s">
        <v>64</v>
      </c>
      <c r="E11" s="93" t="s">
        <v>65</v>
      </c>
      <c r="F11" s="94" t="s">
        <v>66</v>
      </c>
      <c r="G11" s="147" t="s">
        <v>66</v>
      </c>
      <c r="H11" s="95">
        <v>5</v>
      </c>
      <c r="I11" s="96">
        <v>6</v>
      </c>
      <c r="J11" s="97"/>
      <c r="K11" s="97">
        <f>(H11+I11)/2</f>
        <v>5.5</v>
      </c>
      <c r="L11" s="17"/>
      <c r="M11" s="17"/>
      <c r="N11" s="17"/>
      <c r="O11" s="17"/>
      <c r="P11" s="141">
        <v>6</v>
      </c>
      <c r="Q11" s="18">
        <f t="shared" ref="Q11:Q46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46" si="1">IF($Q11&lt;4,"Kém",IF(AND($Q11&gt;=4,$Q11&lt;=5.4),"Trung bình yếu",IF(AND($Q11&gt;=5.5,$Q11&lt;=6.9),"Trung bình",IF(AND($Q11&gt;=7,$Q11&lt;=8.4),"Khá",IF(AND($Q11&gt;=8.5,$Q11&lt;=10),"Giỏi","")))))</f>
        <v>Kém</v>
      </c>
      <c r="T11" s="98"/>
      <c r="U11" s="3"/>
      <c r="V11" s="8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0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77"/>
    </row>
    <row r="12" spans="2:38" ht="18.75" customHeight="1">
      <c r="B12" s="20">
        <v>2</v>
      </c>
      <c r="C12" s="21" t="s">
        <v>67</v>
      </c>
      <c r="D12" s="99" t="s">
        <v>68</v>
      </c>
      <c r="E12" s="100" t="s">
        <v>69</v>
      </c>
      <c r="F12" s="101" t="s">
        <v>66</v>
      </c>
      <c r="G12" s="148" t="s">
        <v>66</v>
      </c>
      <c r="H12" s="102">
        <v>5</v>
      </c>
      <c r="I12" s="103">
        <v>3</v>
      </c>
      <c r="J12" s="104"/>
      <c r="K12" s="104">
        <f t="shared" ref="K12:K46" si="2">(H12+I12)/2</f>
        <v>4</v>
      </c>
      <c r="L12" s="22"/>
      <c r="M12" s="22"/>
      <c r="N12" s="22"/>
      <c r="O12" s="22"/>
      <c r="P12" s="142"/>
      <c r="Q12" s="23">
        <f t="shared" si="0"/>
        <v>0</v>
      </c>
      <c r="R12" s="2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5" t="str">
        <f t="shared" si="1"/>
        <v>Kém</v>
      </c>
      <c r="T12" s="105" t="s">
        <v>164</v>
      </c>
      <c r="U12" s="3"/>
      <c r="V12" s="85" t="str">
        <f t="shared" ref="V12:V46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0"/>
      <c r="X12" s="69"/>
      <c r="Y12" s="69"/>
      <c r="Z12" s="69"/>
      <c r="AA12" s="61"/>
      <c r="AB12" s="61"/>
      <c r="AC12" s="61"/>
      <c r="AD12" s="61"/>
      <c r="AE12" s="60"/>
      <c r="AF12" s="61"/>
      <c r="AG12" s="61"/>
      <c r="AH12" s="61"/>
      <c r="AI12" s="61"/>
      <c r="AJ12" s="61"/>
      <c r="AK12" s="61"/>
      <c r="AL12" s="75"/>
    </row>
    <row r="13" spans="2:38" ht="18.75" customHeight="1">
      <c r="B13" s="20">
        <v>3</v>
      </c>
      <c r="C13" s="21" t="s">
        <v>70</v>
      </c>
      <c r="D13" s="99" t="s">
        <v>71</v>
      </c>
      <c r="E13" s="100" t="s">
        <v>72</v>
      </c>
      <c r="F13" s="101" t="s">
        <v>66</v>
      </c>
      <c r="G13" s="148" t="s">
        <v>66</v>
      </c>
      <c r="H13" s="102">
        <v>7</v>
      </c>
      <c r="I13" s="103">
        <v>7</v>
      </c>
      <c r="J13" s="104"/>
      <c r="K13" s="104">
        <f t="shared" si="2"/>
        <v>7</v>
      </c>
      <c r="L13" s="27"/>
      <c r="M13" s="27"/>
      <c r="N13" s="27"/>
      <c r="O13" s="27"/>
      <c r="P13" s="142">
        <v>8</v>
      </c>
      <c r="Q13" s="23">
        <f t="shared" si="0"/>
        <v>0</v>
      </c>
      <c r="R13" s="24" t="str">
        <f t="shared" ref="R13:R46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5" t="str">
        <f t="shared" si="1"/>
        <v>Kém</v>
      </c>
      <c r="T13" s="105"/>
      <c r="U13" s="3"/>
      <c r="V13" s="85" t="str">
        <f t="shared" si="3"/>
        <v>Học lại</v>
      </c>
      <c r="W13" s="70"/>
      <c r="X13" s="71"/>
      <c r="Y13" s="71"/>
      <c r="Z13" s="86"/>
      <c r="AA13" s="60"/>
      <c r="AB13" s="60"/>
      <c r="AC13" s="60"/>
      <c r="AD13" s="72"/>
      <c r="AE13" s="60"/>
      <c r="AF13" s="73"/>
      <c r="AG13" s="74"/>
      <c r="AH13" s="73"/>
      <c r="AI13" s="74"/>
      <c r="AJ13" s="73"/>
      <c r="AK13" s="60"/>
      <c r="AL13" s="78"/>
    </row>
    <row r="14" spans="2:38" ht="18.75" customHeight="1">
      <c r="B14" s="20">
        <v>4</v>
      </c>
      <c r="C14" s="21" t="s">
        <v>73</v>
      </c>
      <c r="D14" s="99" t="s">
        <v>74</v>
      </c>
      <c r="E14" s="100" t="s">
        <v>75</v>
      </c>
      <c r="F14" s="101" t="s">
        <v>66</v>
      </c>
      <c r="G14" s="148" t="s">
        <v>66</v>
      </c>
      <c r="H14" s="102">
        <v>2</v>
      </c>
      <c r="I14" s="103">
        <v>3</v>
      </c>
      <c r="J14" s="104"/>
      <c r="K14" s="104">
        <f t="shared" si="2"/>
        <v>2.5</v>
      </c>
      <c r="L14" s="27"/>
      <c r="M14" s="27"/>
      <c r="N14" s="27"/>
      <c r="O14" s="27"/>
      <c r="P14" s="142"/>
      <c r="Q14" s="23">
        <f t="shared" si="0"/>
        <v>0</v>
      </c>
      <c r="R14" s="24" t="str">
        <f t="shared" si="4"/>
        <v>F</v>
      </c>
      <c r="S14" s="25" t="str">
        <f t="shared" si="1"/>
        <v>Kém</v>
      </c>
      <c r="T14" s="105" t="s">
        <v>164</v>
      </c>
      <c r="U14" s="3"/>
      <c r="V14" s="85" t="str">
        <f t="shared" si="3"/>
        <v>Học lại</v>
      </c>
      <c r="W14" s="70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2"/>
    </row>
    <row r="15" spans="2:38" ht="18.75" customHeight="1">
      <c r="B15" s="20">
        <v>5</v>
      </c>
      <c r="C15" s="21" t="s">
        <v>76</v>
      </c>
      <c r="D15" s="99" t="s">
        <v>77</v>
      </c>
      <c r="E15" s="100" t="s">
        <v>78</v>
      </c>
      <c r="F15" s="101" t="s">
        <v>66</v>
      </c>
      <c r="G15" s="148" t="s">
        <v>66</v>
      </c>
      <c r="H15" s="102">
        <v>4</v>
      </c>
      <c r="I15" s="103">
        <v>4</v>
      </c>
      <c r="J15" s="104"/>
      <c r="K15" s="104">
        <f t="shared" si="2"/>
        <v>4</v>
      </c>
      <c r="L15" s="27"/>
      <c r="M15" s="27"/>
      <c r="N15" s="27"/>
      <c r="O15" s="27"/>
      <c r="P15" s="142"/>
      <c r="Q15" s="23">
        <f t="shared" si="0"/>
        <v>0</v>
      </c>
      <c r="R15" s="24" t="str">
        <f t="shared" si="4"/>
        <v>F</v>
      </c>
      <c r="S15" s="25" t="str">
        <f t="shared" si="1"/>
        <v>Kém</v>
      </c>
      <c r="T15" s="105" t="s">
        <v>164</v>
      </c>
      <c r="U15" s="3"/>
      <c r="V15" s="85" t="str">
        <f t="shared" si="3"/>
        <v>Học lại</v>
      </c>
      <c r="W15" s="70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2"/>
    </row>
    <row r="16" spans="2:38" ht="18.75" customHeight="1">
      <c r="B16" s="20">
        <v>6</v>
      </c>
      <c r="C16" s="21" t="s">
        <v>79</v>
      </c>
      <c r="D16" s="99" t="s">
        <v>80</v>
      </c>
      <c r="E16" s="100" t="s">
        <v>81</v>
      </c>
      <c r="F16" s="101" t="s">
        <v>66</v>
      </c>
      <c r="G16" s="148" t="s">
        <v>66</v>
      </c>
      <c r="H16" s="102">
        <v>6</v>
      </c>
      <c r="I16" s="103">
        <v>7</v>
      </c>
      <c r="J16" s="104"/>
      <c r="K16" s="104">
        <f t="shared" si="2"/>
        <v>6.5</v>
      </c>
      <c r="L16" s="27"/>
      <c r="M16" s="27"/>
      <c r="N16" s="27"/>
      <c r="O16" s="27"/>
      <c r="P16" s="142">
        <v>6</v>
      </c>
      <c r="Q16" s="23">
        <f t="shared" si="0"/>
        <v>0</v>
      </c>
      <c r="R16" s="24" t="str">
        <f t="shared" si="4"/>
        <v>F</v>
      </c>
      <c r="S16" s="25" t="str">
        <f t="shared" si="1"/>
        <v>Kém</v>
      </c>
      <c r="T16" s="105"/>
      <c r="U16" s="3"/>
      <c r="V16" s="85" t="str">
        <f t="shared" si="3"/>
        <v>Học lại</v>
      </c>
      <c r="W16" s="70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2"/>
    </row>
    <row r="17" spans="2:38" ht="18.75" customHeight="1">
      <c r="B17" s="20">
        <v>7</v>
      </c>
      <c r="C17" s="21" t="s">
        <v>82</v>
      </c>
      <c r="D17" s="99" t="s">
        <v>83</v>
      </c>
      <c r="E17" s="100" t="s">
        <v>84</v>
      </c>
      <c r="F17" s="101" t="s">
        <v>66</v>
      </c>
      <c r="G17" s="148" t="s">
        <v>66</v>
      </c>
      <c r="H17" s="102">
        <v>6</v>
      </c>
      <c r="I17" s="103">
        <v>8</v>
      </c>
      <c r="J17" s="104"/>
      <c r="K17" s="104">
        <f t="shared" si="2"/>
        <v>7</v>
      </c>
      <c r="L17" s="27"/>
      <c r="M17" s="27"/>
      <c r="N17" s="27"/>
      <c r="O17" s="27"/>
      <c r="P17" s="142">
        <v>7</v>
      </c>
      <c r="Q17" s="23">
        <f t="shared" si="0"/>
        <v>0</v>
      </c>
      <c r="R17" s="24" t="str">
        <f t="shared" si="4"/>
        <v>F</v>
      </c>
      <c r="S17" s="25" t="str">
        <f t="shared" si="1"/>
        <v>Kém</v>
      </c>
      <c r="T17" s="106"/>
      <c r="U17" s="3"/>
      <c r="V17" s="85" t="str">
        <f t="shared" si="3"/>
        <v>Học lại</v>
      </c>
      <c r="W17" s="70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2"/>
    </row>
    <row r="18" spans="2:38" ht="18.75" customHeight="1">
      <c r="B18" s="20">
        <v>8</v>
      </c>
      <c r="C18" s="21" t="s">
        <v>85</v>
      </c>
      <c r="D18" s="99" t="s">
        <v>86</v>
      </c>
      <c r="E18" s="100" t="s">
        <v>84</v>
      </c>
      <c r="F18" s="101" t="s">
        <v>66</v>
      </c>
      <c r="G18" s="148" t="s">
        <v>66</v>
      </c>
      <c r="H18" s="102">
        <v>5</v>
      </c>
      <c r="I18" s="103">
        <v>3</v>
      </c>
      <c r="J18" s="104"/>
      <c r="K18" s="104">
        <f t="shared" si="2"/>
        <v>4</v>
      </c>
      <c r="L18" s="27"/>
      <c r="M18" s="27"/>
      <c r="N18" s="27"/>
      <c r="O18" s="27"/>
      <c r="P18" s="142"/>
      <c r="Q18" s="23">
        <f t="shared" si="0"/>
        <v>0</v>
      </c>
      <c r="R18" s="24" t="str">
        <f t="shared" si="4"/>
        <v>F</v>
      </c>
      <c r="S18" s="25" t="str">
        <f t="shared" si="1"/>
        <v>Kém</v>
      </c>
      <c r="T18" s="105" t="s">
        <v>164</v>
      </c>
      <c r="U18" s="3"/>
      <c r="V18" s="85" t="str">
        <f t="shared" si="3"/>
        <v>Học lại</v>
      </c>
      <c r="W18" s="70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2"/>
    </row>
    <row r="19" spans="2:38" ht="18.75" customHeight="1">
      <c r="B19" s="20">
        <v>9</v>
      </c>
      <c r="C19" s="21" t="s">
        <v>87</v>
      </c>
      <c r="D19" s="99" t="s">
        <v>88</v>
      </c>
      <c r="E19" s="100" t="s">
        <v>84</v>
      </c>
      <c r="F19" s="101" t="s">
        <v>66</v>
      </c>
      <c r="G19" s="148" t="s">
        <v>66</v>
      </c>
      <c r="H19" s="102">
        <v>6</v>
      </c>
      <c r="I19" s="103">
        <v>8</v>
      </c>
      <c r="J19" s="104"/>
      <c r="K19" s="104">
        <f t="shared" si="2"/>
        <v>7</v>
      </c>
      <c r="L19" s="27"/>
      <c r="M19" s="27"/>
      <c r="N19" s="27"/>
      <c r="O19" s="27"/>
      <c r="P19" s="142">
        <v>6</v>
      </c>
      <c r="Q19" s="23">
        <f t="shared" si="0"/>
        <v>0</v>
      </c>
      <c r="R19" s="24" t="str">
        <f t="shared" si="4"/>
        <v>F</v>
      </c>
      <c r="S19" s="25" t="str">
        <f t="shared" si="1"/>
        <v>Kém</v>
      </c>
      <c r="T19" s="105"/>
      <c r="U19" s="3"/>
      <c r="V19" s="85" t="str">
        <f t="shared" si="3"/>
        <v>Học lại</v>
      </c>
      <c r="W19" s="70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2"/>
    </row>
    <row r="20" spans="2:38" ht="18.75" customHeight="1">
      <c r="B20" s="20">
        <v>10</v>
      </c>
      <c r="C20" s="21" t="s">
        <v>89</v>
      </c>
      <c r="D20" s="99" t="s">
        <v>90</v>
      </c>
      <c r="E20" s="100" t="s">
        <v>91</v>
      </c>
      <c r="F20" s="101" t="s">
        <v>66</v>
      </c>
      <c r="G20" s="148" t="s">
        <v>66</v>
      </c>
      <c r="H20" s="102">
        <v>5</v>
      </c>
      <c r="I20" s="103">
        <v>5</v>
      </c>
      <c r="J20" s="104"/>
      <c r="K20" s="104">
        <f t="shared" si="2"/>
        <v>5</v>
      </c>
      <c r="L20" s="27"/>
      <c r="M20" s="27"/>
      <c r="N20" s="27"/>
      <c r="O20" s="27"/>
      <c r="P20" s="142">
        <v>6</v>
      </c>
      <c r="Q20" s="23">
        <f t="shared" si="0"/>
        <v>0</v>
      </c>
      <c r="R20" s="24" t="str">
        <f t="shared" si="4"/>
        <v>F</v>
      </c>
      <c r="S20" s="25" t="str">
        <f t="shared" si="1"/>
        <v>Kém</v>
      </c>
      <c r="T20" s="105"/>
      <c r="U20" s="3"/>
      <c r="V20" s="85" t="str">
        <f t="shared" si="3"/>
        <v>Học lại</v>
      </c>
      <c r="W20" s="70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2"/>
    </row>
    <row r="21" spans="2:38" ht="18.75" customHeight="1">
      <c r="B21" s="20">
        <v>11</v>
      </c>
      <c r="C21" s="21" t="s">
        <v>92</v>
      </c>
      <c r="D21" s="99" t="s">
        <v>93</v>
      </c>
      <c r="E21" s="100" t="s">
        <v>94</v>
      </c>
      <c r="F21" s="101" t="s">
        <v>66</v>
      </c>
      <c r="G21" s="148" t="s">
        <v>66</v>
      </c>
      <c r="H21" s="102">
        <v>5</v>
      </c>
      <c r="I21" s="103">
        <v>7</v>
      </c>
      <c r="J21" s="104"/>
      <c r="K21" s="104">
        <f t="shared" si="2"/>
        <v>6</v>
      </c>
      <c r="L21" s="27"/>
      <c r="M21" s="27"/>
      <c r="N21" s="27"/>
      <c r="O21" s="27"/>
      <c r="P21" s="142">
        <v>6</v>
      </c>
      <c r="Q21" s="23">
        <f t="shared" si="0"/>
        <v>0</v>
      </c>
      <c r="R21" s="24" t="str">
        <f t="shared" si="4"/>
        <v>F</v>
      </c>
      <c r="S21" s="25" t="str">
        <f t="shared" si="1"/>
        <v>Kém</v>
      </c>
      <c r="T21" s="105"/>
      <c r="U21" s="3"/>
      <c r="V21" s="85" t="str">
        <f t="shared" si="3"/>
        <v>Học lại</v>
      </c>
      <c r="W21" s="70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2"/>
    </row>
    <row r="22" spans="2:38" ht="18.75" customHeight="1">
      <c r="B22" s="20">
        <v>12</v>
      </c>
      <c r="C22" s="21" t="s">
        <v>95</v>
      </c>
      <c r="D22" s="99" t="s">
        <v>96</v>
      </c>
      <c r="E22" s="100" t="s">
        <v>97</v>
      </c>
      <c r="F22" s="101" t="s">
        <v>66</v>
      </c>
      <c r="G22" s="148" t="s">
        <v>66</v>
      </c>
      <c r="H22" s="102">
        <v>5</v>
      </c>
      <c r="I22" s="103">
        <v>5</v>
      </c>
      <c r="J22" s="104"/>
      <c r="K22" s="104">
        <f t="shared" si="2"/>
        <v>5</v>
      </c>
      <c r="L22" s="27"/>
      <c r="M22" s="27"/>
      <c r="N22" s="27"/>
      <c r="O22" s="27"/>
      <c r="P22" s="142">
        <v>6</v>
      </c>
      <c r="Q22" s="23">
        <f t="shared" si="0"/>
        <v>0</v>
      </c>
      <c r="R22" s="24" t="str">
        <f t="shared" si="4"/>
        <v>F</v>
      </c>
      <c r="S22" s="25" t="str">
        <f t="shared" si="1"/>
        <v>Kém</v>
      </c>
      <c r="T22" s="105"/>
      <c r="U22" s="3"/>
      <c r="V22" s="85" t="str">
        <f t="shared" si="3"/>
        <v>Học lại</v>
      </c>
      <c r="W22" s="70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2"/>
    </row>
    <row r="23" spans="2:38" ht="18.75" customHeight="1">
      <c r="B23" s="20">
        <v>13</v>
      </c>
      <c r="C23" s="21" t="s">
        <v>98</v>
      </c>
      <c r="D23" s="99" t="s">
        <v>99</v>
      </c>
      <c r="E23" s="100" t="s">
        <v>100</v>
      </c>
      <c r="F23" s="101" t="s">
        <v>66</v>
      </c>
      <c r="G23" s="148" t="s">
        <v>66</v>
      </c>
      <c r="H23" s="102">
        <v>5</v>
      </c>
      <c r="I23" s="103">
        <v>7</v>
      </c>
      <c r="J23" s="104"/>
      <c r="K23" s="104">
        <f t="shared" si="2"/>
        <v>6</v>
      </c>
      <c r="L23" s="27"/>
      <c r="M23" s="27"/>
      <c r="N23" s="27"/>
      <c r="O23" s="27"/>
      <c r="P23" s="142">
        <v>6</v>
      </c>
      <c r="Q23" s="23">
        <f t="shared" si="0"/>
        <v>0</v>
      </c>
      <c r="R23" s="24" t="str">
        <f t="shared" si="4"/>
        <v>F</v>
      </c>
      <c r="S23" s="25" t="str">
        <f t="shared" si="1"/>
        <v>Kém</v>
      </c>
      <c r="T23" s="105"/>
      <c r="U23" s="3"/>
      <c r="V23" s="85" t="str">
        <f t="shared" si="3"/>
        <v>Học lại</v>
      </c>
      <c r="W23" s="70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2"/>
    </row>
    <row r="24" spans="2:38" ht="18.75" customHeight="1">
      <c r="B24" s="20">
        <v>14</v>
      </c>
      <c r="C24" s="21" t="s">
        <v>101</v>
      </c>
      <c r="D24" s="99" t="s">
        <v>102</v>
      </c>
      <c r="E24" s="100" t="s">
        <v>103</v>
      </c>
      <c r="F24" s="101" t="s">
        <v>66</v>
      </c>
      <c r="G24" s="148" t="s">
        <v>66</v>
      </c>
      <c r="H24" s="102">
        <v>7</v>
      </c>
      <c r="I24" s="103">
        <v>6</v>
      </c>
      <c r="J24" s="104"/>
      <c r="K24" s="104">
        <f t="shared" si="2"/>
        <v>6.5</v>
      </c>
      <c r="L24" s="27"/>
      <c r="M24" s="27"/>
      <c r="N24" s="27"/>
      <c r="O24" s="27"/>
      <c r="P24" s="142">
        <v>6</v>
      </c>
      <c r="Q24" s="23">
        <f t="shared" si="0"/>
        <v>0</v>
      </c>
      <c r="R24" s="24" t="str">
        <f t="shared" si="4"/>
        <v>F</v>
      </c>
      <c r="S24" s="25" t="str">
        <f t="shared" si="1"/>
        <v>Kém</v>
      </c>
      <c r="T24" s="105"/>
      <c r="U24" s="3"/>
      <c r="V24" s="85" t="str">
        <f t="shared" si="3"/>
        <v>Học lại</v>
      </c>
      <c r="W24" s="70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2"/>
    </row>
    <row r="25" spans="2:38" ht="18.75" customHeight="1">
      <c r="B25" s="20">
        <v>15</v>
      </c>
      <c r="C25" s="21" t="s">
        <v>104</v>
      </c>
      <c r="D25" s="99" t="s">
        <v>71</v>
      </c>
      <c r="E25" s="100" t="s">
        <v>105</v>
      </c>
      <c r="F25" s="101" t="s">
        <v>66</v>
      </c>
      <c r="G25" s="148" t="s">
        <v>66</v>
      </c>
      <c r="H25" s="102">
        <v>6</v>
      </c>
      <c r="I25" s="103">
        <v>7</v>
      </c>
      <c r="J25" s="104"/>
      <c r="K25" s="104">
        <f t="shared" si="2"/>
        <v>6.5</v>
      </c>
      <c r="L25" s="27"/>
      <c r="M25" s="27"/>
      <c r="N25" s="27"/>
      <c r="O25" s="27"/>
      <c r="P25" s="142">
        <v>7</v>
      </c>
      <c r="Q25" s="23">
        <f t="shared" si="0"/>
        <v>0</v>
      </c>
      <c r="R25" s="24" t="str">
        <f t="shared" si="4"/>
        <v>F</v>
      </c>
      <c r="S25" s="25" t="str">
        <f t="shared" si="1"/>
        <v>Kém</v>
      </c>
      <c r="T25" s="105"/>
      <c r="U25" s="3"/>
      <c r="V25" s="85" t="str">
        <f t="shared" si="3"/>
        <v>Học lại</v>
      </c>
      <c r="W25" s="70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2"/>
    </row>
    <row r="26" spans="2:38" ht="18.75" customHeight="1">
      <c r="B26" s="20">
        <v>16</v>
      </c>
      <c r="C26" s="21" t="s">
        <v>106</v>
      </c>
      <c r="D26" s="99" t="s">
        <v>107</v>
      </c>
      <c r="E26" s="100" t="s">
        <v>108</v>
      </c>
      <c r="F26" s="101" t="s">
        <v>66</v>
      </c>
      <c r="G26" s="148" t="s">
        <v>66</v>
      </c>
      <c r="H26" s="102">
        <v>5</v>
      </c>
      <c r="I26" s="103">
        <v>7</v>
      </c>
      <c r="J26" s="104"/>
      <c r="K26" s="104">
        <f t="shared" si="2"/>
        <v>6</v>
      </c>
      <c r="L26" s="27"/>
      <c r="M26" s="27"/>
      <c r="N26" s="27"/>
      <c r="O26" s="27"/>
      <c r="P26" s="142">
        <v>5</v>
      </c>
      <c r="Q26" s="23">
        <f t="shared" si="0"/>
        <v>0</v>
      </c>
      <c r="R26" s="24" t="str">
        <f t="shared" si="4"/>
        <v>F</v>
      </c>
      <c r="S26" s="25" t="str">
        <f t="shared" si="1"/>
        <v>Kém</v>
      </c>
      <c r="T26" s="105"/>
      <c r="U26" s="3"/>
      <c r="V26" s="85" t="str">
        <f t="shared" si="3"/>
        <v>Học lại</v>
      </c>
      <c r="W26" s="70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2"/>
    </row>
    <row r="27" spans="2:38" ht="18.75" customHeight="1">
      <c r="B27" s="20">
        <v>17</v>
      </c>
      <c r="C27" s="21" t="s">
        <v>109</v>
      </c>
      <c r="D27" s="99" t="s">
        <v>110</v>
      </c>
      <c r="E27" s="100" t="s">
        <v>111</v>
      </c>
      <c r="F27" s="101" t="s">
        <v>66</v>
      </c>
      <c r="G27" s="148" t="s">
        <v>66</v>
      </c>
      <c r="H27" s="102">
        <v>5</v>
      </c>
      <c r="I27" s="103">
        <v>6</v>
      </c>
      <c r="J27" s="104"/>
      <c r="K27" s="104">
        <f t="shared" si="2"/>
        <v>5.5</v>
      </c>
      <c r="L27" s="27"/>
      <c r="M27" s="27"/>
      <c r="N27" s="27"/>
      <c r="O27" s="27"/>
      <c r="P27" s="142">
        <v>6</v>
      </c>
      <c r="Q27" s="23">
        <f t="shared" si="0"/>
        <v>0</v>
      </c>
      <c r="R27" s="24" t="str">
        <f t="shared" si="4"/>
        <v>F</v>
      </c>
      <c r="S27" s="25" t="str">
        <f t="shared" si="1"/>
        <v>Kém</v>
      </c>
      <c r="T27" s="105"/>
      <c r="U27" s="3"/>
      <c r="V27" s="85" t="str">
        <f t="shared" si="3"/>
        <v>Học lại</v>
      </c>
      <c r="W27" s="70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2"/>
    </row>
    <row r="28" spans="2:38" ht="18.75" customHeight="1">
      <c r="B28" s="20">
        <v>18</v>
      </c>
      <c r="C28" s="21" t="s">
        <v>112</v>
      </c>
      <c r="D28" s="99" t="s">
        <v>113</v>
      </c>
      <c r="E28" s="100" t="s">
        <v>114</v>
      </c>
      <c r="F28" s="101" t="s">
        <v>66</v>
      </c>
      <c r="G28" s="148" t="s">
        <v>66</v>
      </c>
      <c r="H28" s="102">
        <v>5</v>
      </c>
      <c r="I28" s="103">
        <v>5</v>
      </c>
      <c r="J28" s="104"/>
      <c r="K28" s="104">
        <f t="shared" si="2"/>
        <v>5</v>
      </c>
      <c r="L28" s="27"/>
      <c r="M28" s="27"/>
      <c r="N28" s="27"/>
      <c r="O28" s="27"/>
      <c r="P28" s="142">
        <v>5</v>
      </c>
      <c r="Q28" s="23">
        <f t="shared" si="0"/>
        <v>0</v>
      </c>
      <c r="R28" s="24" t="str">
        <f t="shared" si="4"/>
        <v>F</v>
      </c>
      <c r="S28" s="25" t="str">
        <f t="shared" si="1"/>
        <v>Kém</v>
      </c>
      <c r="T28" s="105"/>
      <c r="U28" s="3"/>
      <c r="V28" s="85" t="str">
        <f t="shared" si="3"/>
        <v>Học lại</v>
      </c>
      <c r="W28" s="70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2"/>
    </row>
    <row r="29" spans="2:38" ht="18.75" customHeight="1">
      <c r="B29" s="20">
        <v>19</v>
      </c>
      <c r="C29" s="21" t="s">
        <v>115</v>
      </c>
      <c r="D29" s="99" t="s">
        <v>116</v>
      </c>
      <c r="E29" s="100" t="s">
        <v>117</v>
      </c>
      <c r="F29" s="101" t="s">
        <v>66</v>
      </c>
      <c r="G29" s="148" t="s">
        <v>66</v>
      </c>
      <c r="H29" s="102">
        <v>6</v>
      </c>
      <c r="I29" s="103">
        <v>6</v>
      </c>
      <c r="J29" s="104"/>
      <c r="K29" s="104">
        <f t="shared" si="2"/>
        <v>6</v>
      </c>
      <c r="L29" s="27"/>
      <c r="M29" s="27"/>
      <c r="N29" s="27"/>
      <c r="O29" s="27"/>
      <c r="P29" s="142">
        <v>7.5</v>
      </c>
      <c r="Q29" s="23">
        <f t="shared" si="0"/>
        <v>0</v>
      </c>
      <c r="R29" s="24" t="str">
        <f t="shared" si="4"/>
        <v>F</v>
      </c>
      <c r="S29" s="25" t="str">
        <f t="shared" si="1"/>
        <v>Kém</v>
      </c>
      <c r="T29" s="105"/>
      <c r="U29" s="3"/>
      <c r="V29" s="85" t="str">
        <f t="shared" si="3"/>
        <v>Học lại</v>
      </c>
      <c r="W29" s="70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2"/>
    </row>
    <row r="30" spans="2:38" ht="18.75" customHeight="1">
      <c r="B30" s="20">
        <v>20</v>
      </c>
      <c r="C30" s="21" t="s">
        <v>118</v>
      </c>
      <c r="D30" s="99" t="s">
        <v>119</v>
      </c>
      <c r="E30" s="100" t="s">
        <v>120</v>
      </c>
      <c r="F30" s="101" t="s">
        <v>66</v>
      </c>
      <c r="G30" s="148" t="s">
        <v>66</v>
      </c>
      <c r="H30" s="102">
        <v>7</v>
      </c>
      <c r="I30" s="103">
        <v>8</v>
      </c>
      <c r="J30" s="104"/>
      <c r="K30" s="104">
        <f t="shared" si="2"/>
        <v>7.5</v>
      </c>
      <c r="L30" s="27"/>
      <c r="M30" s="27"/>
      <c r="N30" s="27"/>
      <c r="O30" s="27"/>
      <c r="P30" s="142">
        <v>7</v>
      </c>
      <c r="Q30" s="23">
        <f t="shared" si="0"/>
        <v>0</v>
      </c>
      <c r="R30" s="24" t="str">
        <f t="shared" si="4"/>
        <v>F</v>
      </c>
      <c r="S30" s="25" t="str">
        <f t="shared" si="1"/>
        <v>Kém</v>
      </c>
      <c r="T30" s="105"/>
      <c r="U30" s="3"/>
      <c r="V30" s="85" t="str">
        <f t="shared" si="3"/>
        <v>Học lại</v>
      </c>
      <c r="W30" s="70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2"/>
    </row>
    <row r="31" spans="2:38" ht="18.75" customHeight="1">
      <c r="B31" s="20">
        <v>21</v>
      </c>
      <c r="C31" s="21" t="s">
        <v>121</v>
      </c>
      <c r="D31" s="107" t="s">
        <v>122</v>
      </c>
      <c r="E31" s="108" t="s">
        <v>123</v>
      </c>
      <c r="F31" s="101" t="s">
        <v>66</v>
      </c>
      <c r="G31" s="148" t="s">
        <v>66</v>
      </c>
      <c r="H31" s="102">
        <v>8</v>
      </c>
      <c r="I31" s="103">
        <v>9</v>
      </c>
      <c r="J31" s="104"/>
      <c r="K31" s="104">
        <f t="shared" si="2"/>
        <v>8.5</v>
      </c>
      <c r="L31" s="27"/>
      <c r="M31" s="27"/>
      <c r="N31" s="27"/>
      <c r="O31" s="27"/>
      <c r="P31" s="142">
        <v>7</v>
      </c>
      <c r="Q31" s="23">
        <f t="shared" si="0"/>
        <v>0</v>
      </c>
      <c r="R31" s="24" t="str">
        <f t="shared" si="4"/>
        <v>F</v>
      </c>
      <c r="S31" s="25" t="str">
        <f t="shared" si="1"/>
        <v>Kém</v>
      </c>
      <c r="T31" s="105"/>
      <c r="U31" s="3"/>
      <c r="V31" s="85" t="str">
        <f t="shared" si="3"/>
        <v>Học lại</v>
      </c>
      <c r="W31" s="70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2"/>
    </row>
    <row r="32" spans="2:38" ht="18.75" customHeight="1">
      <c r="B32" s="20">
        <v>22</v>
      </c>
      <c r="C32" s="21" t="s">
        <v>124</v>
      </c>
      <c r="D32" s="99" t="s">
        <v>125</v>
      </c>
      <c r="E32" s="100" t="s">
        <v>126</v>
      </c>
      <c r="F32" s="101" t="s">
        <v>66</v>
      </c>
      <c r="G32" s="148" t="s">
        <v>66</v>
      </c>
      <c r="H32" s="102">
        <v>2</v>
      </c>
      <c r="I32" s="103">
        <v>3</v>
      </c>
      <c r="J32" s="104"/>
      <c r="K32" s="104">
        <f t="shared" si="2"/>
        <v>2.5</v>
      </c>
      <c r="L32" s="27"/>
      <c r="M32" s="27"/>
      <c r="N32" s="27"/>
      <c r="O32" s="27"/>
      <c r="P32" s="142"/>
      <c r="Q32" s="23">
        <f t="shared" si="0"/>
        <v>0</v>
      </c>
      <c r="R32" s="24" t="str">
        <f t="shared" si="4"/>
        <v>F</v>
      </c>
      <c r="S32" s="25" t="str">
        <f t="shared" si="1"/>
        <v>Kém</v>
      </c>
      <c r="T32" s="105" t="s">
        <v>164</v>
      </c>
      <c r="U32" s="3"/>
      <c r="V32" s="85" t="str">
        <f t="shared" si="3"/>
        <v>Học lại</v>
      </c>
      <c r="W32" s="70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2"/>
    </row>
    <row r="33" spans="1:38" ht="18.75" customHeight="1">
      <c r="B33" s="20">
        <v>23</v>
      </c>
      <c r="C33" s="21" t="s">
        <v>127</v>
      </c>
      <c r="D33" s="99" t="s">
        <v>128</v>
      </c>
      <c r="E33" s="100" t="s">
        <v>129</v>
      </c>
      <c r="F33" s="101" t="s">
        <v>66</v>
      </c>
      <c r="G33" s="148" t="s">
        <v>66</v>
      </c>
      <c r="H33" s="102">
        <v>7</v>
      </c>
      <c r="I33" s="103">
        <v>6</v>
      </c>
      <c r="J33" s="104"/>
      <c r="K33" s="104">
        <f t="shared" si="2"/>
        <v>6.5</v>
      </c>
      <c r="L33" s="27"/>
      <c r="M33" s="27"/>
      <c r="N33" s="27"/>
      <c r="O33" s="27"/>
      <c r="P33" s="142">
        <v>6</v>
      </c>
      <c r="Q33" s="23">
        <f t="shared" si="0"/>
        <v>0</v>
      </c>
      <c r="R33" s="24" t="str">
        <f t="shared" si="4"/>
        <v>F</v>
      </c>
      <c r="S33" s="25" t="str">
        <f t="shared" si="1"/>
        <v>Kém</v>
      </c>
      <c r="T33" s="105"/>
      <c r="U33" s="3"/>
      <c r="V33" s="85" t="str">
        <f t="shared" si="3"/>
        <v>Học lại</v>
      </c>
      <c r="W33" s="70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2"/>
    </row>
    <row r="34" spans="1:38" ht="18.75" customHeight="1">
      <c r="B34" s="20">
        <v>24</v>
      </c>
      <c r="C34" s="21" t="s">
        <v>130</v>
      </c>
      <c r="D34" s="99" t="s">
        <v>131</v>
      </c>
      <c r="E34" s="100" t="s">
        <v>65</v>
      </c>
      <c r="F34" s="101" t="s">
        <v>132</v>
      </c>
      <c r="G34" s="148" t="s">
        <v>132</v>
      </c>
      <c r="H34" s="102">
        <v>7</v>
      </c>
      <c r="I34" s="103">
        <v>7</v>
      </c>
      <c r="J34" s="104"/>
      <c r="K34" s="104">
        <f t="shared" si="2"/>
        <v>7</v>
      </c>
      <c r="L34" s="27"/>
      <c r="M34" s="27"/>
      <c r="N34" s="27"/>
      <c r="O34" s="27"/>
      <c r="P34" s="142">
        <v>6</v>
      </c>
      <c r="Q34" s="23">
        <f t="shared" si="0"/>
        <v>0</v>
      </c>
      <c r="R34" s="24" t="str">
        <f t="shared" si="4"/>
        <v>F</v>
      </c>
      <c r="S34" s="25" t="str">
        <f t="shared" si="1"/>
        <v>Kém</v>
      </c>
      <c r="T34" s="105"/>
      <c r="U34" s="3"/>
      <c r="V34" s="85" t="str">
        <f t="shared" si="3"/>
        <v>Học lại</v>
      </c>
      <c r="W34" s="70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2"/>
    </row>
    <row r="35" spans="1:38" ht="18.75" customHeight="1">
      <c r="B35" s="20">
        <v>25</v>
      </c>
      <c r="C35" s="21" t="s">
        <v>133</v>
      </c>
      <c r="D35" s="99" t="s">
        <v>134</v>
      </c>
      <c r="E35" s="100" t="s">
        <v>135</v>
      </c>
      <c r="F35" s="101" t="s">
        <v>132</v>
      </c>
      <c r="G35" s="148" t="s">
        <v>132</v>
      </c>
      <c r="H35" s="102">
        <v>8</v>
      </c>
      <c r="I35" s="103">
        <v>8</v>
      </c>
      <c r="J35" s="104"/>
      <c r="K35" s="104">
        <f t="shared" si="2"/>
        <v>8</v>
      </c>
      <c r="L35" s="27"/>
      <c r="M35" s="27"/>
      <c r="N35" s="27"/>
      <c r="O35" s="27"/>
      <c r="P35" s="142">
        <v>7</v>
      </c>
      <c r="Q35" s="23">
        <f t="shared" si="0"/>
        <v>0</v>
      </c>
      <c r="R35" s="24" t="str">
        <f t="shared" si="4"/>
        <v>F</v>
      </c>
      <c r="S35" s="25" t="str">
        <f t="shared" si="1"/>
        <v>Kém</v>
      </c>
      <c r="T35" s="105"/>
      <c r="U35" s="3"/>
      <c r="V35" s="85" t="str">
        <f t="shared" si="3"/>
        <v>Học lại</v>
      </c>
      <c r="W35" s="70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2"/>
    </row>
    <row r="36" spans="1:38" ht="18.75" customHeight="1">
      <c r="B36" s="20">
        <v>26</v>
      </c>
      <c r="C36" s="21" t="s">
        <v>136</v>
      </c>
      <c r="D36" s="99" t="s">
        <v>125</v>
      </c>
      <c r="E36" s="100" t="s">
        <v>78</v>
      </c>
      <c r="F36" s="101" t="s">
        <v>132</v>
      </c>
      <c r="G36" s="148" t="s">
        <v>132</v>
      </c>
      <c r="H36" s="102"/>
      <c r="I36" s="103"/>
      <c r="J36" s="104"/>
      <c r="K36" s="104">
        <f t="shared" si="2"/>
        <v>0</v>
      </c>
      <c r="L36" s="27"/>
      <c r="M36" s="27"/>
      <c r="N36" s="27"/>
      <c r="O36" s="27"/>
      <c r="P36" s="142"/>
      <c r="Q36" s="23">
        <f t="shared" si="0"/>
        <v>0</v>
      </c>
      <c r="R36" s="24" t="str">
        <f t="shared" si="4"/>
        <v>F</v>
      </c>
      <c r="S36" s="25" t="str">
        <f t="shared" si="1"/>
        <v>Kém</v>
      </c>
      <c r="T36" s="105" t="s">
        <v>164</v>
      </c>
      <c r="U36" s="3"/>
      <c r="V36" s="85" t="str">
        <f t="shared" si="3"/>
        <v>Học lại</v>
      </c>
      <c r="W36" s="70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2"/>
    </row>
    <row r="37" spans="1:38" ht="18.75" customHeight="1">
      <c r="B37" s="20">
        <v>27</v>
      </c>
      <c r="C37" s="21" t="s">
        <v>137</v>
      </c>
      <c r="D37" s="99" t="s">
        <v>96</v>
      </c>
      <c r="E37" s="100" t="s">
        <v>138</v>
      </c>
      <c r="F37" s="101" t="s">
        <v>132</v>
      </c>
      <c r="G37" s="148" t="s">
        <v>132</v>
      </c>
      <c r="H37" s="102">
        <v>7</v>
      </c>
      <c r="I37" s="103">
        <v>7</v>
      </c>
      <c r="J37" s="104"/>
      <c r="K37" s="104">
        <f t="shared" si="2"/>
        <v>7</v>
      </c>
      <c r="L37" s="27"/>
      <c r="M37" s="27"/>
      <c r="N37" s="27"/>
      <c r="O37" s="27"/>
      <c r="P37" s="142">
        <v>6</v>
      </c>
      <c r="Q37" s="23">
        <f t="shared" si="0"/>
        <v>0</v>
      </c>
      <c r="R37" s="24" t="str">
        <f t="shared" si="4"/>
        <v>F</v>
      </c>
      <c r="S37" s="25" t="str">
        <f t="shared" si="1"/>
        <v>Kém</v>
      </c>
      <c r="T37" s="105"/>
      <c r="U37" s="3"/>
      <c r="V37" s="85" t="str">
        <f t="shared" si="3"/>
        <v>Học lại</v>
      </c>
      <c r="W37" s="70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2"/>
    </row>
    <row r="38" spans="1:38" ht="18.75" customHeight="1">
      <c r="B38" s="20">
        <v>28</v>
      </c>
      <c r="C38" s="21" t="s">
        <v>139</v>
      </c>
      <c r="D38" s="99" t="s">
        <v>71</v>
      </c>
      <c r="E38" s="100" t="s">
        <v>140</v>
      </c>
      <c r="F38" s="101" t="s">
        <v>132</v>
      </c>
      <c r="G38" s="148" t="s">
        <v>132</v>
      </c>
      <c r="H38" s="102">
        <v>6</v>
      </c>
      <c r="I38" s="103">
        <v>7</v>
      </c>
      <c r="J38" s="104"/>
      <c r="K38" s="104">
        <f t="shared" si="2"/>
        <v>6.5</v>
      </c>
      <c r="L38" s="27"/>
      <c r="M38" s="27"/>
      <c r="N38" s="27"/>
      <c r="O38" s="27"/>
      <c r="P38" s="142">
        <v>5</v>
      </c>
      <c r="Q38" s="23">
        <f t="shared" si="0"/>
        <v>0</v>
      </c>
      <c r="R38" s="24" t="str">
        <f t="shared" si="4"/>
        <v>F</v>
      </c>
      <c r="S38" s="25" t="str">
        <f t="shared" si="1"/>
        <v>Kém</v>
      </c>
      <c r="T38" s="105"/>
      <c r="U38" s="3"/>
      <c r="V38" s="85" t="str">
        <f t="shared" si="3"/>
        <v>Học lại</v>
      </c>
      <c r="W38" s="70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2"/>
    </row>
    <row r="39" spans="1:38" ht="18.75" customHeight="1">
      <c r="B39" s="20">
        <v>29</v>
      </c>
      <c r="C39" s="21" t="s">
        <v>141</v>
      </c>
      <c r="D39" s="99" t="s">
        <v>142</v>
      </c>
      <c r="E39" s="100" t="s">
        <v>143</v>
      </c>
      <c r="F39" s="101" t="s">
        <v>132</v>
      </c>
      <c r="G39" s="148" t="s">
        <v>132</v>
      </c>
      <c r="H39" s="102">
        <v>8</v>
      </c>
      <c r="I39" s="103">
        <v>8</v>
      </c>
      <c r="J39" s="104"/>
      <c r="K39" s="104">
        <f t="shared" si="2"/>
        <v>8</v>
      </c>
      <c r="L39" s="27"/>
      <c r="M39" s="27"/>
      <c r="N39" s="27"/>
      <c r="O39" s="27"/>
      <c r="P39" s="142">
        <v>6</v>
      </c>
      <c r="Q39" s="23">
        <f t="shared" si="0"/>
        <v>0</v>
      </c>
      <c r="R39" s="24" t="str">
        <f t="shared" si="4"/>
        <v>F</v>
      </c>
      <c r="S39" s="25" t="str">
        <f t="shared" si="1"/>
        <v>Kém</v>
      </c>
      <c r="T39" s="105"/>
      <c r="U39" s="3"/>
      <c r="V39" s="85" t="str">
        <f t="shared" si="3"/>
        <v>Học lại</v>
      </c>
      <c r="W39" s="70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2"/>
    </row>
    <row r="40" spans="1:38" ht="18.75" customHeight="1">
      <c r="B40" s="20">
        <v>30</v>
      </c>
      <c r="C40" s="21" t="s">
        <v>144</v>
      </c>
      <c r="D40" s="99" t="s">
        <v>145</v>
      </c>
      <c r="E40" s="100" t="s">
        <v>97</v>
      </c>
      <c r="F40" s="101" t="s">
        <v>132</v>
      </c>
      <c r="G40" s="148" t="s">
        <v>132</v>
      </c>
      <c r="H40" s="102">
        <v>5</v>
      </c>
      <c r="I40" s="103">
        <v>5</v>
      </c>
      <c r="J40" s="104"/>
      <c r="K40" s="104">
        <f t="shared" si="2"/>
        <v>5</v>
      </c>
      <c r="L40" s="27"/>
      <c r="M40" s="27"/>
      <c r="N40" s="27"/>
      <c r="O40" s="27"/>
      <c r="P40" s="142">
        <v>6</v>
      </c>
      <c r="Q40" s="23">
        <f t="shared" si="0"/>
        <v>0</v>
      </c>
      <c r="R40" s="24" t="str">
        <f t="shared" si="4"/>
        <v>F</v>
      </c>
      <c r="S40" s="25" t="str">
        <f t="shared" si="1"/>
        <v>Kém</v>
      </c>
      <c r="T40" s="105"/>
      <c r="U40" s="3"/>
      <c r="V40" s="85" t="str">
        <f t="shared" si="3"/>
        <v>Học lại</v>
      </c>
      <c r="W40" s="70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2"/>
    </row>
    <row r="41" spans="1:38" ht="18.75" customHeight="1">
      <c r="B41" s="20">
        <v>31</v>
      </c>
      <c r="C41" s="21" t="s">
        <v>146</v>
      </c>
      <c r="D41" s="99" t="s">
        <v>147</v>
      </c>
      <c r="E41" s="100" t="s">
        <v>148</v>
      </c>
      <c r="F41" s="101" t="s">
        <v>132</v>
      </c>
      <c r="G41" s="148" t="s">
        <v>132</v>
      </c>
      <c r="H41" s="102">
        <v>5</v>
      </c>
      <c r="I41" s="103">
        <v>7</v>
      </c>
      <c r="J41" s="104"/>
      <c r="K41" s="104">
        <f t="shared" si="2"/>
        <v>6</v>
      </c>
      <c r="L41" s="27"/>
      <c r="M41" s="27"/>
      <c r="N41" s="27"/>
      <c r="O41" s="27"/>
      <c r="P41" s="142">
        <v>6</v>
      </c>
      <c r="Q41" s="23">
        <f t="shared" si="0"/>
        <v>0</v>
      </c>
      <c r="R41" s="24" t="str">
        <f t="shared" si="4"/>
        <v>F</v>
      </c>
      <c r="S41" s="25" t="str">
        <f t="shared" si="1"/>
        <v>Kém</v>
      </c>
      <c r="T41" s="105"/>
      <c r="U41" s="3"/>
      <c r="V41" s="85" t="str">
        <f t="shared" si="3"/>
        <v>Học lại</v>
      </c>
      <c r="W41" s="70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2"/>
    </row>
    <row r="42" spans="1:38" ht="18.75" customHeight="1">
      <c r="B42" s="20">
        <v>32</v>
      </c>
      <c r="C42" s="21" t="s">
        <v>149</v>
      </c>
      <c r="D42" s="99" t="s">
        <v>150</v>
      </c>
      <c r="E42" s="100" t="s">
        <v>151</v>
      </c>
      <c r="F42" s="101" t="s">
        <v>132</v>
      </c>
      <c r="G42" s="148" t="s">
        <v>132</v>
      </c>
      <c r="H42" s="102">
        <v>6</v>
      </c>
      <c r="I42" s="103">
        <v>6</v>
      </c>
      <c r="J42" s="104"/>
      <c r="K42" s="104">
        <f t="shared" si="2"/>
        <v>6</v>
      </c>
      <c r="L42" s="27"/>
      <c r="M42" s="27"/>
      <c r="N42" s="27"/>
      <c r="O42" s="27"/>
      <c r="P42" s="142">
        <v>6</v>
      </c>
      <c r="Q42" s="23">
        <f t="shared" si="0"/>
        <v>0</v>
      </c>
      <c r="R42" s="24" t="str">
        <f t="shared" si="4"/>
        <v>F</v>
      </c>
      <c r="S42" s="25" t="str">
        <f t="shared" si="1"/>
        <v>Kém</v>
      </c>
      <c r="T42" s="105"/>
      <c r="U42" s="3"/>
      <c r="V42" s="85" t="str">
        <f t="shared" si="3"/>
        <v>Học lại</v>
      </c>
      <c r="W42" s="70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2"/>
    </row>
    <row r="43" spans="1:38" ht="18.75" customHeight="1">
      <c r="B43" s="20">
        <v>33</v>
      </c>
      <c r="C43" s="21" t="s">
        <v>152</v>
      </c>
      <c r="D43" s="99" t="s">
        <v>153</v>
      </c>
      <c r="E43" s="100" t="s">
        <v>154</v>
      </c>
      <c r="F43" s="101" t="s">
        <v>132</v>
      </c>
      <c r="G43" s="148" t="s">
        <v>132</v>
      </c>
      <c r="H43" s="102"/>
      <c r="I43" s="103"/>
      <c r="J43" s="104"/>
      <c r="K43" s="104">
        <f t="shared" si="2"/>
        <v>0</v>
      </c>
      <c r="L43" s="27"/>
      <c r="M43" s="27"/>
      <c r="N43" s="27"/>
      <c r="O43" s="27"/>
      <c r="P43" s="142"/>
      <c r="Q43" s="23">
        <f t="shared" si="0"/>
        <v>0</v>
      </c>
      <c r="R43" s="24" t="str">
        <f t="shared" si="4"/>
        <v>F</v>
      </c>
      <c r="S43" s="25" t="str">
        <f t="shared" si="1"/>
        <v>Kém</v>
      </c>
      <c r="T43" s="105" t="s">
        <v>164</v>
      </c>
      <c r="U43" s="3"/>
      <c r="V43" s="85" t="str">
        <f t="shared" si="3"/>
        <v>Học lại</v>
      </c>
      <c r="W43" s="70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2"/>
    </row>
    <row r="44" spans="1:38" ht="18.75" customHeight="1">
      <c r="B44" s="20">
        <v>34</v>
      </c>
      <c r="C44" s="21" t="s">
        <v>155</v>
      </c>
      <c r="D44" s="99" t="s">
        <v>156</v>
      </c>
      <c r="E44" s="100" t="s">
        <v>114</v>
      </c>
      <c r="F44" s="101" t="s">
        <v>132</v>
      </c>
      <c r="G44" s="148" t="s">
        <v>132</v>
      </c>
      <c r="H44" s="102">
        <v>5</v>
      </c>
      <c r="I44" s="103">
        <v>7</v>
      </c>
      <c r="J44" s="104"/>
      <c r="K44" s="104">
        <f t="shared" si="2"/>
        <v>6</v>
      </c>
      <c r="L44" s="27"/>
      <c r="M44" s="27"/>
      <c r="N44" s="27"/>
      <c r="O44" s="27"/>
      <c r="P44" s="142">
        <v>6</v>
      </c>
      <c r="Q44" s="23">
        <f t="shared" si="0"/>
        <v>0</v>
      </c>
      <c r="R44" s="24" t="str">
        <f t="shared" si="4"/>
        <v>F</v>
      </c>
      <c r="S44" s="25" t="str">
        <f t="shared" si="1"/>
        <v>Kém</v>
      </c>
      <c r="T44" s="105"/>
      <c r="U44" s="3"/>
      <c r="V44" s="85" t="str">
        <f t="shared" si="3"/>
        <v>Học lại</v>
      </c>
      <c r="W44" s="70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2"/>
    </row>
    <row r="45" spans="1:38" ht="18.75" customHeight="1">
      <c r="B45" s="20">
        <v>35</v>
      </c>
      <c r="C45" s="21" t="s">
        <v>157</v>
      </c>
      <c r="D45" s="99" t="s">
        <v>158</v>
      </c>
      <c r="E45" s="100" t="s">
        <v>159</v>
      </c>
      <c r="F45" s="101" t="s">
        <v>132</v>
      </c>
      <c r="G45" s="148" t="s">
        <v>132</v>
      </c>
      <c r="H45" s="102"/>
      <c r="I45" s="103"/>
      <c r="J45" s="104"/>
      <c r="K45" s="104">
        <f t="shared" si="2"/>
        <v>0</v>
      </c>
      <c r="L45" s="27"/>
      <c r="M45" s="27"/>
      <c r="N45" s="27"/>
      <c r="O45" s="27"/>
      <c r="P45" s="142"/>
      <c r="Q45" s="23">
        <f t="shared" si="0"/>
        <v>0</v>
      </c>
      <c r="R45" s="24" t="str">
        <f t="shared" si="4"/>
        <v>F</v>
      </c>
      <c r="S45" s="25" t="str">
        <f t="shared" si="1"/>
        <v>Kém</v>
      </c>
      <c r="T45" s="105" t="s">
        <v>164</v>
      </c>
      <c r="U45" s="3"/>
      <c r="V45" s="85" t="str">
        <f t="shared" si="3"/>
        <v>Học lại</v>
      </c>
      <c r="W45" s="70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2"/>
    </row>
    <row r="46" spans="1:38" ht="18.75" customHeight="1">
      <c r="B46" s="28">
        <v>36</v>
      </c>
      <c r="C46" s="29" t="s">
        <v>160</v>
      </c>
      <c r="D46" s="109" t="s">
        <v>161</v>
      </c>
      <c r="E46" s="110" t="s">
        <v>162</v>
      </c>
      <c r="F46" s="111" t="s">
        <v>132</v>
      </c>
      <c r="G46" s="149" t="s">
        <v>132</v>
      </c>
      <c r="H46" s="112">
        <v>5</v>
      </c>
      <c r="I46" s="113">
        <v>5</v>
      </c>
      <c r="J46" s="114"/>
      <c r="K46" s="114">
        <f t="shared" si="2"/>
        <v>5</v>
      </c>
      <c r="L46" s="30"/>
      <c r="M46" s="30"/>
      <c r="N46" s="30"/>
      <c r="O46" s="30"/>
      <c r="P46" s="143">
        <v>5</v>
      </c>
      <c r="Q46" s="31">
        <f t="shared" si="0"/>
        <v>0</v>
      </c>
      <c r="R46" s="32" t="str">
        <f t="shared" si="4"/>
        <v>F</v>
      </c>
      <c r="S46" s="33" t="str">
        <f t="shared" si="1"/>
        <v>Kém</v>
      </c>
      <c r="T46" s="115"/>
      <c r="U46" s="3"/>
      <c r="V46" s="85" t="str">
        <f t="shared" si="3"/>
        <v>Học lại</v>
      </c>
      <c r="W46" s="70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2"/>
    </row>
    <row r="47" spans="1:38" ht="7.5" customHeight="1">
      <c r="A47" s="2"/>
      <c r="B47" s="35"/>
      <c r="C47" s="36"/>
      <c r="D47" s="36"/>
      <c r="E47" s="37"/>
      <c r="F47" s="37"/>
      <c r="G47" s="37"/>
      <c r="H47" s="38"/>
      <c r="I47" s="39"/>
      <c r="J47" s="39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3"/>
    </row>
    <row r="48" spans="1:38" ht="16.5" hidden="1">
      <c r="A48" s="2"/>
      <c r="B48" s="150" t="s">
        <v>23</v>
      </c>
      <c r="C48" s="150"/>
      <c r="D48" s="36"/>
      <c r="E48" s="37"/>
      <c r="F48" s="37"/>
      <c r="G48" s="37"/>
      <c r="H48" s="38"/>
      <c r="I48" s="39"/>
      <c r="J48" s="39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3"/>
    </row>
    <row r="49" spans="1:38" ht="16.5" hidden="1" customHeight="1">
      <c r="A49" s="2"/>
      <c r="B49" s="41" t="s">
        <v>24</v>
      </c>
      <c r="C49" s="41"/>
      <c r="D49" s="42">
        <f>+$Y$9</f>
        <v>36</v>
      </c>
      <c r="E49" s="43" t="s">
        <v>25</v>
      </c>
      <c r="F49" s="43"/>
      <c r="G49" s="151" t="s">
        <v>26</v>
      </c>
      <c r="H49" s="151"/>
      <c r="I49" s="151"/>
      <c r="J49" s="151"/>
      <c r="K49" s="151"/>
      <c r="L49" s="151"/>
      <c r="M49" s="151"/>
      <c r="N49" s="151"/>
      <c r="O49" s="151"/>
      <c r="P49" s="44">
        <f>$Y$9 -COUNTIF($T$10:$T$236,"Vắng") -COUNTIF($T$10:$T$236,"Vắng có phép") - COUNTIF($T$10:$T$236,"Đình chỉ thi") - COUNTIF($T$10:$T$236,"Không đủ ĐKDT")</f>
        <v>36</v>
      </c>
      <c r="Q49" s="44"/>
      <c r="R49" s="45"/>
      <c r="S49" s="46"/>
      <c r="T49" s="46" t="s">
        <v>25</v>
      </c>
      <c r="U49" s="3"/>
    </row>
    <row r="50" spans="1:38" ht="16.5" hidden="1" customHeight="1">
      <c r="A50" s="2"/>
      <c r="B50" s="41" t="s">
        <v>27</v>
      </c>
      <c r="C50" s="41"/>
      <c r="D50" s="42">
        <f>+$AJ$9</f>
        <v>0</v>
      </c>
      <c r="E50" s="43" t="s">
        <v>25</v>
      </c>
      <c r="F50" s="43"/>
      <c r="G50" s="151" t="s">
        <v>28</v>
      </c>
      <c r="H50" s="151"/>
      <c r="I50" s="151"/>
      <c r="J50" s="151"/>
      <c r="K50" s="151"/>
      <c r="L50" s="151"/>
      <c r="M50" s="151"/>
      <c r="N50" s="151"/>
      <c r="O50" s="151"/>
      <c r="P50" s="47">
        <f>COUNTIF($T$10:$T$112,"Vắng")</f>
        <v>0</v>
      </c>
      <c r="Q50" s="47"/>
      <c r="R50" s="48"/>
      <c r="S50" s="46"/>
      <c r="T50" s="46" t="s">
        <v>25</v>
      </c>
      <c r="U50" s="3"/>
    </row>
    <row r="51" spans="1:38" ht="16.5" hidden="1" customHeight="1">
      <c r="A51" s="2"/>
      <c r="B51" s="41" t="s">
        <v>47</v>
      </c>
      <c r="C51" s="41"/>
      <c r="D51" s="79">
        <f>COUNTIF(V11:V46,"Học lại")</f>
        <v>36</v>
      </c>
      <c r="E51" s="43" t="s">
        <v>25</v>
      </c>
      <c r="F51" s="43"/>
      <c r="G51" s="151" t="s">
        <v>48</v>
      </c>
      <c r="H51" s="151"/>
      <c r="I51" s="151"/>
      <c r="J51" s="151"/>
      <c r="K51" s="151"/>
      <c r="L51" s="151"/>
      <c r="M51" s="151"/>
      <c r="N51" s="151"/>
      <c r="O51" s="151"/>
      <c r="P51" s="44">
        <f>COUNTIF($T$10:$T$112,"Vắng có phép")</f>
        <v>0</v>
      </c>
      <c r="Q51" s="44"/>
      <c r="R51" s="45"/>
      <c r="S51" s="46"/>
      <c r="T51" s="46" t="s">
        <v>25</v>
      </c>
      <c r="U51" s="3"/>
    </row>
    <row r="52" spans="1:38" ht="3" hidden="1" customHeight="1">
      <c r="A52" s="2"/>
      <c r="B52" s="35"/>
      <c r="C52" s="36"/>
      <c r="D52" s="36"/>
      <c r="E52" s="37"/>
      <c r="F52" s="37"/>
      <c r="G52" s="37"/>
      <c r="H52" s="38"/>
      <c r="I52" s="39"/>
      <c r="J52" s="39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3"/>
    </row>
    <row r="53" spans="1:38" hidden="1">
      <c r="B53" s="80" t="s">
        <v>29</v>
      </c>
      <c r="C53" s="80"/>
      <c r="D53" s="81">
        <f>COUNTIF(V11:V46,"Thi lại")</f>
        <v>0</v>
      </c>
      <c r="E53" s="82" t="s">
        <v>25</v>
      </c>
      <c r="F53" s="3"/>
      <c r="G53" s="3"/>
      <c r="H53" s="3"/>
      <c r="I53" s="3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3"/>
    </row>
    <row r="54" spans="1:38">
      <c r="B54" s="80"/>
      <c r="C54" s="80"/>
      <c r="D54" s="81"/>
      <c r="E54" s="82"/>
      <c r="F54" s="3"/>
      <c r="G54" s="3"/>
      <c r="H54" s="3"/>
      <c r="I54" s="3"/>
      <c r="J54" s="182" t="s">
        <v>177</v>
      </c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3"/>
    </row>
    <row r="55" spans="1:38">
      <c r="A55" s="49"/>
      <c r="B55" s="183" t="s">
        <v>30</v>
      </c>
      <c r="C55" s="183"/>
      <c r="D55" s="183"/>
      <c r="E55" s="183"/>
      <c r="F55" s="183"/>
      <c r="G55" s="183"/>
      <c r="H55" s="183"/>
      <c r="I55" s="50"/>
      <c r="J55" s="184" t="s">
        <v>31</v>
      </c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3"/>
    </row>
    <row r="56" spans="1:38" ht="4.5" customHeight="1">
      <c r="A56" s="2"/>
      <c r="B56" s="35"/>
      <c r="C56" s="51"/>
      <c r="D56" s="51"/>
      <c r="E56" s="52"/>
      <c r="F56" s="52"/>
      <c r="G56" s="52"/>
      <c r="H56" s="53"/>
      <c r="I56" s="54"/>
      <c r="J56" s="5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38" s="2" customFormat="1">
      <c r="B57" s="183" t="s">
        <v>32</v>
      </c>
      <c r="C57" s="183"/>
      <c r="D57" s="185" t="s">
        <v>33</v>
      </c>
      <c r="E57" s="185"/>
      <c r="F57" s="185"/>
      <c r="G57" s="185"/>
      <c r="H57" s="185"/>
      <c r="I57" s="54"/>
      <c r="J57" s="54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3"/>
      <c r="V57" s="58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58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58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1:38" s="2" customForma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58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1:38" s="2" customFormat="1" ht="9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58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1:38" s="2" customFormat="1" ht="3.75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58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1:38" s="2" customFormat="1" ht="18" customHeight="1">
      <c r="A63" s="1"/>
      <c r="B63" s="166" t="s">
        <v>61</v>
      </c>
      <c r="C63" s="166"/>
      <c r="D63" s="166" t="s">
        <v>62</v>
      </c>
      <c r="E63" s="166"/>
      <c r="F63" s="166"/>
      <c r="G63" s="166"/>
      <c r="H63" s="166"/>
      <c r="I63" s="166"/>
      <c r="J63" s="166" t="s">
        <v>34</v>
      </c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3"/>
      <c r="V63" s="58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1:38" s="2" customFormat="1" ht="4.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58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s="2" customFormat="1" ht="36.7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58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38.25" hidden="1" customHeight="1">
      <c r="B66" s="186" t="s">
        <v>45</v>
      </c>
      <c r="C66" s="183"/>
      <c r="D66" s="183"/>
      <c r="E66" s="183"/>
      <c r="F66" s="183"/>
      <c r="G66" s="183"/>
      <c r="H66" s="186" t="s">
        <v>46</v>
      </c>
      <c r="I66" s="186"/>
      <c r="J66" s="186"/>
      <c r="K66" s="186"/>
      <c r="L66" s="186"/>
      <c r="M66" s="186"/>
      <c r="N66" s="187" t="s">
        <v>31</v>
      </c>
      <c r="O66" s="187"/>
      <c r="P66" s="187"/>
      <c r="Q66" s="187"/>
      <c r="R66" s="187"/>
      <c r="S66" s="187"/>
      <c r="T66" s="187"/>
    </row>
    <row r="67" spans="1:38" hidden="1">
      <c r="B67" s="35"/>
      <c r="C67" s="51"/>
      <c r="D67" s="51"/>
      <c r="E67" s="52"/>
      <c r="F67" s="52"/>
      <c r="G67" s="52"/>
      <c r="H67" s="53"/>
      <c r="I67" s="54"/>
      <c r="J67" s="54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38" hidden="1">
      <c r="B68" s="183" t="s">
        <v>32</v>
      </c>
      <c r="C68" s="183"/>
      <c r="D68" s="185" t="s">
        <v>33</v>
      </c>
      <c r="E68" s="185"/>
      <c r="F68" s="185"/>
      <c r="G68" s="185"/>
      <c r="H68" s="185"/>
      <c r="I68" s="54"/>
      <c r="J68" s="54"/>
      <c r="K68" s="40"/>
      <c r="L68" s="40"/>
      <c r="M68" s="40"/>
      <c r="N68" s="40"/>
      <c r="O68" s="40"/>
      <c r="P68" s="40"/>
      <c r="Q68" s="40"/>
      <c r="R68" s="40"/>
      <c r="S68" s="40"/>
      <c r="T68" s="40"/>
    </row>
    <row r="69" spans="1:38" hidden="1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38" hidden="1"/>
    <row r="71" spans="1:38" hidden="1"/>
    <row r="72" spans="1:38" hidden="1"/>
    <row r="73" spans="1:38" hidden="1"/>
    <row r="74" spans="1:38" hidden="1"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 t="s">
        <v>34</v>
      </c>
      <c r="O74" s="170"/>
      <c r="P74" s="170"/>
      <c r="Q74" s="170"/>
      <c r="R74" s="170"/>
      <c r="S74" s="170"/>
      <c r="T74" s="170"/>
    </row>
    <row r="75" spans="1:38" hidden="1"/>
    <row r="76" spans="1:38" hidden="1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ht="34.5" hidden="1" customHeight="1">
      <c r="B77" s="186" t="s">
        <v>45</v>
      </c>
      <c r="C77" s="183"/>
      <c r="D77" s="183"/>
      <c r="E77" s="183"/>
      <c r="F77" s="183"/>
      <c r="G77" s="183"/>
      <c r="H77" s="186" t="s">
        <v>60</v>
      </c>
      <c r="I77" s="186"/>
      <c r="J77" s="186"/>
      <c r="K77" s="186"/>
      <c r="L77" s="186"/>
      <c r="M77" s="186"/>
      <c r="N77" s="188" t="s">
        <v>165</v>
      </c>
      <c r="O77" s="188"/>
      <c r="P77" s="188"/>
      <c r="Q77" s="188"/>
      <c r="R77" s="188"/>
      <c r="S77" s="188"/>
      <c r="T77" s="188"/>
      <c r="U77" s="188"/>
    </row>
    <row r="78" spans="1:38" hidden="1">
      <c r="B78" s="35"/>
      <c r="C78" s="51"/>
      <c r="D78" s="51"/>
      <c r="E78" s="52"/>
      <c r="F78" s="52"/>
      <c r="G78" s="52"/>
      <c r="H78" s="53"/>
      <c r="I78" s="54"/>
      <c r="J78" s="54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183" t="s">
        <v>32</v>
      </c>
      <c r="C79" s="183"/>
      <c r="D79" s="185" t="s">
        <v>33</v>
      </c>
      <c r="E79" s="185"/>
      <c r="F79" s="185"/>
      <c r="G79" s="185"/>
      <c r="H79" s="185"/>
      <c r="I79" s="54"/>
      <c r="J79" s="54"/>
      <c r="K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1" hidden="1"/>
    <row r="82" spans="2:21" hidden="1"/>
    <row r="83" spans="2:21" hidden="1"/>
    <row r="84" spans="2:21" hidden="1"/>
    <row r="85" spans="2:21" hidden="1"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1" t="s">
        <v>166</v>
      </c>
      <c r="O85" s="171"/>
      <c r="P85" s="171"/>
      <c r="Q85" s="171"/>
      <c r="R85" s="171"/>
      <c r="S85" s="171"/>
      <c r="T85" s="171"/>
      <c r="U85" s="171"/>
    </row>
  </sheetData>
  <mergeCells count="69">
    <mergeCell ref="B85:D85"/>
    <mergeCell ref="E85:G85"/>
    <mergeCell ref="H85:M85"/>
    <mergeCell ref="N85:U85"/>
    <mergeCell ref="B77:G77"/>
    <mergeCell ref="H77:M77"/>
    <mergeCell ref="N77:U77"/>
    <mergeCell ref="B79:C79"/>
    <mergeCell ref="D79:H79"/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G6:O6"/>
    <mergeCell ref="P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51:O51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8:C48"/>
    <mergeCell ref="G49:O49"/>
    <mergeCell ref="G50:O50"/>
    <mergeCell ref="J53:T53"/>
    <mergeCell ref="J54:T54"/>
    <mergeCell ref="B55:H55"/>
    <mergeCell ref="J55:T55"/>
    <mergeCell ref="B57:C57"/>
    <mergeCell ref="D57:H57"/>
    <mergeCell ref="N74:T74"/>
    <mergeCell ref="B63:C63"/>
    <mergeCell ref="D63:I63"/>
    <mergeCell ref="J63:T63"/>
    <mergeCell ref="B66:G66"/>
    <mergeCell ref="H66:M66"/>
    <mergeCell ref="N66:T66"/>
    <mergeCell ref="B68:C68"/>
    <mergeCell ref="D68:H68"/>
    <mergeCell ref="B74:D74"/>
    <mergeCell ref="E74:G74"/>
    <mergeCell ref="H74:M74"/>
  </mergeCells>
  <conditionalFormatting sqref="H11:P46">
    <cfRule type="cellIs" dxfId="75" priority="9" operator="greaterThan">
      <formula>10</formula>
    </cfRule>
  </conditionalFormatting>
  <conditionalFormatting sqref="C1:C1048576">
    <cfRule type="duplicateValues" dxfId="74" priority="8"/>
  </conditionalFormatting>
  <conditionalFormatting sqref="C76:C85">
    <cfRule type="duplicateValues" dxfId="73" priority="7"/>
  </conditionalFormatting>
  <conditionalFormatting sqref="C63">
    <cfRule type="duplicateValues" dxfId="72" priority="6"/>
  </conditionalFormatting>
  <conditionalFormatting sqref="C11:C46">
    <cfRule type="duplicateValues" dxfId="71" priority="4"/>
  </conditionalFormatting>
  <conditionalFormatting sqref="C19:C46">
    <cfRule type="duplicateValues" dxfId="70" priority="2"/>
  </conditionalFormatting>
  <conditionalFormatting sqref="C18:C46">
    <cfRule type="duplicateValues" dxfId="69" priority="1"/>
  </conditionalFormatting>
  <dataValidations count="1">
    <dataValidation allowBlank="1" showInputMessage="1" showErrorMessage="1" errorTitle="Không xóa dữ liệu" error="Không xóa dữ liệu" prompt="Không xóa dữ liệu" sqref="D51 AL3:AL9 X3:AK4 W5:AK9 V11:W46"/>
  </dataValidations>
  <pageMargins left="0.45" right="0.2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AL86"/>
  <sheetViews>
    <sheetView workbookViewId="0">
      <selection activeCell="T13" sqref="T13"/>
    </sheetView>
  </sheetViews>
  <sheetFormatPr defaultRowHeight="15.75"/>
  <cols>
    <col min="1" max="1" width="1.25" style="1" customWidth="1"/>
    <col min="2" max="2" width="4.375" style="1" customWidth="1"/>
    <col min="3" max="3" width="11.875" style="1" customWidth="1"/>
    <col min="4" max="4" width="14" style="1" customWidth="1"/>
    <col min="5" max="5" width="8.375" style="1" customWidth="1"/>
    <col min="6" max="6" width="9.375" style="1" hidden="1" customWidth="1"/>
    <col min="7" max="7" width="11.5" style="1" customWidth="1"/>
    <col min="8" max="8" width="8.375" style="1" customWidth="1"/>
    <col min="9" max="9" width="3.5" style="1" hidden="1" customWidth="1"/>
    <col min="10" max="10" width="4.375" style="1" hidden="1" customWidth="1"/>
    <col min="11" max="11" width="3.7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875" style="1" hidden="1" customWidth="1"/>
    <col min="16" max="16" width="8.625" style="1" customWidth="1"/>
    <col min="17" max="18" width="6.5" style="1" hidden="1" customWidth="1"/>
    <col min="19" max="19" width="11.875" style="1" hidden="1" customWidth="1"/>
    <col min="20" max="20" width="22.375" style="1" customWidth="1"/>
    <col min="21" max="21" width="6.5" style="1" customWidth="1"/>
    <col min="22" max="22" width="6.5" style="58" customWidth="1"/>
    <col min="23" max="38" width="9" style="57"/>
    <col min="39" max="16384" width="9" style="1"/>
  </cols>
  <sheetData>
    <row r="1" spans="2:38" ht="26.25">
      <c r="H1" s="157"/>
      <c r="I1" s="157"/>
      <c r="J1" s="157"/>
      <c r="K1" s="157"/>
      <c r="L1" s="191"/>
      <c r="M1" s="191"/>
      <c r="N1" s="191"/>
      <c r="O1" s="191"/>
      <c r="P1" s="191"/>
      <c r="Q1" s="191"/>
      <c r="R1" s="191"/>
      <c r="S1" s="191"/>
      <c r="T1" s="191"/>
    </row>
    <row r="2" spans="2:38" ht="27.75" customHeight="1">
      <c r="B2" s="158" t="s">
        <v>0</v>
      </c>
      <c r="C2" s="158"/>
      <c r="D2" s="158"/>
      <c r="E2" s="158"/>
      <c r="F2" s="158"/>
      <c r="G2" s="158"/>
      <c r="H2" s="159" t="s">
        <v>172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3"/>
    </row>
    <row r="3" spans="2:38" ht="25.5" customHeight="1">
      <c r="B3" s="161" t="s">
        <v>1</v>
      </c>
      <c r="C3" s="161"/>
      <c r="D3" s="161"/>
      <c r="E3" s="161"/>
      <c r="F3" s="161"/>
      <c r="G3" s="161"/>
      <c r="H3" s="162" t="s">
        <v>49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83"/>
      <c r="AD3" s="58"/>
      <c r="AE3" s="59"/>
      <c r="AF3" s="58"/>
      <c r="AG3" s="58"/>
      <c r="AH3" s="58"/>
      <c r="AI3" s="59"/>
      <c r="AJ3" s="58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3"/>
      <c r="AE4" s="60"/>
      <c r="AI4" s="60"/>
    </row>
    <row r="5" spans="2:38" ht="23.25" customHeight="1">
      <c r="B5" s="164" t="s">
        <v>2</v>
      </c>
      <c r="C5" s="164"/>
      <c r="D5" s="173" t="s">
        <v>57</v>
      </c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89" t="s">
        <v>50</v>
      </c>
      <c r="Q5" s="189"/>
      <c r="R5" s="189"/>
      <c r="S5" s="189"/>
      <c r="T5" s="189"/>
      <c r="W5" s="165" t="s">
        <v>41</v>
      </c>
      <c r="X5" s="165" t="s">
        <v>8</v>
      </c>
      <c r="Y5" s="165" t="s">
        <v>40</v>
      </c>
      <c r="Z5" s="165" t="s">
        <v>39</v>
      </c>
      <c r="AA5" s="165"/>
      <c r="AB5" s="165"/>
      <c r="AC5" s="165"/>
      <c r="AD5" s="165" t="s">
        <v>38</v>
      </c>
      <c r="AE5" s="165"/>
      <c r="AF5" s="165" t="s">
        <v>36</v>
      </c>
      <c r="AG5" s="165"/>
      <c r="AH5" s="165" t="s">
        <v>37</v>
      </c>
      <c r="AI5" s="165"/>
      <c r="AJ5" s="165" t="s">
        <v>35</v>
      </c>
      <c r="AK5" s="165"/>
      <c r="AL5" s="77"/>
    </row>
    <row r="6" spans="2:38" ht="17.25" customHeight="1">
      <c r="B6" s="163" t="s">
        <v>3</v>
      </c>
      <c r="C6" s="163"/>
      <c r="D6" s="8"/>
      <c r="G6" s="154" t="s">
        <v>168</v>
      </c>
      <c r="H6" s="154"/>
      <c r="I6" s="154"/>
      <c r="J6" s="154"/>
      <c r="K6" s="154"/>
      <c r="L6" s="154"/>
      <c r="M6" s="154"/>
      <c r="N6" s="154"/>
      <c r="O6" s="154"/>
      <c r="P6" s="154" t="s">
        <v>167</v>
      </c>
      <c r="Q6" s="154"/>
      <c r="R6" s="154"/>
      <c r="S6" s="154"/>
      <c r="T6" s="154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77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5"/>
      <c r="Q7" s="3"/>
      <c r="R7" s="3"/>
      <c r="S7" s="3"/>
      <c r="T7" s="3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77"/>
    </row>
    <row r="8" spans="2:38" ht="44.25" customHeight="1">
      <c r="B8" s="155" t="s">
        <v>4</v>
      </c>
      <c r="C8" s="175" t="s">
        <v>5</v>
      </c>
      <c r="D8" s="177" t="s">
        <v>6</v>
      </c>
      <c r="E8" s="178"/>
      <c r="F8" s="155" t="s">
        <v>7</v>
      </c>
      <c r="G8" s="155" t="s">
        <v>8</v>
      </c>
      <c r="H8" s="181" t="s">
        <v>58</v>
      </c>
      <c r="I8" s="181" t="s">
        <v>59</v>
      </c>
      <c r="J8" s="181" t="s">
        <v>9</v>
      </c>
      <c r="K8" s="181" t="s">
        <v>163</v>
      </c>
      <c r="L8" s="169" t="s">
        <v>10</v>
      </c>
      <c r="M8" s="152" t="s">
        <v>42</v>
      </c>
      <c r="N8" s="153"/>
      <c r="O8" s="169" t="s">
        <v>11</v>
      </c>
      <c r="P8" s="169" t="s">
        <v>12</v>
      </c>
      <c r="Q8" s="155" t="s">
        <v>13</v>
      </c>
      <c r="R8" s="169" t="s">
        <v>14</v>
      </c>
      <c r="S8" s="155" t="s">
        <v>15</v>
      </c>
      <c r="T8" s="155" t="s">
        <v>16</v>
      </c>
      <c r="W8" s="165"/>
      <c r="X8" s="165"/>
      <c r="Y8" s="165"/>
      <c r="Z8" s="61" t="s">
        <v>17</v>
      </c>
      <c r="AA8" s="61" t="s">
        <v>18</v>
      </c>
      <c r="AB8" s="61" t="s">
        <v>19</v>
      </c>
      <c r="AC8" s="61" t="s">
        <v>20</v>
      </c>
      <c r="AD8" s="61" t="s">
        <v>21</v>
      </c>
      <c r="AE8" s="61" t="s">
        <v>20</v>
      </c>
      <c r="AF8" s="61" t="s">
        <v>21</v>
      </c>
      <c r="AG8" s="61" t="s">
        <v>20</v>
      </c>
      <c r="AH8" s="61" t="s">
        <v>21</v>
      </c>
      <c r="AI8" s="61" t="s">
        <v>20</v>
      </c>
      <c r="AJ8" s="61" t="s">
        <v>21</v>
      </c>
      <c r="AK8" s="62" t="s">
        <v>20</v>
      </c>
      <c r="AL8" s="75"/>
    </row>
    <row r="9" spans="2:38" ht="44.25" customHeight="1">
      <c r="B9" s="156"/>
      <c r="C9" s="176"/>
      <c r="D9" s="179"/>
      <c r="E9" s="180"/>
      <c r="F9" s="156"/>
      <c r="G9" s="156"/>
      <c r="H9" s="181"/>
      <c r="I9" s="181"/>
      <c r="J9" s="181"/>
      <c r="K9" s="181"/>
      <c r="L9" s="169"/>
      <c r="M9" s="89" t="s">
        <v>43</v>
      </c>
      <c r="N9" s="89" t="s">
        <v>44</v>
      </c>
      <c r="O9" s="169"/>
      <c r="P9" s="169"/>
      <c r="Q9" s="167"/>
      <c r="R9" s="169"/>
      <c r="S9" s="156"/>
      <c r="T9" s="167"/>
      <c r="V9" s="84"/>
      <c r="W9" s="63" t="str">
        <f>+D5</f>
        <v xml:space="preserve">Thương mại điện tử </v>
      </c>
      <c r="X9" s="64" t="str">
        <f>+P5</f>
        <v>C14DNUD01-02</v>
      </c>
      <c r="Y9" s="65">
        <f>+$AH$9+$AJ$9+$AF$9</f>
        <v>36</v>
      </c>
      <c r="Z9" s="59">
        <f>COUNTIF($S$10:$S$106,"Khiển trách")</f>
        <v>0</v>
      </c>
      <c r="AA9" s="59">
        <f>COUNTIF($S$10:$S$106,"Cảnh cáo")</f>
        <v>0</v>
      </c>
      <c r="AB9" s="59">
        <f>COUNTIF($S$10:$S$106,"Đình chỉ thi")</f>
        <v>0</v>
      </c>
      <c r="AC9" s="66">
        <f>+($Z$9+$AA$9+$AB$9)/$Y$9*100%</f>
        <v>0</v>
      </c>
      <c r="AD9" s="59">
        <f>SUM(COUNTIF($S$10:$S$104,"Vắng"),COUNTIF($S$10:$S$104,"Vắng có phép"))</f>
        <v>0</v>
      </c>
      <c r="AE9" s="67">
        <f>+$AD$9/$Y$9</f>
        <v>0</v>
      </c>
      <c r="AF9" s="68">
        <f>COUNTIF($V$10:$V$104,"Thi lại")</f>
        <v>0</v>
      </c>
      <c r="AG9" s="67">
        <f>+$AF$9/$Y$9</f>
        <v>0</v>
      </c>
      <c r="AH9" s="68">
        <f>COUNTIF($V$10:$V$105,"Học lại")</f>
        <v>36</v>
      </c>
      <c r="AI9" s="67">
        <f>+$AH$9/$Y$9</f>
        <v>1</v>
      </c>
      <c r="AJ9" s="59">
        <f>COUNTIF($V$11:$V$105,"Đạt")</f>
        <v>0</v>
      </c>
      <c r="AK9" s="66">
        <f>+$AJ$9/$Y$9</f>
        <v>0</v>
      </c>
      <c r="AL9" s="76"/>
    </row>
    <row r="10" spans="2:38" ht="14.25" customHeight="1">
      <c r="B10" s="152" t="s">
        <v>22</v>
      </c>
      <c r="C10" s="168"/>
      <c r="D10" s="168"/>
      <c r="E10" s="168"/>
      <c r="F10" s="168"/>
      <c r="G10" s="153"/>
      <c r="H10" s="10"/>
      <c r="I10" s="10"/>
      <c r="J10" s="11"/>
      <c r="K10" s="10"/>
      <c r="L10" s="12"/>
      <c r="M10" s="13"/>
      <c r="N10" s="13"/>
      <c r="O10" s="13"/>
      <c r="P10" s="56"/>
      <c r="Q10" s="156"/>
      <c r="R10" s="14"/>
      <c r="S10" s="14"/>
      <c r="T10" s="156"/>
      <c r="W10" s="58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77"/>
    </row>
    <row r="11" spans="2:38" ht="18.75" customHeight="1">
      <c r="B11" s="15">
        <v>1</v>
      </c>
      <c r="C11" s="116" t="s">
        <v>63</v>
      </c>
      <c r="D11" s="92" t="s">
        <v>64</v>
      </c>
      <c r="E11" s="93" t="s">
        <v>65</v>
      </c>
      <c r="F11" s="117" t="s">
        <v>66</v>
      </c>
      <c r="G11" s="144" t="s">
        <v>66</v>
      </c>
      <c r="H11" s="118">
        <v>8</v>
      </c>
      <c r="I11" s="96"/>
      <c r="J11" s="97"/>
      <c r="K11" s="97"/>
      <c r="L11" s="17"/>
      <c r="M11" s="17"/>
      <c r="N11" s="17"/>
      <c r="O11" s="17"/>
      <c r="P11" s="141">
        <v>7</v>
      </c>
      <c r="Q11" s="18">
        <f t="shared" ref="Q11:Q46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46" si="1">IF($Q11&lt;4,"Kém",IF(AND($Q11&gt;=4,$Q11&lt;=5.4),"Trung bình yếu",IF(AND($Q11&gt;=5.5,$Q11&lt;=6.9),"Trung bình",IF(AND($Q11&gt;=7,$Q11&lt;=8.4),"Khá",IF(AND($Q11&gt;=8.5,$Q11&lt;=10),"Giỏi","")))))</f>
        <v>Kém</v>
      </c>
      <c r="T11" s="98"/>
      <c r="U11" s="3"/>
      <c r="V11" s="8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0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77"/>
    </row>
    <row r="12" spans="2:38" ht="18.75" customHeight="1">
      <c r="B12" s="20">
        <v>2</v>
      </c>
      <c r="C12" s="119" t="s">
        <v>67</v>
      </c>
      <c r="D12" s="99" t="s">
        <v>68</v>
      </c>
      <c r="E12" s="100" t="s">
        <v>69</v>
      </c>
      <c r="F12" s="120" t="s">
        <v>66</v>
      </c>
      <c r="G12" s="145" t="s">
        <v>66</v>
      </c>
      <c r="H12" s="121">
        <v>6</v>
      </c>
      <c r="I12" s="103"/>
      <c r="J12" s="104"/>
      <c r="K12" s="104"/>
      <c r="L12" s="22"/>
      <c r="M12" s="22"/>
      <c r="N12" s="22"/>
      <c r="O12" s="22"/>
      <c r="P12" s="142">
        <v>3</v>
      </c>
      <c r="Q12" s="23">
        <f t="shared" si="0"/>
        <v>0</v>
      </c>
      <c r="R12" s="2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5" t="str">
        <f t="shared" si="1"/>
        <v>Kém</v>
      </c>
      <c r="T12" s="105"/>
      <c r="U12" s="3"/>
      <c r="V12" s="85" t="str">
        <f t="shared" ref="V12:V46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0"/>
      <c r="X12" s="69"/>
      <c r="Y12" s="69"/>
      <c r="Z12" s="69"/>
      <c r="AA12" s="61"/>
      <c r="AB12" s="61"/>
      <c r="AC12" s="61"/>
      <c r="AD12" s="61"/>
      <c r="AE12" s="60"/>
      <c r="AF12" s="61"/>
      <c r="AG12" s="61"/>
      <c r="AH12" s="61"/>
      <c r="AI12" s="61"/>
      <c r="AJ12" s="61"/>
      <c r="AK12" s="61"/>
      <c r="AL12" s="75"/>
    </row>
    <row r="13" spans="2:38" ht="18.75" customHeight="1">
      <c r="B13" s="20">
        <v>3</v>
      </c>
      <c r="C13" s="119" t="s">
        <v>70</v>
      </c>
      <c r="D13" s="99" t="s">
        <v>71</v>
      </c>
      <c r="E13" s="100" t="s">
        <v>72</v>
      </c>
      <c r="F13" s="120" t="s">
        <v>66</v>
      </c>
      <c r="G13" s="145" t="s">
        <v>66</v>
      </c>
      <c r="H13" s="121">
        <v>9</v>
      </c>
      <c r="I13" s="103"/>
      <c r="J13" s="104"/>
      <c r="K13" s="104"/>
      <c r="L13" s="27"/>
      <c r="M13" s="27"/>
      <c r="N13" s="27"/>
      <c r="O13" s="27"/>
      <c r="P13" s="142">
        <v>9</v>
      </c>
      <c r="Q13" s="23">
        <f t="shared" si="0"/>
        <v>0</v>
      </c>
      <c r="R13" s="24" t="str">
        <f t="shared" ref="R13:R4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5" t="str">
        <f t="shared" si="1"/>
        <v>Kém</v>
      </c>
      <c r="T13" s="105"/>
      <c r="U13" s="3"/>
      <c r="V13" s="85" t="str">
        <f t="shared" si="2"/>
        <v>Học lại</v>
      </c>
      <c r="W13" s="70"/>
      <c r="X13" s="71"/>
      <c r="Y13" s="71"/>
      <c r="Z13" s="88"/>
      <c r="AA13" s="60"/>
      <c r="AB13" s="60"/>
      <c r="AC13" s="60"/>
      <c r="AD13" s="72"/>
      <c r="AE13" s="60"/>
      <c r="AF13" s="73"/>
      <c r="AG13" s="74"/>
      <c r="AH13" s="73"/>
      <c r="AI13" s="74"/>
      <c r="AJ13" s="73"/>
      <c r="AK13" s="60"/>
      <c r="AL13" s="78"/>
    </row>
    <row r="14" spans="2:38" ht="18.75" customHeight="1">
      <c r="B14" s="20">
        <v>4</v>
      </c>
      <c r="C14" s="119" t="s">
        <v>73</v>
      </c>
      <c r="D14" s="99" t="s">
        <v>74</v>
      </c>
      <c r="E14" s="100" t="s">
        <v>75</v>
      </c>
      <c r="F14" s="120" t="s">
        <v>66</v>
      </c>
      <c r="G14" s="145" t="s">
        <v>66</v>
      </c>
      <c r="H14" s="122"/>
      <c r="I14" s="103"/>
      <c r="J14" s="104"/>
      <c r="K14" s="104"/>
      <c r="L14" s="27"/>
      <c r="M14" s="27"/>
      <c r="N14" s="27"/>
      <c r="O14" s="27"/>
      <c r="P14" s="142"/>
      <c r="Q14" s="23">
        <f t="shared" si="0"/>
        <v>0</v>
      </c>
      <c r="R14" s="24" t="str">
        <f t="shared" si="3"/>
        <v>F</v>
      </c>
      <c r="S14" s="25" t="str">
        <f t="shared" si="1"/>
        <v>Kém</v>
      </c>
      <c r="T14" s="105" t="s">
        <v>164</v>
      </c>
      <c r="U14" s="3"/>
      <c r="V14" s="85" t="str">
        <f t="shared" si="2"/>
        <v>Học lại</v>
      </c>
      <c r="W14" s="70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2"/>
    </row>
    <row r="15" spans="2:38" ht="18.75" customHeight="1">
      <c r="B15" s="20">
        <v>5</v>
      </c>
      <c r="C15" s="119" t="s">
        <v>76</v>
      </c>
      <c r="D15" s="99" t="s">
        <v>77</v>
      </c>
      <c r="E15" s="100" t="s">
        <v>78</v>
      </c>
      <c r="F15" s="120" t="s">
        <v>66</v>
      </c>
      <c r="G15" s="145" t="s">
        <v>66</v>
      </c>
      <c r="H15" s="121">
        <v>6</v>
      </c>
      <c r="I15" s="103"/>
      <c r="J15" s="104"/>
      <c r="K15" s="104"/>
      <c r="L15" s="27"/>
      <c r="M15" s="27"/>
      <c r="N15" s="27"/>
      <c r="O15" s="27"/>
      <c r="P15" s="142">
        <v>3</v>
      </c>
      <c r="Q15" s="23">
        <f t="shared" si="0"/>
        <v>0</v>
      </c>
      <c r="R15" s="24" t="str">
        <f t="shared" si="3"/>
        <v>F</v>
      </c>
      <c r="S15" s="25" t="str">
        <f t="shared" si="1"/>
        <v>Kém</v>
      </c>
      <c r="T15" s="106"/>
      <c r="U15" s="3"/>
      <c r="V15" s="85" t="str">
        <f t="shared" si="2"/>
        <v>Học lại</v>
      </c>
      <c r="W15" s="70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2"/>
    </row>
    <row r="16" spans="2:38" ht="18.75" customHeight="1">
      <c r="B16" s="20">
        <v>6</v>
      </c>
      <c r="C16" s="119" t="s">
        <v>79</v>
      </c>
      <c r="D16" s="99" t="s">
        <v>80</v>
      </c>
      <c r="E16" s="100" t="s">
        <v>81</v>
      </c>
      <c r="F16" s="120" t="s">
        <v>66</v>
      </c>
      <c r="G16" s="145" t="s">
        <v>66</v>
      </c>
      <c r="H16" s="121">
        <v>7</v>
      </c>
      <c r="I16" s="103"/>
      <c r="J16" s="104"/>
      <c r="K16" s="104"/>
      <c r="L16" s="27"/>
      <c r="M16" s="27"/>
      <c r="N16" s="27"/>
      <c r="O16" s="27"/>
      <c r="P16" s="142">
        <v>6</v>
      </c>
      <c r="Q16" s="23">
        <f t="shared" si="0"/>
        <v>0</v>
      </c>
      <c r="R16" s="24" t="str">
        <f t="shared" si="3"/>
        <v>F</v>
      </c>
      <c r="S16" s="25" t="str">
        <f t="shared" si="1"/>
        <v>Kém</v>
      </c>
      <c r="T16" s="105"/>
      <c r="U16" s="3"/>
      <c r="V16" s="85" t="str">
        <f t="shared" si="2"/>
        <v>Học lại</v>
      </c>
      <c r="W16" s="70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2"/>
    </row>
    <row r="17" spans="2:38" ht="18.75" customHeight="1">
      <c r="B17" s="20">
        <v>7</v>
      </c>
      <c r="C17" s="119" t="s">
        <v>82</v>
      </c>
      <c r="D17" s="99" t="s">
        <v>83</v>
      </c>
      <c r="E17" s="100" t="s">
        <v>84</v>
      </c>
      <c r="F17" s="120" t="s">
        <v>66</v>
      </c>
      <c r="G17" s="145" t="s">
        <v>66</v>
      </c>
      <c r="H17" s="121">
        <v>8</v>
      </c>
      <c r="I17" s="103"/>
      <c r="J17" s="104"/>
      <c r="K17" s="104"/>
      <c r="L17" s="27"/>
      <c r="M17" s="27"/>
      <c r="N17" s="27"/>
      <c r="O17" s="27"/>
      <c r="P17" s="142">
        <v>7</v>
      </c>
      <c r="Q17" s="23">
        <f t="shared" si="0"/>
        <v>0</v>
      </c>
      <c r="R17" s="24" t="str">
        <f t="shared" si="3"/>
        <v>F</v>
      </c>
      <c r="S17" s="25" t="str">
        <f t="shared" si="1"/>
        <v>Kém</v>
      </c>
      <c r="T17" s="106"/>
      <c r="U17" s="3"/>
      <c r="V17" s="85" t="str">
        <f t="shared" si="2"/>
        <v>Học lại</v>
      </c>
      <c r="W17" s="70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2"/>
    </row>
    <row r="18" spans="2:38" ht="18.75" customHeight="1">
      <c r="B18" s="20">
        <v>8</v>
      </c>
      <c r="C18" s="119" t="s">
        <v>85</v>
      </c>
      <c r="D18" s="99" t="s">
        <v>86</v>
      </c>
      <c r="E18" s="100" t="s">
        <v>84</v>
      </c>
      <c r="F18" s="120" t="s">
        <v>66</v>
      </c>
      <c r="G18" s="145" t="s">
        <v>66</v>
      </c>
      <c r="H18" s="121">
        <v>6</v>
      </c>
      <c r="I18" s="103"/>
      <c r="J18" s="104"/>
      <c r="K18" s="104"/>
      <c r="L18" s="27"/>
      <c r="M18" s="27"/>
      <c r="N18" s="27"/>
      <c r="O18" s="27"/>
      <c r="P18" s="142">
        <v>5</v>
      </c>
      <c r="Q18" s="23">
        <f t="shared" si="0"/>
        <v>0</v>
      </c>
      <c r="R18" s="24" t="str">
        <f t="shared" si="3"/>
        <v>F</v>
      </c>
      <c r="S18" s="25" t="str">
        <f t="shared" si="1"/>
        <v>Kém</v>
      </c>
      <c r="T18" s="105"/>
      <c r="U18" s="3"/>
      <c r="V18" s="85" t="str">
        <f t="shared" si="2"/>
        <v>Học lại</v>
      </c>
      <c r="W18" s="70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2"/>
    </row>
    <row r="19" spans="2:38" ht="18.75" customHeight="1">
      <c r="B19" s="20">
        <v>9</v>
      </c>
      <c r="C19" s="119" t="s">
        <v>87</v>
      </c>
      <c r="D19" s="99" t="s">
        <v>88</v>
      </c>
      <c r="E19" s="100" t="s">
        <v>84</v>
      </c>
      <c r="F19" s="120" t="s">
        <v>66</v>
      </c>
      <c r="G19" s="145" t="s">
        <v>66</v>
      </c>
      <c r="H19" s="121">
        <v>9</v>
      </c>
      <c r="I19" s="103"/>
      <c r="J19" s="104"/>
      <c r="K19" s="104"/>
      <c r="L19" s="27"/>
      <c r="M19" s="27"/>
      <c r="N19" s="27"/>
      <c r="O19" s="27"/>
      <c r="P19" s="142">
        <v>9</v>
      </c>
      <c r="Q19" s="23">
        <f t="shared" si="0"/>
        <v>0</v>
      </c>
      <c r="R19" s="24" t="str">
        <f t="shared" si="3"/>
        <v>F</v>
      </c>
      <c r="S19" s="25" t="str">
        <f t="shared" si="1"/>
        <v>Kém</v>
      </c>
      <c r="T19" s="105"/>
      <c r="U19" s="3"/>
      <c r="V19" s="85" t="str">
        <f t="shared" si="2"/>
        <v>Học lại</v>
      </c>
      <c r="W19" s="70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2"/>
    </row>
    <row r="20" spans="2:38" ht="18.75" customHeight="1">
      <c r="B20" s="20">
        <v>10</v>
      </c>
      <c r="C20" s="119" t="s">
        <v>89</v>
      </c>
      <c r="D20" s="99" t="s">
        <v>90</v>
      </c>
      <c r="E20" s="100" t="s">
        <v>91</v>
      </c>
      <c r="F20" s="120" t="s">
        <v>66</v>
      </c>
      <c r="G20" s="145" t="s">
        <v>66</v>
      </c>
      <c r="H20" s="121">
        <v>6</v>
      </c>
      <c r="I20" s="103"/>
      <c r="J20" s="104"/>
      <c r="K20" s="104"/>
      <c r="L20" s="27"/>
      <c r="M20" s="27"/>
      <c r="N20" s="27"/>
      <c r="O20" s="27"/>
      <c r="P20" s="142">
        <v>3</v>
      </c>
      <c r="Q20" s="23">
        <f t="shared" si="0"/>
        <v>0</v>
      </c>
      <c r="R20" s="24" t="str">
        <f t="shared" si="3"/>
        <v>F</v>
      </c>
      <c r="S20" s="25" t="str">
        <f t="shared" si="1"/>
        <v>Kém</v>
      </c>
      <c r="T20" s="105"/>
      <c r="U20" s="3"/>
      <c r="V20" s="85" t="str">
        <f t="shared" si="2"/>
        <v>Học lại</v>
      </c>
      <c r="W20" s="70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2"/>
    </row>
    <row r="21" spans="2:38" ht="18.75" customHeight="1">
      <c r="B21" s="20">
        <v>11</v>
      </c>
      <c r="C21" s="119" t="s">
        <v>92</v>
      </c>
      <c r="D21" s="99" t="s">
        <v>93</v>
      </c>
      <c r="E21" s="100" t="s">
        <v>94</v>
      </c>
      <c r="F21" s="120" t="s">
        <v>66</v>
      </c>
      <c r="G21" s="145" t="s">
        <v>66</v>
      </c>
      <c r="H21" s="121">
        <v>9</v>
      </c>
      <c r="I21" s="103"/>
      <c r="J21" s="104"/>
      <c r="K21" s="104"/>
      <c r="L21" s="27"/>
      <c r="M21" s="27"/>
      <c r="N21" s="27"/>
      <c r="O21" s="27"/>
      <c r="P21" s="142">
        <v>9</v>
      </c>
      <c r="Q21" s="23">
        <f t="shared" si="0"/>
        <v>0</v>
      </c>
      <c r="R21" s="24" t="str">
        <f t="shared" si="3"/>
        <v>F</v>
      </c>
      <c r="S21" s="25" t="str">
        <f t="shared" si="1"/>
        <v>Kém</v>
      </c>
      <c r="T21" s="105"/>
      <c r="U21" s="3"/>
      <c r="V21" s="85" t="str">
        <f t="shared" si="2"/>
        <v>Học lại</v>
      </c>
      <c r="W21" s="70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2"/>
    </row>
    <row r="22" spans="2:38" ht="18.75" customHeight="1">
      <c r="B22" s="20">
        <v>12</v>
      </c>
      <c r="C22" s="119" t="s">
        <v>95</v>
      </c>
      <c r="D22" s="99" t="s">
        <v>96</v>
      </c>
      <c r="E22" s="100" t="s">
        <v>97</v>
      </c>
      <c r="F22" s="120" t="s">
        <v>66</v>
      </c>
      <c r="G22" s="145" t="s">
        <v>66</v>
      </c>
      <c r="H22" s="121">
        <v>5</v>
      </c>
      <c r="I22" s="103"/>
      <c r="J22" s="104"/>
      <c r="K22" s="104"/>
      <c r="L22" s="27"/>
      <c r="M22" s="27"/>
      <c r="N22" s="27"/>
      <c r="O22" s="27"/>
      <c r="P22" s="142">
        <v>2</v>
      </c>
      <c r="Q22" s="23">
        <f t="shared" si="0"/>
        <v>0</v>
      </c>
      <c r="R22" s="24" t="str">
        <f t="shared" si="3"/>
        <v>F</v>
      </c>
      <c r="S22" s="25" t="str">
        <f t="shared" si="1"/>
        <v>Kém</v>
      </c>
      <c r="T22" s="105"/>
      <c r="U22" s="3"/>
      <c r="V22" s="85" t="str">
        <f t="shared" si="2"/>
        <v>Học lại</v>
      </c>
      <c r="W22" s="70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2"/>
    </row>
    <row r="23" spans="2:38" ht="18.75" customHeight="1">
      <c r="B23" s="20">
        <v>13</v>
      </c>
      <c r="C23" s="119" t="s">
        <v>98</v>
      </c>
      <c r="D23" s="99" t="s">
        <v>99</v>
      </c>
      <c r="E23" s="100" t="s">
        <v>100</v>
      </c>
      <c r="F23" s="120" t="s">
        <v>66</v>
      </c>
      <c r="G23" s="145" t="s">
        <v>66</v>
      </c>
      <c r="H23" s="121">
        <v>6</v>
      </c>
      <c r="I23" s="103"/>
      <c r="J23" s="104"/>
      <c r="K23" s="104"/>
      <c r="L23" s="27"/>
      <c r="M23" s="27"/>
      <c r="N23" s="27"/>
      <c r="O23" s="27"/>
      <c r="P23" s="142">
        <v>5</v>
      </c>
      <c r="Q23" s="23">
        <f t="shared" si="0"/>
        <v>0</v>
      </c>
      <c r="R23" s="24" t="str">
        <f t="shared" si="3"/>
        <v>F</v>
      </c>
      <c r="S23" s="25" t="str">
        <f t="shared" si="1"/>
        <v>Kém</v>
      </c>
      <c r="T23" s="105"/>
      <c r="U23" s="3"/>
      <c r="V23" s="85" t="str">
        <f t="shared" si="2"/>
        <v>Học lại</v>
      </c>
      <c r="W23" s="70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2"/>
    </row>
    <row r="24" spans="2:38" ht="18.75" customHeight="1">
      <c r="B24" s="20">
        <v>14</v>
      </c>
      <c r="C24" s="119" t="s">
        <v>101</v>
      </c>
      <c r="D24" s="99" t="s">
        <v>102</v>
      </c>
      <c r="E24" s="100" t="s">
        <v>103</v>
      </c>
      <c r="F24" s="120" t="s">
        <v>66</v>
      </c>
      <c r="G24" s="145" t="s">
        <v>66</v>
      </c>
      <c r="H24" s="121">
        <v>8</v>
      </c>
      <c r="I24" s="103"/>
      <c r="J24" s="104"/>
      <c r="K24" s="104"/>
      <c r="L24" s="27"/>
      <c r="M24" s="27"/>
      <c r="N24" s="27"/>
      <c r="O24" s="27"/>
      <c r="P24" s="142">
        <v>7</v>
      </c>
      <c r="Q24" s="23">
        <f t="shared" si="0"/>
        <v>0</v>
      </c>
      <c r="R24" s="24" t="str">
        <f t="shared" si="3"/>
        <v>F</v>
      </c>
      <c r="S24" s="25" t="str">
        <f t="shared" si="1"/>
        <v>Kém</v>
      </c>
      <c r="T24" s="105"/>
      <c r="U24" s="3"/>
      <c r="V24" s="85" t="str">
        <f t="shared" si="2"/>
        <v>Học lại</v>
      </c>
      <c r="W24" s="70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2"/>
    </row>
    <row r="25" spans="2:38" ht="18.75" customHeight="1">
      <c r="B25" s="20">
        <v>15</v>
      </c>
      <c r="C25" s="119" t="s">
        <v>104</v>
      </c>
      <c r="D25" s="99" t="s">
        <v>71</v>
      </c>
      <c r="E25" s="100" t="s">
        <v>105</v>
      </c>
      <c r="F25" s="120" t="s">
        <v>66</v>
      </c>
      <c r="G25" s="145" t="s">
        <v>66</v>
      </c>
      <c r="H25" s="121">
        <v>9</v>
      </c>
      <c r="I25" s="103"/>
      <c r="J25" s="104"/>
      <c r="K25" s="104"/>
      <c r="L25" s="27"/>
      <c r="M25" s="27"/>
      <c r="N25" s="27"/>
      <c r="O25" s="27"/>
      <c r="P25" s="142">
        <v>9</v>
      </c>
      <c r="Q25" s="23">
        <f t="shared" si="0"/>
        <v>0</v>
      </c>
      <c r="R25" s="24" t="str">
        <f t="shared" si="3"/>
        <v>F</v>
      </c>
      <c r="S25" s="25" t="str">
        <f t="shared" si="1"/>
        <v>Kém</v>
      </c>
      <c r="T25" s="105"/>
      <c r="U25" s="3"/>
      <c r="V25" s="85" t="str">
        <f t="shared" si="2"/>
        <v>Học lại</v>
      </c>
      <c r="W25" s="70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2"/>
    </row>
    <row r="26" spans="2:38" ht="18.75" customHeight="1">
      <c r="B26" s="20">
        <v>16</v>
      </c>
      <c r="C26" s="119" t="s">
        <v>106</v>
      </c>
      <c r="D26" s="99" t="s">
        <v>107</v>
      </c>
      <c r="E26" s="100" t="s">
        <v>108</v>
      </c>
      <c r="F26" s="120" t="s">
        <v>66</v>
      </c>
      <c r="G26" s="145" t="s">
        <v>66</v>
      </c>
      <c r="H26" s="121">
        <v>6</v>
      </c>
      <c r="I26" s="103"/>
      <c r="J26" s="104"/>
      <c r="K26" s="104"/>
      <c r="L26" s="27"/>
      <c r="M26" s="27"/>
      <c r="N26" s="27"/>
      <c r="O26" s="27"/>
      <c r="P26" s="142">
        <v>5</v>
      </c>
      <c r="Q26" s="23">
        <f t="shared" si="0"/>
        <v>0</v>
      </c>
      <c r="R26" s="24" t="str">
        <f t="shared" si="3"/>
        <v>F</v>
      </c>
      <c r="S26" s="25" t="str">
        <f t="shared" si="1"/>
        <v>Kém</v>
      </c>
      <c r="T26" s="105"/>
      <c r="U26" s="3"/>
      <c r="V26" s="85" t="str">
        <f t="shared" si="2"/>
        <v>Học lại</v>
      </c>
      <c r="W26" s="70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2"/>
    </row>
    <row r="27" spans="2:38" ht="18.75" customHeight="1">
      <c r="B27" s="20">
        <v>17</v>
      </c>
      <c r="C27" s="119" t="s">
        <v>109</v>
      </c>
      <c r="D27" s="99" t="s">
        <v>110</v>
      </c>
      <c r="E27" s="100" t="s">
        <v>111</v>
      </c>
      <c r="F27" s="120" t="s">
        <v>66</v>
      </c>
      <c r="G27" s="145" t="s">
        <v>66</v>
      </c>
      <c r="H27" s="121">
        <v>7</v>
      </c>
      <c r="I27" s="103"/>
      <c r="J27" s="104"/>
      <c r="K27" s="104"/>
      <c r="L27" s="27"/>
      <c r="M27" s="27"/>
      <c r="N27" s="27"/>
      <c r="O27" s="27"/>
      <c r="P27" s="142">
        <v>6</v>
      </c>
      <c r="Q27" s="23">
        <f t="shared" si="0"/>
        <v>0</v>
      </c>
      <c r="R27" s="24" t="str">
        <f t="shared" si="3"/>
        <v>F</v>
      </c>
      <c r="S27" s="25" t="str">
        <f t="shared" si="1"/>
        <v>Kém</v>
      </c>
      <c r="T27" s="105"/>
      <c r="U27" s="3"/>
      <c r="V27" s="85" t="str">
        <f t="shared" si="2"/>
        <v>Học lại</v>
      </c>
      <c r="W27" s="70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2"/>
    </row>
    <row r="28" spans="2:38" ht="18.75" customHeight="1">
      <c r="B28" s="20">
        <v>18</v>
      </c>
      <c r="C28" s="119" t="s">
        <v>112</v>
      </c>
      <c r="D28" s="99" t="s">
        <v>113</v>
      </c>
      <c r="E28" s="100" t="s">
        <v>114</v>
      </c>
      <c r="F28" s="120" t="s">
        <v>66</v>
      </c>
      <c r="G28" s="145" t="s">
        <v>66</v>
      </c>
      <c r="H28" s="121">
        <v>6</v>
      </c>
      <c r="I28" s="103"/>
      <c r="J28" s="104"/>
      <c r="K28" s="104"/>
      <c r="L28" s="27"/>
      <c r="M28" s="27"/>
      <c r="N28" s="27"/>
      <c r="O28" s="27"/>
      <c r="P28" s="142">
        <v>5</v>
      </c>
      <c r="Q28" s="23">
        <f t="shared" si="0"/>
        <v>0</v>
      </c>
      <c r="R28" s="24" t="str">
        <f t="shared" si="3"/>
        <v>F</v>
      </c>
      <c r="S28" s="25" t="str">
        <f t="shared" si="1"/>
        <v>Kém</v>
      </c>
      <c r="T28" s="105"/>
      <c r="U28" s="3"/>
      <c r="V28" s="85" t="str">
        <f t="shared" si="2"/>
        <v>Học lại</v>
      </c>
      <c r="W28" s="70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2"/>
    </row>
    <row r="29" spans="2:38" ht="18.75" customHeight="1">
      <c r="B29" s="20">
        <v>19</v>
      </c>
      <c r="C29" s="119" t="s">
        <v>115</v>
      </c>
      <c r="D29" s="99" t="s">
        <v>116</v>
      </c>
      <c r="E29" s="100" t="s">
        <v>117</v>
      </c>
      <c r="F29" s="120" t="s">
        <v>66</v>
      </c>
      <c r="G29" s="145" t="s">
        <v>66</v>
      </c>
      <c r="H29" s="121">
        <v>6</v>
      </c>
      <c r="I29" s="103"/>
      <c r="J29" s="104"/>
      <c r="K29" s="104"/>
      <c r="L29" s="27"/>
      <c r="M29" s="27"/>
      <c r="N29" s="27"/>
      <c r="O29" s="27"/>
      <c r="P29" s="142">
        <v>5</v>
      </c>
      <c r="Q29" s="23">
        <f t="shared" si="0"/>
        <v>0</v>
      </c>
      <c r="R29" s="24" t="str">
        <f t="shared" si="3"/>
        <v>F</v>
      </c>
      <c r="S29" s="25" t="str">
        <f t="shared" si="1"/>
        <v>Kém</v>
      </c>
      <c r="T29" s="105"/>
      <c r="U29" s="3"/>
      <c r="V29" s="85" t="str">
        <f t="shared" si="2"/>
        <v>Học lại</v>
      </c>
      <c r="W29" s="70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2"/>
    </row>
    <row r="30" spans="2:38" ht="18.75" customHeight="1">
      <c r="B30" s="20">
        <v>20</v>
      </c>
      <c r="C30" s="119" t="s">
        <v>118</v>
      </c>
      <c r="D30" s="99" t="s">
        <v>119</v>
      </c>
      <c r="E30" s="100" t="s">
        <v>120</v>
      </c>
      <c r="F30" s="120" t="s">
        <v>66</v>
      </c>
      <c r="G30" s="145" t="s">
        <v>66</v>
      </c>
      <c r="H30" s="121">
        <v>9</v>
      </c>
      <c r="I30" s="103"/>
      <c r="J30" s="104"/>
      <c r="K30" s="104"/>
      <c r="L30" s="27"/>
      <c r="M30" s="27"/>
      <c r="N30" s="27"/>
      <c r="O30" s="27"/>
      <c r="P30" s="142">
        <v>8</v>
      </c>
      <c r="Q30" s="23">
        <f t="shared" si="0"/>
        <v>0</v>
      </c>
      <c r="R30" s="24" t="str">
        <f t="shared" si="3"/>
        <v>F</v>
      </c>
      <c r="S30" s="25" t="str">
        <f t="shared" si="1"/>
        <v>Kém</v>
      </c>
      <c r="T30" s="105"/>
      <c r="U30" s="3"/>
      <c r="V30" s="85" t="str">
        <f t="shared" si="2"/>
        <v>Học lại</v>
      </c>
      <c r="W30" s="70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2"/>
    </row>
    <row r="31" spans="2:38" ht="18.75" customHeight="1">
      <c r="B31" s="20">
        <v>21</v>
      </c>
      <c r="C31" s="119" t="s">
        <v>121</v>
      </c>
      <c r="D31" s="107" t="s">
        <v>122</v>
      </c>
      <c r="E31" s="108" t="s">
        <v>123</v>
      </c>
      <c r="F31" s="120" t="s">
        <v>66</v>
      </c>
      <c r="G31" s="145" t="s">
        <v>66</v>
      </c>
      <c r="H31" s="121">
        <v>9</v>
      </c>
      <c r="I31" s="103"/>
      <c r="J31" s="104"/>
      <c r="K31" s="104"/>
      <c r="L31" s="27"/>
      <c r="M31" s="27"/>
      <c r="N31" s="27"/>
      <c r="O31" s="27"/>
      <c r="P31" s="142">
        <v>9</v>
      </c>
      <c r="Q31" s="23">
        <f t="shared" si="0"/>
        <v>0</v>
      </c>
      <c r="R31" s="24" t="str">
        <f t="shared" si="3"/>
        <v>F</v>
      </c>
      <c r="S31" s="25" t="str">
        <f t="shared" si="1"/>
        <v>Kém</v>
      </c>
      <c r="T31" s="105"/>
      <c r="U31" s="3"/>
      <c r="V31" s="85" t="str">
        <f t="shared" si="2"/>
        <v>Học lại</v>
      </c>
      <c r="W31" s="70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2"/>
    </row>
    <row r="32" spans="2:38" ht="18.75" customHeight="1">
      <c r="B32" s="20">
        <v>22</v>
      </c>
      <c r="C32" s="119" t="s">
        <v>124</v>
      </c>
      <c r="D32" s="99" t="s">
        <v>125</v>
      </c>
      <c r="E32" s="100" t="s">
        <v>126</v>
      </c>
      <c r="F32" s="120" t="s">
        <v>66</v>
      </c>
      <c r="G32" s="145" t="s">
        <v>66</v>
      </c>
      <c r="H32" s="123">
        <v>6</v>
      </c>
      <c r="I32" s="103"/>
      <c r="J32" s="104"/>
      <c r="K32" s="104"/>
      <c r="L32" s="27"/>
      <c r="M32" s="27"/>
      <c r="N32" s="27"/>
      <c r="O32" s="27"/>
      <c r="P32" s="142">
        <v>5</v>
      </c>
      <c r="Q32" s="23">
        <f t="shared" si="0"/>
        <v>0</v>
      </c>
      <c r="R32" s="24" t="str">
        <f t="shared" si="3"/>
        <v>F</v>
      </c>
      <c r="S32" s="25" t="str">
        <f t="shared" si="1"/>
        <v>Kém</v>
      </c>
      <c r="T32" s="105"/>
      <c r="U32" s="3"/>
      <c r="V32" s="85" t="str">
        <f t="shared" si="2"/>
        <v>Học lại</v>
      </c>
      <c r="W32" s="70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2"/>
    </row>
    <row r="33" spans="1:38" ht="18.75" customHeight="1">
      <c r="B33" s="20">
        <v>23</v>
      </c>
      <c r="C33" s="119" t="s">
        <v>127</v>
      </c>
      <c r="D33" s="99" t="s">
        <v>128</v>
      </c>
      <c r="E33" s="100" t="s">
        <v>129</v>
      </c>
      <c r="F33" s="120" t="s">
        <v>66</v>
      </c>
      <c r="G33" s="145" t="s">
        <v>66</v>
      </c>
      <c r="H33" s="121">
        <v>7</v>
      </c>
      <c r="I33" s="103"/>
      <c r="J33" s="104"/>
      <c r="K33" s="104"/>
      <c r="L33" s="27"/>
      <c r="M33" s="27"/>
      <c r="N33" s="27"/>
      <c r="O33" s="27"/>
      <c r="P33" s="142">
        <v>6</v>
      </c>
      <c r="Q33" s="23">
        <f t="shared" si="0"/>
        <v>0</v>
      </c>
      <c r="R33" s="24" t="str">
        <f t="shared" si="3"/>
        <v>F</v>
      </c>
      <c r="S33" s="25" t="str">
        <f t="shared" si="1"/>
        <v>Kém</v>
      </c>
      <c r="T33" s="105"/>
      <c r="U33" s="3"/>
      <c r="V33" s="85" t="str">
        <f t="shared" si="2"/>
        <v>Học lại</v>
      </c>
      <c r="W33" s="70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2"/>
    </row>
    <row r="34" spans="1:38" ht="18.75" customHeight="1">
      <c r="B34" s="20">
        <v>24</v>
      </c>
      <c r="C34" s="119" t="s">
        <v>130</v>
      </c>
      <c r="D34" s="99" t="s">
        <v>131</v>
      </c>
      <c r="E34" s="100" t="s">
        <v>65</v>
      </c>
      <c r="F34" s="120" t="s">
        <v>132</v>
      </c>
      <c r="G34" s="145" t="s">
        <v>132</v>
      </c>
      <c r="H34" s="122">
        <v>7</v>
      </c>
      <c r="I34" s="103"/>
      <c r="J34" s="104"/>
      <c r="K34" s="104"/>
      <c r="L34" s="27"/>
      <c r="M34" s="27"/>
      <c r="N34" s="27"/>
      <c r="O34" s="27"/>
      <c r="P34" s="142">
        <v>6</v>
      </c>
      <c r="Q34" s="23">
        <f t="shared" si="0"/>
        <v>0</v>
      </c>
      <c r="R34" s="24" t="str">
        <f t="shared" si="3"/>
        <v>F</v>
      </c>
      <c r="S34" s="25" t="str">
        <f t="shared" si="1"/>
        <v>Kém</v>
      </c>
      <c r="T34" s="105"/>
      <c r="U34" s="3"/>
      <c r="V34" s="85" t="str">
        <f t="shared" si="2"/>
        <v>Học lại</v>
      </c>
      <c r="W34" s="70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2"/>
    </row>
    <row r="35" spans="1:38" ht="18.75" customHeight="1">
      <c r="B35" s="20">
        <v>25</v>
      </c>
      <c r="C35" s="119" t="s">
        <v>133</v>
      </c>
      <c r="D35" s="99" t="s">
        <v>134</v>
      </c>
      <c r="E35" s="100" t="s">
        <v>135</v>
      </c>
      <c r="F35" s="120" t="s">
        <v>132</v>
      </c>
      <c r="G35" s="145" t="s">
        <v>132</v>
      </c>
      <c r="H35" s="122">
        <v>10</v>
      </c>
      <c r="I35" s="103"/>
      <c r="J35" s="104"/>
      <c r="K35" s="104"/>
      <c r="L35" s="27"/>
      <c r="M35" s="27"/>
      <c r="N35" s="27"/>
      <c r="O35" s="27"/>
      <c r="P35" s="142">
        <v>9</v>
      </c>
      <c r="Q35" s="23">
        <f t="shared" si="0"/>
        <v>0</v>
      </c>
      <c r="R35" s="24" t="str">
        <f t="shared" si="3"/>
        <v>F</v>
      </c>
      <c r="S35" s="25" t="str">
        <f t="shared" si="1"/>
        <v>Kém</v>
      </c>
      <c r="T35" s="105"/>
      <c r="U35" s="3"/>
      <c r="V35" s="85" t="str">
        <f t="shared" si="2"/>
        <v>Học lại</v>
      </c>
      <c r="W35" s="70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2"/>
    </row>
    <row r="36" spans="1:38" ht="18.75" customHeight="1">
      <c r="B36" s="20">
        <v>26</v>
      </c>
      <c r="C36" s="119" t="s">
        <v>136</v>
      </c>
      <c r="D36" s="99" t="s">
        <v>125</v>
      </c>
      <c r="E36" s="100" t="s">
        <v>78</v>
      </c>
      <c r="F36" s="120" t="s">
        <v>132</v>
      </c>
      <c r="G36" s="145" t="s">
        <v>132</v>
      </c>
      <c r="H36" s="122"/>
      <c r="I36" s="103"/>
      <c r="J36" s="104"/>
      <c r="K36" s="104"/>
      <c r="L36" s="27"/>
      <c r="M36" s="27"/>
      <c r="N36" s="27"/>
      <c r="O36" s="27"/>
      <c r="P36" s="142"/>
      <c r="Q36" s="23">
        <f t="shared" si="0"/>
        <v>0</v>
      </c>
      <c r="R36" s="24" t="str">
        <f t="shared" si="3"/>
        <v>F</v>
      </c>
      <c r="S36" s="25" t="str">
        <f t="shared" si="1"/>
        <v>Kém</v>
      </c>
      <c r="T36" s="105" t="s">
        <v>164</v>
      </c>
      <c r="U36" s="3"/>
      <c r="V36" s="85" t="str">
        <f t="shared" si="2"/>
        <v>Học lại</v>
      </c>
      <c r="W36" s="70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2"/>
    </row>
    <row r="37" spans="1:38" ht="18.75" customHeight="1">
      <c r="B37" s="20">
        <v>27</v>
      </c>
      <c r="C37" s="119" t="s">
        <v>137</v>
      </c>
      <c r="D37" s="99" t="s">
        <v>96</v>
      </c>
      <c r="E37" s="100" t="s">
        <v>138</v>
      </c>
      <c r="F37" s="120" t="s">
        <v>132</v>
      </c>
      <c r="G37" s="145" t="s">
        <v>132</v>
      </c>
      <c r="H37" s="122">
        <v>9</v>
      </c>
      <c r="I37" s="103"/>
      <c r="J37" s="104"/>
      <c r="K37" s="104"/>
      <c r="L37" s="27"/>
      <c r="M37" s="27"/>
      <c r="N37" s="27"/>
      <c r="O37" s="27"/>
      <c r="P37" s="142">
        <v>8</v>
      </c>
      <c r="Q37" s="23">
        <f t="shared" si="0"/>
        <v>0</v>
      </c>
      <c r="R37" s="24" t="str">
        <f t="shared" si="3"/>
        <v>F</v>
      </c>
      <c r="S37" s="25" t="str">
        <f t="shared" si="1"/>
        <v>Kém</v>
      </c>
      <c r="T37" s="105"/>
      <c r="U37" s="3"/>
      <c r="V37" s="85" t="str">
        <f t="shared" si="2"/>
        <v>Học lại</v>
      </c>
      <c r="W37" s="70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2"/>
    </row>
    <row r="38" spans="1:38" ht="18.75" customHeight="1">
      <c r="B38" s="20">
        <v>28</v>
      </c>
      <c r="C38" s="119" t="s">
        <v>139</v>
      </c>
      <c r="D38" s="99" t="s">
        <v>71</v>
      </c>
      <c r="E38" s="100" t="s">
        <v>140</v>
      </c>
      <c r="F38" s="120" t="s">
        <v>132</v>
      </c>
      <c r="G38" s="145" t="s">
        <v>132</v>
      </c>
      <c r="H38" s="122">
        <v>6</v>
      </c>
      <c r="I38" s="103"/>
      <c r="J38" s="104"/>
      <c r="K38" s="104"/>
      <c r="L38" s="27"/>
      <c r="M38" s="27"/>
      <c r="N38" s="27"/>
      <c r="O38" s="27"/>
      <c r="P38" s="142">
        <v>2</v>
      </c>
      <c r="Q38" s="23">
        <f t="shared" si="0"/>
        <v>0</v>
      </c>
      <c r="R38" s="24" t="str">
        <f t="shared" si="3"/>
        <v>F</v>
      </c>
      <c r="S38" s="25" t="str">
        <f t="shared" si="1"/>
        <v>Kém</v>
      </c>
      <c r="T38" s="105"/>
      <c r="U38" s="3"/>
      <c r="V38" s="85" t="str">
        <f t="shared" si="2"/>
        <v>Học lại</v>
      </c>
      <c r="W38" s="70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2"/>
    </row>
    <row r="39" spans="1:38" ht="18.75" customHeight="1">
      <c r="B39" s="20">
        <v>29</v>
      </c>
      <c r="C39" s="119" t="s">
        <v>141</v>
      </c>
      <c r="D39" s="99" t="s">
        <v>142</v>
      </c>
      <c r="E39" s="100" t="s">
        <v>143</v>
      </c>
      <c r="F39" s="120" t="s">
        <v>132</v>
      </c>
      <c r="G39" s="145" t="s">
        <v>132</v>
      </c>
      <c r="H39" s="122">
        <v>9</v>
      </c>
      <c r="I39" s="103"/>
      <c r="J39" s="104"/>
      <c r="K39" s="104"/>
      <c r="L39" s="27"/>
      <c r="M39" s="27"/>
      <c r="N39" s="27"/>
      <c r="O39" s="27"/>
      <c r="P39" s="142">
        <v>9</v>
      </c>
      <c r="Q39" s="23">
        <f t="shared" si="0"/>
        <v>0</v>
      </c>
      <c r="R39" s="24" t="str">
        <f t="shared" si="3"/>
        <v>F</v>
      </c>
      <c r="S39" s="25" t="str">
        <f t="shared" si="1"/>
        <v>Kém</v>
      </c>
      <c r="T39" s="105"/>
      <c r="U39" s="3"/>
      <c r="V39" s="85" t="str">
        <f t="shared" si="2"/>
        <v>Học lại</v>
      </c>
      <c r="W39" s="70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2"/>
    </row>
    <row r="40" spans="1:38" ht="18.75" customHeight="1">
      <c r="B40" s="20">
        <v>30</v>
      </c>
      <c r="C40" s="119" t="s">
        <v>144</v>
      </c>
      <c r="D40" s="99" t="s">
        <v>145</v>
      </c>
      <c r="E40" s="100" t="s">
        <v>97</v>
      </c>
      <c r="F40" s="120" t="s">
        <v>132</v>
      </c>
      <c r="G40" s="145" t="s">
        <v>132</v>
      </c>
      <c r="H40" s="122">
        <v>6</v>
      </c>
      <c r="I40" s="103"/>
      <c r="J40" s="104"/>
      <c r="K40" s="104"/>
      <c r="L40" s="27"/>
      <c r="M40" s="27"/>
      <c r="N40" s="27"/>
      <c r="O40" s="27"/>
      <c r="P40" s="142">
        <v>6</v>
      </c>
      <c r="Q40" s="23">
        <f t="shared" si="0"/>
        <v>0</v>
      </c>
      <c r="R40" s="24" t="str">
        <f t="shared" si="3"/>
        <v>F</v>
      </c>
      <c r="S40" s="25" t="str">
        <f t="shared" si="1"/>
        <v>Kém</v>
      </c>
      <c r="T40" s="105"/>
      <c r="U40" s="3"/>
      <c r="V40" s="85" t="str">
        <f t="shared" si="2"/>
        <v>Học lại</v>
      </c>
      <c r="W40" s="70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2"/>
    </row>
    <row r="41" spans="1:38" ht="18.75" customHeight="1">
      <c r="B41" s="20">
        <v>31</v>
      </c>
      <c r="C41" s="119" t="s">
        <v>146</v>
      </c>
      <c r="D41" s="99" t="s">
        <v>147</v>
      </c>
      <c r="E41" s="100" t="s">
        <v>148</v>
      </c>
      <c r="F41" s="120" t="s">
        <v>132</v>
      </c>
      <c r="G41" s="145" t="s">
        <v>132</v>
      </c>
      <c r="H41" s="122">
        <v>7</v>
      </c>
      <c r="I41" s="103"/>
      <c r="J41" s="104"/>
      <c r="K41" s="104"/>
      <c r="L41" s="27"/>
      <c r="M41" s="27"/>
      <c r="N41" s="27"/>
      <c r="O41" s="27"/>
      <c r="P41" s="142">
        <v>6</v>
      </c>
      <c r="Q41" s="23">
        <f t="shared" si="0"/>
        <v>0</v>
      </c>
      <c r="R41" s="24" t="str">
        <f t="shared" si="3"/>
        <v>F</v>
      </c>
      <c r="S41" s="25" t="str">
        <f t="shared" si="1"/>
        <v>Kém</v>
      </c>
      <c r="T41" s="105"/>
      <c r="U41" s="3"/>
      <c r="V41" s="85" t="str">
        <f t="shared" si="2"/>
        <v>Học lại</v>
      </c>
      <c r="W41" s="70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2"/>
    </row>
    <row r="42" spans="1:38" ht="18.75" customHeight="1">
      <c r="B42" s="20">
        <v>32</v>
      </c>
      <c r="C42" s="119" t="s">
        <v>149</v>
      </c>
      <c r="D42" s="99" t="s">
        <v>150</v>
      </c>
      <c r="E42" s="100" t="s">
        <v>151</v>
      </c>
      <c r="F42" s="120" t="s">
        <v>132</v>
      </c>
      <c r="G42" s="145" t="s">
        <v>132</v>
      </c>
      <c r="H42" s="122">
        <v>6</v>
      </c>
      <c r="I42" s="103"/>
      <c r="J42" s="104"/>
      <c r="K42" s="104"/>
      <c r="L42" s="27"/>
      <c r="M42" s="27"/>
      <c r="N42" s="27"/>
      <c r="O42" s="27"/>
      <c r="P42" s="142">
        <v>5</v>
      </c>
      <c r="Q42" s="23">
        <f t="shared" si="0"/>
        <v>0</v>
      </c>
      <c r="R42" s="24" t="str">
        <f t="shared" si="3"/>
        <v>F</v>
      </c>
      <c r="S42" s="25" t="str">
        <f t="shared" si="1"/>
        <v>Kém</v>
      </c>
      <c r="T42" s="105"/>
      <c r="U42" s="3"/>
      <c r="V42" s="85" t="str">
        <f t="shared" si="2"/>
        <v>Học lại</v>
      </c>
      <c r="W42" s="70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2"/>
    </row>
    <row r="43" spans="1:38" ht="18.75" customHeight="1">
      <c r="B43" s="20">
        <v>33</v>
      </c>
      <c r="C43" s="119" t="s">
        <v>152</v>
      </c>
      <c r="D43" s="99" t="s">
        <v>153</v>
      </c>
      <c r="E43" s="100" t="s">
        <v>154</v>
      </c>
      <c r="F43" s="120" t="s">
        <v>132</v>
      </c>
      <c r="G43" s="145" t="s">
        <v>132</v>
      </c>
      <c r="H43" s="122"/>
      <c r="I43" s="103"/>
      <c r="J43" s="104"/>
      <c r="K43" s="104"/>
      <c r="L43" s="27"/>
      <c r="M43" s="27"/>
      <c r="N43" s="27"/>
      <c r="O43" s="27"/>
      <c r="P43" s="142"/>
      <c r="Q43" s="23">
        <f t="shared" si="0"/>
        <v>0</v>
      </c>
      <c r="R43" s="24" t="str">
        <f t="shared" si="3"/>
        <v>F</v>
      </c>
      <c r="S43" s="25" t="str">
        <f t="shared" si="1"/>
        <v>Kém</v>
      </c>
      <c r="T43" s="105" t="s">
        <v>164</v>
      </c>
      <c r="U43" s="3"/>
      <c r="V43" s="85" t="str">
        <f t="shared" si="2"/>
        <v>Học lại</v>
      </c>
      <c r="W43" s="70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2"/>
    </row>
    <row r="44" spans="1:38" ht="18.75" customHeight="1">
      <c r="B44" s="20">
        <v>34</v>
      </c>
      <c r="C44" s="119" t="s">
        <v>155</v>
      </c>
      <c r="D44" s="99" t="s">
        <v>156</v>
      </c>
      <c r="E44" s="100" t="s">
        <v>114</v>
      </c>
      <c r="F44" s="120" t="s">
        <v>132</v>
      </c>
      <c r="G44" s="145" t="s">
        <v>132</v>
      </c>
      <c r="H44" s="122">
        <v>7</v>
      </c>
      <c r="I44" s="103"/>
      <c r="J44" s="104"/>
      <c r="K44" s="104"/>
      <c r="L44" s="27"/>
      <c r="M44" s="27"/>
      <c r="N44" s="27"/>
      <c r="O44" s="27"/>
      <c r="P44" s="142">
        <v>6</v>
      </c>
      <c r="Q44" s="23">
        <f t="shared" si="0"/>
        <v>0</v>
      </c>
      <c r="R44" s="24" t="str">
        <f t="shared" si="3"/>
        <v>F</v>
      </c>
      <c r="S44" s="25" t="str">
        <f t="shared" si="1"/>
        <v>Kém</v>
      </c>
      <c r="T44" s="105"/>
      <c r="U44" s="3"/>
      <c r="V44" s="85" t="str">
        <f t="shared" si="2"/>
        <v>Học lại</v>
      </c>
      <c r="W44" s="70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2"/>
    </row>
    <row r="45" spans="1:38" ht="18.75" customHeight="1">
      <c r="B45" s="20">
        <v>35</v>
      </c>
      <c r="C45" s="119" t="s">
        <v>157</v>
      </c>
      <c r="D45" s="99" t="s">
        <v>158</v>
      </c>
      <c r="E45" s="100" t="s">
        <v>159</v>
      </c>
      <c r="F45" s="120" t="s">
        <v>132</v>
      </c>
      <c r="G45" s="145" t="s">
        <v>132</v>
      </c>
      <c r="H45" s="122"/>
      <c r="I45" s="103"/>
      <c r="J45" s="104"/>
      <c r="K45" s="104"/>
      <c r="L45" s="27"/>
      <c r="M45" s="27"/>
      <c r="N45" s="27"/>
      <c r="O45" s="27"/>
      <c r="P45" s="142"/>
      <c r="Q45" s="23">
        <f t="shared" si="0"/>
        <v>0</v>
      </c>
      <c r="R45" s="24" t="str">
        <f t="shared" si="3"/>
        <v>F</v>
      </c>
      <c r="S45" s="25" t="str">
        <f t="shared" si="1"/>
        <v>Kém</v>
      </c>
      <c r="T45" s="105" t="s">
        <v>164</v>
      </c>
      <c r="U45" s="3"/>
      <c r="V45" s="85" t="str">
        <f t="shared" si="2"/>
        <v>Học lại</v>
      </c>
      <c r="W45" s="70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2"/>
    </row>
    <row r="46" spans="1:38" ht="18.75" customHeight="1">
      <c r="B46" s="28">
        <v>36</v>
      </c>
      <c r="C46" s="124" t="s">
        <v>160</v>
      </c>
      <c r="D46" s="109" t="s">
        <v>161</v>
      </c>
      <c r="E46" s="110" t="s">
        <v>162</v>
      </c>
      <c r="F46" s="125" t="s">
        <v>132</v>
      </c>
      <c r="G46" s="146" t="s">
        <v>132</v>
      </c>
      <c r="H46" s="126">
        <v>5</v>
      </c>
      <c r="I46" s="113"/>
      <c r="J46" s="114"/>
      <c r="K46" s="114"/>
      <c r="L46" s="30"/>
      <c r="M46" s="30"/>
      <c r="N46" s="30"/>
      <c r="O46" s="30"/>
      <c r="P46" s="143">
        <v>5</v>
      </c>
      <c r="Q46" s="31">
        <f t="shared" si="0"/>
        <v>0</v>
      </c>
      <c r="R46" s="32" t="str">
        <f t="shared" si="3"/>
        <v>F</v>
      </c>
      <c r="S46" s="33" t="str">
        <f t="shared" si="1"/>
        <v>Kém</v>
      </c>
      <c r="T46" s="115"/>
      <c r="U46" s="3"/>
      <c r="V46" s="85" t="str">
        <f t="shared" si="2"/>
        <v>Học lại</v>
      </c>
      <c r="W46" s="70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2"/>
    </row>
    <row r="47" spans="1:38" ht="7.5" customHeight="1">
      <c r="A47" s="2"/>
      <c r="B47" s="35"/>
      <c r="C47" s="36"/>
      <c r="D47" s="36"/>
      <c r="E47" s="37"/>
      <c r="F47" s="37"/>
      <c r="G47" s="37"/>
      <c r="H47" s="38"/>
      <c r="I47" s="39"/>
      <c r="J47" s="39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3"/>
    </row>
    <row r="48" spans="1:38" ht="16.5" hidden="1">
      <c r="A48" s="2"/>
      <c r="B48" s="150" t="s">
        <v>23</v>
      </c>
      <c r="C48" s="150"/>
      <c r="D48" s="36"/>
      <c r="E48" s="37"/>
      <c r="F48" s="37"/>
      <c r="G48" s="37"/>
      <c r="H48" s="38"/>
      <c r="I48" s="39"/>
      <c r="J48" s="39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3"/>
    </row>
    <row r="49" spans="1:38" ht="16.5" hidden="1" customHeight="1">
      <c r="A49" s="2"/>
      <c r="B49" s="41" t="s">
        <v>24</v>
      </c>
      <c r="C49" s="41"/>
      <c r="D49" s="42">
        <f>+$Y$9</f>
        <v>36</v>
      </c>
      <c r="E49" s="43" t="s">
        <v>25</v>
      </c>
      <c r="F49" s="43"/>
      <c r="G49" s="151" t="s">
        <v>26</v>
      </c>
      <c r="H49" s="151"/>
      <c r="I49" s="151"/>
      <c r="J49" s="151"/>
      <c r="K49" s="151"/>
      <c r="L49" s="151"/>
      <c r="M49" s="151"/>
      <c r="N49" s="151"/>
      <c r="O49" s="151"/>
      <c r="P49" s="44">
        <f>$Y$9 -COUNTIF($T$10:$T$236,"Vắng") -COUNTIF($T$10:$T$236,"Vắng có phép") - COUNTIF($T$10:$T$236,"Đình chỉ thi") - COUNTIF($T$10:$T$236,"Không đủ ĐKDT")</f>
        <v>36</v>
      </c>
      <c r="Q49" s="44"/>
      <c r="R49" s="45"/>
      <c r="S49" s="46"/>
      <c r="T49" s="46" t="s">
        <v>25</v>
      </c>
      <c r="U49" s="3"/>
    </row>
    <row r="50" spans="1:38" ht="16.5" hidden="1" customHeight="1">
      <c r="A50" s="2"/>
      <c r="B50" s="41" t="s">
        <v>27</v>
      </c>
      <c r="C50" s="41"/>
      <c r="D50" s="42">
        <f>+$AJ$9</f>
        <v>0</v>
      </c>
      <c r="E50" s="43" t="s">
        <v>25</v>
      </c>
      <c r="F50" s="43"/>
      <c r="G50" s="151" t="s">
        <v>28</v>
      </c>
      <c r="H50" s="151"/>
      <c r="I50" s="151"/>
      <c r="J50" s="151"/>
      <c r="K50" s="151"/>
      <c r="L50" s="151"/>
      <c r="M50" s="151"/>
      <c r="N50" s="151"/>
      <c r="O50" s="151"/>
      <c r="P50" s="47">
        <f>COUNTIF($T$10:$T$112,"Vắng")</f>
        <v>0</v>
      </c>
      <c r="Q50" s="47"/>
      <c r="R50" s="48"/>
      <c r="S50" s="46"/>
      <c r="T50" s="46" t="s">
        <v>25</v>
      </c>
      <c r="U50" s="3"/>
    </row>
    <row r="51" spans="1:38" ht="16.5" hidden="1" customHeight="1">
      <c r="A51" s="2"/>
      <c r="B51" s="41" t="s">
        <v>47</v>
      </c>
      <c r="C51" s="41"/>
      <c r="D51" s="79">
        <f>COUNTIF(V11:V46,"Học lại")</f>
        <v>36</v>
      </c>
      <c r="E51" s="43" t="s">
        <v>25</v>
      </c>
      <c r="F51" s="43"/>
      <c r="G51" s="151" t="s">
        <v>48</v>
      </c>
      <c r="H51" s="151"/>
      <c r="I51" s="151"/>
      <c r="J51" s="151"/>
      <c r="K51" s="151"/>
      <c r="L51" s="151"/>
      <c r="M51" s="151"/>
      <c r="N51" s="151"/>
      <c r="O51" s="151"/>
      <c r="P51" s="44">
        <f>COUNTIF($T$10:$T$112,"Vắng có phép")</f>
        <v>0</v>
      </c>
      <c r="Q51" s="44"/>
      <c r="R51" s="45"/>
      <c r="S51" s="46"/>
      <c r="T51" s="46" t="s">
        <v>25</v>
      </c>
      <c r="U51" s="3"/>
    </row>
    <row r="52" spans="1:38" ht="3" hidden="1" customHeight="1">
      <c r="A52" s="2"/>
      <c r="B52" s="35"/>
      <c r="C52" s="36"/>
      <c r="D52" s="36"/>
      <c r="E52" s="37"/>
      <c r="F52" s="37"/>
      <c r="G52" s="37"/>
      <c r="H52" s="38"/>
      <c r="I52" s="39"/>
      <c r="J52" s="39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3"/>
    </row>
    <row r="53" spans="1:38" hidden="1">
      <c r="B53" s="80" t="s">
        <v>29</v>
      </c>
      <c r="C53" s="80"/>
      <c r="D53" s="81">
        <f>COUNTIF(V11:V46,"Thi lại")</f>
        <v>0</v>
      </c>
      <c r="E53" s="82" t="s">
        <v>25</v>
      </c>
      <c r="F53" s="3"/>
      <c r="G53" s="3"/>
      <c r="H53" s="3"/>
      <c r="I53" s="3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3"/>
    </row>
    <row r="54" spans="1:38">
      <c r="B54" s="80"/>
      <c r="C54" s="80"/>
      <c r="D54" s="81"/>
      <c r="E54" s="82"/>
      <c r="F54" s="3"/>
      <c r="G54" s="3"/>
      <c r="H54" s="3"/>
      <c r="I54" s="3"/>
      <c r="J54" s="182" t="s">
        <v>176</v>
      </c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3"/>
    </row>
    <row r="55" spans="1:38">
      <c r="A55" s="49"/>
      <c r="B55" s="183" t="s">
        <v>30</v>
      </c>
      <c r="C55" s="183"/>
      <c r="D55" s="183"/>
      <c r="E55" s="183"/>
      <c r="F55" s="183"/>
      <c r="G55" s="183"/>
      <c r="H55" s="183"/>
      <c r="I55" s="50"/>
      <c r="J55" s="184" t="s">
        <v>31</v>
      </c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3"/>
    </row>
    <row r="56" spans="1:38" ht="4.5" customHeight="1">
      <c r="A56" s="2"/>
      <c r="B56" s="35"/>
      <c r="C56" s="51"/>
      <c r="D56" s="51"/>
      <c r="E56" s="52"/>
      <c r="F56" s="52"/>
      <c r="G56" s="52"/>
      <c r="H56" s="53"/>
      <c r="I56" s="54"/>
      <c r="J56" s="5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38" s="2" customFormat="1">
      <c r="B57" s="183" t="s">
        <v>32</v>
      </c>
      <c r="C57" s="183"/>
      <c r="D57" s="185" t="s">
        <v>33</v>
      </c>
      <c r="E57" s="185"/>
      <c r="F57" s="185"/>
      <c r="G57" s="185"/>
      <c r="H57" s="185"/>
      <c r="I57" s="54"/>
      <c r="J57" s="54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3"/>
      <c r="V57" s="58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58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58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1:38" s="2" customForma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58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1:38" s="2" customFormat="1" ht="9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58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1:38" s="2" customFormat="1" ht="3.75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58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1:38" s="2" customFormat="1" ht="18" customHeight="1">
      <c r="A63" s="1"/>
      <c r="B63" s="166" t="s">
        <v>61</v>
      </c>
      <c r="C63" s="166"/>
      <c r="D63" s="166" t="s">
        <v>62</v>
      </c>
      <c r="E63" s="166"/>
      <c r="F63" s="166"/>
      <c r="G63" s="166"/>
      <c r="H63" s="166"/>
      <c r="I63" s="166"/>
      <c r="J63" s="166" t="s">
        <v>34</v>
      </c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3"/>
      <c r="V63" s="58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1:38" s="2" customFormat="1" ht="4.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58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s="2" customFormat="1" ht="36.7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58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38.25" hidden="1" customHeight="1">
      <c r="B66" s="186" t="s">
        <v>45</v>
      </c>
      <c r="C66" s="183"/>
      <c r="D66" s="183"/>
      <c r="E66" s="183"/>
      <c r="F66" s="183"/>
      <c r="G66" s="183"/>
      <c r="H66" s="186" t="s">
        <v>46</v>
      </c>
      <c r="I66" s="186"/>
      <c r="J66" s="186"/>
      <c r="K66" s="186"/>
      <c r="L66" s="186"/>
      <c r="M66" s="186"/>
      <c r="N66" s="187" t="s">
        <v>31</v>
      </c>
      <c r="O66" s="187"/>
      <c r="P66" s="187"/>
      <c r="Q66" s="187"/>
      <c r="R66" s="187"/>
      <c r="S66" s="187"/>
      <c r="T66" s="187"/>
    </row>
    <row r="67" spans="1:38" hidden="1">
      <c r="B67" s="35"/>
      <c r="C67" s="51"/>
      <c r="D67" s="51"/>
      <c r="E67" s="52"/>
      <c r="F67" s="52"/>
      <c r="G67" s="52"/>
      <c r="H67" s="53"/>
      <c r="I67" s="54"/>
      <c r="J67" s="54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38" hidden="1">
      <c r="B68" s="183" t="s">
        <v>32</v>
      </c>
      <c r="C68" s="183"/>
      <c r="D68" s="185" t="s">
        <v>33</v>
      </c>
      <c r="E68" s="185"/>
      <c r="F68" s="185"/>
      <c r="G68" s="185"/>
      <c r="H68" s="185"/>
      <c r="I68" s="54"/>
      <c r="J68" s="54"/>
      <c r="K68" s="40"/>
      <c r="L68" s="40"/>
      <c r="M68" s="40"/>
      <c r="N68" s="40"/>
      <c r="O68" s="40"/>
      <c r="P68" s="40"/>
      <c r="Q68" s="40"/>
      <c r="R68" s="40"/>
      <c r="S68" s="40"/>
      <c r="T68" s="40"/>
    </row>
    <row r="69" spans="1:38" hidden="1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38" hidden="1"/>
    <row r="71" spans="1:38" hidden="1"/>
    <row r="72" spans="1:38" hidden="1"/>
    <row r="73" spans="1:38" hidden="1"/>
    <row r="74" spans="1:38" hidden="1"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 t="s">
        <v>34</v>
      </c>
      <c r="O74" s="170"/>
      <c r="P74" s="170"/>
      <c r="Q74" s="170"/>
      <c r="R74" s="170"/>
      <c r="S74" s="170"/>
      <c r="T74" s="170"/>
    </row>
    <row r="75" spans="1:38" hidden="1"/>
    <row r="76" spans="1:38" hidden="1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ht="34.5" hidden="1" customHeight="1">
      <c r="B77" s="186" t="s">
        <v>45</v>
      </c>
      <c r="C77" s="183"/>
      <c r="D77" s="183"/>
      <c r="E77" s="183"/>
      <c r="F77" s="183"/>
      <c r="G77" s="183"/>
      <c r="H77" s="186" t="s">
        <v>60</v>
      </c>
      <c r="I77" s="186"/>
      <c r="J77" s="186"/>
      <c r="K77" s="186"/>
      <c r="L77" s="186"/>
      <c r="M77" s="186"/>
      <c r="N77" s="188" t="s">
        <v>165</v>
      </c>
      <c r="O77" s="188"/>
      <c r="P77" s="188"/>
      <c r="Q77" s="188"/>
      <c r="R77" s="188"/>
      <c r="S77" s="188"/>
      <c r="T77" s="188"/>
      <c r="U77" s="188"/>
    </row>
    <row r="78" spans="1:38" hidden="1">
      <c r="B78" s="35"/>
      <c r="C78" s="51"/>
      <c r="D78" s="51"/>
      <c r="E78" s="52"/>
      <c r="F78" s="52"/>
      <c r="G78" s="52"/>
      <c r="H78" s="53"/>
      <c r="I78" s="54"/>
      <c r="J78" s="54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183" t="s">
        <v>32</v>
      </c>
      <c r="C79" s="183"/>
      <c r="D79" s="185" t="s">
        <v>33</v>
      </c>
      <c r="E79" s="185"/>
      <c r="F79" s="185"/>
      <c r="G79" s="185"/>
      <c r="H79" s="185"/>
      <c r="I79" s="54"/>
      <c r="J79" s="54"/>
      <c r="K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1" hidden="1"/>
    <row r="82" spans="2:21" hidden="1"/>
    <row r="83" spans="2:21" hidden="1"/>
    <row r="84" spans="2:21" hidden="1"/>
    <row r="85" spans="2:21" hidden="1"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1" t="s">
        <v>166</v>
      </c>
      <c r="O85" s="171"/>
      <c r="P85" s="171"/>
      <c r="Q85" s="171"/>
      <c r="R85" s="171"/>
      <c r="S85" s="171"/>
      <c r="T85" s="171"/>
      <c r="U85" s="171"/>
    </row>
    <row r="86" spans="2:21" hidden="1"/>
  </sheetData>
  <mergeCells count="69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G6:O6"/>
    <mergeCell ref="P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B66:G66"/>
    <mergeCell ref="H66:M66"/>
    <mergeCell ref="N66:T66"/>
    <mergeCell ref="B68:C6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8:C48"/>
    <mergeCell ref="G49:O49"/>
    <mergeCell ref="G50:O50"/>
    <mergeCell ref="G51:O51"/>
    <mergeCell ref="J53:T53"/>
    <mergeCell ref="J54:T54"/>
    <mergeCell ref="B55:H55"/>
    <mergeCell ref="J55:T55"/>
    <mergeCell ref="B57:C57"/>
    <mergeCell ref="D57:H57"/>
    <mergeCell ref="B63:C63"/>
    <mergeCell ref="D63:I63"/>
    <mergeCell ref="J63:T63"/>
    <mergeCell ref="D68:H68"/>
    <mergeCell ref="B74:D74"/>
    <mergeCell ref="E74:G74"/>
    <mergeCell ref="H74:M74"/>
    <mergeCell ref="N74:T74"/>
    <mergeCell ref="B77:G77"/>
    <mergeCell ref="N77:U77"/>
    <mergeCell ref="B79:C79"/>
    <mergeCell ref="D79:H79"/>
    <mergeCell ref="B85:D85"/>
    <mergeCell ref="E85:G85"/>
    <mergeCell ref="H85:M85"/>
    <mergeCell ref="N85:U85"/>
    <mergeCell ref="H77:M77"/>
  </mergeCells>
  <conditionalFormatting sqref="H11:P49">
    <cfRule type="cellIs" dxfId="68" priority="18" operator="greaterThan">
      <formula>10</formula>
    </cfRule>
  </conditionalFormatting>
  <conditionalFormatting sqref="C1:C1048576">
    <cfRule type="duplicateValues" dxfId="67" priority="17"/>
  </conditionalFormatting>
  <conditionalFormatting sqref="C78:C87">
    <cfRule type="duplicateValues" dxfId="66" priority="16"/>
  </conditionalFormatting>
  <conditionalFormatting sqref="C78:C87">
    <cfRule type="duplicateValues" dxfId="65" priority="15"/>
  </conditionalFormatting>
  <conditionalFormatting sqref="C66">
    <cfRule type="duplicateValues" dxfId="64" priority="14"/>
  </conditionalFormatting>
  <conditionalFormatting sqref="H11:P46">
    <cfRule type="cellIs" dxfId="63" priority="13" operator="greaterThan">
      <formula>10</formula>
    </cfRule>
  </conditionalFormatting>
  <conditionalFormatting sqref="C1:C1048576">
    <cfRule type="duplicateValues" dxfId="62" priority="12"/>
  </conditionalFormatting>
  <conditionalFormatting sqref="C76:C85">
    <cfRule type="duplicateValues" dxfId="61" priority="11"/>
  </conditionalFormatting>
  <conditionalFormatting sqref="C63">
    <cfRule type="duplicateValues" dxfId="60" priority="10"/>
  </conditionalFormatting>
  <conditionalFormatting sqref="C11:C46">
    <cfRule type="duplicateValues" dxfId="59" priority="9"/>
  </conditionalFormatting>
  <conditionalFormatting sqref="C19:C46">
    <cfRule type="duplicateValues" dxfId="58" priority="8"/>
  </conditionalFormatting>
  <conditionalFormatting sqref="C18:C46">
    <cfRule type="duplicateValues" dxfId="57" priority="7"/>
  </conditionalFormatting>
  <conditionalFormatting sqref="C11:C46">
    <cfRule type="duplicateValues" dxfId="56" priority="5"/>
  </conditionalFormatting>
  <conditionalFormatting sqref="C11:C46">
    <cfRule type="duplicateValues" dxfId="55" priority="4"/>
  </conditionalFormatting>
  <conditionalFormatting sqref="C19:C46">
    <cfRule type="duplicateValues" dxfId="54" priority="3"/>
  </conditionalFormatting>
  <conditionalFormatting sqref="C18:C46">
    <cfRule type="duplicateValues" dxfId="53" priority="2"/>
  </conditionalFormatting>
  <conditionalFormatting sqref="H11:H46">
    <cfRule type="cellIs" dxfId="52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51 AL3:AL9 X3:AK4 W5:AK9 V11:W46"/>
  </dataValidations>
  <pageMargins left="0.45" right="0.2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L85"/>
  <sheetViews>
    <sheetView workbookViewId="0">
      <selection activeCell="T15" sqref="T15"/>
    </sheetView>
  </sheetViews>
  <sheetFormatPr defaultRowHeight="15.75"/>
  <cols>
    <col min="1" max="1" width="0.875" style="1" customWidth="1"/>
    <col min="2" max="2" width="4" style="1" customWidth="1"/>
    <col min="3" max="3" width="10.625" style="1" customWidth="1"/>
    <col min="4" max="4" width="12.875" style="1" customWidth="1"/>
    <col min="5" max="5" width="6.875" style="1" customWidth="1"/>
    <col min="6" max="6" width="9.375" style="1" hidden="1" customWidth="1"/>
    <col min="7" max="7" width="12.5" style="1" customWidth="1"/>
    <col min="8" max="8" width="6.125" style="1" customWidth="1"/>
    <col min="9" max="9" width="5.75" style="1" customWidth="1"/>
    <col min="10" max="10" width="4.375" style="1" hidden="1" customWidth="1"/>
    <col min="11" max="11" width="5.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7.375" style="1" hidden="1" customWidth="1"/>
    <col min="16" max="16" width="10" style="1" customWidth="1"/>
    <col min="17" max="18" width="6.5" style="1" hidden="1" customWidth="1"/>
    <col min="19" max="19" width="11.875" style="1" hidden="1" customWidth="1"/>
    <col min="20" max="20" width="15.5" style="1" customWidth="1"/>
    <col min="21" max="21" width="6.5" style="1" customWidth="1"/>
    <col min="22" max="22" width="6.5" style="58" customWidth="1"/>
    <col min="23" max="38" width="9" style="57"/>
    <col min="39" max="16384" width="9" style="1"/>
  </cols>
  <sheetData>
    <row r="1" spans="2:38" ht="16.5" customHeight="1">
      <c r="H1" s="157"/>
      <c r="I1" s="157"/>
      <c r="J1" s="157"/>
      <c r="K1" s="157"/>
      <c r="L1" s="191"/>
      <c r="M1" s="191"/>
      <c r="N1" s="191"/>
      <c r="O1" s="191"/>
      <c r="P1" s="191"/>
      <c r="Q1" s="191"/>
      <c r="R1" s="191"/>
      <c r="S1" s="191"/>
      <c r="T1" s="191"/>
    </row>
    <row r="2" spans="2:38" ht="27.75" customHeight="1">
      <c r="B2" s="158" t="s">
        <v>0</v>
      </c>
      <c r="C2" s="158"/>
      <c r="D2" s="158"/>
      <c r="E2" s="158"/>
      <c r="F2" s="158"/>
      <c r="G2" s="158"/>
      <c r="H2" s="159" t="s">
        <v>172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3"/>
    </row>
    <row r="3" spans="2:38" ht="25.5" customHeight="1">
      <c r="B3" s="161" t="s">
        <v>1</v>
      </c>
      <c r="C3" s="161"/>
      <c r="D3" s="161"/>
      <c r="E3" s="161"/>
      <c r="F3" s="161"/>
      <c r="G3" s="161"/>
      <c r="H3" s="162" t="s">
        <v>49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83"/>
      <c r="AD3" s="58"/>
      <c r="AE3" s="59"/>
      <c r="AF3" s="58"/>
      <c r="AG3" s="58"/>
      <c r="AH3" s="58"/>
      <c r="AI3" s="59"/>
      <c r="AJ3" s="58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3"/>
      <c r="AE4" s="60"/>
      <c r="AI4" s="60"/>
    </row>
    <row r="5" spans="2:38" ht="23.25" customHeight="1">
      <c r="B5" s="164" t="s">
        <v>2</v>
      </c>
      <c r="C5" s="164"/>
      <c r="D5" s="173" t="s">
        <v>52</v>
      </c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89" t="s">
        <v>50</v>
      </c>
      <c r="Q5" s="189"/>
      <c r="R5" s="189"/>
      <c r="S5" s="189"/>
      <c r="T5" s="189"/>
      <c r="W5" s="165" t="s">
        <v>41</v>
      </c>
      <c r="X5" s="165" t="s">
        <v>8</v>
      </c>
      <c r="Y5" s="165" t="s">
        <v>40</v>
      </c>
      <c r="Z5" s="165" t="s">
        <v>39</v>
      </c>
      <c r="AA5" s="165"/>
      <c r="AB5" s="165"/>
      <c r="AC5" s="165"/>
      <c r="AD5" s="165" t="s">
        <v>38</v>
      </c>
      <c r="AE5" s="165"/>
      <c r="AF5" s="165" t="s">
        <v>36</v>
      </c>
      <c r="AG5" s="165"/>
      <c r="AH5" s="165" t="s">
        <v>37</v>
      </c>
      <c r="AI5" s="165"/>
      <c r="AJ5" s="165" t="s">
        <v>35</v>
      </c>
      <c r="AK5" s="165"/>
      <c r="AL5" s="77"/>
    </row>
    <row r="6" spans="2:38" ht="17.25" customHeight="1">
      <c r="B6" s="163" t="s">
        <v>3</v>
      </c>
      <c r="C6" s="163"/>
      <c r="D6" s="8"/>
      <c r="G6" s="154" t="s">
        <v>169</v>
      </c>
      <c r="H6" s="154"/>
      <c r="I6" s="154"/>
      <c r="J6" s="154"/>
      <c r="K6" s="154"/>
      <c r="L6" s="154"/>
      <c r="M6" s="154"/>
      <c r="N6" s="154"/>
      <c r="O6" s="154"/>
      <c r="P6" s="154" t="s">
        <v>170</v>
      </c>
      <c r="Q6" s="154"/>
      <c r="R6" s="154"/>
      <c r="S6" s="154"/>
      <c r="T6" s="154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77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5"/>
      <c r="Q7" s="3"/>
      <c r="R7" s="3"/>
      <c r="S7" s="3"/>
      <c r="T7" s="3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77"/>
    </row>
    <row r="8" spans="2:38" ht="44.25" customHeight="1">
      <c r="B8" s="155" t="s">
        <v>4</v>
      </c>
      <c r="C8" s="175" t="s">
        <v>5</v>
      </c>
      <c r="D8" s="177" t="s">
        <v>6</v>
      </c>
      <c r="E8" s="178"/>
      <c r="F8" s="155" t="s">
        <v>7</v>
      </c>
      <c r="G8" s="155" t="s">
        <v>8</v>
      </c>
      <c r="H8" s="181" t="s">
        <v>58</v>
      </c>
      <c r="I8" s="181" t="s">
        <v>59</v>
      </c>
      <c r="J8" s="181" t="s">
        <v>9</v>
      </c>
      <c r="K8" s="181" t="s">
        <v>163</v>
      </c>
      <c r="L8" s="169" t="s">
        <v>10</v>
      </c>
      <c r="M8" s="152" t="s">
        <v>42</v>
      </c>
      <c r="N8" s="153"/>
      <c r="O8" s="169" t="s">
        <v>11</v>
      </c>
      <c r="P8" s="169" t="s">
        <v>12</v>
      </c>
      <c r="Q8" s="155" t="s">
        <v>13</v>
      </c>
      <c r="R8" s="169" t="s">
        <v>14</v>
      </c>
      <c r="S8" s="155" t="s">
        <v>15</v>
      </c>
      <c r="T8" s="155" t="s">
        <v>16</v>
      </c>
      <c r="W8" s="165"/>
      <c r="X8" s="165"/>
      <c r="Y8" s="165"/>
      <c r="Z8" s="61" t="s">
        <v>17</v>
      </c>
      <c r="AA8" s="61" t="s">
        <v>18</v>
      </c>
      <c r="AB8" s="61" t="s">
        <v>19</v>
      </c>
      <c r="AC8" s="61" t="s">
        <v>20</v>
      </c>
      <c r="AD8" s="61" t="s">
        <v>21</v>
      </c>
      <c r="AE8" s="61" t="s">
        <v>20</v>
      </c>
      <c r="AF8" s="61" t="s">
        <v>21</v>
      </c>
      <c r="AG8" s="61" t="s">
        <v>20</v>
      </c>
      <c r="AH8" s="61" t="s">
        <v>21</v>
      </c>
      <c r="AI8" s="61" t="s">
        <v>20</v>
      </c>
      <c r="AJ8" s="61" t="s">
        <v>21</v>
      </c>
      <c r="AK8" s="62" t="s">
        <v>20</v>
      </c>
      <c r="AL8" s="75"/>
    </row>
    <row r="9" spans="2:38" ht="44.25" customHeight="1">
      <c r="B9" s="156"/>
      <c r="C9" s="176"/>
      <c r="D9" s="179"/>
      <c r="E9" s="180"/>
      <c r="F9" s="156"/>
      <c r="G9" s="156"/>
      <c r="H9" s="181"/>
      <c r="I9" s="181"/>
      <c r="J9" s="181"/>
      <c r="K9" s="181"/>
      <c r="L9" s="169"/>
      <c r="M9" s="89" t="s">
        <v>43</v>
      </c>
      <c r="N9" s="89" t="s">
        <v>44</v>
      </c>
      <c r="O9" s="169"/>
      <c r="P9" s="169"/>
      <c r="Q9" s="167"/>
      <c r="R9" s="169"/>
      <c r="S9" s="156"/>
      <c r="T9" s="167"/>
      <c r="V9" s="84"/>
      <c r="W9" s="63" t="str">
        <f>+D5</f>
        <v xml:space="preserve">Quản trị mạng nâng cao </v>
      </c>
      <c r="X9" s="64" t="str">
        <f>+P5</f>
        <v>C14DNUD01-02</v>
      </c>
      <c r="Y9" s="65">
        <f>+$AH$9+$AJ$9+$AF$9</f>
        <v>36</v>
      </c>
      <c r="Z9" s="59">
        <f>COUNTIF($S$10:$S$106,"Khiển trách")</f>
        <v>0</v>
      </c>
      <c r="AA9" s="59">
        <f>COUNTIF($S$10:$S$106,"Cảnh cáo")</f>
        <v>0</v>
      </c>
      <c r="AB9" s="59">
        <f>COUNTIF($S$10:$S$106,"Đình chỉ thi")</f>
        <v>0</v>
      </c>
      <c r="AC9" s="66">
        <f>+($Z$9+$AA$9+$AB$9)/$Y$9*100%</f>
        <v>0</v>
      </c>
      <c r="AD9" s="59">
        <f>SUM(COUNTIF($S$10:$S$104,"Vắng"),COUNTIF($S$10:$S$104,"Vắng có phép"))</f>
        <v>0</v>
      </c>
      <c r="AE9" s="67">
        <f>+$AD$9/$Y$9</f>
        <v>0</v>
      </c>
      <c r="AF9" s="68">
        <f>COUNTIF($V$10:$V$104,"Thi lại")</f>
        <v>0</v>
      </c>
      <c r="AG9" s="67">
        <f>+$AF$9/$Y$9</f>
        <v>0</v>
      </c>
      <c r="AH9" s="68">
        <f>COUNTIF($V$10:$V$105,"Học lại")</f>
        <v>36</v>
      </c>
      <c r="AI9" s="67">
        <f>+$AH$9/$Y$9</f>
        <v>1</v>
      </c>
      <c r="AJ9" s="59">
        <f>COUNTIF($V$11:$V$105,"Đạt")</f>
        <v>0</v>
      </c>
      <c r="AK9" s="66">
        <f>+$AJ$9/$Y$9</f>
        <v>0</v>
      </c>
      <c r="AL9" s="76"/>
    </row>
    <row r="10" spans="2:38" ht="14.25" customHeight="1">
      <c r="B10" s="152" t="s">
        <v>22</v>
      </c>
      <c r="C10" s="168"/>
      <c r="D10" s="168"/>
      <c r="E10" s="168"/>
      <c r="F10" s="168"/>
      <c r="G10" s="153"/>
      <c r="H10" s="10"/>
      <c r="I10" s="10"/>
      <c r="J10" s="11"/>
      <c r="K10" s="10"/>
      <c r="L10" s="12"/>
      <c r="M10" s="13"/>
      <c r="N10" s="13"/>
      <c r="O10" s="13"/>
      <c r="P10" s="56"/>
      <c r="Q10" s="156"/>
      <c r="R10" s="14"/>
      <c r="S10" s="14"/>
      <c r="T10" s="156"/>
      <c r="W10" s="58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77"/>
    </row>
    <row r="11" spans="2:38" ht="18.75" customHeight="1">
      <c r="B11" s="15">
        <v>1</v>
      </c>
      <c r="C11" s="116" t="s">
        <v>63</v>
      </c>
      <c r="D11" s="92" t="s">
        <v>64</v>
      </c>
      <c r="E11" s="93" t="s">
        <v>65</v>
      </c>
      <c r="F11" s="117" t="s">
        <v>66</v>
      </c>
      <c r="G11" s="144" t="s">
        <v>66</v>
      </c>
      <c r="H11" s="95">
        <v>10</v>
      </c>
      <c r="I11" s="96">
        <v>6</v>
      </c>
      <c r="J11" s="97"/>
      <c r="K11" s="127">
        <f>(H11+I11)/2</f>
        <v>8</v>
      </c>
      <c r="L11" s="17"/>
      <c r="M11" s="17"/>
      <c r="N11" s="17"/>
      <c r="O11" s="17"/>
      <c r="P11" s="141">
        <v>6</v>
      </c>
      <c r="Q11" s="18">
        <f t="shared" ref="Q11:Q46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46" si="1">IF($Q11&lt;4,"Kém",IF(AND($Q11&gt;=4,$Q11&lt;=5.4),"Trung bình yếu",IF(AND($Q11&gt;=5.5,$Q11&lt;=6.9),"Trung bình",IF(AND($Q11&gt;=7,$Q11&lt;=8.4),"Khá",IF(AND($Q11&gt;=8.5,$Q11&lt;=10),"Giỏi","")))))</f>
        <v>Kém</v>
      </c>
      <c r="T11" s="128"/>
      <c r="U11" s="3"/>
      <c r="V11" s="8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0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77"/>
    </row>
    <row r="12" spans="2:38" ht="18.75" customHeight="1">
      <c r="B12" s="20">
        <v>2</v>
      </c>
      <c r="C12" s="119" t="s">
        <v>67</v>
      </c>
      <c r="D12" s="99" t="s">
        <v>68</v>
      </c>
      <c r="E12" s="100" t="s">
        <v>69</v>
      </c>
      <c r="F12" s="120" t="s">
        <v>66</v>
      </c>
      <c r="G12" s="145" t="s">
        <v>66</v>
      </c>
      <c r="H12" s="102">
        <v>8</v>
      </c>
      <c r="I12" s="103">
        <v>4</v>
      </c>
      <c r="J12" s="104"/>
      <c r="K12" s="129">
        <f t="shared" ref="K12:K46" si="2">(H12+I12)/2</f>
        <v>6</v>
      </c>
      <c r="L12" s="22"/>
      <c r="M12" s="22"/>
      <c r="N12" s="22"/>
      <c r="O12" s="22"/>
      <c r="P12" s="142">
        <v>2</v>
      </c>
      <c r="Q12" s="23">
        <f t="shared" si="0"/>
        <v>0</v>
      </c>
      <c r="R12" s="2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5" t="str">
        <f t="shared" si="1"/>
        <v>Kém</v>
      </c>
      <c r="T12" s="26"/>
      <c r="U12" s="3"/>
      <c r="V12" s="85" t="str">
        <f t="shared" ref="V12:V46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0"/>
      <c r="X12" s="69"/>
      <c r="Y12" s="69"/>
      <c r="Z12" s="69"/>
      <c r="AA12" s="61"/>
      <c r="AB12" s="61"/>
      <c r="AC12" s="61"/>
      <c r="AD12" s="61"/>
      <c r="AE12" s="60"/>
      <c r="AF12" s="61"/>
      <c r="AG12" s="61"/>
      <c r="AH12" s="61"/>
      <c r="AI12" s="61"/>
      <c r="AJ12" s="61"/>
      <c r="AK12" s="61"/>
      <c r="AL12" s="75"/>
    </row>
    <row r="13" spans="2:38" ht="18.75" customHeight="1">
      <c r="B13" s="20">
        <v>3</v>
      </c>
      <c r="C13" s="119" t="s">
        <v>70</v>
      </c>
      <c r="D13" s="99" t="s">
        <v>71</v>
      </c>
      <c r="E13" s="100" t="s">
        <v>72</v>
      </c>
      <c r="F13" s="120" t="s">
        <v>66</v>
      </c>
      <c r="G13" s="145" t="s">
        <v>66</v>
      </c>
      <c r="H13" s="102">
        <v>9</v>
      </c>
      <c r="I13" s="103">
        <v>5</v>
      </c>
      <c r="J13" s="104"/>
      <c r="K13" s="129">
        <f t="shared" si="2"/>
        <v>7</v>
      </c>
      <c r="L13" s="27"/>
      <c r="M13" s="27"/>
      <c r="N13" s="27"/>
      <c r="O13" s="27"/>
      <c r="P13" s="142">
        <v>3.5</v>
      </c>
      <c r="Q13" s="23">
        <f t="shared" si="0"/>
        <v>0</v>
      </c>
      <c r="R13" s="24" t="str">
        <f t="shared" ref="R13:R46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5" t="str">
        <f t="shared" si="1"/>
        <v>Kém</v>
      </c>
      <c r="T13" s="26"/>
      <c r="U13" s="3"/>
      <c r="V13" s="85" t="str">
        <f t="shared" si="3"/>
        <v>Học lại</v>
      </c>
      <c r="W13" s="70"/>
      <c r="X13" s="71"/>
      <c r="Y13" s="71"/>
      <c r="Z13" s="88"/>
      <c r="AA13" s="60"/>
      <c r="AB13" s="60"/>
      <c r="AC13" s="60"/>
      <c r="AD13" s="72"/>
      <c r="AE13" s="60"/>
      <c r="AF13" s="73"/>
      <c r="AG13" s="74"/>
      <c r="AH13" s="73"/>
      <c r="AI13" s="74"/>
      <c r="AJ13" s="73"/>
      <c r="AK13" s="60"/>
      <c r="AL13" s="78"/>
    </row>
    <row r="14" spans="2:38" ht="18.75" customHeight="1">
      <c r="B14" s="20">
        <v>4</v>
      </c>
      <c r="C14" s="119" t="s">
        <v>73</v>
      </c>
      <c r="D14" s="99" t="s">
        <v>74</v>
      </c>
      <c r="E14" s="100" t="s">
        <v>75</v>
      </c>
      <c r="F14" s="120" t="s">
        <v>66</v>
      </c>
      <c r="G14" s="145" t="s">
        <v>66</v>
      </c>
      <c r="H14" s="102">
        <v>7</v>
      </c>
      <c r="I14" s="130">
        <v>4</v>
      </c>
      <c r="J14" s="122"/>
      <c r="K14" s="129">
        <f t="shared" si="2"/>
        <v>5.5</v>
      </c>
      <c r="L14" s="27"/>
      <c r="M14" s="27"/>
      <c r="N14" s="27"/>
      <c r="O14" s="27"/>
      <c r="P14" s="142">
        <v>3</v>
      </c>
      <c r="Q14" s="23">
        <f t="shared" si="0"/>
        <v>0</v>
      </c>
      <c r="R14" s="24" t="str">
        <f t="shared" si="4"/>
        <v>F</v>
      </c>
      <c r="S14" s="25" t="str">
        <f t="shared" si="1"/>
        <v>Kém</v>
      </c>
      <c r="T14" s="26"/>
      <c r="U14" s="3"/>
      <c r="V14" s="85" t="str">
        <f t="shared" si="3"/>
        <v>Học lại</v>
      </c>
      <c r="W14" s="70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2"/>
    </row>
    <row r="15" spans="2:38" ht="18.75" customHeight="1">
      <c r="B15" s="20">
        <v>5</v>
      </c>
      <c r="C15" s="119" t="s">
        <v>76</v>
      </c>
      <c r="D15" s="99" t="s">
        <v>77</v>
      </c>
      <c r="E15" s="100" t="s">
        <v>78</v>
      </c>
      <c r="F15" s="120" t="s">
        <v>66</v>
      </c>
      <c r="G15" s="145" t="s">
        <v>66</v>
      </c>
      <c r="H15" s="102">
        <v>8</v>
      </c>
      <c r="I15" s="130">
        <v>4</v>
      </c>
      <c r="J15" s="122"/>
      <c r="K15" s="129">
        <f t="shared" si="2"/>
        <v>6</v>
      </c>
      <c r="L15" s="27"/>
      <c r="M15" s="27"/>
      <c r="N15" s="27"/>
      <c r="O15" s="27"/>
      <c r="P15" s="142">
        <v>4</v>
      </c>
      <c r="Q15" s="23">
        <f t="shared" si="0"/>
        <v>0</v>
      </c>
      <c r="R15" s="24" t="str">
        <f t="shared" si="4"/>
        <v>F</v>
      </c>
      <c r="S15" s="25" t="str">
        <f t="shared" si="1"/>
        <v>Kém</v>
      </c>
      <c r="T15" s="131"/>
      <c r="U15" s="3"/>
      <c r="V15" s="85" t="str">
        <f t="shared" si="3"/>
        <v>Học lại</v>
      </c>
      <c r="W15" s="70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2"/>
    </row>
    <row r="16" spans="2:38" ht="18.75" customHeight="1">
      <c r="B16" s="20">
        <v>6</v>
      </c>
      <c r="C16" s="119" t="s">
        <v>79</v>
      </c>
      <c r="D16" s="99" t="s">
        <v>80</v>
      </c>
      <c r="E16" s="100" t="s">
        <v>81</v>
      </c>
      <c r="F16" s="120" t="s">
        <v>66</v>
      </c>
      <c r="G16" s="145" t="s">
        <v>66</v>
      </c>
      <c r="H16" s="102">
        <v>10</v>
      </c>
      <c r="I16" s="130">
        <v>5.5</v>
      </c>
      <c r="J16" s="122"/>
      <c r="K16" s="129">
        <f t="shared" si="2"/>
        <v>7.75</v>
      </c>
      <c r="L16" s="27"/>
      <c r="M16" s="27"/>
      <c r="N16" s="27"/>
      <c r="O16" s="27"/>
      <c r="P16" s="142">
        <v>7</v>
      </c>
      <c r="Q16" s="23">
        <f t="shared" si="0"/>
        <v>0</v>
      </c>
      <c r="R16" s="24" t="str">
        <f t="shared" si="4"/>
        <v>F</v>
      </c>
      <c r="S16" s="25" t="str">
        <f t="shared" si="1"/>
        <v>Kém</v>
      </c>
      <c r="T16" s="26"/>
      <c r="U16" s="3"/>
      <c r="V16" s="85" t="str">
        <f t="shared" si="3"/>
        <v>Học lại</v>
      </c>
      <c r="W16" s="70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2"/>
    </row>
    <row r="17" spans="2:38" ht="18.75" customHeight="1">
      <c r="B17" s="20">
        <v>7</v>
      </c>
      <c r="C17" s="119" t="s">
        <v>82</v>
      </c>
      <c r="D17" s="99" t="s">
        <v>83</v>
      </c>
      <c r="E17" s="100" t="s">
        <v>84</v>
      </c>
      <c r="F17" s="120" t="s">
        <v>66</v>
      </c>
      <c r="G17" s="145" t="s">
        <v>66</v>
      </c>
      <c r="H17" s="102">
        <v>10</v>
      </c>
      <c r="I17" s="130">
        <v>4</v>
      </c>
      <c r="J17" s="122"/>
      <c r="K17" s="129">
        <f t="shared" si="2"/>
        <v>7</v>
      </c>
      <c r="L17" s="27"/>
      <c r="M17" s="27"/>
      <c r="N17" s="27"/>
      <c r="O17" s="27"/>
      <c r="P17" s="142">
        <v>5.5</v>
      </c>
      <c r="Q17" s="23">
        <f t="shared" si="0"/>
        <v>0</v>
      </c>
      <c r="R17" s="24" t="str">
        <f t="shared" si="4"/>
        <v>F</v>
      </c>
      <c r="S17" s="25" t="str">
        <f t="shared" si="1"/>
        <v>Kém</v>
      </c>
      <c r="T17" s="131"/>
      <c r="U17" s="3"/>
      <c r="V17" s="85" t="str">
        <f t="shared" si="3"/>
        <v>Học lại</v>
      </c>
      <c r="W17" s="70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2"/>
    </row>
    <row r="18" spans="2:38" ht="18.75" customHeight="1">
      <c r="B18" s="20">
        <v>8</v>
      </c>
      <c r="C18" s="119" t="s">
        <v>85</v>
      </c>
      <c r="D18" s="99" t="s">
        <v>86</v>
      </c>
      <c r="E18" s="100" t="s">
        <v>84</v>
      </c>
      <c r="F18" s="120" t="s">
        <v>66</v>
      </c>
      <c r="G18" s="145" t="s">
        <v>66</v>
      </c>
      <c r="H18" s="102">
        <v>8</v>
      </c>
      <c r="I18" s="130">
        <v>5</v>
      </c>
      <c r="J18" s="122"/>
      <c r="K18" s="129">
        <f t="shared" si="2"/>
        <v>6.5</v>
      </c>
      <c r="L18" s="27"/>
      <c r="M18" s="27"/>
      <c r="N18" s="27"/>
      <c r="O18" s="27"/>
      <c r="P18" s="142">
        <v>4</v>
      </c>
      <c r="Q18" s="23">
        <f t="shared" si="0"/>
        <v>0</v>
      </c>
      <c r="R18" s="24" t="str">
        <f t="shared" si="4"/>
        <v>F</v>
      </c>
      <c r="S18" s="25" t="str">
        <f t="shared" si="1"/>
        <v>Kém</v>
      </c>
      <c r="T18" s="26"/>
      <c r="U18" s="3"/>
      <c r="V18" s="85" t="str">
        <f t="shared" si="3"/>
        <v>Học lại</v>
      </c>
      <c r="W18" s="70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2"/>
    </row>
    <row r="19" spans="2:38" ht="18.75" customHeight="1">
      <c r="B19" s="20">
        <v>9</v>
      </c>
      <c r="C19" s="119" t="s">
        <v>87</v>
      </c>
      <c r="D19" s="99" t="s">
        <v>88</v>
      </c>
      <c r="E19" s="100" t="s">
        <v>84</v>
      </c>
      <c r="F19" s="120" t="s">
        <v>66</v>
      </c>
      <c r="G19" s="145" t="s">
        <v>66</v>
      </c>
      <c r="H19" s="102">
        <v>9</v>
      </c>
      <c r="I19" s="130">
        <v>8</v>
      </c>
      <c r="J19" s="122"/>
      <c r="K19" s="129">
        <f t="shared" si="2"/>
        <v>8.5</v>
      </c>
      <c r="L19" s="27"/>
      <c r="M19" s="27"/>
      <c r="N19" s="27"/>
      <c r="O19" s="27"/>
      <c r="P19" s="142">
        <v>5</v>
      </c>
      <c r="Q19" s="23">
        <f t="shared" si="0"/>
        <v>0</v>
      </c>
      <c r="R19" s="24" t="str">
        <f t="shared" si="4"/>
        <v>F</v>
      </c>
      <c r="S19" s="25" t="str">
        <f t="shared" si="1"/>
        <v>Kém</v>
      </c>
      <c r="T19" s="26"/>
      <c r="U19" s="3"/>
      <c r="V19" s="85" t="str">
        <f t="shared" si="3"/>
        <v>Học lại</v>
      </c>
      <c r="W19" s="70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2"/>
    </row>
    <row r="20" spans="2:38" ht="18.75" customHeight="1">
      <c r="B20" s="20">
        <v>10</v>
      </c>
      <c r="C20" s="119" t="s">
        <v>89</v>
      </c>
      <c r="D20" s="99" t="s">
        <v>90</v>
      </c>
      <c r="E20" s="100" t="s">
        <v>91</v>
      </c>
      <c r="F20" s="120" t="s">
        <v>66</v>
      </c>
      <c r="G20" s="145" t="s">
        <v>66</v>
      </c>
      <c r="H20" s="102">
        <v>5</v>
      </c>
      <c r="I20" s="130">
        <v>5</v>
      </c>
      <c r="J20" s="122"/>
      <c r="K20" s="129">
        <f t="shared" si="2"/>
        <v>5</v>
      </c>
      <c r="L20" s="27"/>
      <c r="M20" s="27"/>
      <c r="N20" s="27"/>
      <c r="O20" s="27"/>
      <c r="P20" s="142">
        <v>2</v>
      </c>
      <c r="Q20" s="23">
        <f t="shared" si="0"/>
        <v>0</v>
      </c>
      <c r="R20" s="24" t="str">
        <f t="shared" si="4"/>
        <v>F</v>
      </c>
      <c r="S20" s="25" t="str">
        <f t="shared" si="1"/>
        <v>Kém</v>
      </c>
      <c r="T20" s="26"/>
      <c r="U20" s="3"/>
      <c r="V20" s="85" t="str">
        <f t="shared" si="3"/>
        <v>Học lại</v>
      </c>
      <c r="W20" s="70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2"/>
    </row>
    <row r="21" spans="2:38" ht="18.75" customHeight="1">
      <c r="B21" s="20">
        <v>11</v>
      </c>
      <c r="C21" s="119" t="s">
        <v>92</v>
      </c>
      <c r="D21" s="99" t="s">
        <v>93</v>
      </c>
      <c r="E21" s="100" t="s">
        <v>94</v>
      </c>
      <c r="F21" s="120" t="s">
        <v>66</v>
      </c>
      <c r="G21" s="145" t="s">
        <v>66</v>
      </c>
      <c r="H21" s="102">
        <v>10</v>
      </c>
      <c r="I21" s="130">
        <v>4</v>
      </c>
      <c r="J21" s="122"/>
      <c r="K21" s="129">
        <f t="shared" si="2"/>
        <v>7</v>
      </c>
      <c r="L21" s="27"/>
      <c r="M21" s="27"/>
      <c r="N21" s="27"/>
      <c r="O21" s="27"/>
      <c r="P21" s="142">
        <v>3</v>
      </c>
      <c r="Q21" s="23">
        <f t="shared" si="0"/>
        <v>0</v>
      </c>
      <c r="R21" s="24" t="str">
        <f t="shared" si="4"/>
        <v>F</v>
      </c>
      <c r="S21" s="25" t="str">
        <f t="shared" si="1"/>
        <v>Kém</v>
      </c>
      <c r="T21" s="26"/>
      <c r="U21" s="3"/>
      <c r="V21" s="85" t="str">
        <f t="shared" si="3"/>
        <v>Học lại</v>
      </c>
      <c r="W21" s="70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2"/>
    </row>
    <row r="22" spans="2:38" ht="18.75" customHeight="1">
      <c r="B22" s="20">
        <v>12</v>
      </c>
      <c r="C22" s="119" t="s">
        <v>95</v>
      </c>
      <c r="D22" s="99" t="s">
        <v>96</v>
      </c>
      <c r="E22" s="100" t="s">
        <v>97</v>
      </c>
      <c r="F22" s="120" t="s">
        <v>66</v>
      </c>
      <c r="G22" s="145" t="s">
        <v>66</v>
      </c>
      <c r="H22" s="102">
        <v>7</v>
      </c>
      <c r="I22" s="130">
        <v>4</v>
      </c>
      <c r="J22" s="122"/>
      <c r="K22" s="129">
        <f t="shared" si="2"/>
        <v>5.5</v>
      </c>
      <c r="L22" s="27"/>
      <c r="M22" s="27"/>
      <c r="N22" s="27"/>
      <c r="O22" s="27"/>
      <c r="P22" s="142">
        <v>3</v>
      </c>
      <c r="Q22" s="23">
        <f t="shared" si="0"/>
        <v>0</v>
      </c>
      <c r="R22" s="24" t="str">
        <f t="shared" si="4"/>
        <v>F</v>
      </c>
      <c r="S22" s="25" t="str">
        <f t="shared" si="1"/>
        <v>Kém</v>
      </c>
      <c r="T22" s="26"/>
      <c r="U22" s="3"/>
      <c r="V22" s="85" t="str">
        <f t="shared" si="3"/>
        <v>Học lại</v>
      </c>
      <c r="W22" s="70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2"/>
    </row>
    <row r="23" spans="2:38" ht="18.75" customHeight="1">
      <c r="B23" s="20">
        <v>13</v>
      </c>
      <c r="C23" s="119" t="s">
        <v>98</v>
      </c>
      <c r="D23" s="99" t="s">
        <v>99</v>
      </c>
      <c r="E23" s="100" t="s">
        <v>100</v>
      </c>
      <c r="F23" s="120" t="s">
        <v>66</v>
      </c>
      <c r="G23" s="145" t="s">
        <v>66</v>
      </c>
      <c r="H23" s="102">
        <v>6</v>
      </c>
      <c r="I23" s="130">
        <v>4</v>
      </c>
      <c r="J23" s="122"/>
      <c r="K23" s="129">
        <f t="shared" si="2"/>
        <v>5</v>
      </c>
      <c r="L23" s="27"/>
      <c r="M23" s="27"/>
      <c r="N23" s="27"/>
      <c r="O23" s="27"/>
      <c r="P23" s="142">
        <v>3</v>
      </c>
      <c r="Q23" s="23">
        <f t="shared" si="0"/>
        <v>0</v>
      </c>
      <c r="R23" s="24" t="str">
        <f t="shared" si="4"/>
        <v>F</v>
      </c>
      <c r="S23" s="25" t="str">
        <f t="shared" si="1"/>
        <v>Kém</v>
      </c>
      <c r="T23" s="26"/>
      <c r="U23" s="3"/>
      <c r="V23" s="85" t="str">
        <f t="shared" si="3"/>
        <v>Học lại</v>
      </c>
      <c r="W23" s="70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2"/>
    </row>
    <row r="24" spans="2:38" ht="18.75" customHeight="1">
      <c r="B24" s="20">
        <v>14</v>
      </c>
      <c r="C24" s="119" t="s">
        <v>101</v>
      </c>
      <c r="D24" s="99" t="s">
        <v>102</v>
      </c>
      <c r="E24" s="100" t="s">
        <v>103</v>
      </c>
      <c r="F24" s="120" t="s">
        <v>66</v>
      </c>
      <c r="G24" s="145" t="s">
        <v>66</v>
      </c>
      <c r="H24" s="102">
        <v>10</v>
      </c>
      <c r="I24" s="130">
        <v>5</v>
      </c>
      <c r="J24" s="122"/>
      <c r="K24" s="129">
        <f t="shared" si="2"/>
        <v>7.5</v>
      </c>
      <c r="L24" s="27"/>
      <c r="M24" s="27"/>
      <c r="N24" s="27"/>
      <c r="O24" s="27"/>
      <c r="P24" s="142">
        <v>2</v>
      </c>
      <c r="Q24" s="23">
        <f t="shared" si="0"/>
        <v>0</v>
      </c>
      <c r="R24" s="24" t="str">
        <f t="shared" si="4"/>
        <v>F</v>
      </c>
      <c r="S24" s="25" t="str">
        <f t="shared" si="1"/>
        <v>Kém</v>
      </c>
      <c r="T24" s="26"/>
      <c r="U24" s="3"/>
      <c r="V24" s="85" t="str">
        <f t="shared" si="3"/>
        <v>Học lại</v>
      </c>
      <c r="W24" s="70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2"/>
    </row>
    <row r="25" spans="2:38" ht="18.75" customHeight="1">
      <c r="B25" s="20">
        <v>15</v>
      </c>
      <c r="C25" s="119" t="s">
        <v>104</v>
      </c>
      <c r="D25" s="99" t="s">
        <v>71</v>
      </c>
      <c r="E25" s="100" t="s">
        <v>105</v>
      </c>
      <c r="F25" s="120" t="s">
        <v>66</v>
      </c>
      <c r="G25" s="145" t="s">
        <v>66</v>
      </c>
      <c r="H25" s="102">
        <v>9</v>
      </c>
      <c r="I25" s="130">
        <v>8</v>
      </c>
      <c r="J25" s="122"/>
      <c r="K25" s="129">
        <f t="shared" si="2"/>
        <v>8.5</v>
      </c>
      <c r="L25" s="27"/>
      <c r="M25" s="27"/>
      <c r="N25" s="27"/>
      <c r="O25" s="27"/>
      <c r="P25" s="142">
        <v>6</v>
      </c>
      <c r="Q25" s="23">
        <f t="shared" si="0"/>
        <v>0</v>
      </c>
      <c r="R25" s="24" t="str">
        <f t="shared" si="4"/>
        <v>F</v>
      </c>
      <c r="S25" s="25" t="str">
        <f t="shared" si="1"/>
        <v>Kém</v>
      </c>
      <c r="T25" s="26"/>
      <c r="U25" s="3"/>
      <c r="V25" s="85" t="str">
        <f t="shared" si="3"/>
        <v>Học lại</v>
      </c>
      <c r="W25" s="70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2"/>
    </row>
    <row r="26" spans="2:38" ht="18.75" customHeight="1">
      <c r="B26" s="20">
        <v>16</v>
      </c>
      <c r="C26" s="119" t="s">
        <v>106</v>
      </c>
      <c r="D26" s="99" t="s">
        <v>107</v>
      </c>
      <c r="E26" s="100" t="s">
        <v>108</v>
      </c>
      <c r="F26" s="120" t="s">
        <v>66</v>
      </c>
      <c r="G26" s="145" t="s">
        <v>66</v>
      </c>
      <c r="H26" s="102">
        <v>9</v>
      </c>
      <c r="I26" s="130">
        <v>4</v>
      </c>
      <c r="J26" s="122"/>
      <c r="K26" s="129">
        <f t="shared" si="2"/>
        <v>6.5</v>
      </c>
      <c r="L26" s="27"/>
      <c r="M26" s="27"/>
      <c r="N26" s="27"/>
      <c r="O26" s="27"/>
      <c r="P26" s="142">
        <v>2</v>
      </c>
      <c r="Q26" s="23">
        <f t="shared" si="0"/>
        <v>0</v>
      </c>
      <c r="R26" s="24" t="str">
        <f t="shared" si="4"/>
        <v>F</v>
      </c>
      <c r="S26" s="25" t="str">
        <f t="shared" si="1"/>
        <v>Kém</v>
      </c>
      <c r="T26" s="26"/>
      <c r="U26" s="3"/>
      <c r="V26" s="85" t="str">
        <f t="shared" si="3"/>
        <v>Học lại</v>
      </c>
      <c r="W26" s="70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2"/>
    </row>
    <row r="27" spans="2:38" ht="18.75" customHeight="1">
      <c r="B27" s="20">
        <v>17</v>
      </c>
      <c r="C27" s="119" t="s">
        <v>109</v>
      </c>
      <c r="D27" s="99" t="s">
        <v>110</v>
      </c>
      <c r="E27" s="100" t="s">
        <v>111</v>
      </c>
      <c r="F27" s="120" t="s">
        <v>66</v>
      </c>
      <c r="G27" s="145" t="s">
        <v>66</v>
      </c>
      <c r="H27" s="102">
        <v>10</v>
      </c>
      <c r="I27" s="130">
        <v>4</v>
      </c>
      <c r="J27" s="122"/>
      <c r="K27" s="129">
        <f t="shared" si="2"/>
        <v>7</v>
      </c>
      <c r="L27" s="27"/>
      <c r="M27" s="27"/>
      <c r="N27" s="27"/>
      <c r="O27" s="27"/>
      <c r="P27" s="142">
        <v>3</v>
      </c>
      <c r="Q27" s="23">
        <f t="shared" si="0"/>
        <v>0</v>
      </c>
      <c r="R27" s="24" t="str">
        <f t="shared" si="4"/>
        <v>F</v>
      </c>
      <c r="S27" s="25" t="str">
        <f t="shared" si="1"/>
        <v>Kém</v>
      </c>
      <c r="T27" s="26"/>
      <c r="U27" s="3"/>
      <c r="V27" s="85" t="str">
        <f t="shared" si="3"/>
        <v>Học lại</v>
      </c>
      <c r="W27" s="70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2"/>
    </row>
    <row r="28" spans="2:38" ht="18.75" customHeight="1">
      <c r="B28" s="20">
        <v>18</v>
      </c>
      <c r="C28" s="119" t="s">
        <v>112</v>
      </c>
      <c r="D28" s="99" t="s">
        <v>113</v>
      </c>
      <c r="E28" s="100" t="s">
        <v>114</v>
      </c>
      <c r="F28" s="120" t="s">
        <v>66</v>
      </c>
      <c r="G28" s="145" t="s">
        <v>66</v>
      </c>
      <c r="H28" s="102">
        <v>10</v>
      </c>
      <c r="I28" s="130">
        <v>4</v>
      </c>
      <c r="J28" s="122"/>
      <c r="K28" s="129">
        <f t="shared" si="2"/>
        <v>7</v>
      </c>
      <c r="L28" s="27"/>
      <c r="M28" s="27"/>
      <c r="N28" s="27"/>
      <c r="O28" s="27"/>
      <c r="P28" s="142">
        <v>5</v>
      </c>
      <c r="Q28" s="23">
        <f t="shared" si="0"/>
        <v>0</v>
      </c>
      <c r="R28" s="24" t="str">
        <f t="shared" si="4"/>
        <v>F</v>
      </c>
      <c r="S28" s="25" t="str">
        <f t="shared" si="1"/>
        <v>Kém</v>
      </c>
      <c r="T28" s="26"/>
      <c r="U28" s="3"/>
      <c r="V28" s="85" t="str">
        <f t="shared" si="3"/>
        <v>Học lại</v>
      </c>
      <c r="W28" s="70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2"/>
    </row>
    <row r="29" spans="2:38" ht="18.75" customHeight="1">
      <c r="B29" s="20">
        <v>19</v>
      </c>
      <c r="C29" s="119" t="s">
        <v>115</v>
      </c>
      <c r="D29" s="99" t="s">
        <v>116</v>
      </c>
      <c r="E29" s="100" t="s">
        <v>117</v>
      </c>
      <c r="F29" s="120" t="s">
        <v>66</v>
      </c>
      <c r="G29" s="145" t="s">
        <v>66</v>
      </c>
      <c r="H29" s="102">
        <v>9</v>
      </c>
      <c r="I29" s="130">
        <v>4</v>
      </c>
      <c r="J29" s="122"/>
      <c r="K29" s="129">
        <f t="shared" si="2"/>
        <v>6.5</v>
      </c>
      <c r="L29" s="27"/>
      <c r="M29" s="27"/>
      <c r="N29" s="27"/>
      <c r="O29" s="27"/>
      <c r="P29" s="142">
        <v>6</v>
      </c>
      <c r="Q29" s="23">
        <f t="shared" si="0"/>
        <v>0</v>
      </c>
      <c r="R29" s="24" t="str">
        <f t="shared" si="4"/>
        <v>F</v>
      </c>
      <c r="S29" s="25" t="str">
        <f t="shared" si="1"/>
        <v>Kém</v>
      </c>
      <c r="T29" s="26"/>
      <c r="U29" s="3"/>
      <c r="V29" s="85" t="str">
        <f t="shared" si="3"/>
        <v>Học lại</v>
      </c>
      <c r="W29" s="70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2"/>
    </row>
    <row r="30" spans="2:38" ht="18.75" customHeight="1">
      <c r="B30" s="20">
        <v>20</v>
      </c>
      <c r="C30" s="119" t="s">
        <v>118</v>
      </c>
      <c r="D30" s="99" t="s">
        <v>119</v>
      </c>
      <c r="E30" s="100" t="s">
        <v>120</v>
      </c>
      <c r="F30" s="120" t="s">
        <v>66</v>
      </c>
      <c r="G30" s="145" t="s">
        <v>66</v>
      </c>
      <c r="H30" s="102">
        <v>9</v>
      </c>
      <c r="I30" s="130">
        <v>6</v>
      </c>
      <c r="J30" s="122"/>
      <c r="K30" s="129">
        <f t="shared" si="2"/>
        <v>7.5</v>
      </c>
      <c r="L30" s="27"/>
      <c r="M30" s="27"/>
      <c r="N30" s="27"/>
      <c r="O30" s="27"/>
      <c r="P30" s="142">
        <v>6</v>
      </c>
      <c r="Q30" s="23">
        <f t="shared" si="0"/>
        <v>0</v>
      </c>
      <c r="R30" s="24" t="str">
        <f t="shared" si="4"/>
        <v>F</v>
      </c>
      <c r="S30" s="25" t="str">
        <f t="shared" si="1"/>
        <v>Kém</v>
      </c>
      <c r="T30" s="26"/>
      <c r="U30" s="3"/>
      <c r="V30" s="85" t="str">
        <f t="shared" si="3"/>
        <v>Học lại</v>
      </c>
      <c r="W30" s="70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2"/>
    </row>
    <row r="31" spans="2:38" ht="18.75" customHeight="1">
      <c r="B31" s="20">
        <v>21</v>
      </c>
      <c r="C31" s="119" t="s">
        <v>121</v>
      </c>
      <c r="D31" s="107" t="s">
        <v>122</v>
      </c>
      <c r="E31" s="108" t="s">
        <v>123</v>
      </c>
      <c r="F31" s="120" t="s">
        <v>66</v>
      </c>
      <c r="G31" s="145" t="s">
        <v>66</v>
      </c>
      <c r="H31" s="102">
        <v>10</v>
      </c>
      <c r="I31" s="130">
        <v>8</v>
      </c>
      <c r="J31" s="122"/>
      <c r="K31" s="129">
        <f t="shared" si="2"/>
        <v>9</v>
      </c>
      <c r="L31" s="27"/>
      <c r="M31" s="27"/>
      <c r="N31" s="27"/>
      <c r="O31" s="27"/>
      <c r="P31" s="142">
        <v>7</v>
      </c>
      <c r="Q31" s="23">
        <f t="shared" si="0"/>
        <v>0</v>
      </c>
      <c r="R31" s="24" t="str">
        <f t="shared" si="4"/>
        <v>F</v>
      </c>
      <c r="S31" s="25" t="str">
        <f t="shared" si="1"/>
        <v>Kém</v>
      </c>
      <c r="T31" s="26"/>
      <c r="U31" s="3"/>
      <c r="V31" s="85" t="str">
        <f t="shared" si="3"/>
        <v>Học lại</v>
      </c>
      <c r="W31" s="70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2"/>
    </row>
    <row r="32" spans="2:38" ht="18.75" customHeight="1">
      <c r="B32" s="20">
        <v>22</v>
      </c>
      <c r="C32" s="119" t="s">
        <v>124</v>
      </c>
      <c r="D32" s="99" t="s">
        <v>125</v>
      </c>
      <c r="E32" s="100" t="s">
        <v>126</v>
      </c>
      <c r="F32" s="120" t="s">
        <v>66</v>
      </c>
      <c r="G32" s="145" t="s">
        <v>66</v>
      </c>
      <c r="H32" s="102">
        <v>10</v>
      </c>
      <c r="I32" s="130">
        <v>4</v>
      </c>
      <c r="J32" s="122"/>
      <c r="K32" s="129">
        <f t="shared" si="2"/>
        <v>7</v>
      </c>
      <c r="L32" s="27"/>
      <c r="M32" s="27"/>
      <c r="N32" s="27"/>
      <c r="O32" s="27"/>
      <c r="P32" s="142">
        <v>4</v>
      </c>
      <c r="Q32" s="23">
        <f t="shared" si="0"/>
        <v>0</v>
      </c>
      <c r="R32" s="24" t="str">
        <f t="shared" si="4"/>
        <v>F</v>
      </c>
      <c r="S32" s="25" t="str">
        <f t="shared" si="1"/>
        <v>Kém</v>
      </c>
      <c r="T32" s="26"/>
      <c r="U32" s="3"/>
      <c r="V32" s="85" t="str">
        <f t="shared" si="3"/>
        <v>Học lại</v>
      </c>
      <c r="W32" s="70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2"/>
    </row>
    <row r="33" spans="1:38" ht="18.75" customHeight="1">
      <c r="B33" s="20">
        <v>23</v>
      </c>
      <c r="C33" s="119" t="s">
        <v>127</v>
      </c>
      <c r="D33" s="99" t="s">
        <v>128</v>
      </c>
      <c r="E33" s="100" t="s">
        <v>129</v>
      </c>
      <c r="F33" s="120" t="s">
        <v>66</v>
      </c>
      <c r="G33" s="145" t="s">
        <v>66</v>
      </c>
      <c r="H33" s="102">
        <v>10</v>
      </c>
      <c r="I33" s="130">
        <v>4</v>
      </c>
      <c r="J33" s="122"/>
      <c r="K33" s="129">
        <f t="shared" si="2"/>
        <v>7</v>
      </c>
      <c r="L33" s="27"/>
      <c r="M33" s="27"/>
      <c r="N33" s="27"/>
      <c r="O33" s="27"/>
      <c r="P33" s="142">
        <v>4</v>
      </c>
      <c r="Q33" s="23">
        <f t="shared" si="0"/>
        <v>0</v>
      </c>
      <c r="R33" s="24" t="str">
        <f t="shared" si="4"/>
        <v>F</v>
      </c>
      <c r="S33" s="25" t="str">
        <f t="shared" si="1"/>
        <v>Kém</v>
      </c>
      <c r="T33" s="26"/>
      <c r="U33" s="3"/>
      <c r="V33" s="85" t="str">
        <f t="shared" si="3"/>
        <v>Học lại</v>
      </c>
      <c r="W33" s="70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2"/>
    </row>
    <row r="34" spans="1:38" ht="18.75" customHeight="1">
      <c r="B34" s="20">
        <v>24</v>
      </c>
      <c r="C34" s="119" t="s">
        <v>130</v>
      </c>
      <c r="D34" s="99" t="s">
        <v>131</v>
      </c>
      <c r="E34" s="100" t="s">
        <v>65</v>
      </c>
      <c r="F34" s="120" t="s">
        <v>132</v>
      </c>
      <c r="G34" s="145" t="s">
        <v>132</v>
      </c>
      <c r="H34" s="102">
        <v>10</v>
      </c>
      <c r="I34" s="130">
        <v>4</v>
      </c>
      <c r="J34" s="122"/>
      <c r="K34" s="129">
        <f t="shared" si="2"/>
        <v>7</v>
      </c>
      <c r="L34" s="27"/>
      <c r="M34" s="27"/>
      <c r="N34" s="27"/>
      <c r="O34" s="27"/>
      <c r="P34" s="142">
        <v>5</v>
      </c>
      <c r="Q34" s="23">
        <f t="shared" si="0"/>
        <v>0</v>
      </c>
      <c r="R34" s="24" t="str">
        <f t="shared" si="4"/>
        <v>F</v>
      </c>
      <c r="S34" s="25" t="str">
        <f t="shared" si="1"/>
        <v>Kém</v>
      </c>
      <c r="T34" s="26"/>
      <c r="U34" s="3"/>
      <c r="V34" s="85" t="str">
        <f t="shared" si="3"/>
        <v>Học lại</v>
      </c>
      <c r="W34" s="70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2"/>
    </row>
    <row r="35" spans="1:38" ht="18.75" customHeight="1">
      <c r="B35" s="20">
        <v>25</v>
      </c>
      <c r="C35" s="119" t="s">
        <v>133</v>
      </c>
      <c r="D35" s="99" t="s">
        <v>134</v>
      </c>
      <c r="E35" s="100" t="s">
        <v>135</v>
      </c>
      <c r="F35" s="120" t="s">
        <v>132</v>
      </c>
      <c r="G35" s="145" t="s">
        <v>132</v>
      </c>
      <c r="H35" s="102">
        <v>8</v>
      </c>
      <c r="I35" s="130">
        <v>9.5</v>
      </c>
      <c r="J35" s="122"/>
      <c r="K35" s="129">
        <f t="shared" si="2"/>
        <v>8.75</v>
      </c>
      <c r="L35" s="27"/>
      <c r="M35" s="27"/>
      <c r="N35" s="27"/>
      <c r="O35" s="27"/>
      <c r="P35" s="142">
        <v>7</v>
      </c>
      <c r="Q35" s="23">
        <f t="shared" si="0"/>
        <v>0</v>
      </c>
      <c r="R35" s="24" t="str">
        <f t="shared" si="4"/>
        <v>F</v>
      </c>
      <c r="S35" s="25" t="str">
        <f t="shared" si="1"/>
        <v>Kém</v>
      </c>
      <c r="T35" s="26"/>
      <c r="U35" s="3"/>
      <c r="V35" s="85" t="str">
        <f t="shared" si="3"/>
        <v>Học lại</v>
      </c>
      <c r="W35" s="70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2"/>
    </row>
    <row r="36" spans="1:38" ht="18.75" customHeight="1">
      <c r="B36" s="20">
        <v>26</v>
      </c>
      <c r="C36" s="119" t="s">
        <v>136</v>
      </c>
      <c r="D36" s="99" t="s">
        <v>125</v>
      </c>
      <c r="E36" s="100" t="s">
        <v>78</v>
      </c>
      <c r="F36" s="120" t="s">
        <v>132</v>
      </c>
      <c r="G36" s="145" t="s">
        <v>132</v>
      </c>
      <c r="H36" s="102"/>
      <c r="I36" s="130"/>
      <c r="J36" s="122"/>
      <c r="K36" s="129">
        <f t="shared" si="2"/>
        <v>0</v>
      </c>
      <c r="L36" s="27"/>
      <c r="M36" s="27"/>
      <c r="N36" s="27"/>
      <c r="O36" s="27"/>
      <c r="P36" s="142"/>
      <c r="Q36" s="23">
        <f t="shared" si="0"/>
        <v>0</v>
      </c>
      <c r="R36" s="24" t="str">
        <f t="shared" si="4"/>
        <v>F</v>
      </c>
      <c r="S36" s="25" t="str">
        <f t="shared" si="1"/>
        <v>Kém</v>
      </c>
      <c r="T36" s="26" t="s">
        <v>164</v>
      </c>
      <c r="U36" s="3"/>
      <c r="V36" s="85" t="str">
        <f t="shared" si="3"/>
        <v>Học lại</v>
      </c>
      <c r="W36" s="70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2"/>
    </row>
    <row r="37" spans="1:38" ht="18.75" customHeight="1">
      <c r="B37" s="20">
        <v>27</v>
      </c>
      <c r="C37" s="119" t="s">
        <v>137</v>
      </c>
      <c r="D37" s="99" t="s">
        <v>96</v>
      </c>
      <c r="E37" s="100" t="s">
        <v>138</v>
      </c>
      <c r="F37" s="120" t="s">
        <v>132</v>
      </c>
      <c r="G37" s="145" t="s">
        <v>132</v>
      </c>
      <c r="H37" s="102">
        <v>9</v>
      </c>
      <c r="I37" s="130">
        <v>5</v>
      </c>
      <c r="J37" s="122"/>
      <c r="K37" s="129">
        <f t="shared" si="2"/>
        <v>7</v>
      </c>
      <c r="L37" s="27"/>
      <c r="M37" s="27"/>
      <c r="N37" s="27"/>
      <c r="O37" s="27"/>
      <c r="P37" s="142">
        <v>5.5</v>
      </c>
      <c r="Q37" s="23">
        <f t="shared" si="0"/>
        <v>0</v>
      </c>
      <c r="R37" s="24" t="str">
        <f t="shared" si="4"/>
        <v>F</v>
      </c>
      <c r="S37" s="25" t="str">
        <f t="shared" si="1"/>
        <v>Kém</v>
      </c>
      <c r="T37" s="26"/>
      <c r="U37" s="3"/>
      <c r="V37" s="85" t="str">
        <f t="shared" si="3"/>
        <v>Học lại</v>
      </c>
      <c r="W37" s="70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2"/>
    </row>
    <row r="38" spans="1:38" ht="18.75" customHeight="1">
      <c r="B38" s="20">
        <v>28</v>
      </c>
      <c r="C38" s="119" t="s">
        <v>139</v>
      </c>
      <c r="D38" s="99" t="s">
        <v>71</v>
      </c>
      <c r="E38" s="100" t="s">
        <v>140</v>
      </c>
      <c r="F38" s="120" t="s">
        <v>132</v>
      </c>
      <c r="G38" s="145" t="s">
        <v>132</v>
      </c>
      <c r="H38" s="102">
        <v>5</v>
      </c>
      <c r="I38" s="130">
        <v>4</v>
      </c>
      <c r="J38" s="122"/>
      <c r="K38" s="129">
        <f t="shared" si="2"/>
        <v>4.5</v>
      </c>
      <c r="L38" s="27"/>
      <c r="M38" s="27"/>
      <c r="N38" s="27"/>
      <c r="O38" s="27"/>
      <c r="P38" s="142"/>
      <c r="Q38" s="23">
        <f t="shared" si="0"/>
        <v>0</v>
      </c>
      <c r="R38" s="24" t="str">
        <f t="shared" si="4"/>
        <v>F</v>
      </c>
      <c r="S38" s="25" t="str">
        <f t="shared" si="1"/>
        <v>Kém</v>
      </c>
      <c r="T38" s="26" t="s">
        <v>164</v>
      </c>
      <c r="U38" s="3"/>
      <c r="V38" s="85" t="str">
        <f t="shared" si="3"/>
        <v>Học lại</v>
      </c>
      <c r="W38" s="70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2"/>
    </row>
    <row r="39" spans="1:38" ht="18.75" customHeight="1">
      <c r="B39" s="20">
        <v>29</v>
      </c>
      <c r="C39" s="119" t="s">
        <v>141</v>
      </c>
      <c r="D39" s="99" t="s">
        <v>142</v>
      </c>
      <c r="E39" s="100" t="s">
        <v>143</v>
      </c>
      <c r="F39" s="120" t="s">
        <v>132</v>
      </c>
      <c r="G39" s="145" t="s">
        <v>132</v>
      </c>
      <c r="H39" s="102">
        <v>10</v>
      </c>
      <c r="I39" s="130">
        <v>5</v>
      </c>
      <c r="J39" s="122"/>
      <c r="K39" s="129">
        <f t="shared" si="2"/>
        <v>7.5</v>
      </c>
      <c r="L39" s="27"/>
      <c r="M39" s="27"/>
      <c r="N39" s="27"/>
      <c r="O39" s="27"/>
      <c r="P39" s="142">
        <v>6</v>
      </c>
      <c r="Q39" s="23">
        <f t="shared" si="0"/>
        <v>0</v>
      </c>
      <c r="R39" s="24" t="str">
        <f t="shared" si="4"/>
        <v>F</v>
      </c>
      <c r="S39" s="25" t="str">
        <f t="shared" si="1"/>
        <v>Kém</v>
      </c>
      <c r="T39" s="26"/>
      <c r="U39" s="3"/>
      <c r="V39" s="85" t="str">
        <f t="shared" si="3"/>
        <v>Học lại</v>
      </c>
      <c r="W39" s="70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2"/>
    </row>
    <row r="40" spans="1:38" ht="18.75" customHeight="1">
      <c r="B40" s="20">
        <v>30</v>
      </c>
      <c r="C40" s="119" t="s">
        <v>144</v>
      </c>
      <c r="D40" s="99" t="s">
        <v>145</v>
      </c>
      <c r="E40" s="100" t="s">
        <v>97</v>
      </c>
      <c r="F40" s="120" t="s">
        <v>132</v>
      </c>
      <c r="G40" s="145" t="s">
        <v>132</v>
      </c>
      <c r="H40" s="102">
        <v>7</v>
      </c>
      <c r="I40" s="130">
        <v>4</v>
      </c>
      <c r="J40" s="122"/>
      <c r="K40" s="129">
        <f t="shared" si="2"/>
        <v>5.5</v>
      </c>
      <c r="L40" s="27"/>
      <c r="M40" s="27"/>
      <c r="N40" s="27"/>
      <c r="O40" s="27"/>
      <c r="P40" s="142">
        <v>6</v>
      </c>
      <c r="Q40" s="23">
        <f t="shared" si="0"/>
        <v>0</v>
      </c>
      <c r="R40" s="24" t="str">
        <f t="shared" si="4"/>
        <v>F</v>
      </c>
      <c r="S40" s="25" t="str">
        <f t="shared" si="1"/>
        <v>Kém</v>
      </c>
      <c r="T40" s="26"/>
      <c r="U40" s="3"/>
      <c r="V40" s="85" t="str">
        <f t="shared" si="3"/>
        <v>Học lại</v>
      </c>
      <c r="W40" s="70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2"/>
    </row>
    <row r="41" spans="1:38" ht="18.75" customHeight="1">
      <c r="B41" s="20">
        <v>31</v>
      </c>
      <c r="C41" s="119" t="s">
        <v>146</v>
      </c>
      <c r="D41" s="99" t="s">
        <v>147</v>
      </c>
      <c r="E41" s="100" t="s">
        <v>148</v>
      </c>
      <c r="F41" s="120" t="s">
        <v>132</v>
      </c>
      <c r="G41" s="145" t="s">
        <v>132</v>
      </c>
      <c r="H41" s="102">
        <v>7</v>
      </c>
      <c r="I41" s="130">
        <v>4</v>
      </c>
      <c r="J41" s="122"/>
      <c r="K41" s="129">
        <f t="shared" si="2"/>
        <v>5.5</v>
      </c>
      <c r="L41" s="27"/>
      <c r="M41" s="27"/>
      <c r="N41" s="27"/>
      <c r="O41" s="27"/>
      <c r="P41" s="142">
        <v>5.5</v>
      </c>
      <c r="Q41" s="23">
        <f t="shared" si="0"/>
        <v>0</v>
      </c>
      <c r="R41" s="24" t="str">
        <f t="shared" si="4"/>
        <v>F</v>
      </c>
      <c r="S41" s="25" t="str">
        <f t="shared" si="1"/>
        <v>Kém</v>
      </c>
      <c r="T41" s="26"/>
      <c r="U41" s="3"/>
      <c r="V41" s="85" t="str">
        <f t="shared" si="3"/>
        <v>Học lại</v>
      </c>
      <c r="W41" s="70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2"/>
    </row>
    <row r="42" spans="1:38" ht="18.75" customHeight="1">
      <c r="B42" s="20">
        <v>32</v>
      </c>
      <c r="C42" s="119" t="s">
        <v>149</v>
      </c>
      <c r="D42" s="99" t="s">
        <v>150</v>
      </c>
      <c r="E42" s="100" t="s">
        <v>151</v>
      </c>
      <c r="F42" s="120" t="s">
        <v>132</v>
      </c>
      <c r="G42" s="145" t="s">
        <v>132</v>
      </c>
      <c r="H42" s="102">
        <v>6</v>
      </c>
      <c r="I42" s="130">
        <v>4</v>
      </c>
      <c r="J42" s="122"/>
      <c r="K42" s="129">
        <f t="shared" si="2"/>
        <v>5</v>
      </c>
      <c r="L42" s="27"/>
      <c r="M42" s="27"/>
      <c r="N42" s="27"/>
      <c r="O42" s="27"/>
      <c r="P42" s="142">
        <v>4</v>
      </c>
      <c r="Q42" s="23">
        <f t="shared" si="0"/>
        <v>0</v>
      </c>
      <c r="R42" s="24" t="str">
        <f t="shared" si="4"/>
        <v>F</v>
      </c>
      <c r="S42" s="25" t="str">
        <f t="shared" si="1"/>
        <v>Kém</v>
      </c>
      <c r="T42" s="26"/>
      <c r="U42" s="3"/>
      <c r="V42" s="85" t="str">
        <f t="shared" si="3"/>
        <v>Học lại</v>
      </c>
      <c r="W42" s="70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2"/>
    </row>
    <row r="43" spans="1:38" ht="18.75" customHeight="1">
      <c r="B43" s="20">
        <v>33</v>
      </c>
      <c r="C43" s="119" t="s">
        <v>152</v>
      </c>
      <c r="D43" s="99" t="s">
        <v>153</v>
      </c>
      <c r="E43" s="100" t="s">
        <v>154</v>
      </c>
      <c r="F43" s="120" t="s">
        <v>132</v>
      </c>
      <c r="G43" s="145" t="s">
        <v>132</v>
      </c>
      <c r="H43" s="102"/>
      <c r="I43" s="130"/>
      <c r="J43" s="122"/>
      <c r="K43" s="129">
        <f t="shared" si="2"/>
        <v>0</v>
      </c>
      <c r="L43" s="27"/>
      <c r="M43" s="27"/>
      <c r="N43" s="27"/>
      <c r="O43" s="27"/>
      <c r="P43" s="142"/>
      <c r="Q43" s="23">
        <f t="shared" si="0"/>
        <v>0</v>
      </c>
      <c r="R43" s="24" t="str">
        <f t="shared" si="4"/>
        <v>F</v>
      </c>
      <c r="S43" s="25" t="str">
        <f t="shared" si="1"/>
        <v>Kém</v>
      </c>
      <c r="T43" s="26" t="s">
        <v>164</v>
      </c>
      <c r="U43" s="3"/>
      <c r="V43" s="85" t="str">
        <f t="shared" si="3"/>
        <v>Học lại</v>
      </c>
      <c r="W43" s="70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2"/>
    </row>
    <row r="44" spans="1:38" ht="18.75" customHeight="1">
      <c r="B44" s="20">
        <v>34</v>
      </c>
      <c r="C44" s="119" t="s">
        <v>155</v>
      </c>
      <c r="D44" s="99" t="s">
        <v>156</v>
      </c>
      <c r="E44" s="100" t="s">
        <v>114</v>
      </c>
      <c r="F44" s="120" t="s">
        <v>132</v>
      </c>
      <c r="G44" s="145" t="s">
        <v>132</v>
      </c>
      <c r="H44" s="102">
        <v>10</v>
      </c>
      <c r="I44" s="130">
        <v>5</v>
      </c>
      <c r="J44" s="122"/>
      <c r="K44" s="129">
        <f t="shared" si="2"/>
        <v>7.5</v>
      </c>
      <c r="L44" s="27"/>
      <c r="M44" s="27"/>
      <c r="N44" s="27"/>
      <c r="O44" s="27"/>
      <c r="P44" s="142">
        <v>4.5</v>
      </c>
      <c r="Q44" s="23">
        <f t="shared" si="0"/>
        <v>0</v>
      </c>
      <c r="R44" s="24" t="str">
        <f t="shared" si="4"/>
        <v>F</v>
      </c>
      <c r="S44" s="25" t="str">
        <f t="shared" si="1"/>
        <v>Kém</v>
      </c>
      <c r="T44" s="26"/>
      <c r="U44" s="3"/>
      <c r="V44" s="85" t="str">
        <f t="shared" si="3"/>
        <v>Học lại</v>
      </c>
      <c r="W44" s="70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2"/>
    </row>
    <row r="45" spans="1:38" ht="18.75" customHeight="1">
      <c r="B45" s="20">
        <v>35</v>
      </c>
      <c r="C45" s="119" t="s">
        <v>157</v>
      </c>
      <c r="D45" s="99" t="s">
        <v>158</v>
      </c>
      <c r="E45" s="100" t="s">
        <v>159</v>
      </c>
      <c r="F45" s="120" t="s">
        <v>132</v>
      </c>
      <c r="G45" s="145" t="s">
        <v>132</v>
      </c>
      <c r="H45" s="102"/>
      <c r="I45" s="130"/>
      <c r="J45" s="122"/>
      <c r="K45" s="129">
        <f t="shared" si="2"/>
        <v>0</v>
      </c>
      <c r="L45" s="27"/>
      <c r="M45" s="27"/>
      <c r="N45" s="27"/>
      <c r="O45" s="27"/>
      <c r="P45" s="142"/>
      <c r="Q45" s="23">
        <f t="shared" si="0"/>
        <v>0</v>
      </c>
      <c r="R45" s="24" t="str">
        <f t="shared" si="4"/>
        <v>F</v>
      </c>
      <c r="S45" s="25" t="str">
        <f t="shared" si="1"/>
        <v>Kém</v>
      </c>
      <c r="T45" s="26" t="s">
        <v>164</v>
      </c>
      <c r="U45" s="3"/>
      <c r="V45" s="85" t="str">
        <f t="shared" si="3"/>
        <v>Học lại</v>
      </c>
      <c r="W45" s="70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2"/>
    </row>
    <row r="46" spans="1:38" ht="18.75" customHeight="1">
      <c r="B46" s="28">
        <v>36</v>
      </c>
      <c r="C46" s="124" t="s">
        <v>160</v>
      </c>
      <c r="D46" s="109" t="s">
        <v>161</v>
      </c>
      <c r="E46" s="110" t="s">
        <v>162</v>
      </c>
      <c r="F46" s="125" t="s">
        <v>132</v>
      </c>
      <c r="G46" s="146" t="s">
        <v>132</v>
      </c>
      <c r="H46" s="112">
        <v>5</v>
      </c>
      <c r="I46" s="132">
        <v>5</v>
      </c>
      <c r="J46" s="126"/>
      <c r="K46" s="133">
        <f t="shared" si="2"/>
        <v>5</v>
      </c>
      <c r="L46" s="30"/>
      <c r="M46" s="30"/>
      <c r="N46" s="30"/>
      <c r="O46" s="30"/>
      <c r="P46" s="143">
        <v>0</v>
      </c>
      <c r="Q46" s="31">
        <f t="shared" si="0"/>
        <v>0</v>
      </c>
      <c r="R46" s="32" t="str">
        <f t="shared" si="4"/>
        <v>F</v>
      </c>
      <c r="S46" s="33" t="str">
        <f t="shared" si="1"/>
        <v>Kém</v>
      </c>
      <c r="T46" s="34"/>
      <c r="U46" s="3"/>
      <c r="V46" s="85" t="str">
        <f t="shared" si="3"/>
        <v>Học lại</v>
      </c>
      <c r="W46" s="70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2"/>
    </row>
    <row r="47" spans="1:38" ht="7.5" customHeight="1">
      <c r="A47" s="2"/>
      <c r="B47" s="35"/>
      <c r="C47" s="36"/>
      <c r="D47" s="36"/>
      <c r="E47" s="37"/>
      <c r="F47" s="37"/>
      <c r="G47" s="37"/>
      <c r="H47" s="38"/>
      <c r="I47" s="39"/>
      <c r="J47" s="39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3"/>
    </row>
    <row r="48" spans="1:38" ht="16.5" hidden="1">
      <c r="A48" s="2"/>
      <c r="B48" s="150" t="s">
        <v>23</v>
      </c>
      <c r="C48" s="150"/>
      <c r="D48" s="36"/>
      <c r="E48" s="37"/>
      <c r="F48" s="37"/>
      <c r="G48" s="37"/>
      <c r="H48" s="38"/>
      <c r="I48" s="39"/>
      <c r="J48" s="39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3"/>
    </row>
    <row r="49" spans="1:38" ht="16.5" hidden="1" customHeight="1">
      <c r="A49" s="2"/>
      <c r="B49" s="41" t="s">
        <v>24</v>
      </c>
      <c r="C49" s="41"/>
      <c r="D49" s="42">
        <f>+$Y$9</f>
        <v>36</v>
      </c>
      <c r="E49" s="43" t="s">
        <v>25</v>
      </c>
      <c r="F49" s="43"/>
      <c r="G49" s="151" t="s">
        <v>26</v>
      </c>
      <c r="H49" s="151"/>
      <c r="I49" s="151"/>
      <c r="J49" s="151"/>
      <c r="K49" s="151"/>
      <c r="L49" s="151"/>
      <c r="M49" s="151"/>
      <c r="N49" s="151"/>
      <c r="O49" s="151"/>
      <c r="P49" s="44">
        <f>$Y$9 -COUNTIF($T$10:$T$236,"Vắng") -COUNTIF($T$10:$T$236,"Vắng có phép") - COUNTIF($T$10:$T$236,"Đình chỉ thi") - COUNTIF($T$10:$T$236,"Không đủ ĐKDT")</f>
        <v>36</v>
      </c>
      <c r="Q49" s="44"/>
      <c r="R49" s="45"/>
      <c r="S49" s="46"/>
      <c r="T49" s="46" t="s">
        <v>25</v>
      </c>
      <c r="U49" s="3"/>
    </row>
    <row r="50" spans="1:38" ht="16.5" hidden="1" customHeight="1">
      <c r="A50" s="2"/>
      <c r="B50" s="41" t="s">
        <v>27</v>
      </c>
      <c r="C50" s="41"/>
      <c r="D50" s="42">
        <f>+$AJ$9</f>
        <v>0</v>
      </c>
      <c r="E50" s="43" t="s">
        <v>25</v>
      </c>
      <c r="F50" s="43"/>
      <c r="G50" s="151" t="s">
        <v>28</v>
      </c>
      <c r="H50" s="151"/>
      <c r="I50" s="151"/>
      <c r="J50" s="151"/>
      <c r="K50" s="151"/>
      <c r="L50" s="151"/>
      <c r="M50" s="151"/>
      <c r="N50" s="151"/>
      <c r="O50" s="151"/>
      <c r="P50" s="47">
        <f>COUNTIF($T$10:$T$112,"Vắng")</f>
        <v>0</v>
      </c>
      <c r="Q50" s="47"/>
      <c r="R50" s="48"/>
      <c r="S50" s="46"/>
      <c r="T50" s="46" t="s">
        <v>25</v>
      </c>
      <c r="U50" s="3"/>
    </row>
    <row r="51" spans="1:38" ht="16.5" hidden="1" customHeight="1">
      <c r="A51" s="2"/>
      <c r="B51" s="41" t="s">
        <v>47</v>
      </c>
      <c r="C51" s="41"/>
      <c r="D51" s="79">
        <f>COUNTIF(V11:V46,"Học lại")</f>
        <v>36</v>
      </c>
      <c r="E51" s="43" t="s">
        <v>25</v>
      </c>
      <c r="F51" s="43"/>
      <c r="G51" s="151" t="s">
        <v>48</v>
      </c>
      <c r="H51" s="151"/>
      <c r="I51" s="151"/>
      <c r="J51" s="151"/>
      <c r="K51" s="151"/>
      <c r="L51" s="151"/>
      <c r="M51" s="151"/>
      <c r="N51" s="151"/>
      <c r="O51" s="151"/>
      <c r="P51" s="44">
        <f>COUNTIF($T$10:$T$112,"Vắng có phép")</f>
        <v>0</v>
      </c>
      <c r="Q51" s="44"/>
      <c r="R51" s="45"/>
      <c r="S51" s="46"/>
      <c r="T51" s="46" t="s">
        <v>25</v>
      </c>
      <c r="U51" s="3"/>
    </row>
    <row r="52" spans="1:38" ht="3" hidden="1" customHeight="1">
      <c r="A52" s="2"/>
      <c r="B52" s="35"/>
      <c r="C52" s="36"/>
      <c r="D52" s="36"/>
      <c r="E52" s="37"/>
      <c r="F52" s="37"/>
      <c r="G52" s="37"/>
      <c r="H52" s="38"/>
      <c r="I52" s="39"/>
      <c r="J52" s="39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3"/>
    </row>
    <row r="53" spans="1:38" hidden="1">
      <c r="B53" s="80" t="s">
        <v>29</v>
      </c>
      <c r="C53" s="80"/>
      <c r="D53" s="81">
        <f>COUNTIF(V11:V46,"Thi lại")</f>
        <v>0</v>
      </c>
      <c r="E53" s="82" t="s">
        <v>25</v>
      </c>
      <c r="F53" s="3"/>
      <c r="G53" s="3"/>
      <c r="H53" s="3"/>
      <c r="I53" s="3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3"/>
    </row>
    <row r="54" spans="1:38">
      <c r="B54" s="80"/>
      <c r="C54" s="80"/>
      <c r="D54" s="81"/>
      <c r="E54" s="82"/>
      <c r="F54" s="3"/>
      <c r="G54" s="3"/>
      <c r="H54" s="3"/>
      <c r="I54" s="3"/>
      <c r="J54" s="182" t="s">
        <v>174</v>
      </c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3"/>
    </row>
    <row r="55" spans="1:38">
      <c r="A55" s="49"/>
      <c r="B55" s="183" t="s">
        <v>30</v>
      </c>
      <c r="C55" s="183"/>
      <c r="D55" s="183"/>
      <c r="E55" s="183"/>
      <c r="F55" s="183"/>
      <c r="G55" s="183"/>
      <c r="H55" s="183"/>
      <c r="I55" s="50"/>
      <c r="J55" s="184" t="s">
        <v>31</v>
      </c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3"/>
    </row>
    <row r="56" spans="1:38" ht="4.5" customHeight="1">
      <c r="A56" s="2"/>
      <c r="B56" s="35"/>
      <c r="C56" s="51"/>
      <c r="D56" s="51"/>
      <c r="E56" s="52"/>
      <c r="F56" s="52"/>
      <c r="G56" s="52"/>
      <c r="H56" s="53"/>
      <c r="I56" s="54"/>
      <c r="J56" s="5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38" s="2" customFormat="1">
      <c r="B57" s="183" t="s">
        <v>32</v>
      </c>
      <c r="C57" s="183"/>
      <c r="D57" s="185" t="s">
        <v>33</v>
      </c>
      <c r="E57" s="185"/>
      <c r="F57" s="185"/>
      <c r="G57" s="185"/>
      <c r="H57" s="185"/>
      <c r="I57" s="54"/>
      <c r="J57" s="54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3"/>
      <c r="V57" s="58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58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58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1:38" s="2" customForma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58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1:38" s="2" customFormat="1" ht="9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58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1:38" s="2" customFormat="1" ht="3.75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58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1:38" s="2" customFormat="1" ht="18" customHeight="1">
      <c r="A63" s="1"/>
      <c r="B63" s="166" t="s">
        <v>61</v>
      </c>
      <c r="C63" s="166"/>
      <c r="D63" s="166" t="s">
        <v>62</v>
      </c>
      <c r="E63" s="166"/>
      <c r="F63" s="166"/>
      <c r="G63" s="166"/>
      <c r="H63" s="166"/>
      <c r="I63" s="166"/>
      <c r="J63" s="166" t="s">
        <v>34</v>
      </c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3"/>
      <c r="V63" s="58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1:38" s="2" customFormat="1" ht="4.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58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s="2" customFormat="1" ht="36.7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58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38.25" hidden="1" customHeight="1">
      <c r="B66" s="186" t="s">
        <v>45</v>
      </c>
      <c r="C66" s="183"/>
      <c r="D66" s="183"/>
      <c r="E66" s="183"/>
      <c r="F66" s="183"/>
      <c r="G66" s="183"/>
      <c r="H66" s="186" t="s">
        <v>46</v>
      </c>
      <c r="I66" s="186"/>
      <c r="J66" s="186"/>
      <c r="K66" s="186"/>
      <c r="L66" s="186"/>
      <c r="M66" s="186"/>
      <c r="N66" s="187" t="s">
        <v>31</v>
      </c>
      <c r="O66" s="187"/>
      <c r="P66" s="187"/>
      <c r="Q66" s="187"/>
      <c r="R66" s="187"/>
      <c r="S66" s="187"/>
      <c r="T66" s="187"/>
    </row>
    <row r="67" spans="1:38" hidden="1">
      <c r="B67" s="35"/>
      <c r="C67" s="51"/>
      <c r="D67" s="51"/>
      <c r="E67" s="52"/>
      <c r="F67" s="52"/>
      <c r="G67" s="52"/>
      <c r="H67" s="53"/>
      <c r="I67" s="54"/>
      <c r="J67" s="54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38" hidden="1">
      <c r="B68" s="183" t="s">
        <v>32</v>
      </c>
      <c r="C68" s="183"/>
      <c r="D68" s="185" t="s">
        <v>33</v>
      </c>
      <c r="E68" s="185"/>
      <c r="F68" s="185"/>
      <c r="G68" s="185"/>
      <c r="H68" s="185"/>
      <c r="I68" s="54"/>
      <c r="J68" s="54"/>
      <c r="K68" s="40"/>
      <c r="L68" s="40"/>
      <c r="M68" s="40"/>
      <c r="N68" s="40"/>
      <c r="O68" s="40"/>
      <c r="P68" s="40"/>
      <c r="Q68" s="40"/>
      <c r="R68" s="40"/>
      <c r="S68" s="40"/>
      <c r="T68" s="40"/>
    </row>
    <row r="69" spans="1:38" hidden="1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38" hidden="1"/>
    <row r="71" spans="1:38" hidden="1"/>
    <row r="72" spans="1:38" hidden="1"/>
    <row r="73" spans="1:38" hidden="1"/>
    <row r="74" spans="1:38" hidden="1"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 t="s">
        <v>34</v>
      </c>
      <c r="O74" s="170"/>
      <c r="P74" s="170"/>
      <c r="Q74" s="170"/>
      <c r="R74" s="170"/>
      <c r="S74" s="170"/>
      <c r="T74" s="170"/>
    </row>
    <row r="75" spans="1:38" hidden="1"/>
    <row r="76" spans="1:38" hidden="1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ht="34.5" hidden="1" customHeight="1">
      <c r="B77" s="186" t="s">
        <v>45</v>
      </c>
      <c r="C77" s="183"/>
      <c r="D77" s="183"/>
      <c r="E77" s="183"/>
      <c r="F77" s="183"/>
      <c r="G77" s="183"/>
      <c r="H77" s="186" t="s">
        <v>60</v>
      </c>
      <c r="I77" s="186"/>
      <c r="J77" s="186"/>
      <c r="K77" s="186"/>
      <c r="L77" s="186"/>
      <c r="M77" s="186"/>
      <c r="N77" s="188" t="s">
        <v>165</v>
      </c>
      <c r="O77" s="188"/>
      <c r="P77" s="188"/>
      <c r="Q77" s="188"/>
      <c r="R77" s="188"/>
      <c r="S77" s="188"/>
      <c r="T77" s="188"/>
      <c r="U77" s="188"/>
    </row>
    <row r="78" spans="1:38" hidden="1">
      <c r="B78" s="35"/>
      <c r="C78" s="51"/>
      <c r="D78" s="51"/>
      <c r="E78" s="52"/>
      <c r="F78" s="52"/>
      <c r="G78" s="52"/>
      <c r="H78" s="53"/>
      <c r="I78" s="54"/>
      <c r="J78" s="54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183" t="s">
        <v>32</v>
      </c>
      <c r="C79" s="183"/>
      <c r="D79" s="185" t="s">
        <v>33</v>
      </c>
      <c r="E79" s="185"/>
      <c r="F79" s="185"/>
      <c r="G79" s="185"/>
      <c r="H79" s="185"/>
      <c r="I79" s="54"/>
      <c r="J79" s="54"/>
      <c r="K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1" hidden="1"/>
    <row r="82" spans="2:21" hidden="1"/>
    <row r="83" spans="2:21" hidden="1"/>
    <row r="84" spans="2:21" hidden="1"/>
    <row r="85" spans="2:21" hidden="1"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1" t="s">
        <v>166</v>
      </c>
      <c r="O85" s="171"/>
      <c r="P85" s="171"/>
      <c r="Q85" s="171"/>
      <c r="R85" s="171"/>
      <c r="S85" s="171"/>
      <c r="T85" s="171"/>
      <c r="U85" s="171"/>
    </row>
  </sheetData>
  <mergeCells count="69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G6:O6"/>
    <mergeCell ref="P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B66:G66"/>
    <mergeCell ref="H66:M66"/>
    <mergeCell ref="N66:T66"/>
    <mergeCell ref="B68:C6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8:C48"/>
    <mergeCell ref="G49:O49"/>
    <mergeCell ref="G50:O50"/>
    <mergeCell ref="G51:O51"/>
    <mergeCell ref="J53:T53"/>
    <mergeCell ref="J54:T54"/>
    <mergeCell ref="B55:H55"/>
    <mergeCell ref="J55:T55"/>
    <mergeCell ref="B57:C57"/>
    <mergeCell ref="D57:H57"/>
    <mergeCell ref="B63:C63"/>
    <mergeCell ref="D63:I63"/>
    <mergeCell ref="J63:T63"/>
    <mergeCell ref="D68:H68"/>
    <mergeCell ref="B74:D74"/>
    <mergeCell ref="E74:G74"/>
    <mergeCell ref="H74:M74"/>
    <mergeCell ref="N74:T74"/>
    <mergeCell ref="B77:G77"/>
    <mergeCell ref="N77:U77"/>
    <mergeCell ref="B79:C79"/>
    <mergeCell ref="D79:H79"/>
    <mergeCell ref="B85:D85"/>
    <mergeCell ref="E85:G85"/>
    <mergeCell ref="H85:M85"/>
    <mergeCell ref="N85:U85"/>
    <mergeCell ref="H77:M77"/>
  </mergeCells>
  <conditionalFormatting sqref="H11:P49">
    <cfRule type="cellIs" dxfId="51" priority="23" operator="greaterThan">
      <formula>10</formula>
    </cfRule>
  </conditionalFormatting>
  <conditionalFormatting sqref="C1:C1048576">
    <cfRule type="duplicateValues" dxfId="50" priority="22"/>
  </conditionalFormatting>
  <conditionalFormatting sqref="C79:C88">
    <cfRule type="duplicateValues" dxfId="49" priority="21"/>
  </conditionalFormatting>
  <conditionalFormatting sqref="C79:C88">
    <cfRule type="duplicateValues" dxfId="48" priority="20"/>
  </conditionalFormatting>
  <conditionalFormatting sqref="C66">
    <cfRule type="duplicateValues" dxfId="47" priority="19"/>
  </conditionalFormatting>
  <conditionalFormatting sqref="H11:P49">
    <cfRule type="cellIs" dxfId="46" priority="18" operator="greaterThan">
      <formula>10</formula>
    </cfRule>
  </conditionalFormatting>
  <conditionalFormatting sqref="C1:C1048576">
    <cfRule type="duplicateValues" dxfId="45" priority="17"/>
  </conditionalFormatting>
  <conditionalFormatting sqref="C78:C87">
    <cfRule type="duplicateValues" dxfId="44" priority="16"/>
  </conditionalFormatting>
  <conditionalFormatting sqref="C78:C87">
    <cfRule type="duplicateValues" dxfId="43" priority="15"/>
  </conditionalFormatting>
  <conditionalFormatting sqref="C66">
    <cfRule type="duplicateValues" dxfId="42" priority="14"/>
  </conditionalFormatting>
  <conditionalFormatting sqref="H11:P46">
    <cfRule type="cellIs" dxfId="41" priority="13" operator="greaterThan">
      <formula>10</formula>
    </cfRule>
  </conditionalFormatting>
  <conditionalFormatting sqref="C1:C1048576">
    <cfRule type="duplicateValues" dxfId="40" priority="12"/>
  </conditionalFormatting>
  <conditionalFormatting sqref="C76:C85">
    <cfRule type="duplicateValues" dxfId="39" priority="11"/>
  </conditionalFormatting>
  <conditionalFormatting sqref="C63">
    <cfRule type="duplicateValues" dxfId="38" priority="10"/>
  </conditionalFormatting>
  <conditionalFormatting sqref="C11:C46">
    <cfRule type="duplicateValues" dxfId="37" priority="9"/>
  </conditionalFormatting>
  <conditionalFormatting sqref="C19:C46">
    <cfRule type="duplicateValues" dxfId="36" priority="8"/>
  </conditionalFormatting>
  <conditionalFormatting sqref="C18:C46">
    <cfRule type="duplicateValues" dxfId="35" priority="7"/>
  </conditionalFormatting>
  <conditionalFormatting sqref="C11:C46">
    <cfRule type="duplicateValues" dxfId="34" priority="6"/>
  </conditionalFormatting>
  <conditionalFormatting sqref="C11:C46">
    <cfRule type="duplicateValues" dxfId="33" priority="5"/>
  </conditionalFormatting>
  <conditionalFormatting sqref="C19:C46">
    <cfRule type="duplicateValues" dxfId="32" priority="4"/>
  </conditionalFormatting>
  <conditionalFormatting sqref="C18:C46">
    <cfRule type="duplicateValues" dxfId="31" priority="3"/>
  </conditionalFormatting>
  <conditionalFormatting sqref="H11:H46">
    <cfRule type="cellIs" dxfId="30" priority="2" operator="greaterThan">
      <formula>10</formula>
    </cfRule>
  </conditionalFormatting>
  <conditionalFormatting sqref="H11:K46">
    <cfRule type="cellIs" dxfId="29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51 AL3:AL9 X3:AK4 W5:AK9 V11:W46"/>
  </dataValidations>
  <pageMargins left="0.45" right="0.2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L86"/>
  <sheetViews>
    <sheetView tabSelected="1" workbookViewId="0">
      <selection activeCell="U6" sqref="U6"/>
    </sheetView>
  </sheetViews>
  <sheetFormatPr defaultRowHeight="15.75"/>
  <cols>
    <col min="1" max="1" width="0.875" style="1" customWidth="1"/>
    <col min="2" max="2" width="3.875" style="1" customWidth="1"/>
    <col min="3" max="3" width="11.25" style="1" customWidth="1"/>
    <col min="4" max="4" width="13.625" style="1" customWidth="1"/>
    <col min="5" max="5" width="6.875" style="1" customWidth="1"/>
    <col min="6" max="6" width="9.375" style="1" hidden="1" customWidth="1"/>
    <col min="7" max="7" width="12.25" style="1" customWidth="1"/>
    <col min="8" max="8" width="9.125" style="1" customWidth="1"/>
    <col min="9" max="9" width="4" style="1" hidden="1" customWidth="1"/>
    <col min="10" max="10" width="4.375" style="1" hidden="1" customWidth="1"/>
    <col min="11" max="11" width="2.875" style="1" hidden="1" customWidth="1"/>
    <col min="12" max="12" width="3.875" style="1" hidden="1" customWidth="1"/>
    <col min="13" max="13" width="4.875" style="1" hidden="1" customWidth="1"/>
    <col min="14" max="14" width="7.25" style="1" hidden="1" customWidth="1"/>
    <col min="15" max="15" width="7.375" style="1" hidden="1" customWidth="1"/>
    <col min="16" max="16" width="9.625" style="1" customWidth="1"/>
    <col min="17" max="18" width="6.5" style="1" hidden="1" customWidth="1"/>
    <col min="19" max="19" width="11.875" style="1" hidden="1" customWidth="1"/>
    <col min="20" max="20" width="21.125" style="1" customWidth="1"/>
    <col min="21" max="21" width="6.5" style="1" customWidth="1"/>
    <col min="22" max="22" width="6.5" style="58" customWidth="1"/>
    <col min="23" max="38" width="9" style="57"/>
    <col min="39" max="16384" width="9" style="1"/>
  </cols>
  <sheetData>
    <row r="1" spans="2:38" ht="17.25" customHeight="1">
      <c r="H1" s="157"/>
      <c r="I1" s="157"/>
      <c r="J1" s="157"/>
      <c r="K1" s="157"/>
      <c r="L1" s="191"/>
      <c r="M1" s="191"/>
      <c r="N1" s="191"/>
      <c r="O1" s="191"/>
      <c r="P1" s="191"/>
      <c r="Q1" s="191"/>
      <c r="R1" s="191"/>
      <c r="S1" s="191"/>
      <c r="T1" s="191"/>
    </row>
    <row r="2" spans="2:38" ht="27.75" customHeight="1">
      <c r="B2" s="158" t="s">
        <v>0</v>
      </c>
      <c r="C2" s="158"/>
      <c r="D2" s="158"/>
      <c r="E2" s="158"/>
      <c r="F2" s="158"/>
      <c r="G2" s="158"/>
      <c r="H2" s="159" t="s">
        <v>172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3"/>
    </row>
    <row r="3" spans="2:38" ht="25.5" customHeight="1">
      <c r="B3" s="161" t="s">
        <v>1</v>
      </c>
      <c r="C3" s="161"/>
      <c r="D3" s="161"/>
      <c r="E3" s="161"/>
      <c r="F3" s="161"/>
      <c r="G3" s="161"/>
      <c r="H3" s="162" t="s">
        <v>49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83"/>
      <c r="AD3" s="58"/>
      <c r="AE3" s="59"/>
      <c r="AF3" s="58"/>
      <c r="AG3" s="58"/>
      <c r="AH3" s="58"/>
      <c r="AI3" s="59"/>
      <c r="AJ3" s="58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3"/>
      <c r="AE4" s="60"/>
      <c r="AI4" s="60"/>
    </row>
    <row r="5" spans="2:38" ht="23.25" customHeight="1">
      <c r="B5" s="164" t="s">
        <v>2</v>
      </c>
      <c r="C5" s="164"/>
      <c r="D5" s="173" t="s">
        <v>53</v>
      </c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2" t="s">
        <v>50</v>
      </c>
      <c r="Q5" s="172"/>
      <c r="R5" s="172"/>
      <c r="S5" s="172"/>
      <c r="T5" s="172"/>
      <c r="W5" s="165" t="s">
        <v>41</v>
      </c>
      <c r="X5" s="165" t="s">
        <v>8</v>
      </c>
      <c r="Y5" s="165" t="s">
        <v>40</v>
      </c>
      <c r="Z5" s="165" t="s">
        <v>39</v>
      </c>
      <c r="AA5" s="165"/>
      <c r="AB5" s="165"/>
      <c r="AC5" s="165"/>
      <c r="AD5" s="165" t="s">
        <v>38</v>
      </c>
      <c r="AE5" s="165"/>
      <c r="AF5" s="165" t="s">
        <v>36</v>
      </c>
      <c r="AG5" s="165"/>
      <c r="AH5" s="165" t="s">
        <v>37</v>
      </c>
      <c r="AI5" s="165"/>
      <c r="AJ5" s="165" t="s">
        <v>35</v>
      </c>
      <c r="AK5" s="165"/>
      <c r="AL5" s="77"/>
    </row>
    <row r="6" spans="2:38" ht="17.25" customHeight="1">
      <c r="B6" s="163" t="s">
        <v>3</v>
      </c>
      <c r="C6" s="163"/>
      <c r="D6" s="8"/>
      <c r="G6" s="154" t="s">
        <v>54</v>
      </c>
      <c r="H6" s="154"/>
      <c r="I6" s="154"/>
      <c r="J6" s="154"/>
      <c r="K6" s="154"/>
      <c r="L6" s="154"/>
      <c r="M6" s="154"/>
      <c r="N6" s="154"/>
      <c r="O6" s="154"/>
      <c r="P6" s="174" t="s">
        <v>167</v>
      </c>
      <c r="Q6" s="174"/>
      <c r="R6" s="174"/>
      <c r="S6" s="174"/>
      <c r="T6" s="174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77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5"/>
      <c r="Q7" s="3"/>
      <c r="R7" s="3"/>
      <c r="S7" s="3"/>
      <c r="T7" s="3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77"/>
    </row>
    <row r="8" spans="2:38" ht="44.25" customHeight="1">
      <c r="B8" s="155" t="s">
        <v>4</v>
      </c>
      <c r="C8" s="175" t="s">
        <v>5</v>
      </c>
      <c r="D8" s="177" t="s">
        <v>6</v>
      </c>
      <c r="E8" s="178"/>
      <c r="F8" s="155" t="s">
        <v>7</v>
      </c>
      <c r="G8" s="155" t="s">
        <v>8</v>
      </c>
      <c r="H8" s="181" t="s">
        <v>58</v>
      </c>
      <c r="I8" s="181" t="s">
        <v>59</v>
      </c>
      <c r="J8" s="181" t="s">
        <v>9</v>
      </c>
      <c r="K8" s="181" t="s">
        <v>163</v>
      </c>
      <c r="L8" s="169" t="s">
        <v>10</v>
      </c>
      <c r="M8" s="152" t="s">
        <v>42</v>
      </c>
      <c r="N8" s="153"/>
      <c r="O8" s="169" t="s">
        <v>11</v>
      </c>
      <c r="P8" s="169" t="s">
        <v>12</v>
      </c>
      <c r="Q8" s="155" t="s">
        <v>13</v>
      </c>
      <c r="R8" s="169" t="s">
        <v>14</v>
      </c>
      <c r="S8" s="155" t="s">
        <v>15</v>
      </c>
      <c r="T8" s="155" t="s">
        <v>16</v>
      </c>
      <c r="W8" s="165"/>
      <c r="X8" s="165"/>
      <c r="Y8" s="165"/>
      <c r="Z8" s="61" t="s">
        <v>17</v>
      </c>
      <c r="AA8" s="61" t="s">
        <v>18</v>
      </c>
      <c r="AB8" s="61" t="s">
        <v>19</v>
      </c>
      <c r="AC8" s="61" t="s">
        <v>20</v>
      </c>
      <c r="AD8" s="61" t="s">
        <v>21</v>
      </c>
      <c r="AE8" s="61" t="s">
        <v>20</v>
      </c>
      <c r="AF8" s="61" t="s">
        <v>21</v>
      </c>
      <c r="AG8" s="61" t="s">
        <v>20</v>
      </c>
      <c r="AH8" s="61" t="s">
        <v>21</v>
      </c>
      <c r="AI8" s="61" t="s">
        <v>20</v>
      </c>
      <c r="AJ8" s="61" t="s">
        <v>21</v>
      </c>
      <c r="AK8" s="62" t="s">
        <v>20</v>
      </c>
      <c r="AL8" s="75"/>
    </row>
    <row r="9" spans="2:38" ht="44.25" customHeight="1">
      <c r="B9" s="156"/>
      <c r="C9" s="176"/>
      <c r="D9" s="179"/>
      <c r="E9" s="180"/>
      <c r="F9" s="156"/>
      <c r="G9" s="156"/>
      <c r="H9" s="181"/>
      <c r="I9" s="181"/>
      <c r="J9" s="181"/>
      <c r="K9" s="181"/>
      <c r="L9" s="169"/>
      <c r="M9" s="89" t="s">
        <v>43</v>
      </c>
      <c r="N9" s="89" t="s">
        <v>44</v>
      </c>
      <c r="O9" s="169"/>
      <c r="P9" s="169"/>
      <c r="Q9" s="167"/>
      <c r="R9" s="169"/>
      <c r="S9" s="156"/>
      <c r="T9" s="167"/>
      <c r="V9" s="84"/>
      <c r="W9" s="63" t="str">
        <f>+D5</f>
        <v xml:space="preserve">Kỹ năng nghề nghiệp </v>
      </c>
      <c r="X9" s="64" t="str">
        <f>+P5</f>
        <v>C14DNUD01-02</v>
      </c>
      <c r="Y9" s="65">
        <f>+$AH$9+$AJ$9+$AF$9</f>
        <v>36</v>
      </c>
      <c r="Z9" s="59">
        <f>COUNTIF($S$10:$S$106,"Khiển trách")</f>
        <v>0</v>
      </c>
      <c r="AA9" s="59">
        <f>COUNTIF($S$10:$S$106,"Cảnh cáo")</f>
        <v>0</v>
      </c>
      <c r="AB9" s="59">
        <f>COUNTIF($S$10:$S$106,"Đình chỉ thi")</f>
        <v>0</v>
      </c>
      <c r="AC9" s="66">
        <f>+($Z$9+$AA$9+$AB$9)/$Y$9*100%</f>
        <v>0</v>
      </c>
      <c r="AD9" s="59">
        <f>SUM(COUNTIF($S$10:$S$104,"Vắng"),COUNTIF($S$10:$S$104,"Vắng có phép"))</f>
        <v>0</v>
      </c>
      <c r="AE9" s="67">
        <f>+$AD$9/$Y$9</f>
        <v>0</v>
      </c>
      <c r="AF9" s="68">
        <f>COUNTIF($V$10:$V$104,"Thi lại")</f>
        <v>0</v>
      </c>
      <c r="AG9" s="67">
        <f>+$AF$9/$Y$9</f>
        <v>0</v>
      </c>
      <c r="AH9" s="68">
        <f>COUNTIF($V$10:$V$105,"Học lại")</f>
        <v>36</v>
      </c>
      <c r="AI9" s="67">
        <f>+$AH$9/$Y$9</f>
        <v>1</v>
      </c>
      <c r="AJ9" s="59">
        <f>COUNTIF($V$11:$V$105,"Đạt")</f>
        <v>0</v>
      </c>
      <c r="AK9" s="66">
        <f>+$AJ$9/$Y$9</f>
        <v>0</v>
      </c>
      <c r="AL9" s="76"/>
    </row>
    <row r="10" spans="2:38" ht="14.25" customHeight="1">
      <c r="B10" s="152" t="s">
        <v>22</v>
      </c>
      <c r="C10" s="168"/>
      <c r="D10" s="168"/>
      <c r="E10" s="168"/>
      <c r="F10" s="168"/>
      <c r="G10" s="153"/>
      <c r="H10" s="10"/>
      <c r="I10" s="10"/>
      <c r="J10" s="11"/>
      <c r="K10" s="10"/>
      <c r="L10" s="12"/>
      <c r="M10" s="13"/>
      <c r="N10" s="13"/>
      <c r="O10" s="13"/>
      <c r="P10" s="56"/>
      <c r="Q10" s="156"/>
      <c r="R10" s="14"/>
      <c r="S10" s="14"/>
      <c r="T10" s="156"/>
      <c r="W10" s="58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77"/>
    </row>
    <row r="11" spans="2:38" ht="18.75" customHeight="1">
      <c r="B11" s="15">
        <v>1</v>
      </c>
      <c r="C11" s="116" t="s">
        <v>63</v>
      </c>
      <c r="D11" s="92" t="s">
        <v>64</v>
      </c>
      <c r="E11" s="93" t="s">
        <v>65</v>
      </c>
      <c r="F11" s="117" t="s">
        <v>66</v>
      </c>
      <c r="G11" s="144" t="s">
        <v>66</v>
      </c>
      <c r="H11" s="134">
        <v>7.5</v>
      </c>
      <c r="I11" s="96"/>
      <c r="J11" s="97"/>
      <c r="K11" s="127"/>
      <c r="L11" s="17"/>
      <c r="M11" s="17"/>
      <c r="N11" s="17"/>
      <c r="O11" s="17"/>
      <c r="P11" s="141">
        <v>7</v>
      </c>
      <c r="Q11" s="18">
        <f t="shared" ref="Q11:Q46" si="0">ROUND(SUMPRODUCT(H11:P11,$H$10:$P$10)/100,1)</f>
        <v>0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:S46" si="1">IF($Q11&lt;4,"Kém",IF(AND($Q11&gt;=4,$Q11&lt;=5.4),"Trung bình yếu",IF(AND($Q11&gt;=5.5,$Q11&lt;=6.9),"Trung bình",IF(AND($Q11&gt;=7,$Q11&lt;=8.4),"Khá",IF(AND($Q11&gt;=8.5,$Q11&lt;=10),"Giỏi","")))))</f>
        <v>Kém</v>
      </c>
      <c r="T11" s="128"/>
      <c r="U11" s="3"/>
      <c r="V11" s="85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0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77"/>
    </row>
    <row r="12" spans="2:38" ht="18.75" customHeight="1">
      <c r="B12" s="20">
        <v>2</v>
      </c>
      <c r="C12" s="119" t="s">
        <v>67</v>
      </c>
      <c r="D12" s="99" t="s">
        <v>68</v>
      </c>
      <c r="E12" s="100" t="s">
        <v>69</v>
      </c>
      <c r="F12" s="120" t="s">
        <v>66</v>
      </c>
      <c r="G12" s="145" t="s">
        <v>66</v>
      </c>
      <c r="H12" s="135">
        <v>6.5</v>
      </c>
      <c r="I12" s="103"/>
      <c r="J12" s="104"/>
      <c r="K12" s="129"/>
      <c r="L12" s="22"/>
      <c r="M12" s="22"/>
      <c r="N12" s="22"/>
      <c r="O12" s="22"/>
      <c r="P12" s="142">
        <v>6</v>
      </c>
      <c r="Q12" s="23">
        <f t="shared" si="0"/>
        <v>0</v>
      </c>
      <c r="R12" s="2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25" t="str">
        <f t="shared" si="1"/>
        <v>Kém</v>
      </c>
      <c r="T12" s="26"/>
      <c r="U12" s="3"/>
      <c r="V12" s="85" t="str">
        <f t="shared" ref="V12:V46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0"/>
      <c r="X12" s="69"/>
      <c r="Y12" s="69"/>
      <c r="Z12" s="69"/>
      <c r="AA12" s="61"/>
      <c r="AB12" s="61"/>
      <c r="AC12" s="61"/>
      <c r="AD12" s="61"/>
      <c r="AE12" s="60"/>
      <c r="AF12" s="61"/>
      <c r="AG12" s="61"/>
      <c r="AH12" s="61"/>
      <c r="AI12" s="61"/>
      <c r="AJ12" s="61"/>
      <c r="AK12" s="61"/>
      <c r="AL12" s="75"/>
    </row>
    <row r="13" spans="2:38" ht="18.75" customHeight="1">
      <c r="B13" s="20">
        <v>3</v>
      </c>
      <c r="C13" s="119" t="s">
        <v>70</v>
      </c>
      <c r="D13" s="99" t="s">
        <v>71</v>
      </c>
      <c r="E13" s="100" t="s">
        <v>72</v>
      </c>
      <c r="F13" s="120" t="s">
        <v>66</v>
      </c>
      <c r="G13" s="145" t="s">
        <v>66</v>
      </c>
      <c r="H13" s="135">
        <v>8</v>
      </c>
      <c r="I13" s="103"/>
      <c r="J13" s="104"/>
      <c r="K13" s="129"/>
      <c r="L13" s="27"/>
      <c r="M13" s="27"/>
      <c r="N13" s="27"/>
      <c r="O13" s="27"/>
      <c r="P13" s="142">
        <v>8</v>
      </c>
      <c r="Q13" s="23">
        <f t="shared" si="0"/>
        <v>0</v>
      </c>
      <c r="R13" s="24" t="str">
        <f t="shared" ref="R13:R4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25" t="str">
        <f t="shared" si="1"/>
        <v>Kém</v>
      </c>
      <c r="T13" s="26"/>
      <c r="U13" s="3"/>
      <c r="V13" s="85" t="str">
        <f t="shared" si="2"/>
        <v>Học lại</v>
      </c>
      <c r="W13" s="70"/>
      <c r="X13" s="71"/>
      <c r="Y13" s="71"/>
      <c r="Z13" s="88"/>
      <c r="AA13" s="60"/>
      <c r="AB13" s="60"/>
      <c r="AC13" s="60"/>
      <c r="AD13" s="72"/>
      <c r="AE13" s="60"/>
      <c r="AF13" s="73"/>
      <c r="AG13" s="74"/>
      <c r="AH13" s="73"/>
      <c r="AI13" s="74"/>
      <c r="AJ13" s="73"/>
      <c r="AK13" s="60"/>
      <c r="AL13" s="78"/>
    </row>
    <row r="14" spans="2:38" ht="18.75" customHeight="1">
      <c r="B14" s="20">
        <v>4</v>
      </c>
      <c r="C14" s="119" t="s">
        <v>73</v>
      </c>
      <c r="D14" s="99" t="s">
        <v>74</v>
      </c>
      <c r="E14" s="100" t="s">
        <v>75</v>
      </c>
      <c r="F14" s="120" t="s">
        <v>66</v>
      </c>
      <c r="G14" s="145" t="s">
        <v>66</v>
      </c>
      <c r="H14" s="135">
        <v>6.5</v>
      </c>
      <c r="I14" s="130"/>
      <c r="J14" s="122"/>
      <c r="K14" s="129"/>
      <c r="L14" s="27"/>
      <c r="M14" s="27"/>
      <c r="N14" s="27"/>
      <c r="O14" s="27"/>
      <c r="P14" s="142">
        <v>6</v>
      </c>
      <c r="Q14" s="23">
        <f t="shared" si="0"/>
        <v>0</v>
      </c>
      <c r="R14" s="24" t="str">
        <f t="shared" si="3"/>
        <v>F</v>
      </c>
      <c r="S14" s="25" t="str">
        <f t="shared" si="1"/>
        <v>Kém</v>
      </c>
      <c r="T14" s="26"/>
      <c r="U14" s="3"/>
      <c r="V14" s="85" t="str">
        <f t="shared" si="2"/>
        <v>Học lại</v>
      </c>
      <c r="W14" s="70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2"/>
    </row>
    <row r="15" spans="2:38" ht="18.75" customHeight="1">
      <c r="B15" s="20">
        <v>5</v>
      </c>
      <c r="C15" s="119" t="s">
        <v>76</v>
      </c>
      <c r="D15" s="99" t="s">
        <v>77</v>
      </c>
      <c r="E15" s="100" t="s">
        <v>78</v>
      </c>
      <c r="F15" s="120" t="s">
        <v>66</v>
      </c>
      <c r="G15" s="145" t="s">
        <v>66</v>
      </c>
      <c r="H15" s="135">
        <v>7</v>
      </c>
      <c r="I15" s="130"/>
      <c r="J15" s="122"/>
      <c r="K15" s="129"/>
      <c r="L15" s="27"/>
      <c r="M15" s="27"/>
      <c r="N15" s="27"/>
      <c r="O15" s="27"/>
      <c r="P15" s="142">
        <v>7</v>
      </c>
      <c r="Q15" s="23">
        <f t="shared" si="0"/>
        <v>0</v>
      </c>
      <c r="R15" s="24" t="str">
        <f t="shared" si="3"/>
        <v>F</v>
      </c>
      <c r="S15" s="25" t="str">
        <f t="shared" si="1"/>
        <v>Kém</v>
      </c>
      <c r="T15" s="131"/>
      <c r="U15" s="3"/>
      <c r="V15" s="85" t="str">
        <f t="shared" si="2"/>
        <v>Học lại</v>
      </c>
      <c r="W15" s="70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2"/>
    </row>
    <row r="16" spans="2:38" ht="18.75" customHeight="1">
      <c r="B16" s="20">
        <v>6</v>
      </c>
      <c r="C16" s="119" t="s">
        <v>79</v>
      </c>
      <c r="D16" s="99" t="s">
        <v>80</v>
      </c>
      <c r="E16" s="100" t="s">
        <v>81</v>
      </c>
      <c r="F16" s="120" t="s">
        <v>66</v>
      </c>
      <c r="G16" s="145" t="s">
        <v>66</v>
      </c>
      <c r="H16" s="135">
        <v>8.5</v>
      </c>
      <c r="I16" s="130"/>
      <c r="J16" s="122"/>
      <c r="K16" s="129"/>
      <c r="L16" s="27"/>
      <c r="M16" s="27"/>
      <c r="N16" s="27"/>
      <c r="O16" s="27"/>
      <c r="P16" s="142">
        <v>7</v>
      </c>
      <c r="Q16" s="23">
        <f t="shared" si="0"/>
        <v>0</v>
      </c>
      <c r="R16" s="24" t="str">
        <f t="shared" si="3"/>
        <v>F</v>
      </c>
      <c r="S16" s="25" t="str">
        <f t="shared" si="1"/>
        <v>Kém</v>
      </c>
      <c r="T16" s="26"/>
      <c r="U16" s="3"/>
      <c r="V16" s="85" t="str">
        <f t="shared" si="2"/>
        <v>Học lại</v>
      </c>
      <c r="W16" s="70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2"/>
    </row>
    <row r="17" spans="2:38" ht="18.75" customHeight="1">
      <c r="B17" s="20">
        <v>7</v>
      </c>
      <c r="C17" s="119" t="s">
        <v>82</v>
      </c>
      <c r="D17" s="99" t="s">
        <v>83</v>
      </c>
      <c r="E17" s="100" t="s">
        <v>84</v>
      </c>
      <c r="F17" s="120" t="s">
        <v>66</v>
      </c>
      <c r="G17" s="145" t="s">
        <v>66</v>
      </c>
      <c r="H17" s="135">
        <v>7.5</v>
      </c>
      <c r="I17" s="130"/>
      <c r="J17" s="122"/>
      <c r="K17" s="129"/>
      <c r="L17" s="27"/>
      <c r="M17" s="27"/>
      <c r="N17" s="27"/>
      <c r="O17" s="27"/>
      <c r="P17" s="142">
        <v>8</v>
      </c>
      <c r="Q17" s="23">
        <f t="shared" si="0"/>
        <v>0</v>
      </c>
      <c r="R17" s="24" t="str">
        <f t="shared" si="3"/>
        <v>F</v>
      </c>
      <c r="S17" s="25" t="str">
        <f t="shared" si="1"/>
        <v>Kém</v>
      </c>
      <c r="T17" s="131"/>
      <c r="U17" s="3"/>
      <c r="V17" s="85" t="str">
        <f t="shared" si="2"/>
        <v>Học lại</v>
      </c>
      <c r="W17" s="70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2"/>
    </row>
    <row r="18" spans="2:38" ht="18.75" customHeight="1">
      <c r="B18" s="20">
        <v>8</v>
      </c>
      <c r="C18" s="119" t="s">
        <v>85</v>
      </c>
      <c r="D18" s="99" t="s">
        <v>86</v>
      </c>
      <c r="E18" s="100" t="s">
        <v>84</v>
      </c>
      <c r="F18" s="120" t="s">
        <v>66</v>
      </c>
      <c r="G18" s="145" t="s">
        <v>66</v>
      </c>
      <c r="H18" s="135">
        <v>7</v>
      </c>
      <c r="I18" s="130"/>
      <c r="J18" s="122"/>
      <c r="K18" s="129"/>
      <c r="L18" s="27"/>
      <c r="M18" s="27"/>
      <c r="N18" s="27"/>
      <c r="O18" s="27"/>
      <c r="P18" s="142">
        <v>6</v>
      </c>
      <c r="Q18" s="23">
        <f t="shared" si="0"/>
        <v>0</v>
      </c>
      <c r="R18" s="24" t="str">
        <f t="shared" si="3"/>
        <v>F</v>
      </c>
      <c r="S18" s="25" t="str">
        <f t="shared" si="1"/>
        <v>Kém</v>
      </c>
      <c r="T18" s="26"/>
      <c r="U18" s="3"/>
      <c r="V18" s="85" t="str">
        <f t="shared" si="2"/>
        <v>Học lại</v>
      </c>
      <c r="W18" s="70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2"/>
    </row>
    <row r="19" spans="2:38" ht="18.75" customHeight="1">
      <c r="B19" s="20">
        <v>9</v>
      </c>
      <c r="C19" s="119" t="s">
        <v>87</v>
      </c>
      <c r="D19" s="99" t="s">
        <v>88</v>
      </c>
      <c r="E19" s="100" t="s">
        <v>84</v>
      </c>
      <c r="F19" s="120" t="s">
        <v>66</v>
      </c>
      <c r="G19" s="145" t="s">
        <v>66</v>
      </c>
      <c r="H19" s="135">
        <v>7.5</v>
      </c>
      <c r="I19" s="130"/>
      <c r="J19" s="122"/>
      <c r="K19" s="129"/>
      <c r="L19" s="27"/>
      <c r="M19" s="27"/>
      <c r="N19" s="27"/>
      <c r="O19" s="27"/>
      <c r="P19" s="142">
        <v>6</v>
      </c>
      <c r="Q19" s="23">
        <f t="shared" si="0"/>
        <v>0</v>
      </c>
      <c r="R19" s="24" t="str">
        <f t="shared" si="3"/>
        <v>F</v>
      </c>
      <c r="S19" s="25" t="str">
        <f t="shared" si="1"/>
        <v>Kém</v>
      </c>
      <c r="T19" s="26"/>
      <c r="U19" s="3"/>
      <c r="V19" s="85" t="str">
        <f t="shared" si="2"/>
        <v>Học lại</v>
      </c>
      <c r="W19" s="70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2"/>
    </row>
    <row r="20" spans="2:38" ht="18.75" customHeight="1">
      <c r="B20" s="20">
        <v>10</v>
      </c>
      <c r="C20" s="119" t="s">
        <v>89</v>
      </c>
      <c r="D20" s="99" t="s">
        <v>90</v>
      </c>
      <c r="E20" s="100" t="s">
        <v>91</v>
      </c>
      <c r="F20" s="120" t="s">
        <v>66</v>
      </c>
      <c r="G20" s="145" t="s">
        <v>66</v>
      </c>
      <c r="H20" s="135">
        <v>7.5</v>
      </c>
      <c r="I20" s="130"/>
      <c r="J20" s="122"/>
      <c r="K20" s="129"/>
      <c r="L20" s="27"/>
      <c r="M20" s="27"/>
      <c r="N20" s="27"/>
      <c r="O20" s="27"/>
      <c r="P20" s="142">
        <v>7.5</v>
      </c>
      <c r="Q20" s="23">
        <f t="shared" si="0"/>
        <v>0</v>
      </c>
      <c r="R20" s="24" t="str">
        <f t="shared" si="3"/>
        <v>F</v>
      </c>
      <c r="S20" s="25" t="str">
        <f t="shared" si="1"/>
        <v>Kém</v>
      </c>
      <c r="T20" s="26"/>
      <c r="U20" s="3"/>
      <c r="V20" s="85" t="str">
        <f t="shared" si="2"/>
        <v>Học lại</v>
      </c>
      <c r="W20" s="70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2"/>
    </row>
    <row r="21" spans="2:38" ht="18.75" customHeight="1">
      <c r="B21" s="20">
        <v>11</v>
      </c>
      <c r="C21" s="119" t="s">
        <v>92</v>
      </c>
      <c r="D21" s="99" t="s">
        <v>93</v>
      </c>
      <c r="E21" s="100" t="s">
        <v>94</v>
      </c>
      <c r="F21" s="120" t="s">
        <v>66</v>
      </c>
      <c r="G21" s="145" t="s">
        <v>66</v>
      </c>
      <c r="H21" s="135">
        <v>7.5</v>
      </c>
      <c r="I21" s="130"/>
      <c r="J21" s="122"/>
      <c r="K21" s="129"/>
      <c r="L21" s="27"/>
      <c r="M21" s="27"/>
      <c r="N21" s="27"/>
      <c r="O21" s="27"/>
      <c r="P21" s="142">
        <v>9</v>
      </c>
      <c r="Q21" s="23">
        <f t="shared" si="0"/>
        <v>0</v>
      </c>
      <c r="R21" s="24" t="str">
        <f t="shared" si="3"/>
        <v>F</v>
      </c>
      <c r="S21" s="25" t="str">
        <f t="shared" si="1"/>
        <v>Kém</v>
      </c>
      <c r="T21" s="26"/>
      <c r="U21" s="3"/>
      <c r="V21" s="85" t="str">
        <f t="shared" si="2"/>
        <v>Học lại</v>
      </c>
      <c r="W21" s="70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2"/>
    </row>
    <row r="22" spans="2:38" ht="18.75" customHeight="1">
      <c r="B22" s="20">
        <v>12</v>
      </c>
      <c r="C22" s="119" t="s">
        <v>95</v>
      </c>
      <c r="D22" s="99" t="s">
        <v>96</v>
      </c>
      <c r="E22" s="100" t="s">
        <v>97</v>
      </c>
      <c r="F22" s="120" t="s">
        <v>66</v>
      </c>
      <c r="G22" s="145" t="s">
        <v>66</v>
      </c>
      <c r="H22" s="135">
        <v>6.5</v>
      </c>
      <c r="I22" s="130"/>
      <c r="J22" s="122"/>
      <c r="K22" s="129"/>
      <c r="L22" s="27"/>
      <c r="M22" s="27"/>
      <c r="N22" s="27"/>
      <c r="O22" s="27"/>
      <c r="P22" s="142">
        <v>6</v>
      </c>
      <c r="Q22" s="23">
        <f t="shared" si="0"/>
        <v>0</v>
      </c>
      <c r="R22" s="24" t="str">
        <f t="shared" si="3"/>
        <v>F</v>
      </c>
      <c r="S22" s="25" t="str">
        <f t="shared" si="1"/>
        <v>Kém</v>
      </c>
      <c r="T22" s="26"/>
      <c r="U22" s="3"/>
      <c r="V22" s="85" t="str">
        <f t="shared" si="2"/>
        <v>Học lại</v>
      </c>
      <c r="W22" s="70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2"/>
    </row>
    <row r="23" spans="2:38" ht="18.75" customHeight="1">
      <c r="B23" s="20">
        <v>13</v>
      </c>
      <c r="C23" s="119" t="s">
        <v>98</v>
      </c>
      <c r="D23" s="99" t="s">
        <v>99</v>
      </c>
      <c r="E23" s="100" t="s">
        <v>100</v>
      </c>
      <c r="F23" s="120" t="s">
        <v>66</v>
      </c>
      <c r="G23" s="145" t="s">
        <v>66</v>
      </c>
      <c r="H23" s="135">
        <v>8</v>
      </c>
      <c r="I23" s="130"/>
      <c r="J23" s="122"/>
      <c r="K23" s="129"/>
      <c r="L23" s="27"/>
      <c r="M23" s="27"/>
      <c r="N23" s="27"/>
      <c r="O23" s="27"/>
      <c r="P23" s="142">
        <v>5</v>
      </c>
      <c r="Q23" s="23">
        <f t="shared" si="0"/>
        <v>0</v>
      </c>
      <c r="R23" s="24" t="str">
        <f t="shared" si="3"/>
        <v>F</v>
      </c>
      <c r="S23" s="25" t="str">
        <f t="shared" si="1"/>
        <v>Kém</v>
      </c>
      <c r="T23" s="26"/>
      <c r="U23" s="3"/>
      <c r="V23" s="85" t="str">
        <f t="shared" si="2"/>
        <v>Học lại</v>
      </c>
      <c r="W23" s="70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2"/>
    </row>
    <row r="24" spans="2:38" ht="18.75" customHeight="1">
      <c r="B24" s="20">
        <v>14</v>
      </c>
      <c r="C24" s="119" t="s">
        <v>101</v>
      </c>
      <c r="D24" s="99" t="s">
        <v>102</v>
      </c>
      <c r="E24" s="100" t="s">
        <v>103</v>
      </c>
      <c r="F24" s="120" t="s">
        <v>66</v>
      </c>
      <c r="G24" s="145" t="s">
        <v>66</v>
      </c>
      <c r="H24" s="135">
        <v>8</v>
      </c>
      <c r="I24" s="130"/>
      <c r="J24" s="122"/>
      <c r="K24" s="129"/>
      <c r="L24" s="27"/>
      <c r="M24" s="27"/>
      <c r="N24" s="27"/>
      <c r="O24" s="27"/>
      <c r="P24" s="142">
        <v>7</v>
      </c>
      <c r="Q24" s="23">
        <f t="shared" si="0"/>
        <v>0</v>
      </c>
      <c r="R24" s="24" t="str">
        <f t="shared" si="3"/>
        <v>F</v>
      </c>
      <c r="S24" s="25" t="str">
        <f t="shared" si="1"/>
        <v>Kém</v>
      </c>
      <c r="T24" s="26"/>
      <c r="U24" s="3"/>
      <c r="V24" s="85" t="str">
        <f t="shared" si="2"/>
        <v>Học lại</v>
      </c>
      <c r="W24" s="70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2"/>
    </row>
    <row r="25" spans="2:38" ht="18.75" customHeight="1">
      <c r="B25" s="20">
        <v>15</v>
      </c>
      <c r="C25" s="119" t="s">
        <v>104</v>
      </c>
      <c r="D25" s="99" t="s">
        <v>71</v>
      </c>
      <c r="E25" s="100" t="s">
        <v>105</v>
      </c>
      <c r="F25" s="120" t="s">
        <v>66</v>
      </c>
      <c r="G25" s="145" t="s">
        <v>66</v>
      </c>
      <c r="H25" s="135">
        <v>8</v>
      </c>
      <c r="I25" s="130"/>
      <c r="J25" s="122"/>
      <c r="K25" s="129"/>
      <c r="L25" s="27"/>
      <c r="M25" s="27"/>
      <c r="N25" s="27"/>
      <c r="O25" s="27"/>
      <c r="P25" s="142">
        <v>9</v>
      </c>
      <c r="Q25" s="23">
        <f t="shared" si="0"/>
        <v>0</v>
      </c>
      <c r="R25" s="24" t="str">
        <f t="shared" si="3"/>
        <v>F</v>
      </c>
      <c r="S25" s="25" t="str">
        <f t="shared" si="1"/>
        <v>Kém</v>
      </c>
      <c r="T25" s="26"/>
      <c r="U25" s="3"/>
      <c r="V25" s="85" t="str">
        <f t="shared" si="2"/>
        <v>Học lại</v>
      </c>
      <c r="W25" s="70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2"/>
    </row>
    <row r="26" spans="2:38" ht="18.75" customHeight="1">
      <c r="B26" s="20">
        <v>16</v>
      </c>
      <c r="C26" s="119" t="s">
        <v>106</v>
      </c>
      <c r="D26" s="99" t="s">
        <v>107</v>
      </c>
      <c r="E26" s="100" t="s">
        <v>108</v>
      </c>
      <c r="F26" s="120" t="s">
        <v>66</v>
      </c>
      <c r="G26" s="145" t="s">
        <v>66</v>
      </c>
      <c r="H26" s="135">
        <v>7</v>
      </c>
      <c r="I26" s="130"/>
      <c r="J26" s="122"/>
      <c r="K26" s="129"/>
      <c r="L26" s="27"/>
      <c r="M26" s="27"/>
      <c r="N26" s="27"/>
      <c r="O26" s="27"/>
      <c r="P26" s="142">
        <v>9</v>
      </c>
      <c r="Q26" s="23">
        <f t="shared" si="0"/>
        <v>0</v>
      </c>
      <c r="R26" s="24" t="str">
        <f t="shared" si="3"/>
        <v>F</v>
      </c>
      <c r="S26" s="25" t="str">
        <f t="shared" si="1"/>
        <v>Kém</v>
      </c>
      <c r="T26" s="26"/>
      <c r="U26" s="3"/>
      <c r="V26" s="85" t="str">
        <f t="shared" si="2"/>
        <v>Học lại</v>
      </c>
      <c r="W26" s="70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2"/>
    </row>
    <row r="27" spans="2:38" ht="18.75" customHeight="1">
      <c r="B27" s="20">
        <v>17</v>
      </c>
      <c r="C27" s="119" t="s">
        <v>109</v>
      </c>
      <c r="D27" s="99" t="s">
        <v>110</v>
      </c>
      <c r="E27" s="100" t="s">
        <v>111</v>
      </c>
      <c r="F27" s="120" t="s">
        <v>66</v>
      </c>
      <c r="G27" s="145" t="s">
        <v>66</v>
      </c>
      <c r="H27" s="135">
        <v>8</v>
      </c>
      <c r="I27" s="130"/>
      <c r="J27" s="122"/>
      <c r="K27" s="129"/>
      <c r="L27" s="27"/>
      <c r="M27" s="27"/>
      <c r="N27" s="27"/>
      <c r="O27" s="27"/>
      <c r="P27" s="142">
        <v>6.5</v>
      </c>
      <c r="Q27" s="23">
        <f t="shared" si="0"/>
        <v>0</v>
      </c>
      <c r="R27" s="24" t="str">
        <f t="shared" si="3"/>
        <v>F</v>
      </c>
      <c r="S27" s="25" t="str">
        <f t="shared" si="1"/>
        <v>Kém</v>
      </c>
      <c r="T27" s="26"/>
      <c r="U27" s="3"/>
      <c r="V27" s="85" t="str">
        <f t="shared" si="2"/>
        <v>Học lại</v>
      </c>
      <c r="W27" s="70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2"/>
    </row>
    <row r="28" spans="2:38" ht="18.75" customHeight="1">
      <c r="B28" s="20">
        <v>18</v>
      </c>
      <c r="C28" s="119" t="s">
        <v>112</v>
      </c>
      <c r="D28" s="99" t="s">
        <v>113</v>
      </c>
      <c r="E28" s="100" t="s">
        <v>114</v>
      </c>
      <c r="F28" s="120" t="s">
        <v>66</v>
      </c>
      <c r="G28" s="145" t="s">
        <v>66</v>
      </c>
      <c r="H28" s="135">
        <v>7</v>
      </c>
      <c r="I28" s="130"/>
      <c r="J28" s="122"/>
      <c r="K28" s="129"/>
      <c r="L28" s="27"/>
      <c r="M28" s="27"/>
      <c r="N28" s="27"/>
      <c r="O28" s="27"/>
      <c r="P28" s="142">
        <v>9</v>
      </c>
      <c r="Q28" s="23">
        <f t="shared" si="0"/>
        <v>0</v>
      </c>
      <c r="R28" s="24" t="str">
        <f t="shared" si="3"/>
        <v>F</v>
      </c>
      <c r="S28" s="25" t="str">
        <f t="shared" si="1"/>
        <v>Kém</v>
      </c>
      <c r="T28" s="26"/>
      <c r="U28" s="3"/>
      <c r="V28" s="85" t="str">
        <f t="shared" si="2"/>
        <v>Học lại</v>
      </c>
      <c r="W28" s="70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2"/>
    </row>
    <row r="29" spans="2:38" ht="18.75" customHeight="1">
      <c r="B29" s="20">
        <v>19</v>
      </c>
      <c r="C29" s="119" t="s">
        <v>115</v>
      </c>
      <c r="D29" s="99" t="s">
        <v>116</v>
      </c>
      <c r="E29" s="100" t="s">
        <v>117</v>
      </c>
      <c r="F29" s="120" t="s">
        <v>66</v>
      </c>
      <c r="G29" s="145" t="s">
        <v>66</v>
      </c>
      <c r="H29" s="135">
        <v>7</v>
      </c>
      <c r="I29" s="130"/>
      <c r="J29" s="122"/>
      <c r="K29" s="129"/>
      <c r="L29" s="27"/>
      <c r="M29" s="27"/>
      <c r="N29" s="27"/>
      <c r="O29" s="27"/>
      <c r="P29" s="142">
        <v>7.5</v>
      </c>
      <c r="Q29" s="23">
        <f t="shared" si="0"/>
        <v>0</v>
      </c>
      <c r="R29" s="24" t="str">
        <f t="shared" si="3"/>
        <v>F</v>
      </c>
      <c r="S29" s="25" t="str">
        <f t="shared" si="1"/>
        <v>Kém</v>
      </c>
      <c r="T29" s="26"/>
      <c r="U29" s="3"/>
      <c r="V29" s="85" t="str">
        <f t="shared" si="2"/>
        <v>Học lại</v>
      </c>
      <c r="W29" s="70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2"/>
    </row>
    <row r="30" spans="2:38" ht="18.75" customHeight="1">
      <c r="B30" s="20">
        <v>20</v>
      </c>
      <c r="C30" s="119" t="s">
        <v>118</v>
      </c>
      <c r="D30" s="99" t="s">
        <v>119</v>
      </c>
      <c r="E30" s="100" t="s">
        <v>120</v>
      </c>
      <c r="F30" s="120" t="s">
        <v>66</v>
      </c>
      <c r="G30" s="145" t="s">
        <v>66</v>
      </c>
      <c r="H30" s="135">
        <v>8.5</v>
      </c>
      <c r="I30" s="130"/>
      <c r="J30" s="122"/>
      <c r="K30" s="129"/>
      <c r="L30" s="27"/>
      <c r="M30" s="27"/>
      <c r="N30" s="27"/>
      <c r="O30" s="27"/>
      <c r="P30" s="142">
        <v>8.5</v>
      </c>
      <c r="Q30" s="23">
        <f t="shared" si="0"/>
        <v>0</v>
      </c>
      <c r="R30" s="24" t="str">
        <f t="shared" si="3"/>
        <v>F</v>
      </c>
      <c r="S30" s="25" t="str">
        <f t="shared" si="1"/>
        <v>Kém</v>
      </c>
      <c r="T30" s="26"/>
      <c r="U30" s="3"/>
      <c r="V30" s="85" t="str">
        <f t="shared" si="2"/>
        <v>Học lại</v>
      </c>
      <c r="W30" s="70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2"/>
    </row>
    <row r="31" spans="2:38" ht="18.75" customHeight="1">
      <c r="B31" s="20">
        <v>21</v>
      </c>
      <c r="C31" s="119" t="s">
        <v>121</v>
      </c>
      <c r="D31" s="107" t="s">
        <v>122</v>
      </c>
      <c r="E31" s="108" t="s">
        <v>123</v>
      </c>
      <c r="F31" s="120" t="s">
        <v>66</v>
      </c>
      <c r="G31" s="145" t="s">
        <v>66</v>
      </c>
      <c r="H31" s="135">
        <v>8</v>
      </c>
      <c r="I31" s="130"/>
      <c r="J31" s="122"/>
      <c r="K31" s="129"/>
      <c r="L31" s="27"/>
      <c r="M31" s="27"/>
      <c r="N31" s="27"/>
      <c r="O31" s="27"/>
      <c r="P31" s="142">
        <v>7.5</v>
      </c>
      <c r="Q31" s="23">
        <f t="shared" si="0"/>
        <v>0</v>
      </c>
      <c r="R31" s="24" t="str">
        <f t="shared" si="3"/>
        <v>F</v>
      </c>
      <c r="S31" s="25" t="str">
        <f t="shared" si="1"/>
        <v>Kém</v>
      </c>
      <c r="T31" s="26"/>
      <c r="U31" s="3"/>
      <c r="V31" s="85" t="str">
        <f t="shared" si="2"/>
        <v>Học lại</v>
      </c>
      <c r="W31" s="70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2"/>
    </row>
    <row r="32" spans="2:38" ht="18.75" customHeight="1">
      <c r="B32" s="20">
        <v>22</v>
      </c>
      <c r="C32" s="119" t="s">
        <v>124</v>
      </c>
      <c r="D32" s="99" t="s">
        <v>125</v>
      </c>
      <c r="E32" s="100" t="s">
        <v>126</v>
      </c>
      <c r="F32" s="120" t="s">
        <v>66</v>
      </c>
      <c r="G32" s="145" t="s">
        <v>66</v>
      </c>
      <c r="H32" s="135">
        <v>7</v>
      </c>
      <c r="I32" s="130"/>
      <c r="J32" s="122"/>
      <c r="K32" s="129"/>
      <c r="L32" s="27"/>
      <c r="M32" s="27"/>
      <c r="N32" s="27"/>
      <c r="O32" s="27"/>
      <c r="P32" s="142">
        <v>6</v>
      </c>
      <c r="Q32" s="23">
        <f t="shared" si="0"/>
        <v>0</v>
      </c>
      <c r="R32" s="24" t="str">
        <f t="shared" si="3"/>
        <v>F</v>
      </c>
      <c r="S32" s="25" t="str">
        <f t="shared" si="1"/>
        <v>Kém</v>
      </c>
      <c r="T32" s="26"/>
      <c r="U32" s="3"/>
      <c r="V32" s="85" t="str">
        <f t="shared" si="2"/>
        <v>Học lại</v>
      </c>
      <c r="W32" s="70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2"/>
    </row>
    <row r="33" spans="1:38" ht="18.75" customHeight="1">
      <c r="B33" s="20">
        <v>23</v>
      </c>
      <c r="C33" s="119" t="s">
        <v>127</v>
      </c>
      <c r="D33" s="99" t="s">
        <v>128</v>
      </c>
      <c r="E33" s="100" t="s">
        <v>129</v>
      </c>
      <c r="F33" s="120" t="s">
        <v>66</v>
      </c>
      <c r="G33" s="145" t="s">
        <v>66</v>
      </c>
      <c r="H33" s="135">
        <v>8</v>
      </c>
      <c r="I33" s="130"/>
      <c r="J33" s="122"/>
      <c r="K33" s="129"/>
      <c r="L33" s="27"/>
      <c r="M33" s="27"/>
      <c r="N33" s="27"/>
      <c r="O33" s="27"/>
      <c r="P33" s="142">
        <v>7.5</v>
      </c>
      <c r="Q33" s="23">
        <f t="shared" si="0"/>
        <v>0</v>
      </c>
      <c r="R33" s="24" t="str">
        <f t="shared" si="3"/>
        <v>F</v>
      </c>
      <c r="S33" s="25" t="str">
        <f t="shared" si="1"/>
        <v>Kém</v>
      </c>
      <c r="T33" s="26"/>
      <c r="U33" s="3"/>
      <c r="V33" s="85" t="str">
        <f t="shared" si="2"/>
        <v>Học lại</v>
      </c>
      <c r="W33" s="70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2"/>
    </row>
    <row r="34" spans="1:38" ht="18.75" customHeight="1">
      <c r="B34" s="20">
        <v>24</v>
      </c>
      <c r="C34" s="119" t="s">
        <v>130</v>
      </c>
      <c r="D34" s="99" t="s">
        <v>131</v>
      </c>
      <c r="E34" s="100" t="s">
        <v>65</v>
      </c>
      <c r="F34" s="120" t="s">
        <v>132</v>
      </c>
      <c r="G34" s="145" t="s">
        <v>132</v>
      </c>
      <c r="H34" s="135">
        <v>6</v>
      </c>
      <c r="I34" s="130"/>
      <c r="J34" s="122"/>
      <c r="K34" s="129"/>
      <c r="L34" s="27"/>
      <c r="M34" s="27"/>
      <c r="N34" s="27"/>
      <c r="O34" s="27"/>
      <c r="P34" s="142">
        <v>9</v>
      </c>
      <c r="Q34" s="23">
        <f t="shared" si="0"/>
        <v>0</v>
      </c>
      <c r="R34" s="24" t="str">
        <f t="shared" si="3"/>
        <v>F</v>
      </c>
      <c r="S34" s="25" t="str">
        <f t="shared" si="1"/>
        <v>Kém</v>
      </c>
      <c r="T34" s="26"/>
      <c r="U34" s="3"/>
      <c r="V34" s="85" t="str">
        <f t="shared" si="2"/>
        <v>Học lại</v>
      </c>
      <c r="W34" s="70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2"/>
    </row>
    <row r="35" spans="1:38" ht="18.75" customHeight="1">
      <c r="B35" s="20">
        <v>25</v>
      </c>
      <c r="C35" s="119" t="s">
        <v>133</v>
      </c>
      <c r="D35" s="99" t="s">
        <v>134</v>
      </c>
      <c r="E35" s="100" t="s">
        <v>135</v>
      </c>
      <c r="F35" s="120" t="s">
        <v>132</v>
      </c>
      <c r="G35" s="145" t="s">
        <v>132</v>
      </c>
      <c r="H35" s="135">
        <v>8</v>
      </c>
      <c r="I35" s="130"/>
      <c r="J35" s="122"/>
      <c r="K35" s="129"/>
      <c r="L35" s="27"/>
      <c r="M35" s="27"/>
      <c r="N35" s="27"/>
      <c r="O35" s="27"/>
      <c r="P35" s="142">
        <v>6</v>
      </c>
      <c r="Q35" s="23">
        <f t="shared" si="0"/>
        <v>0</v>
      </c>
      <c r="R35" s="24" t="str">
        <f t="shared" si="3"/>
        <v>F</v>
      </c>
      <c r="S35" s="25" t="str">
        <f t="shared" si="1"/>
        <v>Kém</v>
      </c>
      <c r="T35" s="105"/>
      <c r="U35" s="3"/>
      <c r="V35" s="85" t="str">
        <f t="shared" si="2"/>
        <v>Học lại</v>
      </c>
      <c r="W35" s="70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2"/>
    </row>
    <row r="36" spans="1:38" ht="18.75" customHeight="1">
      <c r="B36" s="20">
        <v>26</v>
      </c>
      <c r="C36" s="119" t="s">
        <v>136</v>
      </c>
      <c r="D36" s="99" t="s">
        <v>125</v>
      </c>
      <c r="E36" s="100" t="s">
        <v>78</v>
      </c>
      <c r="F36" s="120" t="s">
        <v>132</v>
      </c>
      <c r="G36" s="145" t="s">
        <v>132</v>
      </c>
      <c r="H36" s="135"/>
      <c r="I36" s="130"/>
      <c r="J36" s="122"/>
      <c r="K36" s="129"/>
      <c r="L36" s="27"/>
      <c r="M36" s="27"/>
      <c r="N36" s="27"/>
      <c r="O36" s="27"/>
      <c r="P36" s="142"/>
      <c r="Q36" s="23">
        <f t="shared" si="0"/>
        <v>0</v>
      </c>
      <c r="R36" s="24" t="str">
        <f t="shared" si="3"/>
        <v>F</v>
      </c>
      <c r="S36" s="25" t="str">
        <f t="shared" si="1"/>
        <v>Kém</v>
      </c>
      <c r="T36" s="105" t="s">
        <v>164</v>
      </c>
      <c r="U36" s="3"/>
      <c r="V36" s="85" t="str">
        <f t="shared" si="2"/>
        <v>Học lại</v>
      </c>
      <c r="W36" s="70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2"/>
    </row>
    <row r="37" spans="1:38" ht="18.75" customHeight="1">
      <c r="B37" s="20">
        <v>27</v>
      </c>
      <c r="C37" s="119" t="s">
        <v>137</v>
      </c>
      <c r="D37" s="99" t="s">
        <v>96</v>
      </c>
      <c r="E37" s="100" t="s">
        <v>138</v>
      </c>
      <c r="F37" s="120" t="s">
        <v>132</v>
      </c>
      <c r="G37" s="145" t="s">
        <v>132</v>
      </c>
      <c r="H37" s="135">
        <v>7.5</v>
      </c>
      <c r="I37" s="130"/>
      <c r="J37" s="122"/>
      <c r="K37" s="129"/>
      <c r="L37" s="27"/>
      <c r="M37" s="27"/>
      <c r="N37" s="27"/>
      <c r="O37" s="27"/>
      <c r="P37" s="142">
        <v>7.5</v>
      </c>
      <c r="Q37" s="23">
        <f t="shared" si="0"/>
        <v>0</v>
      </c>
      <c r="R37" s="24" t="str">
        <f t="shared" si="3"/>
        <v>F</v>
      </c>
      <c r="S37" s="25" t="str">
        <f t="shared" si="1"/>
        <v>Kém</v>
      </c>
      <c r="T37" s="105"/>
      <c r="U37" s="3"/>
      <c r="V37" s="85" t="str">
        <f t="shared" si="2"/>
        <v>Học lại</v>
      </c>
      <c r="W37" s="70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2"/>
    </row>
    <row r="38" spans="1:38" ht="18.75" customHeight="1">
      <c r="B38" s="20">
        <v>28</v>
      </c>
      <c r="C38" s="119" t="s">
        <v>139</v>
      </c>
      <c r="D38" s="99" t="s">
        <v>71</v>
      </c>
      <c r="E38" s="100" t="s">
        <v>140</v>
      </c>
      <c r="F38" s="120" t="s">
        <v>132</v>
      </c>
      <c r="G38" s="145" t="s">
        <v>132</v>
      </c>
      <c r="H38" s="135">
        <v>7</v>
      </c>
      <c r="I38" s="130"/>
      <c r="J38" s="122"/>
      <c r="K38" s="129"/>
      <c r="L38" s="27"/>
      <c r="M38" s="27"/>
      <c r="N38" s="27"/>
      <c r="O38" s="27"/>
      <c r="P38" s="142">
        <v>8</v>
      </c>
      <c r="Q38" s="23">
        <f t="shared" si="0"/>
        <v>0</v>
      </c>
      <c r="R38" s="24" t="str">
        <f t="shared" si="3"/>
        <v>F</v>
      </c>
      <c r="S38" s="25" t="str">
        <f t="shared" si="1"/>
        <v>Kém</v>
      </c>
      <c r="T38" s="105"/>
      <c r="U38" s="3"/>
      <c r="V38" s="85" t="str">
        <f t="shared" si="2"/>
        <v>Học lại</v>
      </c>
      <c r="W38" s="70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2"/>
    </row>
    <row r="39" spans="1:38" ht="18.75" customHeight="1">
      <c r="B39" s="20">
        <v>29</v>
      </c>
      <c r="C39" s="119" t="s">
        <v>141</v>
      </c>
      <c r="D39" s="99" t="s">
        <v>142</v>
      </c>
      <c r="E39" s="100" t="s">
        <v>143</v>
      </c>
      <c r="F39" s="120" t="s">
        <v>132</v>
      </c>
      <c r="G39" s="145" t="s">
        <v>132</v>
      </c>
      <c r="H39" s="135">
        <v>6</v>
      </c>
      <c r="I39" s="130"/>
      <c r="J39" s="122"/>
      <c r="K39" s="129"/>
      <c r="L39" s="27"/>
      <c r="M39" s="27"/>
      <c r="N39" s="27"/>
      <c r="O39" s="27"/>
      <c r="P39" s="142">
        <v>5</v>
      </c>
      <c r="Q39" s="23">
        <f t="shared" si="0"/>
        <v>0</v>
      </c>
      <c r="R39" s="24" t="str">
        <f t="shared" si="3"/>
        <v>F</v>
      </c>
      <c r="S39" s="25" t="str">
        <f t="shared" si="1"/>
        <v>Kém</v>
      </c>
      <c r="T39" s="105"/>
      <c r="U39" s="3"/>
      <c r="V39" s="85" t="str">
        <f t="shared" si="2"/>
        <v>Học lại</v>
      </c>
      <c r="W39" s="70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2"/>
    </row>
    <row r="40" spans="1:38" ht="18.75" customHeight="1">
      <c r="B40" s="20">
        <v>30</v>
      </c>
      <c r="C40" s="119" t="s">
        <v>144</v>
      </c>
      <c r="D40" s="99" t="s">
        <v>145</v>
      </c>
      <c r="E40" s="100" t="s">
        <v>97</v>
      </c>
      <c r="F40" s="120" t="s">
        <v>132</v>
      </c>
      <c r="G40" s="145" t="s">
        <v>132</v>
      </c>
      <c r="H40" s="135">
        <v>7.5</v>
      </c>
      <c r="I40" s="130"/>
      <c r="J40" s="122"/>
      <c r="K40" s="129"/>
      <c r="L40" s="27"/>
      <c r="M40" s="27"/>
      <c r="N40" s="27"/>
      <c r="O40" s="27"/>
      <c r="P40" s="142">
        <v>7.5</v>
      </c>
      <c r="Q40" s="23">
        <f t="shared" si="0"/>
        <v>0</v>
      </c>
      <c r="R40" s="24" t="str">
        <f t="shared" si="3"/>
        <v>F</v>
      </c>
      <c r="S40" s="25" t="str">
        <f t="shared" si="1"/>
        <v>Kém</v>
      </c>
      <c r="T40" s="105"/>
      <c r="U40" s="3"/>
      <c r="V40" s="85" t="str">
        <f t="shared" si="2"/>
        <v>Học lại</v>
      </c>
      <c r="W40" s="70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2"/>
    </row>
    <row r="41" spans="1:38" ht="18.75" customHeight="1">
      <c r="B41" s="20">
        <v>31</v>
      </c>
      <c r="C41" s="119" t="s">
        <v>146</v>
      </c>
      <c r="D41" s="99" t="s">
        <v>147</v>
      </c>
      <c r="E41" s="100" t="s">
        <v>148</v>
      </c>
      <c r="F41" s="120" t="s">
        <v>132</v>
      </c>
      <c r="G41" s="145" t="s">
        <v>132</v>
      </c>
      <c r="H41" s="135">
        <v>6.5</v>
      </c>
      <c r="I41" s="130"/>
      <c r="J41" s="122"/>
      <c r="K41" s="129"/>
      <c r="L41" s="27"/>
      <c r="M41" s="27"/>
      <c r="N41" s="27"/>
      <c r="O41" s="27"/>
      <c r="P41" s="142">
        <v>6.5</v>
      </c>
      <c r="Q41" s="23">
        <f t="shared" si="0"/>
        <v>0</v>
      </c>
      <c r="R41" s="24" t="str">
        <f t="shared" si="3"/>
        <v>F</v>
      </c>
      <c r="S41" s="25" t="str">
        <f t="shared" si="1"/>
        <v>Kém</v>
      </c>
      <c r="T41" s="105"/>
      <c r="U41" s="3"/>
      <c r="V41" s="85" t="str">
        <f t="shared" si="2"/>
        <v>Học lại</v>
      </c>
      <c r="W41" s="70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2"/>
    </row>
    <row r="42" spans="1:38" ht="18.75" customHeight="1">
      <c r="B42" s="20">
        <v>32</v>
      </c>
      <c r="C42" s="119" t="s">
        <v>149</v>
      </c>
      <c r="D42" s="99" t="s">
        <v>150</v>
      </c>
      <c r="E42" s="100" t="s">
        <v>151</v>
      </c>
      <c r="F42" s="120" t="s">
        <v>132</v>
      </c>
      <c r="G42" s="145" t="s">
        <v>132</v>
      </c>
      <c r="H42" s="135">
        <v>6</v>
      </c>
      <c r="I42" s="130"/>
      <c r="J42" s="122"/>
      <c r="K42" s="129"/>
      <c r="L42" s="27"/>
      <c r="M42" s="27"/>
      <c r="N42" s="27"/>
      <c r="O42" s="27"/>
      <c r="P42" s="142">
        <v>9</v>
      </c>
      <c r="Q42" s="23">
        <f t="shared" si="0"/>
        <v>0</v>
      </c>
      <c r="R42" s="24" t="str">
        <f t="shared" si="3"/>
        <v>F</v>
      </c>
      <c r="S42" s="25" t="str">
        <f t="shared" si="1"/>
        <v>Kém</v>
      </c>
      <c r="T42" s="105"/>
      <c r="U42" s="3"/>
      <c r="V42" s="85" t="str">
        <f t="shared" si="2"/>
        <v>Học lại</v>
      </c>
      <c r="W42" s="70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2"/>
    </row>
    <row r="43" spans="1:38" ht="18.75" customHeight="1">
      <c r="B43" s="20">
        <v>33</v>
      </c>
      <c r="C43" s="119" t="s">
        <v>152</v>
      </c>
      <c r="D43" s="99" t="s">
        <v>153</v>
      </c>
      <c r="E43" s="100" t="s">
        <v>154</v>
      </c>
      <c r="F43" s="120" t="s">
        <v>132</v>
      </c>
      <c r="G43" s="145" t="s">
        <v>132</v>
      </c>
      <c r="H43" s="135"/>
      <c r="I43" s="130"/>
      <c r="J43" s="122"/>
      <c r="K43" s="129"/>
      <c r="L43" s="27"/>
      <c r="M43" s="27"/>
      <c r="N43" s="27"/>
      <c r="O43" s="27"/>
      <c r="P43" s="142"/>
      <c r="Q43" s="23">
        <f t="shared" si="0"/>
        <v>0</v>
      </c>
      <c r="R43" s="24" t="str">
        <f t="shared" si="3"/>
        <v>F</v>
      </c>
      <c r="S43" s="25" t="str">
        <f t="shared" si="1"/>
        <v>Kém</v>
      </c>
      <c r="T43" s="105" t="s">
        <v>164</v>
      </c>
      <c r="U43" s="3"/>
      <c r="V43" s="85" t="str">
        <f t="shared" si="2"/>
        <v>Học lại</v>
      </c>
      <c r="W43" s="70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2"/>
    </row>
    <row r="44" spans="1:38" ht="18.75" customHeight="1">
      <c r="B44" s="20">
        <v>34</v>
      </c>
      <c r="C44" s="119" t="s">
        <v>155</v>
      </c>
      <c r="D44" s="99" t="s">
        <v>156</v>
      </c>
      <c r="E44" s="100" t="s">
        <v>114</v>
      </c>
      <c r="F44" s="120" t="s">
        <v>132</v>
      </c>
      <c r="G44" s="145" t="s">
        <v>132</v>
      </c>
      <c r="H44" s="135">
        <v>6.5</v>
      </c>
      <c r="I44" s="130"/>
      <c r="J44" s="122"/>
      <c r="K44" s="129"/>
      <c r="L44" s="27"/>
      <c r="M44" s="27"/>
      <c r="N44" s="27"/>
      <c r="O44" s="27"/>
      <c r="P44" s="142">
        <v>8</v>
      </c>
      <c r="Q44" s="23">
        <f t="shared" si="0"/>
        <v>0</v>
      </c>
      <c r="R44" s="24" t="str">
        <f t="shared" si="3"/>
        <v>F</v>
      </c>
      <c r="S44" s="25" t="str">
        <f t="shared" si="1"/>
        <v>Kém</v>
      </c>
      <c r="T44" s="105"/>
      <c r="U44" s="3"/>
      <c r="V44" s="85" t="str">
        <f t="shared" si="2"/>
        <v>Học lại</v>
      </c>
      <c r="W44" s="70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2"/>
    </row>
    <row r="45" spans="1:38" ht="18.75" customHeight="1">
      <c r="B45" s="20">
        <v>35</v>
      </c>
      <c r="C45" s="119" t="s">
        <v>157</v>
      </c>
      <c r="D45" s="99" t="s">
        <v>158</v>
      </c>
      <c r="E45" s="100" t="s">
        <v>159</v>
      </c>
      <c r="F45" s="120" t="s">
        <v>132</v>
      </c>
      <c r="G45" s="145" t="s">
        <v>132</v>
      </c>
      <c r="H45" s="135"/>
      <c r="I45" s="130"/>
      <c r="J45" s="122"/>
      <c r="K45" s="129"/>
      <c r="L45" s="27"/>
      <c r="M45" s="27"/>
      <c r="N45" s="27"/>
      <c r="O45" s="27"/>
      <c r="P45" s="142"/>
      <c r="Q45" s="23">
        <f t="shared" si="0"/>
        <v>0</v>
      </c>
      <c r="R45" s="24" t="str">
        <f t="shared" si="3"/>
        <v>F</v>
      </c>
      <c r="S45" s="25" t="str">
        <f t="shared" si="1"/>
        <v>Kém</v>
      </c>
      <c r="T45" s="105" t="s">
        <v>164</v>
      </c>
      <c r="U45" s="3"/>
      <c r="V45" s="85" t="str">
        <f t="shared" si="2"/>
        <v>Học lại</v>
      </c>
      <c r="W45" s="70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2"/>
    </row>
    <row r="46" spans="1:38" ht="18.75" customHeight="1">
      <c r="B46" s="28">
        <v>36</v>
      </c>
      <c r="C46" s="124" t="s">
        <v>160</v>
      </c>
      <c r="D46" s="109" t="s">
        <v>161</v>
      </c>
      <c r="E46" s="110" t="s">
        <v>162</v>
      </c>
      <c r="F46" s="125" t="s">
        <v>132</v>
      </c>
      <c r="G46" s="146" t="s">
        <v>132</v>
      </c>
      <c r="H46" s="136">
        <v>6.5</v>
      </c>
      <c r="I46" s="132"/>
      <c r="J46" s="126"/>
      <c r="K46" s="133"/>
      <c r="L46" s="30"/>
      <c r="M46" s="30"/>
      <c r="N46" s="30"/>
      <c r="O46" s="30"/>
      <c r="P46" s="143">
        <v>7.5</v>
      </c>
      <c r="Q46" s="31">
        <f t="shared" si="0"/>
        <v>0</v>
      </c>
      <c r="R46" s="32" t="str">
        <f t="shared" si="3"/>
        <v>F</v>
      </c>
      <c r="S46" s="33" t="str">
        <f t="shared" si="1"/>
        <v>Kém</v>
      </c>
      <c r="T46" s="115"/>
      <c r="U46" s="3"/>
      <c r="V46" s="85" t="str">
        <f t="shared" si="2"/>
        <v>Học lại</v>
      </c>
      <c r="W46" s="70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2"/>
    </row>
    <row r="47" spans="1:38" ht="7.5" customHeight="1">
      <c r="A47" s="2"/>
      <c r="B47" s="35"/>
      <c r="C47" s="36"/>
      <c r="D47" s="36"/>
      <c r="E47" s="37"/>
      <c r="F47" s="37"/>
      <c r="G47" s="37"/>
      <c r="H47" s="38"/>
      <c r="I47" s="39"/>
      <c r="J47" s="39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3"/>
    </row>
    <row r="48" spans="1:38" ht="16.5" hidden="1">
      <c r="A48" s="2"/>
      <c r="B48" s="150" t="s">
        <v>23</v>
      </c>
      <c r="C48" s="150"/>
      <c r="D48" s="36"/>
      <c r="E48" s="37"/>
      <c r="F48" s="37"/>
      <c r="G48" s="37"/>
      <c r="H48" s="38"/>
      <c r="I48" s="39"/>
      <c r="J48" s="39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3"/>
    </row>
    <row r="49" spans="1:38" ht="16.5" hidden="1" customHeight="1">
      <c r="A49" s="2"/>
      <c r="B49" s="41" t="s">
        <v>24</v>
      </c>
      <c r="C49" s="41"/>
      <c r="D49" s="42">
        <f>+$Y$9</f>
        <v>36</v>
      </c>
      <c r="E49" s="43" t="s">
        <v>25</v>
      </c>
      <c r="F49" s="43"/>
      <c r="G49" s="151" t="s">
        <v>26</v>
      </c>
      <c r="H49" s="151"/>
      <c r="I49" s="151"/>
      <c r="J49" s="151"/>
      <c r="K49" s="151"/>
      <c r="L49" s="151"/>
      <c r="M49" s="151"/>
      <c r="N49" s="151"/>
      <c r="O49" s="151"/>
      <c r="P49" s="44">
        <f>$Y$9 -COUNTIF($T$10:$T$236,"Vắng") -COUNTIF($T$10:$T$236,"Vắng có phép") - COUNTIF($T$10:$T$236,"Đình chỉ thi") - COUNTIF($T$10:$T$236,"Không đủ ĐKDT")</f>
        <v>36</v>
      </c>
      <c r="Q49" s="44"/>
      <c r="R49" s="45"/>
      <c r="S49" s="46"/>
      <c r="T49" s="46" t="s">
        <v>25</v>
      </c>
      <c r="U49" s="3"/>
    </row>
    <row r="50" spans="1:38" ht="16.5" hidden="1" customHeight="1">
      <c r="A50" s="2"/>
      <c r="B50" s="41" t="s">
        <v>27</v>
      </c>
      <c r="C50" s="41"/>
      <c r="D50" s="42">
        <f>+$AJ$9</f>
        <v>0</v>
      </c>
      <c r="E50" s="43" t="s">
        <v>25</v>
      </c>
      <c r="F50" s="43"/>
      <c r="G50" s="151" t="s">
        <v>28</v>
      </c>
      <c r="H50" s="151"/>
      <c r="I50" s="151"/>
      <c r="J50" s="151"/>
      <c r="K50" s="151"/>
      <c r="L50" s="151"/>
      <c r="M50" s="151"/>
      <c r="N50" s="151"/>
      <c r="O50" s="151"/>
      <c r="P50" s="47">
        <f>COUNTIF($T$10:$T$112,"Vắng")</f>
        <v>0</v>
      </c>
      <c r="Q50" s="47"/>
      <c r="R50" s="48"/>
      <c r="S50" s="46"/>
      <c r="T50" s="46" t="s">
        <v>25</v>
      </c>
      <c r="U50" s="3"/>
    </row>
    <row r="51" spans="1:38" ht="16.5" hidden="1" customHeight="1">
      <c r="A51" s="2"/>
      <c r="B51" s="41" t="s">
        <v>47</v>
      </c>
      <c r="C51" s="41"/>
      <c r="D51" s="79">
        <f>COUNTIF(V11:V46,"Học lại")</f>
        <v>36</v>
      </c>
      <c r="E51" s="43" t="s">
        <v>25</v>
      </c>
      <c r="F51" s="43"/>
      <c r="G51" s="151" t="s">
        <v>48</v>
      </c>
      <c r="H51" s="151"/>
      <c r="I51" s="151"/>
      <c r="J51" s="151"/>
      <c r="K51" s="151"/>
      <c r="L51" s="151"/>
      <c r="M51" s="151"/>
      <c r="N51" s="151"/>
      <c r="O51" s="151"/>
      <c r="P51" s="44">
        <f>COUNTIF($T$10:$T$112,"Vắng có phép")</f>
        <v>0</v>
      </c>
      <c r="Q51" s="44"/>
      <c r="R51" s="45"/>
      <c r="S51" s="46"/>
      <c r="T51" s="46" t="s">
        <v>25</v>
      </c>
      <c r="U51" s="3"/>
    </row>
    <row r="52" spans="1:38" ht="3" hidden="1" customHeight="1">
      <c r="A52" s="2"/>
      <c r="B52" s="35"/>
      <c r="C52" s="36"/>
      <c r="D52" s="36"/>
      <c r="E52" s="37"/>
      <c r="F52" s="37"/>
      <c r="G52" s="37"/>
      <c r="H52" s="38"/>
      <c r="I52" s="39"/>
      <c r="J52" s="39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3"/>
    </row>
    <row r="53" spans="1:38" hidden="1">
      <c r="B53" s="80" t="s">
        <v>29</v>
      </c>
      <c r="C53" s="80"/>
      <c r="D53" s="81">
        <f>COUNTIF(V11:V46,"Thi lại")</f>
        <v>0</v>
      </c>
      <c r="E53" s="82" t="s">
        <v>25</v>
      </c>
      <c r="F53" s="3"/>
      <c r="G53" s="3"/>
      <c r="H53" s="3"/>
      <c r="I53" s="3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3"/>
    </row>
    <row r="54" spans="1:38">
      <c r="B54" s="80"/>
      <c r="C54" s="80"/>
      <c r="D54" s="81"/>
      <c r="E54" s="82"/>
      <c r="F54" s="3"/>
      <c r="G54" s="3"/>
      <c r="H54" s="3"/>
      <c r="I54" s="3"/>
      <c r="J54" s="182" t="s">
        <v>175</v>
      </c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3"/>
    </row>
    <row r="55" spans="1:38">
      <c r="A55" s="49"/>
      <c r="B55" s="183" t="s">
        <v>30</v>
      </c>
      <c r="C55" s="183"/>
      <c r="D55" s="183"/>
      <c r="E55" s="183"/>
      <c r="F55" s="183"/>
      <c r="G55" s="183"/>
      <c r="H55" s="183"/>
      <c r="I55" s="50"/>
      <c r="J55" s="184" t="s">
        <v>31</v>
      </c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3"/>
    </row>
    <row r="56" spans="1:38" ht="4.5" customHeight="1">
      <c r="A56" s="2"/>
      <c r="B56" s="35"/>
      <c r="C56" s="51"/>
      <c r="D56" s="51"/>
      <c r="E56" s="52"/>
      <c r="F56" s="52"/>
      <c r="G56" s="52"/>
      <c r="H56" s="53"/>
      <c r="I56" s="54"/>
      <c r="J56" s="5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38" s="2" customFormat="1">
      <c r="B57" s="183" t="s">
        <v>32</v>
      </c>
      <c r="C57" s="183"/>
      <c r="D57" s="185" t="s">
        <v>33</v>
      </c>
      <c r="E57" s="185"/>
      <c r="F57" s="185"/>
      <c r="G57" s="185"/>
      <c r="H57" s="185"/>
      <c r="I57" s="54"/>
      <c r="J57" s="54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3"/>
      <c r="V57" s="58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58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58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1:38" s="2" customForma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58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1:38" s="2" customFormat="1" ht="9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58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1:38" s="2" customFormat="1" ht="10.5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58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1:38" s="2" customFormat="1" ht="18" customHeight="1">
      <c r="A63" s="1"/>
      <c r="B63" s="166" t="s">
        <v>61</v>
      </c>
      <c r="C63" s="166"/>
      <c r="D63" s="166" t="s">
        <v>62</v>
      </c>
      <c r="E63" s="166"/>
      <c r="F63" s="166"/>
      <c r="G63" s="166"/>
      <c r="H63" s="166"/>
      <c r="I63" s="166"/>
      <c r="J63" s="166" t="s">
        <v>34</v>
      </c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3"/>
      <c r="V63" s="58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1:38" s="2" customFormat="1" ht="4.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58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s="2" customFormat="1" ht="36.7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58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t="38.25" hidden="1" customHeight="1">
      <c r="B66" s="186" t="s">
        <v>45</v>
      </c>
      <c r="C66" s="183"/>
      <c r="D66" s="183"/>
      <c r="E66" s="183"/>
      <c r="F66" s="183"/>
      <c r="G66" s="183"/>
      <c r="H66" s="186" t="s">
        <v>46</v>
      </c>
      <c r="I66" s="186"/>
      <c r="J66" s="186"/>
      <c r="K66" s="186"/>
      <c r="L66" s="186"/>
      <c r="M66" s="186"/>
      <c r="N66" s="187" t="s">
        <v>31</v>
      </c>
      <c r="O66" s="187"/>
      <c r="P66" s="187"/>
      <c r="Q66" s="187"/>
      <c r="R66" s="187"/>
      <c r="S66" s="187"/>
      <c r="T66" s="187"/>
    </row>
    <row r="67" spans="1:38" hidden="1">
      <c r="B67" s="35"/>
      <c r="C67" s="51"/>
      <c r="D67" s="51"/>
      <c r="E67" s="52"/>
      <c r="F67" s="52"/>
      <c r="G67" s="52"/>
      <c r="H67" s="53"/>
      <c r="I67" s="54"/>
      <c r="J67" s="54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38" hidden="1">
      <c r="B68" s="183" t="s">
        <v>32</v>
      </c>
      <c r="C68" s="183"/>
      <c r="D68" s="185" t="s">
        <v>33</v>
      </c>
      <c r="E68" s="185"/>
      <c r="F68" s="185"/>
      <c r="G68" s="185"/>
      <c r="H68" s="185"/>
      <c r="I68" s="54"/>
      <c r="J68" s="54"/>
      <c r="K68" s="40"/>
      <c r="L68" s="40"/>
      <c r="M68" s="40"/>
      <c r="N68" s="40"/>
      <c r="O68" s="40"/>
      <c r="P68" s="40"/>
      <c r="Q68" s="40"/>
      <c r="R68" s="40"/>
      <c r="S68" s="40"/>
      <c r="T68" s="40"/>
    </row>
    <row r="69" spans="1:38" hidden="1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38" hidden="1"/>
    <row r="71" spans="1:38" hidden="1"/>
    <row r="72" spans="1:38" hidden="1"/>
    <row r="73" spans="1:38" hidden="1"/>
    <row r="74" spans="1:38" hidden="1"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 t="s">
        <v>34</v>
      </c>
      <c r="O74" s="170"/>
      <c r="P74" s="170"/>
      <c r="Q74" s="170"/>
      <c r="R74" s="170"/>
      <c r="S74" s="170"/>
      <c r="T74" s="170"/>
    </row>
    <row r="75" spans="1:38" hidden="1"/>
    <row r="76" spans="1:38" hidden="1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ht="34.5" hidden="1" customHeight="1">
      <c r="B77" s="186" t="s">
        <v>45</v>
      </c>
      <c r="C77" s="183"/>
      <c r="D77" s="183"/>
      <c r="E77" s="183"/>
      <c r="F77" s="183"/>
      <c r="G77" s="183"/>
      <c r="H77" s="186" t="s">
        <v>60</v>
      </c>
      <c r="I77" s="186"/>
      <c r="J77" s="186"/>
      <c r="K77" s="186"/>
      <c r="L77" s="186"/>
      <c r="M77" s="186"/>
      <c r="N77" s="188" t="s">
        <v>165</v>
      </c>
      <c r="O77" s="188"/>
      <c r="P77" s="188"/>
      <c r="Q77" s="188"/>
      <c r="R77" s="188"/>
      <c r="S77" s="188"/>
      <c r="T77" s="188"/>
      <c r="U77" s="188"/>
    </row>
    <row r="78" spans="1:38" hidden="1">
      <c r="B78" s="35"/>
      <c r="C78" s="51"/>
      <c r="D78" s="51"/>
      <c r="E78" s="52"/>
      <c r="F78" s="52"/>
      <c r="G78" s="52"/>
      <c r="H78" s="53"/>
      <c r="I78" s="54"/>
      <c r="J78" s="54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183" t="s">
        <v>32</v>
      </c>
      <c r="C79" s="183"/>
      <c r="D79" s="185" t="s">
        <v>33</v>
      </c>
      <c r="E79" s="185"/>
      <c r="F79" s="185"/>
      <c r="G79" s="185"/>
      <c r="H79" s="185"/>
      <c r="I79" s="54"/>
      <c r="J79" s="54"/>
      <c r="K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1" hidden="1"/>
    <row r="82" spans="2:21" hidden="1"/>
    <row r="83" spans="2:21" hidden="1"/>
    <row r="84" spans="2:21" hidden="1"/>
    <row r="85" spans="2:21" hidden="1"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1" t="s">
        <v>166</v>
      </c>
      <c r="O85" s="171"/>
      <c r="P85" s="171"/>
      <c r="Q85" s="171"/>
      <c r="R85" s="171"/>
      <c r="S85" s="171"/>
      <c r="T85" s="171"/>
      <c r="U85" s="171"/>
    </row>
    <row r="86" spans="2:21" hidden="1"/>
  </sheetData>
  <mergeCells count="69">
    <mergeCell ref="B85:D85"/>
    <mergeCell ref="E85:G85"/>
    <mergeCell ref="H85:M85"/>
    <mergeCell ref="N85:U85"/>
    <mergeCell ref="H1:K1"/>
    <mergeCell ref="L1:T1"/>
    <mergeCell ref="B2:G2"/>
    <mergeCell ref="H2:T2"/>
    <mergeCell ref="B3:G3"/>
    <mergeCell ref="H3:T3"/>
    <mergeCell ref="B74:D74"/>
    <mergeCell ref="E74:G74"/>
    <mergeCell ref="H74:M74"/>
    <mergeCell ref="N74:T74"/>
    <mergeCell ref="M8:N8"/>
    <mergeCell ref="O8:O9"/>
    <mergeCell ref="W5:W8"/>
    <mergeCell ref="X5:X8"/>
    <mergeCell ref="Y5:Y8"/>
    <mergeCell ref="B8:B9"/>
    <mergeCell ref="C8:C9"/>
    <mergeCell ref="D8:E9"/>
    <mergeCell ref="F8:F9"/>
    <mergeCell ref="B6:C6"/>
    <mergeCell ref="G6:O6"/>
    <mergeCell ref="P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8:C48"/>
    <mergeCell ref="G49:O49"/>
    <mergeCell ref="G50:O50"/>
    <mergeCell ref="G51:O51"/>
    <mergeCell ref="J53:T53"/>
    <mergeCell ref="J54:T54"/>
    <mergeCell ref="B55:H55"/>
    <mergeCell ref="J55:T55"/>
    <mergeCell ref="B57:C57"/>
    <mergeCell ref="D57:H57"/>
    <mergeCell ref="N77:U77"/>
    <mergeCell ref="B63:C63"/>
    <mergeCell ref="D63:I63"/>
    <mergeCell ref="J63:T63"/>
    <mergeCell ref="B66:G66"/>
    <mergeCell ref="H66:M66"/>
    <mergeCell ref="N66:T66"/>
    <mergeCell ref="B79:C79"/>
    <mergeCell ref="D79:H79"/>
    <mergeCell ref="B68:C68"/>
    <mergeCell ref="D68:H68"/>
    <mergeCell ref="B77:G77"/>
    <mergeCell ref="H77:M77"/>
  </mergeCells>
  <conditionalFormatting sqref="H11:P50">
    <cfRule type="cellIs" dxfId="28" priority="29" operator="greaterThan">
      <formula>10</formula>
    </cfRule>
  </conditionalFormatting>
  <conditionalFormatting sqref="C1:C1048576">
    <cfRule type="duplicateValues" dxfId="27" priority="28"/>
  </conditionalFormatting>
  <conditionalFormatting sqref="C80:C89">
    <cfRule type="duplicateValues" dxfId="26" priority="27"/>
  </conditionalFormatting>
  <conditionalFormatting sqref="C80:C89">
    <cfRule type="duplicateValues" dxfId="25" priority="26"/>
  </conditionalFormatting>
  <conditionalFormatting sqref="C67">
    <cfRule type="duplicateValues" dxfId="24" priority="25"/>
  </conditionalFormatting>
  <conditionalFormatting sqref="H11:P49">
    <cfRule type="cellIs" dxfId="23" priority="24" operator="greaterThan">
      <formula>10</formula>
    </cfRule>
  </conditionalFormatting>
  <conditionalFormatting sqref="C1:C1048576">
    <cfRule type="duplicateValues" dxfId="22" priority="23"/>
  </conditionalFormatting>
  <conditionalFormatting sqref="C79:C88">
    <cfRule type="duplicateValues" dxfId="21" priority="22"/>
  </conditionalFormatting>
  <conditionalFormatting sqref="C79:C88">
    <cfRule type="duplicateValues" dxfId="20" priority="21"/>
  </conditionalFormatting>
  <conditionalFormatting sqref="C66">
    <cfRule type="duplicateValues" dxfId="19" priority="20"/>
  </conditionalFormatting>
  <conditionalFormatting sqref="H11:P49">
    <cfRule type="cellIs" dxfId="18" priority="19" operator="greaterThan">
      <formula>10</formula>
    </cfRule>
  </conditionalFormatting>
  <conditionalFormatting sqref="C1:C1048576">
    <cfRule type="duplicateValues" dxfId="17" priority="18"/>
  </conditionalFormatting>
  <conditionalFormatting sqref="C78:C87">
    <cfRule type="duplicateValues" dxfId="16" priority="17"/>
  </conditionalFormatting>
  <conditionalFormatting sqref="C78:C87">
    <cfRule type="duplicateValues" dxfId="15" priority="16"/>
  </conditionalFormatting>
  <conditionalFormatting sqref="C66">
    <cfRule type="duplicateValues" dxfId="14" priority="15"/>
  </conditionalFormatting>
  <conditionalFormatting sqref="H11:P46">
    <cfRule type="cellIs" dxfId="13" priority="14" operator="greaterThan">
      <formula>10</formula>
    </cfRule>
  </conditionalFormatting>
  <conditionalFormatting sqref="C1:C1048576">
    <cfRule type="duplicateValues" dxfId="12" priority="13"/>
  </conditionalFormatting>
  <conditionalFormatting sqref="C76:C85">
    <cfRule type="duplicateValues" dxfId="11" priority="12"/>
  </conditionalFormatting>
  <conditionalFormatting sqref="C63">
    <cfRule type="duplicateValues" dxfId="10" priority="11"/>
  </conditionalFormatting>
  <conditionalFormatting sqref="C11:C46">
    <cfRule type="duplicateValues" dxfId="9" priority="10"/>
  </conditionalFormatting>
  <conditionalFormatting sqref="C19:C46">
    <cfRule type="duplicateValues" dxfId="8" priority="9"/>
  </conditionalFormatting>
  <conditionalFormatting sqref="C18:C46">
    <cfRule type="duplicateValues" dxfId="7" priority="8"/>
  </conditionalFormatting>
  <conditionalFormatting sqref="C11:C46">
    <cfRule type="duplicateValues" dxfId="6" priority="7"/>
  </conditionalFormatting>
  <conditionalFormatting sqref="C11:C46">
    <cfRule type="duplicateValues" dxfId="5" priority="6"/>
  </conditionalFormatting>
  <conditionalFormatting sqref="C19:C46">
    <cfRule type="duplicateValues" dxfId="4" priority="5"/>
  </conditionalFormatting>
  <conditionalFormatting sqref="C18:C46">
    <cfRule type="duplicateValues" dxfId="3" priority="4"/>
  </conditionalFormatting>
  <conditionalFormatting sqref="H11:H46">
    <cfRule type="cellIs" dxfId="2" priority="3" operator="greaterThan">
      <formula>10</formula>
    </cfRule>
  </conditionalFormatting>
  <conditionalFormatting sqref="H11:K46">
    <cfRule type="cellIs" dxfId="1" priority="2" operator="greaterThan">
      <formula>10</formula>
    </cfRule>
  </conditionalFormatting>
  <conditionalFormatting sqref="H11:H46">
    <cfRule type="cellIs" dxfId="0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51 AL3:AL9 X3:AK4 W5:AK9 V11:W46"/>
  </dataValidations>
  <pageMargins left="0.45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PTUDWeb</vt:lpstr>
      <vt:lpstr>ASPnet1</vt:lpstr>
      <vt:lpstr>TMDT1</vt:lpstr>
      <vt:lpstr>QTMNc1</vt:lpstr>
      <vt:lpstr>KNNNg1</vt:lpstr>
      <vt:lpstr>ASPnet1!Print_Titles</vt:lpstr>
      <vt:lpstr>KNNNg1!Print_Titles</vt:lpstr>
      <vt:lpstr>PTUDWeb!Print_Titles</vt:lpstr>
      <vt:lpstr>QTMNc1!Print_Titles</vt:lpstr>
      <vt:lpstr>TMDT1!Print_Titles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2017-04-27T23:12:27Z</cp:lastPrinted>
  <dcterms:created xsi:type="dcterms:W3CDTF">2015-04-17T02:48:53Z</dcterms:created>
  <dcterms:modified xsi:type="dcterms:W3CDTF">2017-04-28T15:25:08Z</dcterms:modified>
</cp:coreProperties>
</file>