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óm(1)" sheetId="1" r:id="rId1"/>
  </sheets>
  <definedNames>
    <definedName name="_xlnm._FilterDatabase" localSheetId="0" hidden="1">'Nhóm(1)'!$A$8:$AM$99</definedName>
    <definedName name="_xlnm.Print_Titles" localSheetId="0">'Nhóm(1)'!$4:$9</definedName>
  </definedNames>
  <calcPr calcId="124519"/>
</workbook>
</file>

<file path=xl/calcChain.xml><?xml version="1.0" encoding="utf-8"?>
<calcChain xmlns="http://schemas.openxmlformats.org/spreadsheetml/2006/main"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P9" l="1"/>
  <c r="Q13" l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S98" l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AL8" l="1"/>
  <c r="D103" s="1"/>
  <c r="D106"/>
  <c r="D104"/>
  <c r="AJ8"/>
  <c r="AH8"/>
  <c r="AA8" l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<sst xmlns="http://schemas.openxmlformats.org/spreadsheetml/2006/main" count="437" uniqueCount="62">
  <si>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</si>
  <si>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</si>
  <si>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</si>
  <si>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</si>
  <si>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</si>
  <si>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</si>
  <si>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</si>
  <si>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</si>
  <si>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</si>
  <si>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</si>
  <si>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</si>
  <si>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</si>
  <si>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</si>
  <si>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</si>
  <si>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</si>
  <si>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</si>
  <si>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</si>
  <si>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</si>
  <si>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</si>
  <si>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</si>
  <si>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</si>
  <si>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</si>
  <si>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</si>
  <si>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</si>
  <si>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</si>
  <si>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</si>
  <si>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</si>
  <si>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</si>
  <si>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</si>
  <si>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</si>
  <si>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</si>
  <si>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</si>
  <si>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</si>
  <si>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</si>
  <si>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</si>
  <si>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</si>
  <si>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</si>
  <si>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</si>
  <si>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</si>
  <si>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</si>
  <si>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</si>
  <si>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</si>
  <si>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</si>
  <si>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</si>
  <si>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</si>
  <si>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</si>
  <si>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</si>
  <si>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</si>
  <si>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</si>
  <si>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</si>
  <si>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</si>
  <si>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</si>
  <si>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</si>
  <si>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</si>
  <si>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</si>
  <si>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Ngày thi: </t>
  </si>
  <si>
    <t>Nguyễn Hoa Cương</t>
  </si>
  <si>
    <t xml:space="preserve">Nhóm: 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</si>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</sst>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pane ySplit="3" topLeftCell="A4" activePane="bottomLeft" state="frozen"/>
      <selection activeCell="A6" sqref="A6:XFD6"/>
      <selection pane="bottomLeft" activeCell="G5" sqref="G5:O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99" t="s">
        <v>0</v>
      </c>
      <c r="C1" s="99"/>
      <c r="D1" s="99"/>
      <c r="E1" s="99"/>
      <c r="F1" s="99"/>
      <c r="G1" s="99"/>
      <c r="H1" s="100" t="s">
        <v>1</v>
      </c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3"/>
    </row>
    <row r="2" spans="2:39" ht="25.5" customHeight="1">
      <c r="B2" s="101" t="s">
        <v>2</v>
      </c>
      <c r="C2" s="101"/>
      <c r="D2" s="101"/>
      <c r="E2" s="101"/>
      <c r="F2" s="101"/>
      <c r="G2" s="101"/>
      <c r="H2" s="102" t="s">
        <v>61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05" t="s">
        <v>3</v>
      </c>
      <c r="C4" s="105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8" t="s">
        <v>57</v>
      </c>
      <c r="Q4" s="98"/>
      <c r="R4" s="98"/>
      <c r="S4" s="98"/>
      <c r="T4" s="98"/>
      <c r="U4" s="98"/>
      <c r="X4" s="69"/>
      <c r="Y4" s="103" t="s">
        <v>51</v>
      </c>
      <c r="Z4" s="103" t="s">
        <v>9</v>
      </c>
      <c r="AA4" s="103" t="s">
        <v>50</v>
      </c>
      <c r="AB4" s="103" t="s">
        <v>49</v>
      </c>
      <c r="AC4" s="103"/>
      <c r="AD4" s="103"/>
      <c r="AE4" s="103"/>
      <c r="AF4" s="103" t="s">
        <v>48</v>
      </c>
      <c r="AG4" s="103"/>
      <c r="AH4" s="103" t="s">
        <v>46</v>
      </c>
      <c r="AI4" s="103"/>
      <c r="AJ4" s="103" t="s">
        <v>47</v>
      </c>
      <c r="AK4" s="103"/>
      <c r="AL4" s="103" t="s">
        <v>45</v>
      </c>
      <c r="AM4" s="103"/>
    </row>
    <row r="5" spans="2:39" ht="17.25" customHeight="1">
      <c r="B5" s="104" t="s">
        <v>4</v>
      </c>
      <c r="C5" s="104"/>
      <c r="D5" s="9"/>
      <c r="G5" s="97" t="s">
        <v>55</v>
      </c>
      <c r="H5" s="97"/>
      <c r="I5" s="97"/>
      <c r="J5" s="97"/>
      <c r="K5" s="97"/>
      <c r="L5" s="97"/>
      <c r="M5" s="97"/>
      <c r="N5" s="97"/>
      <c r="O5" s="97"/>
      <c r="P5" s="97" t="s">
        <v>44</v>
      </c>
      <c r="Q5" s="97"/>
      <c r="R5" s="97"/>
      <c r="S5" s="97"/>
      <c r="T5" s="97"/>
      <c r="U5" s="97"/>
      <c r="X5" s="69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</row>
    <row r="7" spans="2:39" ht="44.25" customHeight="1">
      <c r="B7" s="106" t="s">
        <v>5</v>
      </c>
      <c r="C7" s="108" t="s">
        <v>6</v>
      </c>
      <c r="D7" s="110" t="s">
        <v>7</v>
      </c>
      <c r="E7" s="111"/>
      <c r="F7" s="106" t="s">
        <v>8</v>
      </c>
      <c r="G7" s="106" t="s">
        <v>9</v>
      </c>
      <c r="H7" s="95" t="s">
        <v>10</v>
      </c>
      <c r="I7" s="95" t="s">
        <v>11</v>
      </c>
      <c r="J7" s="95" t="s">
        <v>12</v>
      </c>
      <c r="K7" s="95" t="s">
        <v>13</v>
      </c>
      <c r="L7" s="94" t="s">
        <v>14</v>
      </c>
      <c r="M7" s="94" t="s">
        <v>15</v>
      </c>
      <c r="N7" s="94" t="s">
        <v>16</v>
      </c>
      <c r="O7" s="121" t="s">
        <v>17</v>
      </c>
      <c r="P7" s="94" t="s">
        <v>18</v>
      </c>
      <c r="Q7" s="106" t="s">
        <v>19</v>
      </c>
      <c r="R7" s="94" t="s">
        <v>20</v>
      </c>
      <c r="S7" s="106" t="s">
        <v>21</v>
      </c>
      <c r="T7" s="106" t="s">
        <v>22</v>
      </c>
      <c r="U7" s="106" t="s">
        <v>23</v>
      </c>
      <c r="X7" s="69"/>
      <c r="Y7" s="103"/>
      <c r="Z7" s="103"/>
      <c r="AA7" s="103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7"/>
      <c r="C8" s="109"/>
      <c r="D8" s="112"/>
      <c r="E8" s="113"/>
      <c r="F8" s="107"/>
      <c r="G8" s="107"/>
      <c r="H8" s="95"/>
      <c r="I8" s="95"/>
      <c r="J8" s="95"/>
      <c r="K8" s="95"/>
      <c r="L8" s="94"/>
      <c r="M8" s="94"/>
      <c r="N8" s="94"/>
      <c r="O8" s="121"/>
      <c r="P8" s="94"/>
      <c r="Q8" s="116"/>
      <c r="R8" s="94"/>
      <c r="S8" s="107"/>
      <c r="T8" s="116"/>
      <c r="U8" s="116"/>
      <c r="W8" s="12"/>
      <c r="X8" s="69"/>
      <c r="Y8" s="74">
        <f>+D4</f>
        <v>0</v>
      </c>
      <c r="Z8" s="75" t="str">
        <f>+P4</f>
        <v xml:space="preserve">Nhóm: </v>
      </c>
      <c r="AA8" s="76">
        <f>+$AJ$8+$AL$8+$AH$8</f>
        <v>90</v>
      </c>
      <c r="AB8" s="70">
        <f>COUNTIF($T$9:$T$159,"Khiển trách")</f>
        <v>0</v>
      </c>
      <c r="AC8" s="70">
        <f>COUNTIF($T$9:$T$159,"Cảnh cáo")</f>
        <v>0</v>
      </c>
      <c r="AD8" s="70">
        <f>COUNTIF($T$9:$T$159,"Đình chỉ thi")</f>
        <v>0</v>
      </c>
      <c r="AE8" s="77">
        <f>+($AB$8+$AC$8+$AD$8)/$AA$8*100%</f>
        <v>0</v>
      </c>
      <c r="AF8" s="70">
        <f>SUM(COUNTIF($T$9:$T$157,"Vắng"),COUNTIF($T$9:$T$157,"Vắng có phép"))</f>
        <v>0</v>
      </c>
      <c r="AG8" s="78">
        <f>+$AF$8/$AA$8</f>
        <v>0</v>
      </c>
      <c r="AH8" s="79">
        <f>COUNTIF($X$9:$X$157,"Thi lại")</f>
        <v>90</v>
      </c>
      <c r="AI8" s="78">
        <f>+$AH$8/$AA$8</f>
        <v>1</v>
      </c>
      <c r="AJ8" s="79">
        <f>COUNTIF($X$9:$X$158,"Học lại")</f>
        <v>0</v>
      </c>
      <c r="AK8" s="78">
        <f>+$AJ$8/$AA$8</f>
        <v>0</v>
      </c>
      <c r="AL8" s="70">
        <f>COUNTIF($X$10:$X$158,"Đạt")</f>
        <v>0</v>
      </c>
      <c r="AM8" s="77">
        <f>+$AL$8/$AA$8</f>
        <v>0</v>
      </c>
    </row>
    <row r="9" spans="2:39" ht="14.25" customHeight="1">
      <c r="B9" s="117" t="s">
        <v>29</v>
      </c>
      <c r="C9" s="118"/>
      <c r="D9" s="118"/>
      <c r="E9" s="118"/>
      <c r="F9" s="118"/>
      <c r="G9" s="119"/>
      <c r="H9" s="13"/>
      <c r="I9" s="13"/>
      <c r="J9" s="14"/>
      <c r="K9" s="13"/>
      <c r="L9" s="15"/>
      <c r="M9" s="16"/>
      <c r="N9" s="16"/>
      <c r="O9" s="17"/>
      <c r="P9" s="66">
        <f>100-(H9+I9+J9+K9)</f>
        <v>100</v>
      </c>
      <c r="Q9" s="107"/>
      <c r="R9" s="18"/>
      <c r="S9" s="18"/>
      <c r="T9" s="107"/>
      <c r="U9" s="107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/>
      <c r="D10" s="21"/>
      <c r="E10" s="22"/>
      <c r="F10" s="23"/>
      <c r="G10" s="20"/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Thi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/>
      <c r="D11" s="33"/>
      <c r="E11" s="34"/>
      <c r="F11" s="35"/>
      <c r="G11" s="32"/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/>
      <c r="D12" s="33"/>
      <c r="E12" s="34"/>
      <c r="F12" s="35"/>
      <c r="G12" s="32"/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Thi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/>
      <c r="D13" s="33"/>
      <c r="E13" s="34"/>
      <c r="F13" s="35"/>
      <c r="G13" s="32"/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Thi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/>
      <c r="D14" s="33"/>
      <c r="E14" s="34"/>
      <c r="F14" s="35"/>
      <c r="G14" s="32"/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/>
      <c r="D15" s="33"/>
      <c r="E15" s="34"/>
      <c r="F15" s="35"/>
      <c r="G15" s="32"/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/>
      <c r="D16" s="33"/>
      <c r="E16" s="34"/>
      <c r="F16" s="35"/>
      <c r="G16" s="32"/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/>
      <c r="D17" s="33"/>
      <c r="E17" s="34"/>
      <c r="F17" s="35"/>
      <c r="G17" s="32"/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/>
      <c r="D18" s="33"/>
      <c r="E18" s="34"/>
      <c r="F18" s="35"/>
      <c r="G18" s="32"/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/>
      <c r="D19" s="33"/>
      <c r="E19" s="34"/>
      <c r="F19" s="35"/>
      <c r="G19" s="32"/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/>
      <c r="D20" s="33"/>
      <c r="E20" s="34"/>
      <c r="F20" s="35"/>
      <c r="G20" s="32"/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/>
      <c r="D21" s="33"/>
      <c r="E21" s="34"/>
      <c r="F21" s="35"/>
      <c r="G21" s="32"/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/>
      <c r="D22" s="33"/>
      <c r="E22" s="34"/>
      <c r="F22" s="35"/>
      <c r="G22" s="32"/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/>
      <c r="D23" s="33"/>
      <c r="E23" s="34"/>
      <c r="F23" s="35"/>
      <c r="G23" s="32"/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/>
      <c r="D24" s="33"/>
      <c r="E24" s="34"/>
      <c r="F24" s="35"/>
      <c r="G24" s="32"/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/>
      <c r="D25" s="33"/>
      <c r="E25" s="34"/>
      <c r="F25" s="35"/>
      <c r="G25" s="32"/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/>
      <c r="D26" s="33"/>
      <c r="E26" s="34"/>
      <c r="F26" s="35"/>
      <c r="G26" s="32"/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/>
      <c r="D27" s="33"/>
      <c r="E27" s="34"/>
      <c r="F27" s="35"/>
      <c r="G27" s="32"/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/>
      <c r="D28" s="33"/>
      <c r="E28" s="34"/>
      <c r="F28" s="35"/>
      <c r="G28" s="32"/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/>
      <c r="D29" s="33"/>
      <c r="E29" s="34"/>
      <c r="F29" s="35"/>
      <c r="G29" s="32"/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/>
      <c r="D30" s="33"/>
      <c r="E30" s="34"/>
      <c r="F30" s="35"/>
      <c r="G30" s="32"/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/>
      <c r="D31" s="33"/>
      <c r="E31" s="34"/>
      <c r="F31" s="35"/>
      <c r="G31" s="32"/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/>
      <c r="D32" s="33"/>
      <c r="E32" s="34"/>
      <c r="F32" s="35"/>
      <c r="G32" s="32"/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/>
      <c r="D33" s="33"/>
      <c r="E33" s="34"/>
      <c r="F33" s="35"/>
      <c r="G33" s="32"/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/>
      <c r="D34" s="33"/>
      <c r="E34" s="34"/>
      <c r="F34" s="35"/>
      <c r="G34" s="32"/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/>
      <c r="D35" s="33"/>
      <c r="E35" s="34"/>
      <c r="F35" s="35"/>
      <c r="G35" s="32"/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/>
      <c r="D36" s="33"/>
      <c r="E36" s="34"/>
      <c r="F36" s="35"/>
      <c r="G36" s="32"/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/>
      <c r="D37" s="33"/>
      <c r="E37" s="34"/>
      <c r="F37" s="35"/>
      <c r="G37" s="32"/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/>
      <c r="D38" s="33"/>
      <c r="E38" s="34"/>
      <c r="F38" s="35"/>
      <c r="G38" s="32"/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/>
      <c r="D39" s="33"/>
      <c r="E39" s="34"/>
      <c r="F39" s="35"/>
      <c r="G39" s="32"/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/>
      <c r="D40" s="33"/>
      <c r="E40" s="34"/>
      <c r="F40" s="35"/>
      <c r="G40" s="32"/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/>
      <c r="D41" s="33"/>
      <c r="E41" s="34"/>
      <c r="F41" s="35"/>
      <c r="G41" s="32"/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/>
      <c r="D42" s="33"/>
      <c r="E42" s="34"/>
      <c r="F42" s="35"/>
      <c r="G42" s="32"/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/>
      <c r="D43" s="33"/>
      <c r="E43" s="34"/>
      <c r="F43" s="35"/>
      <c r="G43" s="32"/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/>
      <c r="D44" s="33"/>
      <c r="E44" s="34"/>
      <c r="F44" s="35"/>
      <c r="G44" s="32"/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/>
      <c r="D45" s="33"/>
      <c r="E45" s="34"/>
      <c r="F45" s="35"/>
      <c r="G45" s="32"/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/>
      <c r="D46" s="33"/>
      <c r="E46" s="34"/>
      <c r="F46" s="35"/>
      <c r="G46" s="32"/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/>
      <c r="D47" s="33"/>
      <c r="E47" s="34"/>
      <c r="F47" s="35"/>
      <c r="G47" s="32"/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/>
      <c r="D48" s="33"/>
      <c r="E48" s="34"/>
      <c r="F48" s="35"/>
      <c r="G48" s="32"/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/>
      <c r="D49" s="33"/>
      <c r="E49" s="34"/>
      <c r="F49" s="35"/>
      <c r="G49" s="32"/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/>
      <c r="D50" s="33"/>
      <c r="E50" s="34"/>
      <c r="F50" s="35"/>
      <c r="G50" s="32"/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/>
      <c r="D51" s="33"/>
      <c r="E51" s="34"/>
      <c r="F51" s="35"/>
      <c r="G51" s="32"/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/>
      <c r="D52" s="33"/>
      <c r="E52" s="34"/>
      <c r="F52" s="35"/>
      <c r="G52" s="32"/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/>
      <c r="D53" s="33"/>
      <c r="E53" s="34"/>
      <c r="F53" s="35"/>
      <c r="G53" s="32"/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/>
      <c r="D54" s="33"/>
      <c r="E54" s="34"/>
      <c r="F54" s="35"/>
      <c r="G54" s="32"/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/>
      <c r="D55" s="33"/>
      <c r="E55" s="34"/>
      <c r="F55" s="35"/>
      <c r="G55" s="32"/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/>
      <c r="D56" s="33"/>
      <c r="E56" s="34"/>
      <c r="F56" s="35"/>
      <c r="G56" s="32"/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/>
      <c r="D57" s="33"/>
      <c r="E57" s="34"/>
      <c r="F57" s="35"/>
      <c r="G57" s="32"/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/>
      <c r="D58" s="33"/>
      <c r="E58" s="34"/>
      <c r="F58" s="35"/>
      <c r="G58" s="32"/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/>
      <c r="D59" s="33"/>
      <c r="E59" s="34"/>
      <c r="F59" s="35"/>
      <c r="G59" s="32"/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/>
      <c r="D60" s="33"/>
      <c r="E60" s="34"/>
      <c r="F60" s="35"/>
      <c r="G60" s="32"/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/>
      <c r="D61" s="33"/>
      <c r="E61" s="34"/>
      <c r="F61" s="35"/>
      <c r="G61" s="32"/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/>
      <c r="D62" s="33"/>
      <c r="E62" s="34"/>
      <c r="F62" s="35"/>
      <c r="G62" s="32"/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/>
      <c r="D63" s="33"/>
      <c r="E63" s="34"/>
      <c r="F63" s="35"/>
      <c r="G63" s="32"/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/>
      <c r="D64" s="33"/>
      <c r="E64" s="34"/>
      <c r="F64" s="35"/>
      <c r="G64" s="32"/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/>
      <c r="D65" s="33"/>
      <c r="E65" s="34"/>
      <c r="F65" s="35"/>
      <c r="G65" s="32"/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/>
      <c r="D66" s="33"/>
      <c r="E66" s="34"/>
      <c r="F66" s="35"/>
      <c r="G66" s="32"/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/>
      <c r="D67" s="33"/>
      <c r="E67" s="34"/>
      <c r="F67" s="35"/>
      <c r="G67" s="32"/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/>
      <c r="D68" s="33"/>
      <c r="E68" s="34"/>
      <c r="F68" s="35"/>
      <c r="G68" s="32"/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/>
      <c r="D69" s="33"/>
      <c r="E69" s="34"/>
      <c r="F69" s="35"/>
      <c r="G69" s="32"/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/>
      <c r="D70" s="33"/>
      <c r="E70" s="34"/>
      <c r="F70" s="35"/>
      <c r="G70" s="32"/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/>
      <c r="D71" s="33"/>
      <c r="E71" s="34"/>
      <c r="F71" s="35"/>
      <c r="G71" s="32"/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/>
      <c r="D72" s="33"/>
      <c r="E72" s="34"/>
      <c r="F72" s="35"/>
      <c r="G72" s="32"/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/>
      <c r="D73" s="33"/>
      <c r="E73" s="34"/>
      <c r="F73" s="35"/>
      <c r="G73" s="32"/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/>
      <c r="D74" s="33"/>
      <c r="E74" s="34"/>
      <c r="F74" s="35"/>
      <c r="G74" s="32"/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/>
      <c r="D75" s="33"/>
      <c r="E75" s="34"/>
      <c r="F75" s="35"/>
      <c r="G75" s="32"/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/>
      <c r="D76" s="33"/>
      <c r="E76" s="34"/>
      <c r="F76" s="35"/>
      <c r="G76" s="32"/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9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99" si="9">+IF(OR($H76=0,$I76=0,$J76=0,$K76=0),"Không đủ ĐKDT","")</f>
        <v/>
      </c>
      <c r="U76" s="43"/>
      <c r="V76" s="3"/>
      <c r="W76" s="30"/>
      <c r="X76" s="81" t="str">
        <f t="shared" si="7"/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/>
      <c r="D77" s="33"/>
      <c r="E77" s="34"/>
      <c r="F77" s="35"/>
      <c r="G77" s="32"/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/>
      <c r="D78" s="33"/>
      <c r="E78" s="34"/>
      <c r="F78" s="35"/>
      <c r="G78" s="32"/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/>
      <c r="D79" s="33"/>
      <c r="E79" s="34"/>
      <c r="F79" s="35"/>
      <c r="G79" s="32"/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/>
      <c r="D80" s="33"/>
      <c r="E80" s="34"/>
      <c r="F80" s="35"/>
      <c r="G80" s="32"/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customHeight="1">
      <c r="B81" s="31">
        <v>72</v>
      </c>
      <c r="C81" s="32"/>
      <c r="D81" s="33"/>
      <c r="E81" s="34"/>
      <c r="F81" s="35"/>
      <c r="G81" s="32"/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customHeight="1">
      <c r="B82" s="31">
        <v>73</v>
      </c>
      <c r="C82" s="32"/>
      <c r="D82" s="33"/>
      <c r="E82" s="34"/>
      <c r="F82" s="35"/>
      <c r="G82" s="32"/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customHeight="1">
      <c r="B83" s="31">
        <v>74</v>
      </c>
      <c r="C83" s="32"/>
      <c r="D83" s="33"/>
      <c r="E83" s="34"/>
      <c r="F83" s="35"/>
      <c r="G83" s="32"/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customHeight="1">
      <c r="B84" s="31">
        <v>75</v>
      </c>
      <c r="C84" s="32"/>
      <c r="D84" s="33"/>
      <c r="E84" s="34"/>
      <c r="F84" s="35"/>
      <c r="G84" s="32"/>
      <c r="H84" s="36" t="s">
        <v>30</v>
      </c>
      <c r="I84" s="36" t="s">
        <v>30</v>
      </c>
      <c r="J84" s="36" t="s">
        <v>30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customHeight="1">
      <c r="B85" s="31">
        <v>76</v>
      </c>
      <c r="C85" s="32"/>
      <c r="D85" s="33"/>
      <c r="E85" s="34"/>
      <c r="F85" s="35"/>
      <c r="G85" s="32"/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customHeight="1">
      <c r="B86" s="31">
        <v>77</v>
      </c>
      <c r="C86" s="32"/>
      <c r="D86" s="33"/>
      <c r="E86" s="34"/>
      <c r="F86" s="35"/>
      <c r="G86" s="32"/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customHeight="1">
      <c r="B87" s="31">
        <v>78</v>
      </c>
      <c r="C87" s="32"/>
      <c r="D87" s="33"/>
      <c r="E87" s="34"/>
      <c r="F87" s="35"/>
      <c r="G87" s="32"/>
      <c r="H87" s="36" t="s">
        <v>30</v>
      </c>
      <c r="I87" s="36" t="s">
        <v>30</v>
      </c>
      <c r="J87" s="36" t="s">
        <v>30</v>
      </c>
      <c r="K87" s="36" t="s">
        <v>30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customHeight="1">
      <c r="B88" s="31">
        <v>79</v>
      </c>
      <c r="C88" s="32"/>
      <c r="D88" s="33"/>
      <c r="E88" s="34"/>
      <c r="F88" s="35"/>
      <c r="G88" s="32"/>
      <c r="H88" s="36" t="s">
        <v>30</v>
      </c>
      <c r="I88" s="36" t="s">
        <v>30</v>
      </c>
      <c r="J88" s="36" t="s">
        <v>30</v>
      </c>
      <c r="K88" s="36" t="s">
        <v>30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customHeight="1">
      <c r="B89" s="31">
        <v>80</v>
      </c>
      <c r="C89" s="32"/>
      <c r="D89" s="33"/>
      <c r="E89" s="34"/>
      <c r="F89" s="35"/>
      <c r="G89" s="32"/>
      <c r="H89" s="36" t="s">
        <v>30</v>
      </c>
      <c r="I89" s="36" t="s">
        <v>30</v>
      </c>
      <c r="J89" s="36" t="s">
        <v>30</v>
      </c>
      <c r="K89" s="36" t="s">
        <v>30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customHeight="1">
      <c r="B90" s="31">
        <v>81</v>
      </c>
      <c r="C90" s="32"/>
      <c r="D90" s="33"/>
      <c r="E90" s="34"/>
      <c r="F90" s="35"/>
      <c r="G90" s="32"/>
      <c r="H90" s="36" t="s">
        <v>30</v>
      </c>
      <c r="I90" s="36" t="s">
        <v>30</v>
      </c>
      <c r="J90" s="36" t="s">
        <v>30</v>
      </c>
      <c r="K90" s="36" t="s">
        <v>30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customHeight="1">
      <c r="B91" s="31">
        <v>82</v>
      </c>
      <c r="C91" s="32"/>
      <c r="D91" s="33"/>
      <c r="E91" s="34"/>
      <c r="F91" s="35"/>
      <c r="G91" s="32"/>
      <c r="H91" s="36" t="s">
        <v>30</v>
      </c>
      <c r="I91" s="36" t="s">
        <v>30</v>
      </c>
      <c r="J91" s="36" t="s">
        <v>30</v>
      </c>
      <c r="K91" s="36" t="s">
        <v>30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customHeight="1">
      <c r="B92" s="31">
        <v>83</v>
      </c>
      <c r="C92" s="32"/>
      <c r="D92" s="33"/>
      <c r="E92" s="34"/>
      <c r="F92" s="35"/>
      <c r="G92" s="32"/>
      <c r="H92" s="36" t="s">
        <v>30</v>
      </c>
      <c r="I92" s="36" t="s">
        <v>30</v>
      </c>
      <c r="J92" s="36" t="s">
        <v>30</v>
      </c>
      <c r="K92" s="36" t="s">
        <v>30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10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customHeight="1">
      <c r="B93" s="31">
        <v>84</v>
      </c>
      <c r="C93" s="32"/>
      <c r="D93" s="33"/>
      <c r="E93" s="34"/>
      <c r="F93" s="35"/>
      <c r="G93" s="32"/>
      <c r="H93" s="36" t="s">
        <v>30</v>
      </c>
      <c r="I93" s="36" t="s">
        <v>30</v>
      </c>
      <c r="J93" s="36" t="s">
        <v>30</v>
      </c>
      <c r="K93" s="36" t="s">
        <v>30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10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customHeight="1">
      <c r="B94" s="31">
        <v>85</v>
      </c>
      <c r="C94" s="32"/>
      <c r="D94" s="33"/>
      <c r="E94" s="34"/>
      <c r="F94" s="35"/>
      <c r="G94" s="32"/>
      <c r="H94" s="36" t="s">
        <v>30</v>
      </c>
      <c r="I94" s="36" t="s">
        <v>30</v>
      </c>
      <c r="J94" s="36" t="s">
        <v>30</v>
      </c>
      <c r="K94" s="36" t="s">
        <v>30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10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customHeight="1">
      <c r="B95" s="31">
        <v>86</v>
      </c>
      <c r="C95" s="32"/>
      <c r="D95" s="33"/>
      <c r="E95" s="34"/>
      <c r="F95" s="35"/>
      <c r="G95" s="32"/>
      <c r="H95" s="36" t="s">
        <v>30</v>
      </c>
      <c r="I95" s="36" t="s">
        <v>30</v>
      </c>
      <c r="J95" s="36" t="s">
        <v>30</v>
      </c>
      <c r="K95" s="36" t="s">
        <v>30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10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customHeight="1">
      <c r="B96" s="31">
        <v>87</v>
      </c>
      <c r="C96" s="32"/>
      <c r="D96" s="33"/>
      <c r="E96" s="34"/>
      <c r="F96" s="35"/>
      <c r="G96" s="32"/>
      <c r="H96" s="36" t="s">
        <v>30</v>
      </c>
      <c r="I96" s="36" t="s">
        <v>30</v>
      </c>
      <c r="J96" s="36" t="s">
        <v>30</v>
      </c>
      <c r="K96" s="36" t="s">
        <v>30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10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customHeight="1">
      <c r="B97" s="31">
        <v>88</v>
      </c>
      <c r="C97" s="32"/>
      <c r="D97" s="33"/>
      <c r="E97" s="34"/>
      <c r="F97" s="35"/>
      <c r="G97" s="32"/>
      <c r="H97" s="36" t="s">
        <v>30</v>
      </c>
      <c r="I97" s="36" t="s">
        <v>30</v>
      </c>
      <c r="J97" s="36" t="s">
        <v>30</v>
      </c>
      <c r="K97" s="36" t="s">
        <v>30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10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customHeight="1">
      <c r="B98" s="31">
        <v>89</v>
      </c>
      <c r="C98" s="32"/>
      <c r="D98" s="33"/>
      <c r="E98" s="34"/>
      <c r="F98" s="35"/>
      <c r="G98" s="32"/>
      <c r="H98" s="36" t="s">
        <v>30</v>
      </c>
      <c r="I98" s="36" t="s">
        <v>30</v>
      </c>
      <c r="J98" s="36" t="s">
        <v>30</v>
      </c>
      <c r="K98" s="36" t="s">
        <v>30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10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customHeight="1">
      <c r="B99" s="31">
        <v>90</v>
      </c>
      <c r="C99" s="32"/>
      <c r="D99" s="33"/>
      <c r="E99" s="34"/>
      <c r="F99" s="35"/>
      <c r="G99" s="32"/>
      <c r="H99" s="36" t="s">
        <v>30</v>
      </c>
      <c r="I99" s="36" t="s">
        <v>30</v>
      </c>
      <c r="J99" s="36" t="s">
        <v>30</v>
      </c>
      <c r="K99" s="36" t="s">
        <v>30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10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9" customHeight="1">
      <c r="A100" s="2"/>
      <c r="B100" s="45"/>
      <c r="C100" s="46"/>
      <c r="D100" s="46"/>
      <c r="E100" s="47"/>
      <c r="F100" s="47"/>
      <c r="G100" s="47"/>
      <c r="H100" s="48"/>
      <c r="I100" s="49"/>
      <c r="J100" s="49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3"/>
    </row>
    <row r="101" spans="1:39" ht="16.5" hidden="1">
      <c r="A101" s="2"/>
      <c r="B101" s="120" t="s">
        <v>31</v>
      </c>
      <c r="C101" s="120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 customHeight="1">
      <c r="A102" s="2"/>
      <c r="B102" s="51" t="s">
        <v>32</v>
      </c>
      <c r="C102" s="51"/>
      <c r="D102" s="52">
        <f>+$AA$8</f>
        <v>90</v>
      </c>
      <c r="E102" s="53" t="s">
        <v>33</v>
      </c>
      <c r="F102" s="93" t="s">
        <v>34</v>
      </c>
      <c r="G102" s="93"/>
      <c r="H102" s="93"/>
      <c r="I102" s="93"/>
      <c r="J102" s="93"/>
      <c r="K102" s="93"/>
      <c r="L102" s="93"/>
      <c r="M102" s="93"/>
      <c r="N102" s="93"/>
      <c r="O102" s="93"/>
      <c r="P102" s="54">
        <f>$AA$8 -COUNTIF($T$9:$T$289,"Vắng") -COUNTIF($T$9:$T$289,"Vắng có phép") - COUNTIF($T$9:$T$289,"Đình chỉ thi") - COUNTIF($T$9:$T$289,"Không đủ ĐKDT")</f>
        <v>90</v>
      </c>
      <c r="Q102" s="54"/>
      <c r="R102" s="54"/>
      <c r="S102" s="55"/>
      <c r="T102" s="56" t="s">
        <v>33</v>
      </c>
      <c r="U102" s="55"/>
      <c r="V102" s="3"/>
    </row>
    <row r="103" spans="1:39" ht="16.5" hidden="1" customHeight="1">
      <c r="A103" s="2"/>
      <c r="B103" s="51" t="s">
        <v>35</v>
      </c>
      <c r="C103" s="51"/>
      <c r="D103" s="52">
        <f>+$AL$8</f>
        <v>0</v>
      </c>
      <c r="E103" s="53" t="s">
        <v>33</v>
      </c>
      <c r="F103" s="93" t="s">
        <v>36</v>
      </c>
      <c r="G103" s="93"/>
      <c r="H103" s="93"/>
      <c r="I103" s="93"/>
      <c r="J103" s="93"/>
      <c r="K103" s="93"/>
      <c r="L103" s="93"/>
      <c r="M103" s="93"/>
      <c r="N103" s="93"/>
      <c r="O103" s="93"/>
      <c r="P103" s="57">
        <f>COUNTIF($T$9:$T$165,"Vắng")</f>
        <v>0</v>
      </c>
      <c r="Q103" s="57"/>
      <c r="R103" s="57"/>
      <c r="S103" s="58"/>
      <c r="T103" s="56" t="s">
        <v>33</v>
      </c>
      <c r="U103" s="58"/>
      <c r="V103" s="3"/>
    </row>
    <row r="104" spans="1:39" ht="16.5" hidden="1" customHeight="1">
      <c r="A104" s="2"/>
      <c r="B104" s="51" t="s">
        <v>52</v>
      </c>
      <c r="C104" s="51"/>
      <c r="D104" s="67">
        <f>COUNTIF(X10:X99,"Học lại")</f>
        <v>0</v>
      </c>
      <c r="E104" s="53" t="s">
        <v>33</v>
      </c>
      <c r="F104" s="93" t="s">
        <v>53</v>
      </c>
      <c r="G104" s="93"/>
      <c r="H104" s="93"/>
      <c r="I104" s="93"/>
      <c r="J104" s="93"/>
      <c r="K104" s="93"/>
      <c r="L104" s="93"/>
      <c r="M104" s="93"/>
      <c r="N104" s="93"/>
      <c r="O104" s="93"/>
      <c r="P104" s="54">
        <f>COUNTIF($T$9:$T$165,"Vắng có phép")</f>
        <v>0</v>
      </c>
      <c r="Q104" s="54"/>
      <c r="R104" s="54"/>
      <c r="S104" s="55"/>
      <c r="T104" s="56" t="s">
        <v>33</v>
      </c>
      <c r="U104" s="55"/>
      <c r="V104" s="3"/>
    </row>
    <row r="105" spans="1:39" ht="3" hidden="1" customHeight="1">
      <c r="A105" s="2"/>
      <c r="B105" s="45"/>
      <c r="C105" s="46"/>
      <c r="D105" s="46"/>
      <c r="E105" s="47"/>
      <c r="F105" s="47"/>
      <c r="G105" s="47"/>
      <c r="H105" s="48"/>
      <c r="I105" s="49"/>
      <c r="J105" s="49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3"/>
    </row>
    <row r="106" spans="1:39" hidden="1">
      <c r="B106" s="89" t="s">
        <v>54</v>
      </c>
      <c r="C106" s="89"/>
      <c r="D106" s="90">
        <f>COUNTIF(X10:X99,"Thi lại")</f>
        <v>90</v>
      </c>
      <c r="E106" s="91" t="s">
        <v>33</v>
      </c>
      <c r="F106" s="3"/>
      <c r="G106" s="3"/>
      <c r="H106" s="3"/>
      <c r="I106" s="3"/>
      <c r="J106" s="122"/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3"/>
    </row>
    <row r="107" spans="1:39" ht="24.75" hidden="1" customHeight="1">
      <c r="B107" s="89"/>
      <c r="C107" s="89"/>
      <c r="D107" s="90"/>
      <c r="E107" s="91"/>
      <c r="F107" s="3"/>
      <c r="G107" s="3"/>
      <c r="H107" s="3"/>
      <c r="I107" s="3"/>
      <c r="J107" s="122" t="s">
        <v>58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3"/>
    </row>
    <row r="108" spans="1:39" hidden="1">
      <c r="A108" s="59"/>
      <c r="B108" s="114" t="s">
        <v>37</v>
      </c>
      <c r="C108" s="114"/>
      <c r="D108" s="114"/>
      <c r="E108" s="114"/>
      <c r="F108" s="114"/>
      <c r="G108" s="114"/>
      <c r="H108" s="114"/>
      <c r="I108" s="60"/>
      <c r="J108" s="123" t="s">
        <v>38</v>
      </c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3"/>
    </row>
    <row r="109" spans="1:39" ht="4.5" hidden="1" customHeight="1">
      <c r="A109" s="2"/>
      <c r="B109" s="45"/>
      <c r="C109" s="61"/>
      <c r="D109" s="61"/>
      <c r="E109" s="62"/>
      <c r="F109" s="62"/>
      <c r="G109" s="62"/>
      <c r="H109" s="63"/>
      <c r="I109" s="64"/>
      <c r="J109" s="6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114" t="s">
        <v>39</v>
      </c>
      <c r="C110" s="114"/>
      <c r="D110" s="115" t="s">
        <v>40</v>
      </c>
      <c r="E110" s="115"/>
      <c r="F110" s="115"/>
      <c r="G110" s="115"/>
      <c r="H110" s="115"/>
      <c r="I110" s="64"/>
      <c r="J110" s="64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3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18" hidden="1" customHeight="1">
      <c r="A116" s="1"/>
      <c r="B116" s="125" t="s">
        <v>41</v>
      </c>
      <c r="C116" s="125"/>
      <c r="D116" s="125" t="s">
        <v>56</v>
      </c>
      <c r="E116" s="125"/>
      <c r="F116" s="125"/>
      <c r="G116" s="125"/>
      <c r="H116" s="125"/>
      <c r="I116" s="125"/>
      <c r="J116" s="125" t="s">
        <v>42</v>
      </c>
      <c r="K116" s="125"/>
      <c r="L116" s="125"/>
      <c r="M116" s="125"/>
      <c r="N116" s="125"/>
      <c r="O116" s="125"/>
      <c r="P116" s="125"/>
      <c r="Q116" s="125"/>
      <c r="R116" s="125"/>
      <c r="S116" s="125"/>
      <c r="T116" s="125"/>
      <c r="U116" s="125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2.25" customHeight="1">
      <c r="A119" s="1"/>
      <c r="B119" s="114" t="s">
        <v>43</v>
      </c>
      <c r="C119" s="114"/>
      <c r="D119" s="114"/>
      <c r="E119" s="114"/>
      <c r="F119" s="114"/>
      <c r="G119" s="114"/>
      <c r="H119" s="114"/>
      <c r="I119" s="60"/>
      <c r="J119" s="126" t="s">
        <v>59</v>
      </c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>
      <c r="A120" s="1"/>
      <c r="B120" s="45"/>
      <c r="C120" s="61"/>
      <c r="D120" s="61"/>
      <c r="E120" s="62"/>
      <c r="F120" s="62"/>
      <c r="G120" s="62"/>
      <c r="H120" s="63"/>
      <c r="I120" s="64"/>
      <c r="J120" s="6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114" t="s">
        <v>39</v>
      </c>
      <c r="C121" s="114"/>
      <c r="D121" s="115" t="s">
        <v>40</v>
      </c>
      <c r="E121" s="115"/>
      <c r="F121" s="115"/>
      <c r="G121" s="115"/>
      <c r="H121" s="115"/>
      <c r="I121" s="64"/>
      <c r="J121" s="64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6" spans="1:39">
      <c r="B126" s="124"/>
      <c r="C126" s="124"/>
      <c r="D126" s="124"/>
      <c r="E126" s="124"/>
      <c r="F126" s="124"/>
      <c r="G126" s="124"/>
      <c r="H126" s="124"/>
      <c r="I126" s="124"/>
      <c r="J126" s="124" t="s">
        <v>60</v>
      </c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P4:U4"/>
    <mergeCell ref="P5:U5"/>
    <mergeCell ref="B1:G1"/>
    <mergeCell ref="H1:U1"/>
    <mergeCell ref="B2:G2"/>
    <mergeCell ref="H2:U2"/>
    <mergeCell ref="F102:O102"/>
    <mergeCell ref="F103:O103"/>
    <mergeCell ref="L7:L8"/>
    <mergeCell ref="H7:H8"/>
    <mergeCell ref="D4:O4"/>
    <mergeCell ref="G5:O5"/>
  </mergeCells>
  <conditionalFormatting sqref="H10:N99 P10:P99">
    <cfRule type="cellIs" dxfId="2" priority="10" operator="greaterThan">
      <formula>10</formula>
    </cfRule>
  </conditionalFormatting>
  <conditionalFormatting sqref="O1:O1048576">
    <cfRule type="duplicateValues" dxfId="1" priority="2"/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Nhóm(1)</vt:lpstr>
      <vt:lpstr>'Nhóm(1)'!Print_Titles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2017-05-05T17:44:24Z</dcterms:modified>
</cp:coreProperties>
</file>