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2"/>
  </bookViews>
  <sheets>
    <sheet name="Nhom(3)" sheetId="3" r:id="rId1"/>
    <sheet name="Nhom(2)" sheetId="2" r:id="rId2"/>
    <sheet name="Nhom(1)" sheetId="1" r:id="rId3"/>
  </sheets>
  <definedNames>
    <definedName name="_xlnm._FilterDatabase" localSheetId="2" hidden="1">'Nhom(1)'!$A$9:$AL$58</definedName>
    <definedName name="_xlnm._FilterDatabase" localSheetId="1" hidden="1">'Nhom(2)'!$A$9:$AL$62</definedName>
    <definedName name="_xlnm._FilterDatabase" localSheetId="0" hidden="1">'Nhom(3)'!$A$9:$AL$62</definedName>
    <definedName name="_xlnm.Print_Titles" localSheetId="2">'Nhom(1)'!$5:$10</definedName>
    <definedName name="_xlnm.Print_Titles" localSheetId="1">'Nhom(2)'!$5:$10</definedName>
    <definedName name="_xlnm.Print_Titles" localSheetId="0">'Nhom(3)'!$5:$10</definedName>
  </definedNames>
  <calcPr calcId="124519"/>
</workbook>
</file>

<file path=xl/calcChain.xml><?xml version="1.0" encoding="utf-8"?>
<calcChain xmlns="http://schemas.openxmlformats.org/spreadsheetml/2006/main">
  <c r="T62" i="3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67" s="1"/>
  <c r="P10"/>
  <c r="X9"/>
  <c r="W9"/>
  <c r="T62" i="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67" s="1"/>
  <c r="P10"/>
  <c r="X9"/>
  <c r="W9"/>
  <c r="X9" i="1"/>
  <c r="W9"/>
  <c r="T58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Q11" i="3" l="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12"/>
  <c r="Q14"/>
  <c r="V14" s="1"/>
  <c r="Q16"/>
  <c r="Q18"/>
  <c r="Q20"/>
  <c r="Q22"/>
  <c r="V22" s="1"/>
  <c r="Q24"/>
  <c r="Q26"/>
  <c r="Q28"/>
  <c r="Q30"/>
  <c r="V30" s="1"/>
  <c r="Q32"/>
  <c r="Q34"/>
  <c r="Q36"/>
  <c r="Q38"/>
  <c r="V38" s="1"/>
  <c r="Q40"/>
  <c r="Q42"/>
  <c r="Q44"/>
  <c r="Q46"/>
  <c r="V46" s="1"/>
  <c r="Q48"/>
  <c r="Q50"/>
  <c r="Q52"/>
  <c r="Q54"/>
  <c r="V54" s="1"/>
  <c r="Q56"/>
  <c r="Q58"/>
  <c r="Q60"/>
  <c r="Q62"/>
  <c r="V62" s="1"/>
  <c r="P66"/>
  <c r="Q14" i="2"/>
  <c r="Q18"/>
  <c r="Q22"/>
  <c r="Q26"/>
  <c r="Q30"/>
  <c r="Q34"/>
  <c r="Q38"/>
  <c r="Q11"/>
  <c r="V11" s="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12"/>
  <c r="Q16"/>
  <c r="Q20"/>
  <c r="Q24"/>
  <c r="Q28"/>
  <c r="Q32"/>
  <c r="Q36"/>
  <c r="Q40"/>
  <c r="Q42"/>
  <c r="Q44"/>
  <c r="Q46"/>
  <c r="Q48"/>
  <c r="Q50"/>
  <c r="Q52"/>
  <c r="Q54"/>
  <c r="Q56"/>
  <c r="Q58"/>
  <c r="Q60"/>
  <c r="Q62"/>
  <c r="P66"/>
  <c r="Q11" i="1"/>
  <c r="Q48"/>
  <c r="V48" s="1"/>
  <c r="Q51"/>
  <c r="V51" s="1"/>
  <c r="Q52"/>
  <c r="V52" s="1"/>
  <c r="Q55"/>
  <c r="V55" s="1"/>
  <c r="Q56"/>
  <c r="V56" s="1"/>
  <c r="Q49"/>
  <c r="S49" s="1"/>
  <c r="Q50"/>
  <c r="V50" s="1"/>
  <c r="Q53"/>
  <c r="S53" s="1"/>
  <c r="Q54"/>
  <c r="V54" s="1"/>
  <c r="Q57"/>
  <c r="S57" s="1"/>
  <c r="Q58"/>
  <c r="V58" s="1"/>
  <c r="R49"/>
  <c r="R51"/>
  <c r="R53"/>
  <c r="R55"/>
  <c r="R57"/>
  <c r="S51"/>
  <c r="S55"/>
  <c r="S60" i="3" l="1"/>
  <c r="R60"/>
  <c r="S56"/>
  <c r="R56"/>
  <c r="S52"/>
  <c r="R52"/>
  <c r="S48"/>
  <c r="R48"/>
  <c r="S44"/>
  <c r="R44"/>
  <c r="S40"/>
  <c r="R40"/>
  <c r="S36"/>
  <c r="R36"/>
  <c r="S32"/>
  <c r="R32"/>
  <c r="S28"/>
  <c r="R28"/>
  <c r="S24"/>
  <c r="R24"/>
  <c r="S20"/>
  <c r="R20"/>
  <c r="S16"/>
  <c r="R16"/>
  <c r="S12"/>
  <c r="R12"/>
  <c r="R61"/>
  <c r="V61"/>
  <c r="S61"/>
  <c r="R57"/>
  <c r="V57"/>
  <c r="S57"/>
  <c r="R53"/>
  <c r="V53"/>
  <c r="S53"/>
  <c r="R49"/>
  <c r="V49"/>
  <c r="S49"/>
  <c r="R45"/>
  <c r="V45"/>
  <c r="S45"/>
  <c r="R41"/>
  <c r="V41"/>
  <c r="S41"/>
  <c r="R37"/>
  <c r="V37"/>
  <c r="S37"/>
  <c r="R33"/>
  <c r="V33"/>
  <c r="S33"/>
  <c r="R29"/>
  <c r="V29"/>
  <c r="S29"/>
  <c r="R25"/>
  <c r="V25"/>
  <c r="S25"/>
  <c r="R21"/>
  <c r="V21"/>
  <c r="S21"/>
  <c r="R17"/>
  <c r="V17"/>
  <c r="S17"/>
  <c r="R13"/>
  <c r="V13"/>
  <c r="S13"/>
  <c r="V60"/>
  <c r="V52"/>
  <c r="V44"/>
  <c r="V36"/>
  <c r="V28"/>
  <c r="V20"/>
  <c r="V12"/>
  <c r="S62"/>
  <c r="R62"/>
  <c r="S58"/>
  <c r="R58"/>
  <c r="S54"/>
  <c r="R54"/>
  <c r="S50"/>
  <c r="R50"/>
  <c r="S46"/>
  <c r="R46"/>
  <c r="S42"/>
  <c r="R42"/>
  <c r="S38"/>
  <c r="R38"/>
  <c r="S34"/>
  <c r="R34"/>
  <c r="S30"/>
  <c r="R30"/>
  <c r="S26"/>
  <c r="R26"/>
  <c r="S22"/>
  <c r="R22"/>
  <c r="S18"/>
  <c r="R18"/>
  <c r="S14"/>
  <c r="R14"/>
  <c r="R59"/>
  <c r="V59"/>
  <c r="S59"/>
  <c r="R55"/>
  <c r="V55"/>
  <c r="S55"/>
  <c r="R51"/>
  <c r="V51"/>
  <c r="S51"/>
  <c r="R47"/>
  <c r="V47"/>
  <c r="S47"/>
  <c r="R43"/>
  <c r="V43"/>
  <c r="S43"/>
  <c r="R39"/>
  <c r="V39"/>
  <c r="S39"/>
  <c r="R35"/>
  <c r="V35"/>
  <c r="S35"/>
  <c r="R31"/>
  <c r="V31"/>
  <c r="S31"/>
  <c r="R27"/>
  <c r="V27"/>
  <c r="S27"/>
  <c r="R23"/>
  <c r="V23"/>
  <c r="S23"/>
  <c r="R19"/>
  <c r="V19"/>
  <c r="S19"/>
  <c r="R15"/>
  <c r="V15"/>
  <c r="S15"/>
  <c r="R11"/>
  <c r="V11"/>
  <c r="S11"/>
  <c r="V56"/>
  <c r="V48"/>
  <c r="V40"/>
  <c r="V32"/>
  <c r="V24"/>
  <c r="V16"/>
  <c r="V58"/>
  <c r="V50"/>
  <c r="V42"/>
  <c r="V34"/>
  <c r="V26"/>
  <c r="V18"/>
  <c r="V56" i="2"/>
  <c r="S56"/>
  <c r="R56"/>
  <c r="V48"/>
  <c r="S48"/>
  <c r="R48"/>
  <c r="V40"/>
  <c r="R40"/>
  <c r="S40"/>
  <c r="S32"/>
  <c r="R32"/>
  <c r="V32"/>
  <c r="S16"/>
  <c r="R16"/>
  <c r="V1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S36"/>
  <c r="R36"/>
  <c r="V36"/>
  <c r="S28"/>
  <c r="R28"/>
  <c r="V28"/>
  <c r="S20"/>
  <c r="R20"/>
  <c r="V20"/>
  <c r="S12"/>
  <c r="R12"/>
  <c r="V12"/>
  <c r="R61"/>
  <c r="S61"/>
  <c r="R57"/>
  <c r="S57"/>
  <c r="R53"/>
  <c r="S53"/>
  <c r="R49"/>
  <c r="S49"/>
  <c r="R45"/>
  <c r="S45"/>
  <c r="R41"/>
  <c r="S41"/>
  <c r="S37"/>
  <c r="R37"/>
  <c r="S33"/>
  <c r="R33"/>
  <c r="S29"/>
  <c r="R29"/>
  <c r="S25"/>
  <c r="R25"/>
  <c r="S21"/>
  <c r="R21"/>
  <c r="S17"/>
  <c r="R17"/>
  <c r="S13"/>
  <c r="R13"/>
  <c r="R11"/>
  <c r="S11"/>
  <c r="V34"/>
  <c r="R34"/>
  <c r="S34"/>
  <c r="V26"/>
  <c r="R26"/>
  <c r="S26"/>
  <c r="V18"/>
  <c r="R18"/>
  <c r="S18"/>
  <c r="V61"/>
  <c r="V57"/>
  <c r="V53"/>
  <c r="V49"/>
  <c r="V45"/>
  <c r="V41"/>
  <c r="V37"/>
  <c r="V33"/>
  <c r="V29"/>
  <c r="V25"/>
  <c r="V21"/>
  <c r="V17"/>
  <c r="V13"/>
  <c r="V60"/>
  <c r="S60"/>
  <c r="R60"/>
  <c r="V52"/>
  <c r="S52"/>
  <c r="R52"/>
  <c r="V44"/>
  <c r="S44"/>
  <c r="R44"/>
  <c r="S24"/>
  <c r="R24"/>
  <c r="V24"/>
  <c r="R59"/>
  <c r="S59"/>
  <c r="R55"/>
  <c r="S55"/>
  <c r="R51"/>
  <c r="S51"/>
  <c r="R47"/>
  <c r="S47"/>
  <c r="R43"/>
  <c r="S43"/>
  <c r="S39"/>
  <c r="R39"/>
  <c r="R35"/>
  <c r="S35"/>
  <c r="R31"/>
  <c r="S31"/>
  <c r="R27"/>
  <c r="S27"/>
  <c r="R23"/>
  <c r="S23"/>
  <c r="R19"/>
  <c r="S19"/>
  <c r="R15"/>
  <c r="S15"/>
  <c r="V38"/>
  <c r="R38"/>
  <c r="S38"/>
  <c r="V30"/>
  <c r="R30"/>
  <c r="S30"/>
  <c r="V22"/>
  <c r="R22"/>
  <c r="S22"/>
  <c r="V14"/>
  <c r="R14"/>
  <c r="S14"/>
  <c r="V59"/>
  <c r="V55"/>
  <c r="V51"/>
  <c r="V47"/>
  <c r="V43"/>
  <c r="V39"/>
  <c r="V35"/>
  <c r="V31"/>
  <c r="V27"/>
  <c r="V23"/>
  <c r="V19"/>
  <c r="V15"/>
  <c r="V57" i="1"/>
  <c r="V53"/>
  <c r="V49"/>
  <c r="S54"/>
  <c r="R54"/>
  <c r="S52"/>
  <c r="R52"/>
  <c r="S58"/>
  <c r="R58"/>
  <c r="S50"/>
  <c r="R50"/>
  <c r="S56"/>
  <c r="R56"/>
  <c r="S48"/>
  <c r="R48"/>
  <c r="AF9" i="2" l="1"/>
  <c r="AA9" i="3"/>
  <c r="AD9"/>
  <c r="AB9"/>
  <c r="Z9"/>
  <c r="D69"/>
  <c r="D67"/>
  <c r="AJ9"/>
  <c r="AH9"/>
  <c r="AF9"/>
  <c r="AD9" i="2"/>
  <c r="Z9"/>
  <c r="AA9"/>
  <c r="AB9"/>
  <c r="AJ9"/>
  <c r="D69"/>
  <c r="AH9"/>
  <c r="D67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11" s="1"/>
  <c r="D66" i="3" l="1"/>
  <c r="Y9"/>
  <c r="AI9" s="1"/>
  <c r="AE9"/>
  <c r="Y9" i="2"/>
  <c r="AI9" s="1"/>
  <c r="D66"/>
  <c r="AK9"/>
  <c r="V31" i="1"/>
  <c r="V32"/>
  <c r="V33"/>
  <c r="V35"/>
  <c r="V36"/>
  <c r="V34"/>
  <c r="P62"/>
  <c r="P63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C9" i="3" l="1"/>
  <c r="AE9" i="2"/>
  <c r="AG9" i="3"/>
  <c r="P65"/>
  <c r="D65"/>
  <c r="AK9"/>
  <c r="P65" i="2"/>
  <c r="D65"/>
  <c r="AG9"/>
  <c r="AC9"/>
  <c r="AB9" i="1"/>
  <c r="Z9"/>
  <c r="AD9"/>
  <c r="AA9"/>
  <c r="D65" l="1"/>
  <c r="D63"/>
  <c r="AJ9"/>
  <c r="D62" s="1"/>
  <c r="AF9"/>
  <c r="AH9"/>
  <c r="Y9" l="1"/>
  <c r="D61" l="1"/>
  <c r="P61"/>
  <c r="AG9"/>
  <c r="AE9"/>
  <c r="AC9"/>
  <c r="AK9"/>
  <c r="AI9"/>
</calcChain>
</file>

<file path=xl/sharedStrings.xml><?xml version="1.0" encoding="utf-8"?>
<sst xmlns="http://schemas.openxmlformats.org/spreadsheetml/2006/main" count="1614" uniqueCount="571">
  <si>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</si>
  <si>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</si>
  <si>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</si>
  <si>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</si>
  <si>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</si>
  <si>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</si>
  <si>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</si>
  <si>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</si>
  <si>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</si>
  <si>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</si>
  <si>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</si>
  <si>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</si>
  <si>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</si>
  <si>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</si>
  <si>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</si>
  <si>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</si>
  <si>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</si>
  <si>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</si>
  <si>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</si>
  <si>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</si>
  <si>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</si>
  <si>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</si>
  <si>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</si>
  <si>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</si>
  <si>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</si>
  <si>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</si>
  <si>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</si>
  <si>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</si>
  <si>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</si>
  <si>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</si>
  <si>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</si>
  <si>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</si>
  <si>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</si>
  <si>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</si>
  <si>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</si>
  <si>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</si>
  <si>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</si>
  <si>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</si>
  <si>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</si>
  <si>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</si>
  <si>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</si>
  <si>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</si>
  <si>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</si>
  <si>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</si>
  <si>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</si>
  <si>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</si>
  <si>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</si>
  <si>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</si>
  <si>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</si>
  <si>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</si>
  <si>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</si>
  <si>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DANH SÁCH SINH VIÊN DỰ THI, ĐIỂM THI VẤN ĐÁP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</si>
  <si>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</si>
  <si>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</si>
  <si>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</si>
  <si>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</si>
  <si>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Hà Nội, ngày   tháng   năm 2016</t>
  </si>
  <si>
    <t>Nguyễn Hoa Cương</t>
  </si>
  <si>
    <t>Nhóm</t>
  </si>
  <si>
    <t>KT TRƯỞNG TRUNG TÂM
PHÓ TRƯỞNG TRUNG TÂM</t>
  </si>
  <si>
    <t>Trần Thị Mỹ Hạnh</t>
  </si>
  <si>
    <t>Thi lần 1 học II năm học 2016 - 2017</t>
  </si>
  <si>
    <t>Nhóm: INT1472-01</t>
  </si>
  <si>
    <t>Cơ sở an toàn thông tin</t>
  </si>
  <si>
    <t>Ngày thi: 09/06/2017</t>
  </si>
  <si>
    <t>Giờ thi: 8h00</t>
  </si>
  <si>
    <t>Nhóm: INT1472-03</t>
  </si>
  <si>
    <t>Ngày thi: 10/06/2017</t>
  </si>
  <si>
    <t>611-A3</t>
  </si>
  <si>
    <t>Giờ thi: 13h00</t>
  </si>
  <si>
    <t>B14DCAT091</t>
  </si>
  <si>
    <t>Lê Đức</t>
  </si>
  <si>
    <t>Anh</t>
  </si>
  <si>
    <t>01/02/96</t>
  </si>
  <si>
    <t>D14CQAT03-B</t>
  </si>
  <si>
    <t>B14DCAT211</t>
  </si>
  <si>
    <t>Lê Phan</t>
  </si>
  <si>
    <t>08/11/96</t>
  </si>
  <si>
    <t>B14DCAT017</t>
  </si>
  <si>
    <t>Nguyễn Hoàng</t>
  </si>
  <si>
    <t>23/08/96</t>
  </si>
  <si>
    <t>D14CQAT01-B</t>
  </si>
  <si>
    <t>B14DCAT212</t>
  </si>
  <si>
    <t>Trần Trọng</t>
  </si>
  <si>
    <t>25/11/96</t>
  </si>
  <si>
    <t>D14CQAT02-B</t>
  </si>
  <si>
    <t>B14DCAT029</t>
  </si>
  <si>
    <t>Nguyễn Thái</t>
  </si>
  <si>
    <t>Cường</t>
  </si>
  <si>
    <t>26/03/96</t>
  </si>
  <si>
    <t>B14DCAT183</t>
  </si>
  <si>
    <t>Trần Văn</t>
  </si>
  <si>
    <t>Đam</t>
  </si>
  <si>
    <t>21/09/96</t>
  </si>
  <si>
    <t>B12DCCN365</t>
  </si>
  <si>
    <t>Mai Thành</t>
  </si>
  <si>
    <t>Đạt</t>
  </si>
  <si>
    <t>28/10/94</t>
  </si>
  <si>
    <t>D12CNPM1</t>
  </si>
  <si>
    <t>B14DCAT058</t>
  </si>
  <si>
    <t>Nguyễn Thị</t>
  </si>
  <si>
    <t>Diệp</t>
  </si>
  <si>
    <t>19/07/96</t>
  </si>
  <si>
    <t>B14DCAT046</t>
  </si>
  <si>
    <t>Lê Thị</t>
  </si>
  <si>
    <t>Đính</t>
  </si>
  <si>
    <t>29/02/96</t>
  </si>
  <si>
    <t>B14DCAT217</t>
  </si>
  <si>
    <t>Đinh Duy</t>
  </si>
  <si>
    <t>Đông</t>
  </si>
  <si>
    <t>16/08/96</t>
  </si>
  <si>
    <t>B14DCAT043</t>
  </si>
  <si>
    <t>Đào Mạnh</t>
  </si>
  <si>
    <t>Đức</t>
  </si>
  <si>
    <t>07/05/96</t>
  </si>
  <si>
    <t>B14DCAT218</t>
  </si>
  <si>
    <t>Lê Hoàng</t>
  </si>
  <si>
    <t>26/01/96</t>
  </si>
  <si>
    <t>B14DCAT074</t>
  </si>
  <si>
    <t>Phạm Đăng</t>
  </si>
  <si>
    <t>Dương</t>
  </si>
  <si>
    <t>18/12/96</t>
  </si>
  <si>
    <t>B14DCAT024</t>
  </si>
  <si>
    <t>Đỗ Văn</t>
  </si>
  <si>
    <t>Duy</t>
  </si>
  <si>
    <t>14/11/96</t>
  </si>
  <si>
    <t>B14DCAT229</t>
  </si>
  <si>
    <t>Tạ Hoàng</t>
  </si>
  <si>
    <t>Giang</t>
  </si>
  <si>
    <t>18/05/96</t>
  </si>
  <si>
    <t>B14DCAT072</t>
  </si>
  <si>
    <t>Nguyễn Thu</t>
  </si>
  <si>
    <t>Hà</t>
  </si>
  <si>
    <t>10/10/96</t>
  </si>
  <si>
    <t>B14DCAT037</t>
  </si>
  <si>
    <t>Vũ Hải</t>
  </si>
  <si>
    <t>11/08/96</t>
  </si>
  <si>
    <t>B14DCAT030</t>
  </si>
  <si>
    <t>Hoàng Tiến</t>
  </si>
  <si>
    <t>Hảo</t>
  </si>
  <si>
    <t>22/12/96</t>
  </si>
  <si>
    <t>B14DCAT051</t>
  </si>
  <si>
    <t>Phạm Duy</t>
  </si>
  <si>
    <t>Hùng</t>
  </si>
  <si>
    <t>30/07/95</t>
  </si>
  <si>
    <t>B14DCAT022</t>
  </si>
  <si>
    <t>Phạm Văn</t>
  </si>
  <si>
    <t>17/06/96</t>
  </si>
  <si>
    <t>B14DCAT208</t>
  </si>
  <si>
    <t>Đào Quang</t>
  </si>
  <si>
    <t>Huy</t>
  </si>
  <si>
    <t>07/08/96</t>
  </si>
  <si>
    <t>B14DCAT272</t>
  </si>
  <si>
    <t>Đinh Tuấn</t>
  </si>
  <si>
    <t>Khôi</t>
  </si>
  <si>
    <t>29/07/96</t>
  </si>
  <si>
    <t>B14DCAT015</t>
  </si>
  <si>
    <t>Lê Hữu Quang</t>
  </si>
  <si>
    <t>Linh</t>
  </si>
  <si>
    <t>13/11/96</t>
  </si>
  <si>
    <t>B14DCAT062</t>
  </si>
  <si>
    <t>Đào Đức</t>
  </si>
  <si>
    <t>Mạnh</t>
  </si>
  <si>
    <t>18/01/96</t>
  </si>
  <si>
    <t>B14DCAT228</t>
  </si>
  <si>
    <t>Nguyễn Bình</t>
  </si>
  <si>
    <t>Minh</t>
  </si>
  <si>
    <t>19/02/95</t>
  </si>
  <si>
    <t>B14DCAT199</t>
  </si>
  <si>
    <t>Lê Văn</t>
  </si>
  <si>
    <t>Nam</t>
  </si>
  <si>
    <t>14/03/96</t>
  </si>
  <si>
    <t>B14DCAT020</t>
  </si>
  <si>
    <t>Trần Thị</t>
  </si>
  <si>
    <t>Nguyên</t>
  </si>
  <si>
    <t>13/07/96</t>
  </si>
  <si>
    <t>B14DCAT203</t>
  </si>
  <si>
    <t>Nguyễn Phan Quang</t>
  </si>
  <si>
    <t>Ninh</t>
  </si>
  <si>
    <t>15/12/95</t>
  </si>
  <si>
    <t>B14DCAT273</t>
  </si>
  <si>
    <t>Nguyễn Thị Thu</t>
  </si>
  <si>
    <t>Quyên</t>
  </si>
  <si>
    <t>27/05/96</t>
  </si>
  <si>
    <t>B14DCAT142</t>
  </si>
  <si>
    <t>Đỗ Minh</t>
  </si>
  <si>
    <t>Quyền</t>
  </si>
  <si>
    <t>14/06/96</t>
  </si>
  <si>
    <t>B14DCAT054</t>
  </si>
  <si>
    <t>Trương Thúy</t>
  </si>
  <si>
    <t>Quỳnh</t>
  </si>
  <si>
    <t>05/09/96</t>
  </si>
  <si>
    <t>B14DCAT061</t>
  </si>
  <si>
    <t>Trần Minh</t>
  </si>
  <si>
    <t>Sáng</t>
  </si>
  <si>
    <t>B14DCAT056</t>
  </si>
  <si>
    <t>Lê Ngọc Minh</t>
  </si>
  <si>
    <t>Sơn</t>
  </si>
  <si>
    <t>09/04/96</t>
  </si>
  <si>
    <t>B14DCAT170</t>
  </si>
  <si>
    <t>Lưu Bá</t>
  </si>
  <si>
    <t>01/01/96</t>
  </si>
  <si>
    <t>B14DCAT027</t>
  </si>
  <si>
    <t>04/01/96</t>
  </si>
  <si>
    <t>B14DCAT057</t>
  </si>
  <si>
    <t>Trần Vĩnh</t>
  </si>
  <si>
    <t>10/03/96</t>
  </si>
  <si>
    <t>B14DCAT004</t>
  </si>
  <si>
    <t>Vũ Bảo</t>
  </si>
  <si>
    <t>10/09/96</t>
  </si>
  <si>
    <t>B14DCAT059</t>
  </si>
  <si>
    <t>Nguyễn Đức</t>
  </si>
  <si>
    <t>Tài</t>
  </si>
  <si>
    <t>09/08/96</t>
  </si>
  <si>
    <t>B14DCAT008</t>
  </si>
  <si>
    <t>Thắng</t>
  </si>
  <si>
    <t>27/09/96</t>
  </si>
  <si>
    <t>B14DCAT053</t>
  </si>
  <si>
    <t>Thảo</t>
  </si>
  <si>
    <t>21/12/96</t>
  </si>
  <si>
    <t>B14DCAT023</t>
  </si>
  <si>
    <t>Dương Thị Hoài</t>
  </si>
  <si>
    <t>Thương</t>
  </si>
  <si>
    <t>23/12/96</t>
  </si>
  <si>
    <t>B14DCAT073</t>
  </si>
  <si>
    <t>25/03/96</t>
  </si>
  <si>
    <t>B14DCAT165</t>
  </si>
  <si>
    <t>Lại Kim</t>
  </si>
  <si>
    <t>Tiến</t>
  </si>
  <si>
    <t>20/11/96</t>
  </si>
  <si>
    <t>B14DCAT063</t>
  </si>
  <si>
    <t>Nguyễn Thị Linh</t>
  </si>
  <si>
    <t>Trang</t>
  </si>
  <si>
    <t>12/02/96</t>
  </si>
  <si>
    <t>B14DCAT221</t>
  </si>
  <si>
    <t>Nguyễn Ngọc</t>
  </si>
  <si>
    <t>Trung</t>
  </si>
  <si>
    <t>B14DCAT257</t>
  </si>
  <si>
    <t>Đỗ Nguyễn</t>
  </si>
  <si>
    <t>Tuấn</t>
  </si>
  <si>
    <t>29/08/96</t>
  </si>
  <si>
    <t>B14DCAT112</t>
  </si>
  <si>
    <t>Nguyễn Thế</t>
  </si>
  <si>
    <t>21/04/96</t>
  </si>
  <si>
    <t>B12DCCN094</t>
  </si>
  <si>
    <t>Nguyễn Khoa</t>
  </si>
  <si>
    <t>Văn</t>
  </si>
  <si>
    <t>24/11/93</t>
  </si>
  <si>
    <t>D12ATTTM</t>
  </si>
  <si>
    <t>B14DCAT252</t>
  </si>
  <si>
    <t>Nguyễn Thị Vân</t>
  </si>
  <si>
    <t>20/07/95</t>
  </si>
  <si>
    <t>B14DCAT102</t>
  </si>
  <si>
    <t>Phan Đức</t>
  </si>
  <si>
    <t>16/04/96</t>
  </si>
  <si>
    <t>B14DCAT153</t>
  </si>
  <si>
    <t>Nguyễn Văn</t>
  </si>
  <si>
    <t>Bảo</t>
  </si>
  <si>
    <t>01/10/96</t>
  </si>
  <si>
    <t>B14DCAT034</t>
  </si>
  <si>
    <t>19/11/96</t>
  </si>
  <si>
    <t>B14DCAT104</t>
  </si>
  <si>
    <t>Kiều Đức</t>
  </si>
  <si>
    <t>Bình</t>
  </si>
  <si>
    <t>23/01/96</t>
  </si>
  <si>
    <t>B14DCAT105</t>
  </si>
  <si>
    <t>Nguyễn Viết</t>
  </si>
  <si>
    <t>Đạo</t>
  </si>
  <si>
    <t>08/08/96</t>
  </si>
  <si>
    <t>B14DCAT174</t>
  </si>
  <si>
    <t>B14DCAT069</t>
  </si>
  <si>
    <t>Phạm Tiến</t>
  </si>
  <si>
    <t>01/08/96</t>
  </si>
  <si>
    <t>B14DCAT026</t>
  </si>
  <si>
    <t>Phan Minh</t>
  </si>
  <si>
    <t>15/01/96</t>
  </si>
  <si>
    <t>B112104211</t>
  </si>
  <si>
    <t>09/05/92</t>
  </si>
  <si>
    <t>D11CN4</t>
  </si>
  <si>
    <t>B14DCAT007</t>
  </si>
  <si>
    <t>Bùi Văn</t>
  </si>
  <si>
    <t>07/04/96</t>
  </si>
  <si>
    <t>B14DCAT150</t>
  </si>
  <si>
    <t>Bùi Thị Thu</t>
  </si>
  <si>
    <t>13/04/95</t>
  </si>
  <si>
    <t>B14DCAT192</t>
  </si>
  <si>
    <t>Hằng</t>
  </si>
  <si>
    <t>09/11/95</t>
  </si>
  <si>
    <t>B14DCAT132</t>
  </si>
  <si>
    <t>Phạm Thị Thu</t>
  </si>
  <si>
    <t>Hiền</t>
  </si>
  <si>
    <t>24/09/96</t>
  </si>
  <si>
    <t>B14DCAT039</t>
  </si>
  <si>
    <t>Hoàng Huy</t>
  </si>
  <si>
    <t>Hoàng</t>
  </si>
  <si>
    <t>B14DCAT032</t>
  </si>
  <si>
    <t>16/12/96</t>
  </si>
  <si>
    <t>B14DCAT241</t>
  </si>
  <si>
    <t>Khải</t>
  </si>
  <si>
    <t>09/11/96</t>
  </si>
  <si>
    <t>B14DCAT162</t>
  </si>
  <si>
    <t>Nguyễn Quốc</t>
  </si>
  <si>
    <t>Khánh</t>
  </si>
  <si>
    <t>B14DCAT044</t>
  </si>
  <si>
    <t>Bùi Thế</t>
  </si>
  <si>
    <t>Luân</t>
  </si>
  <si>
    <t>11/09/96</t>
  </si>
  <si>
    <t>B14DCAT002</t>
  </si>
  <si>
    <t>Đỗ Hồng</t>
  </si>
  <si>
    <t>02/05/96</t>
  </si>
  <si>
    <t>B14DCAT240</t>
  </si>
  <si>
    <t>Nguyễn Anh</t>
  </si>
  <si>
    <t>B14DCAT136</t>
  </si>
  <si>
    <t>Trần Hoàng</t>
  </si>
  <si>
    <t>12/11/96</t>
  </si>
  <si>
    <t>B14DCAT265</t>
  </si>
  <si>
    <t>Tô Duy</t>
  </si>
  <si>
    <t>Nghĩa</t>
  </si>
  <si>
    <t>27/07/96</t>
  </si>
  <si>
    <t>B14DCAT269</t>
  </si>
  <si>
    <t>Ngọc</t>
  </si>
  <si>
    <t>03/05/96</t>
  </si>
  <si>
    <t>B14DCAT055</t>
  </si>
  <si>
    <t>Oanh</t>
  </si>
  <si>
    <t>17/08/96</t>
  </si>
  <si>
    <t>B14DCAT127</t>
  </si>
  <si>
    <t>Đào Việt</t>
  </si>
  <si>
    <t>Phương</t>
  </si>
  <si>
    <t>B14DCAT244</t>
  </si>
  <si>
    <t>03/07/96</t>
  </si>
  <si>
    <t>B14DCAT040</t>
  </si>
  <si>
    <t>Quân</t>
  </si>
  <si>
    <t>15/09/96</t>
  </si>
  <si>
    <t>B14DCAT234</t>
  </si>
  <si>
    <t>Nguyễn Tiến</t>
  </si>
  <si>
    <t>19/08/95</t>
  </si>
  <si>
    <t>B14DCAT263</t>
  </si>
  <si>
    <t>Quế</t>
  </si>
  <si>
    <t>23/04/96</t>
  </si>
  <si>
    <t>B14DCAT068</t>
  </si>
  <si>
    <t>Đỗ Thị Hương</t>
  </si>
  <si>
    <t>03/12/96</t>
  </si>
  <si>
    <t>B14DCAT060</t>
  </si>
  <si>
    <t>Đậu Đức</t>
  </si>
  <si>
    <t>Siêu</t>
  </si>
  <si>
    <t>20/02/96</t>
  </si>
  <si>
    <t>B14DCAT047</t>
  </si>
  <si>
    <t>Nguyễn Hồng</t>
  </si>
  <si>
    <t>17/11/96</t>
  </si>
  <si>
    <t>B14DCAT161</t>
  </si>
  <si>
    <t>Nguyễn Đình</t>
  </si>
  <si>
    <t>Thái</t>
  </si>
  <si>
    <t>30/04/96</t>
  </si>
  <si>
    <t>B14DCAT238</t>
  </si>
  <si>
    <t>Bùi Đức</t>
  </si>
  <si>
    <t>14/01/96</t>
  </si>
  <si>
    <t>B14DCAT049</t>
  </si>
  <si>
    <t>Chu Huy</t>
  </si>
  <si>
    <t>20/05/96</t>
  </si>
  <si>
    <t>B14DCAT193</t>
  </si>
  <si>
    <t>Cù Văn</t>
  </si>
  <si>
    <t>10/03/95</t>
  </si>
  <si>
    <t>B14DCAT028</t>
  </si>
  <si>
    <t>Thành</t>
  </si>
  <si>
    <t>09/12/96</t>
  </si>
  <si>
    <t>B14DCAT134</t>
  </si>
  <si>
    <t>Phạm Như</t>
  </si>
  <si>
    <t>Thao</t>
  </si>
  <si>
    <t>01/05/96</t>
  </si>
  <si>
    <t>B14DCAT019</t>
  </si>
  <si>
    <t>Phạm Thị Bích</t>
  </si>
  <si>
    <t>12/12/96</t>
  </si>
  <si>
    <t>B14DCAT033</t>
  </si>
  <si>
    <t>Nguyễn Phú</t>
  </si>
  <si>
    <t>Thịnh</t>
  </si>
  <si>
    <t>20/08/96</t>
  </si>
  <si>
    <t>B14DCAT036</t>
  </si>
  <si>
    <t>Thủy</t>
  </si>
  <si>
    <t>18/02/96</t>
  </si>
  <si>
    <t>B14DCAT271</t>
  </si>
  <si>
    <t>Nguyễn Thị Huyền</t>
  </si>
  <si>
    <t>18/11/95</t>
  </si>
  <si>
    <t>B14DCAT144</t>
  </si>
  <si>
    <t>Phạm Quốc</t>
  </si>
  <si>
    <t>20/09/96</t>
  </si>
  <si>
    <t>B14DCAT005</t>
  </si>
  <si>
    <t>Hoàng Văn</t>
  </si>
  <si>
    <t>Trường</t>
  </si>
  <si>
    <t>13/01/96</t>
  </si>
  <si>
    <t>B14DCAT119</t>
  </si>
  <si>
    <t>Tú</t>
  </si>
  <si>
    <t>03/03/96</t>
  </si>
  <si>
    <t>B14DCAT157</t>
  </si>
  <si>
    <t>Phạm Mạnh</t>
  </si>
  <si>
    <t>05/12/96</t>
  </si>
  <si>
    <t>B14DCAT200</t>
  </si>
  <si>
    <t>Hoàng Anh</t>
  </si>
  <si>
    <t>21/03/96</t>
  </si>
  <si>
    <t>B14DCAT075</t>
  </si>
  <si>
    <t>Nguyễn Đăng</t>
  </si>
  <si>
    <t>27/06/94</t>
  </si>
  <si>
    <t>B14DCAT016</t>
  </si>
  <si>
    <t>Nguyễn Huy</t>
  </si>
  <si>
    <t>Vinh</t>
  </si>
  <si>
    <t>30/08/96</t>
  </si>
  <si>
    <t>B14DCAT262</t>
  </si>
  <si>
    <t>Lưu Tuấn</t>
  </si>
  <si>
    <t>Vũ</t>
  </si>
  <si>
    <t>21/02/95</t>
  </si>
  <si>
    <t>B14DCAT079</t>
  </si>
  <si>
    <t>Mai Thị</t>
  </si>
  <si>
    <t>Xuyên</t>
  </si>
  <si>
    <t>13/08/96</t>
  </si>
  <si>
    <t>B14DCAT071</t>
  </si>
  <si>
    <t>Phạm Ngọc</t>
  </si>
  <si>
    <t>11/10/96</t>
  </si>
  <si>
    <t>B14DCAT213</t>
  </si>
  <si>
    <t>Nguyễn Minh</t>
  </si>
  <si>
    <t>Châu</t>
  </si>
  <si>
    <t>16/08/95</t>
  </si>
  <si>
    <t>B14DCAT014</t>
  </si>
  <si>
    <t>Nguyễn Thị Minh</t>
  </si>
  <si>
    <t>08/11/95</t>
  </si>
  <si>
    <t>B14DCAT038</t>
  </si>
  <si>
    <t>Chiến</t>
  </si>
  <si>
    <t>B14DCAT103</t>
  </si>
  <si>
    <t>Chung</t>
  </si>
  <si>
    <t>05/03/95</t>
  </si>
  <si>
    <t>B14DCAT042</t>
  </si>
  <si>
    <t>Lê Tiến</t>
  </si>
  <si>
    <t>Công</t>
  </si>
  <si>
    <t>B14DCAT107</t>
  </si>
  <si>
    <t>Trần Mạnh</t>
  </si>
  <si>
    <t>08/06/96</t>
  </si>
  <si>
    <t>B14DCAT149</t>
  </si>
  <si>
    <t>08/10/96</t>
  </si>
  <si>
    <t>B14DCAT064</t>
  </si>
  <si>
    <t>Nguyễn Thành</t>
  </si>
  <si>
    <t>B14DCAT006</t>
  </si>
  <si>
    <t>Nguyễn Thị Thanh</t>
  </si>
  <si>
    <t>Dịu</t>
  </si>
  <si>
    <t>07/11/96</t>
  </si>
  <si>
    <t>B14DCAT194</t>
  </si>
  <si>
    <t>Vũ Thành</t>
  </si>
  <si>
    <t>Đô</t>
  </si>
  <si>
    <t>26/12/96</t>
  </si>
  <si>
    <t>B14DCAT101</t>
  </si>
  <si>
    <t>26/09/96</t>
  </si>
  <si>
    <t>B14DCAT227</t>
  </si>
  <si>
    <t>10/06/96</t>
  </si>
  <si>
    <t>B14DCAT185</t>
  </si>
  <si>
    <t>Lê Anh</t>
  </si>
  <si>
    <t>Dũng</t>
  </si>
  <si>
    <t>20/07/96</t>
  </si>
  <si>
    <t>B14DCAT050</t>
  </si>
  <si>
    <t>Mai Tiến</t>
  </si>
  <si>
    <t>14/07/95</t>
  </si>
  <si>
    <t>B14DCAT078</t>
  </si>
  <si>
    <t>Tô Quang</t>
  </si>
  <si>
    <t>25/07/96</t>
  </si>
  <si>
    <t>B14DCAT225</t>
  </si>
  <si>
    <t>Bạch Văn</t>
  </si>
  <si>
    <t>22/07/96</t>
  </si>
  <si>
    <t>B14DCAT216</t>
  </si>
  <si>
    <t>Nguyễn Hương</t>
  </si>
  <si>
    <t>03/04/96</t>
  </si>
  <si>
    <t>B14DCAT011</t>
  </si>
  <si>
    <t>Lương Sơn</t>
  </si>
  <si>
    <t>Hải</t>
  </si>
  <si>
    <t>02/02/96</t>
  </si>
  <si>
    <t>B14DCAT253</t>
  </si>
  <si>
    <t>Trịnh Thị</t>
  </si>
  <si>
    <t>02/09/96</t>
  </si>
  <si>
    <t>B14DCAT031</t>
  </si>
  <si>
    <t>Phạm Thị</t>
  </si>
  <si>
    <t>Hoa</t>
  </si>
  <si>
    <t>05/08/96</t>
  </si>
  <si>
    <t>B14DCAT009</t>
  </si>
  <si>
    <t>Lê Khắc</t>
  </si>
  <si>
    <t>Hưng</t>
  </si>
  <si>
    <t>15/08/96</t>
  </si>
  <si>
    <t>B14DCAT077</t>
  </si>
  <si>
    <t>08/12/96</t>
  </si>
  <si>
    <t>B14DCAT160</t>
  </si>
  <si>
    <t>Phạm Quang</t>
  </si>
  <si>
    <t>06/08/96</t>
  </si>
  <si>
    <t>B14DCAT013</t>
  </si>
  <si>
    <t>Trần Đức</t>
  </si>
  <si>
    <t>09/10/96</t>
  </si>
  <si>
    <t>B14DCAT025</t>
  </si>
  <si>
    <t>12/09/96</t>
  </si>
  <si>
    <t>B14DCAT067</t>
  </si>
  <si>
    <t>Dương Quốc</t>
  </si>
  <si>
    <t>23/05/96</t>
  </si>
  <si>
    <t>B14DCAT070</t>
  </si>
  <si>
    <t>Trần Công</t>
  </si>
  <si>
    <t>23/02/96</t>
  </si>
  <si>
    <t>B14DCAT202</t>
  </si>
  <si>
    <t>Kiên</t>
  </si>
  <si>
    <t>06/03/94</t>
  </si>
  <si>
    <t>B14DCAT222</t>
  </si>
  <si>
    <t>Nguyễn Công</t>
  </si>
  <si>
    <t>Lâm</t>
  </si>
  <si>
    <t>25/09/96</t>
  </si>
  <si>
    <t>B14DCAT230</t>
  </si>
  <si>
    <t>Long</t>
  </si>
  <si>
    <t>18/04/96</t>
  </si>
  <si>
    <t>B14DCAT243</t>
  </si>
  <si>
    <t>Đặng Phạm Thế</t>
  </si>
  <si>
    <t>16/02/96</t>
  </si>
  <si>
    <t>B14DCAT066</t>
  </si>
  <si>
    <t>Đỗ Hoài</t>
  </si>
  <si>
    <t>09/09/95</t>
  </si>
  <si>
    <t>B14DCAT146</t>
  </si>
  <si>
    <t>Nga</t>
  </si>
  <si>
    <t>10/02/96</t>
  </si>
  <si>
    <t>B14DCAT207</t>
  </si>
  <si>
    <t>Trần Thị Bích</t>
  </si>
  <si>
    <t>B14DCAT065</t>
  </si>
  <si>
    <t>Trần Quốc</t>
  </si>
  <si>
    <t>Phong</t>
  </si>
  <si>
    <t>16/03/95</t>
  </si>
  <si>
    <t>B14DCAT260</t>
  </si>
  <si>
    <t>Quang</t>
  </si>
  <si>
    <t>B14DCAT233</t>
  </si>
  <si>
    <t>Trịnh Đức</t>
  </si>
  <si>
    <t>B14DCAT246</t>
  </si>
  <si>
    <t>Nguyễn Phúc</t>
  </si>
  <si>
    <t>Sang</t>
  </si>
  <si>
    <t>12/07/96</t>
  </si>
  <si>
    <t>B14DCAT248</t>
  </si>
  <si>
    <t>Đặng Ngọc</t>
  </si>
  <si>
    <t>05/04/96</t>
  </si>
  <si>
    <t>B14DCAT163</t>
  </si>
  <si>
    <t>Đỗ Anh</t>
  </si>
  <si>
    <t>21/10/96</t>
  </si>
  <si>
    <t>B14DCAT048</t>
  </si>
  <si>
    <t>Phạm Công</t>
  </si>
  <si>
    <t>08/04/96</t>
  </si>
  <si>
    <t>B14DCAT173</t>
  </si>
  <si>
    <t>Thiện</t>
  </si>
  <si>
    <t>27/08/96</t>
  </si>
  <si>
    <t>N14DCAT127</t>
  </si>
  <si>
    <t>Hồ Tuấn</t>
  </si>
  <si>
    <t>Thông</t>
  </si>
  <si>
    <t>09/09/96</t>
  </si>
  <si>
    <t>B14DCAT220</t>
  </si>
  <si>
    <t>Nguyễn Khắc</t>
  </si>
  <si>
    <t>04/11/95</t>
  </si>
  <si>
    <t>B14DCAT143</t>
  </si>
  <si>
    <t>Trình</t>
  </si>
  <si>
    <t>05/11/96</t>
  </si>
  <si>
    <t>B14DCAT117</t>
  </si>
  <si>
    <t>22/03/96</t>
  </si>
  <si>
    <t>B14DCAT268</t>
  </si>
  <si>
    <t>Trần Viết</t>
  </si>
  <si>
    <t>28/02/96</t>
  </si>
  <si>
    <t>B14DCAT141</t>
  </si>
  <si>
    <t>Đồng Thanh</t>
  </si>
  <si>
    <t>Tùng</t>
  </si>
  <si>
    <t>10/12/96</t>
  </si>
  <si>
    <t>B14DCAT261</t>
  </si>
  <si>
    <t>Trần Thanh</t>
  </si>
  <si>
    <t>11/09/95</t>
  </si>
  <si>
    <t>B14DCAT035</t>
  </si>
  <si>
    <t>Ngô Trọng</t>
  </si>
  <si>
    <t>Tuyên</t>
  </si>
  <si>
    <t>11/01/96</t>
  </si>
  <si>
    <t>B14DCAT018</t>
  </si>
  <si>
    <t>Mai Văn</t>
  </si>
  <si>
    <t>Việt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</si>
</sst>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5" fillId="0" borderId="12" xfId="0" applyFont="1" applyFill="1" applyBorder="1" applyProtection="1">
      <protection locked="0"/>
    </xf>
    <xf numFmtId="0" fontId="5" fillId="0" borderId="15" xfId="0" applyFont="1" applyFill="1" applyBorder="1" applyProtection="1"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0"/>
  <sheetViews>
    <sheetView workbookViewId="0">
      <pane ySplit="4" topLeftCell="A5" activePane="bottomLeft" state="frozen"/>
      <selection activeCell="A6" sqref="A6:XFD6"/>
      <selection pane="bottomLeft" activeCell="C11" sqref="C11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04" t="s">
        <v>0</v>
      </c>
      <c r="I1" s="104"/>
      <c r="J1" s="104"/>
      <c r="K1" s="104"/>
      <c r="L1" s="104" t="s">
        <v>68</v>
      </c>
      <c r="M1" s="104"/>
      <c r="N1" s="104"/>
      <c r="O1" s="104"/>
      <c r="P1" s="104"/>
      <c r="Q1" s="104"/>
      <c r="R1" s="104"/>
      <c r="S1" s="104"/>
      <c r="T1" s="104"/>
    </row>
    <row r="2" spans="2:38" ht="27.75" customHeight="1">
      <c r="B2" s="105" t="s">
        <v>1</v>
      </c>
      <c r="C2" s="105"/>
      <c r="D2" s="105"/>
      <c r="E2" s="105"/>
      <c r="F2" s="105"/>
      <c r="G2" s="105"/>
      <c r="H2" s="110" t="s">
        <v>51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</row>
    <row r="3" spans="2:38" ht="25.5" customHeight="1">
      <c r="B3" s="106" t="s">
        <v>2</v>
      </c>
      <c r="C3" s="106"/>
      <c r="D3" s="106"/>
      <c r="E3" s="106"/>
      <c r="F3" s="106"/>
      <c r="G3" s="106"/>
      <c r="H3" s="111" t="s">
        <v>61</v>
      </c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8" t="s">
        <v>3</v>
      </c>
      <c r="C5" s="108"/>
      <c r="D5" s="109" t="s">
        <v>63</v>
      </c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0" t="s">
        <v>66</v>
      </c>
      <c r="Q5" s="100"/>
      <c r="R5" s="100"/>
      <c r="S5" s="100"/>
      <c r="T5" s="100"/>
      <c r="U5" s="100"/>
      <c r="W5" s="112" t="s">
        <v>47</v>
      </c>
      <c r="X5" s="112" t="s">
        <v>9</v>
      </c>
      <c r="Y5" s="112" t="s">
        <v>46</v>
      </c>
      <c r="Z5" s="112" t="s">
        <v>45</v>
      </c>
      <c r="AA5" s="112"/>
      <c r="AB5" s="112"/>
      <c r="AC5" s="112"/>
      <c r="AD5" s="112" t="s">
        <v>44</v>
      </c>
      <c r="AE5" s="112"/>
      <c r="AF5" s="112" t="s">
        <v>42</v>
      </c>
      <c r="AG5" s="112"/>
      <c r="AH5" s="112" t="s">
        <v>43</v>
      </c>
      <c r="AI5" s="112"/>
      <c r="AJ5" s="112" t="s">
        <v>41</v>
      </c>
      <c r="AK5" s="112"/>
      <c r="AL5" s="83"/>
    </row>
    <row r="6" spans="2:38" ht="17.25" customHeight="1">
      <c r="B6" s="107" t="s">
        <v>4</v>
      </c>
      <c r="C6" s="107"/>
      <c r="D6" s="8">
        <v>3</v>
      </c>
      <c r="G6" s="101" t="s">
        <v>67</v>
      </c>
      <c r="H6" s="101"/>
      <c r="I6" s="101"/>
      <c r="J6" s="101"/>
      <c r="K6" s="101"/>
      <c r="L6" s="101"/>
      <c r="M6" s="101"/>
      <c r="N6" s="101"/>
      <c r="O6" s="101"/>
      <c r="P6" s="101" t="s">
        <v>65</v>
      </c>
      <c r="Q6" s="101"/>
      <c r="R6" s="101"/>
      <c r="S6" s="101"/>
      <c r="T6" s="101"/>
      <c r="U6" s="101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83"/>
    </row>
    <row r="8" spans="2:38" ht="44.25" customHeight="1">
      <c r="B8" s="97" t="s">
        <v>5</v>
      </c>
      <c r="C8" s="113" t="s">
        <v>6</v>
      </c>
      <c r="D8" s="115" t="s">
        <v>7</v>
      </c>
      <c r="E8" s="116"/>
      <c r="F8" s="97" t="s">
        <v>8</v>
      </c>
      <c r="G8" s="97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20" t="s">
        <v>14</v>
      </c>
      <c r="M8" s="121" t="s">
        <v>48</v>
      </c>
      <c r="N8" s="122"/>
      <c r="O8" s="120" t="s">
        <v>15</v>
      </c>
      <c r="P8" s="120" t="s">
        <v>16</v>
      </c>
      <c r="Q8" s="97" t="s">
        <v>17</v>
      </c>
      <c r="R8" s="120" t="s">
        <v>18</v>
      </c>
      <c r="S8" s="97" t="s">
        <v>19</v>
      </c>
      <c r="T8" s="97" t="s">
        <v>20</v>
      </c>
      <c r="U8" s="97" t="s">
        <v>58</v>
      </c>
      <c r="W8" s="112"/>
      <c r="X8" s="112"/>
      <c r="Y8" s="11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99"/>
      <c r="C9" s="114"/>
      <c r="D9" s="117"/>
      <c r="E9" s="118"/>
      <c r="F9" s="99"/>
      <c r="G9" s="99"/>
      <c r="H9" s="119"/>
      <c r="I9" s="119"/>
      <c r="J9" s="119"/>
      <c r="K9" s="119"/>
      <c r="L9" s="120"/>
      <c r="M9" s="95" t="s">
        <v>49</v>
      </c>
      <c r="N9" s="95" t="s">
        <v>50</v>
      </c>
      <c r="O9" s="120"/>
      <c r="P9" s="120"/>
      <c r="Q9" s="98"/>
      <c r="R9" s="120"/>
      <c r="S9" s="99"/>
      <c r="T9" s="98"/>
      <c r="U9" s="98"/>
      <c r="V9" s="90"/>
      <c r="W9" s="67" t="str">
        <f>+D5</f>
        <v>Cơ sở an toàn thông tin</v>
      </c>
      <c r="X9" s="68" t="str">
        <f>+P5</f>
        <v>Nhóm: INT1472-03</v>
      </c>
      <c r="Y9" s="69">
        <f>+$AH$9+$AJ$9+$AF$9</f>
        <v>52</v>
      </c>
      <c r="Z9" s="63">
        <f>COUNTIF($S$10:$S$122,"Khiển trách")</f>
        <v>0</v>
      </c>
      <c r="AA9" s="63">
        <f>COUNTIF($S$10:$S$122,"Cảnh cáo")</f>
        <v>0</v>
      </c>
      <c r="AB9" s="63">
        <f>COUNTIF($S$10:$S$122,"Đình chỉ thi")</f>
        <v>0</v>
      </c>
      <c r="AC9" s="70">
        <f>+($Z$9+$AA$9+$AB$9)/$Y$9*100%</f>
        <v>0</v>
      </c>
      <c r="AD9" s="63">
        <f>SUM(COUNTIF($S$10:$S$120,"Vắng"),COUNTIF($S$10:$S$120,"Vắng có phép"))</f>
        <v>0</v>
      </c>
      <c r="AE9" s="71">
        <f>+$AD$9/$Y$9</f>
        <v>0</v>
      </c>
      <c r="AF9" s="72">
        <f>COUNTIF($V$10:$V$120,"Thi lại")</f>
        <v>0</v>
      </c>
      <c r="AG9" s="71">
        <f>+$AF$9/$Y$9</f>
        <v>0</v>
      </c>
      <c r="AH9" s="72">
        <f>COUNTIF($V$10:$V$121,"Học lại")</f>
        <v>52</v>
      </c>
      <c r="AI9" s="71">
        <f>+$AH$9/$Y$9</f>
        <v>1</v>
      </c>
      <c r="AJ9" s="63">
        <f>COUNTIF($V$11:$V$121,"Đạt")</f>
        <v>0</v>
      </c>
      <c r="AK9" s="70">
        <f>+$AJ$9/$Y$9</f>
        <v>0</v>
      </c>
      <c r="AL9" s="82"/>
    </row>
    <row r="10" spans="2:38" ht="14.25" customHeight="1">
      <c r="B10" s="121" t="s">
        <v>26</v>
      </c>
      <c r="C10" s="126"/>
      <c r="D10" s="126"/>
      <c r="E10" s="126"/>
      <c r="F10" s="126"/>
      <c r="G10" s="122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60">
        <f>100-(H10+I10+J10+K10)</f>
        <v>60</v>
      </c>
      <c r="Q10" s="99"/>
      <c r="R10" s="14"/>
      <c r="S10" s="14"/>
      <c r="T10" s="99"/>
      <c r="U10" s="9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413</v>
      </c>
      <c r="D11" s="17" t="s">
        <v>414</v>
      </c>
      <c r="E11" s="18" t="s">
        <v>72</v>
      </c>
      <c r="F11" s="19" t="s">
        <v>415</v>
      </c>
      <c r="G11" s="16" t="s">
        <v>81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2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2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416</v>
      </c>
      <c r="D12" s="28" t="s">
        <v>417</v>
      </c>
      <c r="E12" s="29" t="s">
        <v>418</v>
      </c>
      <c r="F12" s="30" t="s">
        <v>419</v>
      </c>
      <c r="G12" s="27" t="s">
        <v>74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420</v>
      </c>
      <c r="D13" s="28" t="s">
        <v>421</v>
      </c>
      <c r="E13" s="29" t="s">
        <v>418</v>
      </c>
      <c r="F13" s="30" t="s">
        <v>422</v>
      </c>
      <c r="G13" s="27" t="s">
        <v>81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2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2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4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423</v>
      </c>
      <c r="D14" s="28" t="s">
        <v>211</v>
      </c>
      <c r="E14" s="29" t="s">
        <v>424</v>
      </c>
      <c r="F14" s="30" t="s">
        <v>240</v>
      </c>
      <c r="G14" s="27" t="s">
        <v>81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425</v>
      </c>
      <c r="D15" s="28" t="s">
        <v>211</v>
      </c>
      <c r="E15" s="29" t="s">
        <v>426</v>
      </c>
      <c r="F15" s="30" t="s">
        <v>427</v>
      </c>
      <c r="G15" s="27" t="s">
        <v>74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428</v>
      </c>
      <c r="D16" s="28" t="s">
        <v>429</v>
      </c>
      <c r="E16" s="29" t="s">
        <v>430</v>
      </c>
      <c r="F16" s="30" t="s">
        <v>338</v>
      </c>
      <c r="G16" s="27" t="s">
        <v>81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431</v>
      </c>
      <c r="D17" s="28" t="s">
        <v>432</v>
      </c>
      <c r="E17" s="29" t="s">
        <v>88</v>
      </c>
      <c r="F17" s="30" t="s">
        <v>433</v>
      </c>
      <c r="G17" s="27" t="s">
        <v>74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434</v>
      </c>
      <c r="D18" s="28" t="s">
        <v>432</v>
      </c>
      <c r="E18" s="29" t="s">
        <v>88</v>
      </c>
      <c r="F18" s="30" t="s">
        <v>435</v>
      </c>
      <c r="G18" s="27" t="s">
        <v>74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436</v>
      </c>
      <c r="D19" s="28" t="s">
        <v>437</v>
      </c>
      <c r="E19" s="29" t="s">
        <v>96</v>
      </c>
      <c r="F19" s="30" t="s">
        <v>415</v>
      </c>
      <c r="G19" s="27" t="s">
        <v>81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438</v>
      </c>
      <c r="D20" s="28" t="s">
        <v>439</v>
      </c>
      <c r="E20" s="29" t="s">
        <v>440</v>
      </c>
      <c r="F20" s="30" t="s">
        <v>441</v>
      </c>
      <c r="G20" s="27" t="s">
        <v>81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442</v>
      </c>
      <c r="D21" s="28" t="s">
        <v>443</v>
      </c>
      <c r="E21" s="29" t="s">
        <v>444</v>
      </c>
      <c r="F21" s="30" t="s">
        <v>445</v>
      </c>
      <c r="G21" s="27" t="s">
        <v>85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446</v>
      </c>
      <c r="D22" s="28" t="s">
        <v>91</v>
      </c>
      <c r="E22" s="29" t="s">
        <v>109</v>
      </c>
      <c r="F22" s="30" t="s">
        <v>447</v>
      </c>
      <c r="G22" s="27" t="s">
        <v>74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448</v>
      </c>
      <c r="D23" s="28" t="s">
        <v>311</v>
      </c>
      <c r="E23" s="29" t="s">
        <v>113</v>
      </c>
      <c r="F23" s="30" t="s">
        <v>449</v>
      </c>
      <c r="G23" s="27" t="s">
        <v>74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450</v>
      </c>
      <c r="D24" s="28" t="s">
        <v>451</v>
      </c>
      <c r="E24" s="29" t="s">
        <v>452</v>
      </c>
      <c r="F24" s="30" t="s">
        <v>453</v>
      </c>
      <c r="G24" s="27" t="s">
        <v>74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454</v>
      </c>
      <c r="D25" s="28" t="s">
        <v>455</v>
      </c>
      <c r="E25" s="29" t="s">
        <v>452</v>
      </c>
      <c r="F25" s="30" t="s">
        <v>456</v>
      </c>
      <c r="G25" s="27" t="s">
        <v>81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457</v>
      </c>
      <c r="D26" s="28" t="s">
        <v>458</v>
      </c>
      <c r="E26" s="29" t="s">
        <v>120</v>
      </c>
      <c r="F26" s="30" t="s">
        <v>459</v>
      </c>
      <c r="G26" s="27" t="s">
        <v>81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460</v>
      </c>
      <c r="D27" s="28" t="s">
        <v>461</v>
      </c>
      <c r="E27" s="29" t="s">
        <v>124</v>
      </c>
      <c r="F27" s="30" t="s">
        <v>462</v>
      </c>
      <c r="G27" s="27" t="s">
        <v>74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463</v>
      </c>
      <c r="D28" s="28" t="s">
        <v>464</v>
      </c>
      <c r="E28" s="29" t="s">
        <v>128</v>
      </c>
      <c r="F28" s="30" t="s">
        <v>465</v>
      </c>
      <c r="G28" s="27" t="s">
        <v>85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466</v>
      </c>
      <c r="D29" s="28" t="s">
        <v>467</v>
      </c>
      <c r="E29" s="29" t="s">
        <v>468</v>
      </c>
      <c r="F29" s="30" t="s">
        <v>469</v>
      </c>
      <c r="G29" s="27" t="s">
        <v>81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470</v>
      </c>
      <c r="D30" s="28" t="s">
        <v>471</v>
      </c>
      <c r="E30" s="29" t="s">
        <v>286</v>
      </c>
      <c r="F30" s="30" t="s">
        <v>472</v>
      </c>
      <c r="G30" s="27" t="s">
        <v>74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473</v>
      </c>
      <c r="D31" s="28" t="s">
        <v>474</v>
      </c>
      <c r="E31" s="29" t="s">
        <v>475</v>
      </c>
      <c r="F31" s="30" t="s">
        <v>476</v>
      </c>
      <c r="G31" s="27" t="s">
        <v>81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477</v>
      </c>
      <c r="D32" s="28" t="s">
        <v>478</v>
      </c>
      <c r="E32" s="29" t="s">
        <v>479</v>
      </c>
      <c r="F32" s="30" t="s">
        <v>480</v>
      </c>
      <c r="G32" s="27" t="s">
        <v>81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481</v>
      </c>
      <c r="D33" s="28" t="s">
        <v>256</v>
      </c>
      <c r="E33" s="29" t="s">
        <v>479</v>
      </c>
      <c r="F33" s="30" t="s">
        <v>482</v>
      </c>
      <c r="G33" s="27" t="s">
        <v>81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483</v>
      </c>
      <c r="D34" s="28" t="s">
        <v>484</v>
      </c>
      <c r="E34" s="29" t="s">
        <v>150</v>
      </c>
      <c r="F34" s="30" t="s">
        <v>485</v>
      </c>
      <c r="G34" s="27" t="s">
        <v>85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486</v>
      </c>
      <c r="D35" s="28" t="s">
        <v>487</v>
      </c>
      <c r="E35" s="29" t="s">
        <v>150</v>
      </c>
      <c r="F35" s="30" t="s">
        <v>488</v>
      </c>
      <c r="G35" s="27" t="s">
        <v>81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489</v>
      </c>
      <c r="D36" s="28" t="s">
        <v>487</v>
      </c>
      <c r="E36" s="29" t="s">
        <v>150</v>
      </c>
      <c r="F36" s="30" t="s">
        <v>490</v>
      </c>
      <c r="G36" s="27" t="s">
        <v>81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491</v>
      </c>
      <c r="D37" s="28" t="s">
        <v>492</v>
      </c>
      <c r="E37" s="29" t="s">
        <v>302</v>
      </c>
      <c r="F37" s="30" t="s">
        <v>493</v>
      </c>
      <c r="G37" s="27" t="s">
        <v>81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494</v>
      </c>
      <c r="D38" s="28" t="s">
        <v>495</v>
      </c>
      <c r="E38" s="29" t="s">
        <v>302</v>
      </c>
      <c r="F38" s="30" t="s">
        <v>496</v>
      </c>
      <c r="G38" s="27" t="s">
        <v>81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497</v>
      </c>
      <c r="D39" s="28" t="s">
        <v>211</v>
      </c>
      <c r="E39" s="29" t="s">
        <v>498</v>
      </c>
      <c r="F39" s="30" t="s">
        <v>499</v>
      </c>
      <c r="G39" s="27" t="s">
        <v>85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500</v>
      </c>
      <c r="D40" s="28" t="s">
        <v>501</v>
      </c>
      <c r="E40" s="29" t="s">
        <v>502</v>
      </c>
      <c r="F40" s="30" t="s">
        <v>503</v>
      </c>
      <c r="G40" s="27" t="s">
        <v>85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504</v>
      </c>
      <c r="D41" s="28" t="s">
        <v>350</v>
      </c>
      <c r="E41" s="29" t="s">
        <v>505</v>
      </c>
      <c r="F41" s="30" t="s">
        <v>506</v>
      </c>
      <c r="G41" s="27" t="s">
        <v>85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507</v>
      </c>
      <c r="D42" s="28" t="s">
        <v>508</v>
      </c>
      <c r="E42" s="29" t="s">
        <v>166</v>
      </c>
      <c r="F42" s="30" t="s">
        <v>509</v>
      </c>
      <c r="G42" s="27" t="s">
        <v>74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510</v>
      </c>
      <c r="D43" s="28" t="s">
        <v>511</v>
      </c>
      <c r="E43" s="29" t="s">
        <v>170</v>
      </c>
      <c r="F43" s="30" t="s">
        <v>512</v>
      </c>
      <c r="G43" s="27" t="s">
        <v>81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513</v>
      </c>
      <c r="D44" s="28" t="s">
        <v>100</v>
      </c>
      <c r="E44" s="29" t="s">
        <v>514</v>
      </c>
      <c r="F44" s="30" t="s">
        <v>515</v>
      </c>
      <c r="G44" s="27" t="s">
        <v>85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516</v>
      </c>
      <c r="D45" s="28" t="s">
        <v>517</v>
      </c>
      <c r="E45" s="29" t="s">
        <v>320</v>
      </c>
      <c r="F45" s="30" t="s">
        <v>485</v>
      </c>
      <c r="G45" s="27" t="s">
        <v>74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518</v>
      </c>
      <c r="D46" s="28" t="s">
        <v>519</v>
      </c>
      <c r="E46" s="29" t="s">
        <v>520</v>
      </c>
      <c r="F46" s="30" t="s">
        <v>521</v>
      </c>
      <c r="G46" s="27" t="s">
        <v>81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522</v>
      </c>
      <c r="D47" s="28" t="s">
        <v>432</v>
      </c>
      <c r="E47" s="29" t="s">
        <v>523</v>
      </c>
      <c r="F47" s="30" t="s">
        <v>223</v>
      </c>
      <c r="G47" s="27" t="s">
        <v>85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524</v>
      </c>
      <c r="D48" s="28" t="s">
        <v>525</v>
      </c>
      <c r="E48" s="29" t="s">
        <v>523</v>
      </c>
      <c r="F48" s="30" t="s">
        <v>338</v>
      </c>
      <c r="G48" s="27" t="s">
        <v>74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39</v>
      </c>
      <c r="C49" s="27" t="s">
        <v>526</v>
      </c>
      <c r="D49" s="28" t="s">
        <v>527</v>
      </c>
      <c r="E49" s="29" t="s">
        <v>528</v>
      </c>
      <c r="F49" s="30" t="s">
        <v>529</v>
      </c>
      <c r="G49" s="27" t="s">
        <v>85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40</v>
      </c>
      <c r="C50" s="27" t="s">
        <v>530</v>
      </c>
      <c r="D50" s="28" t="s">
        <v>531</v>
      </c>
      <c r="E50" s="29" t="s">
        <v>197</v>
      </c>
      <c r="F50" s="30" t="s">
        <v>532</v>
      </c>
      <c r="G50" s="27" t="s">
        <v>85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41</v>
      </c>
      <c r="C51" s="27" t="s">
        <v>533</v>
      </c>
      <c r="D51" s="28" t="s">
        <v>534</v>
      </c>
      <c r="E51" s="29" t="s">
        <v>351</v>
      </c>
      <c r="F51" s="30" t="s">
        <v>535</v>
      </c>
      <c r="G51" s="27" t="s">
        <v>74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42</v>
      </c>
      <c r="C52" s="27" t="s">
        <v>536</v>
      </c>
      <c r="D52" s="28" t="s">
        <v>537</v>
      </c>
      <c r="E52" s="29" t="s">
        <v>363</v>
      </c>
      <c r="F52" s="30" t="s">
        <v>538</v>
      </c>
      <c r="G52" s="27" t="s">
        <v>81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43</v>
      </c>
      <c r="C53" s="27" t="s">
        <v>539</v>
      </c>
      <c r="D53" s="28" t="s">
        <v>334</v>
      </c>
      <c r="E53" s="29" t="s">
        <v>540</v>
      </c>
      <c r="F53" s="30" t="s">
        <v>541</v>
      </c>
      <c r="G53" s="27" t="s">
        <v>74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18.75" customHeight="1">
      <c r="B54" s="26">
        <v>44</v>
      </c>
      <c r="C54" s="27" t="s">
        <v>542</v>
      </c>
      <c r="D54" s="28" t="s">
        <v>543</v>
      </c>
      <c r="E54" s="29" t="s">
        <v>544</v>
      </c>
      <c r="F54" s="30" t="s">
        <v>545</v>
      </c>
      <c r="G54" s="27" t="s">
        <v>81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18.75" customHeight="1">
      <c r="B55" s="26">
        <v>45</v>
      </c>
      <c r="C55" s="27" t="s">
        <v>546</v>
      </c>
      <c r="D55" s="28" t="s">
        <v>547</v>
      </c>
      <c r="E55" s="29" t="s">
        <v>228</v>
      </c>
      <c r="F55" s="30" t="s">
        <v>548</v>
      </c>
      <c r="G55" s="27" t="s">
        <v>85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18.75" customHeight="1">
      <c r="B56" s="26">
        <v>46</v>
      </c>
      <c r="C56" s="27" t="s">
        <v>549</v>
      </c>
      <c r="D56" s="28" t="s">
        <v>146</v>
      </c>
      <c r="E56" s="29" t="s">
        <v>550</v>
      </c>
      <c r="F56" s="30" t="s">
        <v>551</v>
      </c>
      <c r="G56" s="27" t="s">
        <v>74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18.75" customHeight="1">
      <c r="B57" s="26">
        <v>47</v>
      </c>
      <c r="C57" s="27" t="s">
        <v>552</v>
      </c>
      <c r="D57" s="28" t="s">
        <v>443</v>
      </c>
      <c r="E57" s="29" t="s">
        <v>236</v>
      </c>
      <c r="F57" s="30" t="s">
        <v>553</v>
      </c>
      <c r="G57" s="27" t="s">
        <v>74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18.75" customHeight="1">
      <c r="B58" s="26">
        <v>48</v>
      </c>
      <c r="C58" s="27" t="s">
        <v>554</v>
      </c>
      <c r="D58" s="28" t="s">
        <v>555</v>
      </c>
      <c r="E58" s="29" t="s">
        <v>239</v>
      </c>
      <c r="F58" s="30" t="s">
        <v>556</v>
      </c>
      <c r="G58" s="27" t="s">
        <v>85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18.75" customHeight="1">
      <c r="B59" s="26">
        <v>49</v>
      </c>
      <c r="C59" s="27" t="s">
        <v>557</v>
      </c>
      <c r="D59" s="28" t="s">
        <v>558</v>
      </c>
      <c r="E59" s="29" t="s">
        <v>559</v>
      </c>
      <c r="F59" s="30" t="s">
        <v>560</v>
      </c>
      <c r="G59" s="27" t="s">
        <v>74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18.75" customHeight="1">
      <c r="B60" s="26">
        <v>50</v>
      </c>
      <c r="C60" s="27" t="s">
        <v>561</v>
      </c>
      <c r="D60" s="28" t="s">
        <v>562</v>
      </c>
      <c r="E60" s="29" t="s">
        <v>559</v>
      </c>
      <c r="F60" s="30" t="s">
        <v>563</v>
      </c>
      <c r="G60" s="27" t="s">
        <v>74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18.75" customHeight="1">
      <c r="B61" s="26">
        <v>51</v>
      </c>
      <c r="C61" s="27" t="s">
        <v>564</v>
      </c>
      <c r="D61" s="28" t="s">
        <v>565</v>
      </c>
      <c r="E61" s="29" t="s">
        <v>566</v>
      </c>
      <c r="F61" s="30" t="s">
        <v>567</v>
      </c>
      <c r="G61" s="27" t="s">
        <v>81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1:38" ht="18.75" customHeight="1">
      <c r="B62" s="26">
        <v>52</v>
      </c>
      <c r="C62" s="27" t="s">
        <v>568</v>
      </c>
      <c r="D62" s="28" t="s">
        <v>569</v>
      </c>
      <c r="E62" s="29" t="s">
        <v>570</v>
      </c>
      <c r="F62" s="30" t="s">
        <v>364</v>
      </c>
      <c r="G62" s="27" t="s">
        <v>81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1:38" ht="7.5" customHeight="1">
      <c r="A63" s="2"/>
      <c r="B63" s="39"/>
      <c r="C63" s="40"/>
      <c r="D63" s="40"/>
      <c r="E63" s="41"/>
      <c r="F63" s="41"/>
      <c r="G63" s="41"/>
      <c r="H63" s="42"/>
      <c r="I63" s="43"/>
      <c r="J63" s="43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3"/>
    </row>
    <row r="64" spans="1:38" ht="16.5" hidden="1">
      <c r="A64" s="2"/>
      <c r="B64" s="127" t="s">
        <v>28</v>
      </c>
      <c r="C64" s="127"/>
      <c r="D64" s="40"/>
      <c r="E64" s="41"/>
      <c r="F64" s="41"/>
      <c r="G64" s="41"/>
      <c r="H64" s="42"/>
      <c r="I64" s="43"/>
      <c r="J64" s="43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3"/>
    </row>
    <row r="65" spans="1:38" ht="16.5" hidden="1" customHeight="1">
      <c r="A65" s="2"/>
      <c r="B65" s="45" t="s">
        <v>29</v>
      </c>
      <c r="C65" s="45"/>
      <c r="D65" s="46">
        <f>+$Y$9</f>
        <v>52</v>
      </c>
      <c r="E65" s="47" t="s">
        <v>30</v>
      </c>
      <c r="F65" s="47"/>
      <c r="G65" s="103" t="s">
        <v>31</v>
      </c>
      <c r="H65" s="103"/>
      <c r="I65" s="103"/>
      <c r="J65" s="103"/>
      <c r="K65" s="103"/>
      <c r="L65" s="103"/>
      <c r="M65" s="103"/>
      <c r="N65" s="103"/>
      <c r="O65" s="103"/>
      <c r="P65" s="48">
        <f>$Y$9 -COUNTIF($T$10:$T$252,"Vắng") -COUNTIF($T$10:$T$252,"Vắng có phép") - COUNTIF($T$10:$T$252,"Đình chỉ thi") - COUNTIF($T$10:$T$252,"Không đủ ĐKDT")</f>
        <v>52</v>
      </c>
      <c r="Q65" s="48"/>
      <c r="R65" s="49"/>
      <c r="S65" s="50"/>
      <c r="T65" s="50" t="s">
        <v>30</v>
      </c>
      <c r="U65" s="3"/>
    </row>
    <row r="66" spans="1:38" ht="16.5" hidden="1" customHeight="1">
      <c r="A66" s="2"/>
      <c r="B66" s="45" t="s">
        <v>32</v>
      </c>
      <c r="C66" s="45"/>
      <c r="D66" s="46">
        <f>+$AJ$9</f>
        <v>0</v>
      </c>
      <c r="E66" s="47" t="s">
        <v>30</v>
      </c>
      <c r="F66" s="47"/>
      <c r="G66" s="103" t="s">
        <v>33</v>
      </c>
      <c r="H66" s="103"/>
      <c r="I66" s="103"/>
      <c r="J66" s="103"/>
      <c r="K66" s="103"/>
      <c r="L66" s="103"/>
      <c r="M66" s="103"/>
      <c r="N66" s="103"/>
      <c r="O66" s="103"/>
      <c r="P66" s="51">
        <f>COUNTIF($T$10:$T$128,"Vắng")</f>
        <v>0</v>
      </c>
      <c r="Q66" s="51"/>
      <c r="R66" s="52"/>
      <c r="S66" s="50"/>
      <c r="T66" s="50" t="s">
        <v>30</v>
      </c>
      <c r="U66" s="3"/>
    </row>
    <row r="67" spans="1:38" ht="16.5" hidden="1" customHeight="1">
      <c r="A67" s="2"/>
      <c r="B67" s="45" t="s">
        <v>54</v>
      </c>
      <c r="C67" s="45"/>
      <c r="D67" s="85">
        <f>COUNTIF(V11:V62,"Học lại")</f>
        <v>52</v>
      </c>
      <c r="E67" s="47" t="s">
        <v>30</v>
      </c>
      <c r="F67" s="47"/>
      <c r="G67" s="103" t="s">
        <v>55</v>
      </c>
      <c r="H67" s="103"/>
      <c r="I67" s="103"/>
      <c r="J67" s="103"/>
      <c r="K67" s="103"/>
      <c r="L67" s="103"/>
      <c r="M67" s="103"/>
      <c r="N67" s="103"/>
      <c r="O67" s="103"/>
      <c r="P67" s="48">
        <f>COUNTIF($T$10:$T$128,"Vắng có phép")</f>
        <v>0</v>
      </c>
      <c r="Q67" s="48"/>
      <c r="R67" s="49"/>
      <c r="S67" s="50"/>
      <c r="T67" s="50" t="s">
        <v>30</v>
      </c>
      <c r="U67" s="3"/>
    </row>
    <row r="68" spans="1:38" ht="3" hidden="1" customHeight="1">
      <c r="A68" s="2"/>
      <c r="B68" s="39"/>
      <c r="C68" s="40"/>
      <c r="D68" s="40"/>
      <c r="E68" s="41"/>
      <c r="F68" s="41"/>
      <c r="G68" s="41"/>
      <c r="H68" s="42"/>
      <c r="I68" s="43"/>
      <c r="J68" s="43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3"/>
    </row>
    <row r="69" spans="1:38" hidden="1">
      <c r="B69" s="86" t="s">
        <v>34</v>
      </c>
      <c r="C69" s="86"/>
      <c r="D69" s="87">
        <f>COUNTIF(V11:V62,"Thi lại")</f>
        <v>0</v>
      </c>
      <c r="E69" s="88" t="s">
        <v>30</v>
      </c>
      <c r="F69" s="3"/>
      <c r="G69" s="3"/>
      <c r="H69" s="3"/>
      <c r="I69" s="3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3"/>
    </row>
    <row r="70" spans="1:38" hidden="1">
      <c r="B70" s="86"/>
      <c r="C70" s="86"/>
      <c r="D70" s="87"/>
      <c r="E70" s="88"/>
      <c r="F70" s="3"/>
      <c r="G70" s="3"/>
      <c r="H70" s="3"/>
      <c r="I70" s="3"/>
      <c r="J70" s="102" t="s">
        <v>56</v>
      </c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3"/>
    </row>
    <row r="71" spans="1:38" hidden="1">
      <c r="A71" s="53"/>
      <c r="B71" s="123" t="s">
        <v>35</v>
      </c>
      <c r="C71" s="123"/>
      <c r="D71" s="123"/>
      <c r="E71" s="123"/>
      <c r="F71" s="123"/>
      <c r="G71" s="123"/>
      <c r="H71" s="123"/>
      <c r="I71" s="54"/>
      <c r="J71" s="124" t="s">
        <v>36</v>
      </c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3"/>
    </row>
    <row r="72" spans="1:38" ht="4.5" hidden="1" customHeight="1">
      <c r="A72" s="2"/>
      <c r="B72" s="39"/>
      <c r="C72" s="55"/>
      <c r="D72" s="55"/>
      <c r="E72" s="56"/>
      <c r="F72" s="56"/>
      <c r="G72" s="56"/>
      <c r="H72" s="57"/>
      <c r="I72" s="58"/>
      <c r="J72" s="58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38" s="2" customFormat="1" hidden="1">
      <c r="B73" s="123" t="s">
        <v>37</v>
      </c>
      <c r="C73" s="123"/>
      <c r="D73" s="125" t="s">
        <v>38</v>
      </c>
      <c r="E73" s="125"/>
      <c r="F73" s="125"/>
      <c r="G73" s="125"/>
      <c r="H73" s="125"/>
      <c r="I73" s="58"/>
      <c r="J73" s="58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idden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idden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idden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9.75" hidden="1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3.75" hidden="1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18" hidden="1" customHeight="1">
      <c r="A79" s="1"/>
      <c r="B79" s="129" t="s">
        <v>39</v>
      </c>
      <c r="C79" s="129"/>
      <c r="D79" s="129" t="s">
        <v>57</v>
      </c>
      <c r="E79" s="129"/>
      <c r="F79" s="129"/>
      <c r="G79" s="129"/>
      <c r="H79" s="129"/>
      <c r="I79" s="129"/>
      <c r="J79" s="129" t="s">
        <v>40</v>
      </c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4.5" hidden="1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36.75" hidden="1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ht="38.25" customHeight="1">
      <c r="B82" s="128" t="s">
        <v>52</v>
      </c>
      <c r="C82" s="123"/>
      <c r="D82" s="123"/>
      <c r="E82" s="123"/>
      <c r="F82" s="123"/>
      <c r="G82" s="123"/>
      <c r="H82" s="128" t="s">
        <v>53</v>
      </c>
      <c r="I82" s="128"/>
      <c r="J82" s="128"/>
      <c r="K82" s="128"/>
      <c r="L82" s="128"/>
      <c r="M82" s="128"/>
      <c r="N82" s="130" t="s">
        <v>59</v>
      </c>
      <c r="O82" s="130"/>
      <c r="P82" s="130"/>
      <c r="Q82" s="130"/>
      <c r="R82" s="130"/>
      <c r="S82" s="130"/>
      <c r="T82" s="130"/>
      <c r="U82" s="130"/>
    </row>
    <row r="83" spans="1:38">
      <c r="B83" s="39"/>
      <c r="C83" s="55"/>
      <c r="D83" s="55"/>
      <c r="E83" s="56"/>
      <c r="F83" s="56"/>
      <c r="G83" s="56"/>
      <c r="H83" s="57"/>
      <c r="I83" s="58"/>
      <c r="J83" s="58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1:38">
      <c r="B84" s="123" t="s">
        <v>37</v>
      </c>
      <c r="C84" s="123"/>
      <c r="D84" s="125" t="s">
        <v>38</v>
      </c>
      <c r="E84" s="125"/>
      <c r="F84" s="125"/>
      <c r="G84" s="125"/>
      <c r="H84" s="125"/>
      <c r="I84" s="58"/>
      <c r="J84" s="58"/>
      <c r="K84" s="44"/>
      <c r="L84" s="44"/>
      <c r="M84" s="44"/>
      <c r="N84" s="44"/>
      <c r="O84" s="44"/>
      <c r="P84" s="44"/>
      <c r="Q84" s="44"/>
      <c r="R84" s="44"/>
      <c r="S84" s="44"/>
      <c r="T84" s="44"/>
    </row>
    <row r="85" spans="1:38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</row>
    <row r="90" spans="1:38">
      <c r="B90" s="96"/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 t="s">
        <v>60</v>
      </c>
      <c r="O90" s="96"/>
      <c r="P90" s="96"/>
      <c r="Q90" s="96"/>
      <c r="R90" s="96"/>
      <c r="S90" s="96"/>
      <c r="T90" s="96"/>
      <c r="U90" s="96"/>
    </row>
  </sheetData>
  <sheetProtection formatCells="0" formatColumns="0" formatRows="0" insertColumns="0" insertRows="0" insertHyperlinks="0" deleteColumns="0" deleteRows="0" sort="0" autoFilter="0" pivotTables="0"/>
  <autoFilter ref="A9:AL62">
    <filterColumn colId="3" showButton="0"/>
    <filterColumn colId="12"/>
  </autoFilter>
  <mergeCells count="61">
    <mergeCell ref="B84:C84"/>
    <mergeCell ref="D84:H84"/>
    <mergeCell ref="B90:D90"/>
    <mergeCell ref="E90:G90"/>
    <mergeCell ref="H90:M90"/>
    <mergeCell ref="N90:U90"/>
    <mergeCell ref="B79:C79"/>
    <mergeCell ref="D79:I79"/>
    <mergeCell ref="J79:T79"/>
    <mergeCell ref="B82:G82"/>
    <mergeCell ref="H82:M82"/>
    <mergeCell ref="N82:U82"/>
    <mergeCell ref="G67:O67"/>
    <mergeCell ref="J69:T69"/>
    <mergeCell ref="J70:T70"/>
    <mergeCell ref="B71:H71"/>
    <mergeCell ref="J71:T71"/>
    <mergeCell ref="B73:C73"/>
    <mergeCell ref="D73:H73"/>
    <mergeCell ref="T8:T10"/>
    <mergeCell ref="U8:U10"/>
    <mergeCell ref="B10:G10"/>
    <mergeCell ref="B64:C64"/>
    <mergeCell ref="G65:O65"/>
    <mergeCell ref="G66:O66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2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7 AL3:AL9 X3:AK4 W5:AK9 V11:W62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90"/>
  <sheetViews>
    <sheetView workbookViewId="0">
      <pane ySplit="4" topLeftCell="A5" activePane="bottomLeft" state="frozen"/>
      <selection activeCell="A6" sqref="A6:XFD6"/>
      <selection pane="bottomLeft" activeCell="A63" sqref="A63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04" t="s">
        <v>0</v>
      </c>
      <c r="I1" s="104"/>
      <c r="J1" s="104"/>
      <c r="K1" s="104"/>
      <c r="L1" s="104" t="s">
        <v>68</v>
      </c>
      <c r="M1" s="104"/>
      <c r="N1" s="104"/>
      <c r="O1" s="104"/>
      <c r="P1" s="104"/>
      <c r="Q1" s="104"/>
      <c r="R1" s="104"/>
      <c r="S1" s="104"/>
      <c r="T1" s="104"/>
    </row>
    <row r="2" spans="2:38" ht="27.75" customHeight="1">
      <c r="B2" s="105" t="s">
        <v>1</v>
      </c>
      <c r="C2" s="105"/>
      <c r="D2" s="105"/>
      <c r="E2" s="105"/>
      <c r="F2" s="105"/>
      <c r="G2" s="105"/>
      <c r="H2" s="110" t="s">
        <v>51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</row>
    <row r="3" spans="2:38" ht="25.5" customHeight="1">
      <c r="B3" s="106" t="s">
        <v>2</v>
      </c>
      <c r="C3" s="106"/>
      <c r="D3" s="106"/>
      <c r="E3" s="106"/>
      <c r="F3" s="106"/>
      <c r="G3" s="106"/>
      <c r="H3" s="111" t="s">
        <v>61</v>
      </c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8" t="s">
        <v>3</v>
      </c>
      <c r="C5" s="108"/>
      <c r="D5" s="109" t="s">
        <v>63</v>
      </c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0" t="s">
        <v>62</v>
      </c>
      <c r="Q5" s="100"/>
      <c r="R5" s="100"/>
      <c r="S5" s="100"/>
      <c r="T5" s="100"/>
      <c r="U5" s="100"/>
      <c r="W5" s="112" t="s">
        <v>47</v>
      </c>
      <c r="X5" s="112" t="s">
        <v>9</v>
      </c>
      <c r="Y5" s="112" t="s">
        <v>46</v>
      </c>
      <c r="Z5" s="112" t="s">
        <v>45</v>
      </c>
      <c r="AA5" s="112"/>
      <c r="AB5" s="112"/>
      <c r="AC5" s="112"/>
      <c r="AD5" s="112" t="s">
        <v>44</v>
      </c>
      <c r="AE5" s="112"/>
      <c r="AF5" s="112" t="s">
        <v>42</v>
      </c>
      <c r="AG5" s="112"/>
      <c r="AH5" s="112" t="s">
        <v>43</v>
      </c>
      <c r="AI5" s="112"/>
      <c r="AJ5" s="112" t="s">
        <v>41</v>
      </c>
      <c r="AK5" s="112"/>
      <c r="AL5" s="83"/>
    </row>
    <row r="6" spans="2:38" ht="17.25" customHeight="1">
      <c r="B6" s="107" t="s">
        <v>4</v>
      </c>
      <c r="C6" s="107"/>
      <c r="D6" s="8">
        <v>3</v>
      </c>
      <c r="G6" s="101" t="s">
        <v>64</v>
      </c>
      <c r="H6" s="101"/>
      <c r="I6" s="101"/>
      <c r="J6" s="101"/>
      <c r="K6" s="101"/>
      <c r="L6" s="101"/>
      <c r="M6" s="101"/>
      <c r="N6" s="101"/>
      <c r="O6" s="101"/>
      <c r="P6" s="101" t="s">
        <v>69</v>
      </c>
      <c r="Q6" s="101"/>
      <c r="R6" s="101"/>
      <c r="S6" s="101"/>
      <c r="T6" s="101"/>
      <c r="U6" s="101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83"/>
    </row>
    <row r="8" spans="2:38" ht="44.25" customHeight="1">
      <c r="B8" s="97" t="s">
        <v>5</v>
      </c>
      <c r="C8" s="113" t="s">
        <v>6</v>
      </c>
      <c r="D8" s="115" t="s">
        <v>7</v>
      </c>
      <c r="E8" s="116"/>
      <c r="F8" s="97" t="s">
        <v>8</v>
      </c>
      <c r="G8" s="97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20" t="s">
        <v>14</v>
      </c>
      <c r="M8" s="121" t="s">
        <v>48</v>
      </c>
      <c r="N8" s="122"/>
      <c r="O8" s="120" t="s">
        <v>15</v>
      </c>
      <c r="P8" s="120" t="s">
        <v>16</v>
      </c>
      <c r="Q8" s="97" t="s">
        <v>17</v>
      </c>
      <c r="R8" s="120" t="s">
        <v>18</v>
      </c>
      <c r="S8" s="97" t="s">
        <v>19</v>
      </c>
      <c r="T8" s="97" t="s">
        <v>20</v>
      </c>
      <c r="U8" s="97" t="s">
        <v>58</v>
      </c>
      <c r="W8" s="112"/>
      <c r="X8" s="112"/>
      <c r="Y8" s="11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99"/>
      <c r="C9" s="114"/>
      <c r="D9" s="117"/>
      <c r="E9" s="118"/>
      <c r="F9" s="99"/>
      <c r="G9" s="99"/>
      <c r="H9" s="119"/>
      <c r="I9" s="119"/>
      <c r="J9" s="119"/>
      <c r="K9" s="119"/>
      <c r="L9" s="120"/>
      <c r="M9" s="95" t="s">
        <v>49</v>
      </c>
      <c r="N9" s="95" t="s">
        <v>50</v>
      </c>
      <c r="O9" s="120"/>
      <c r="P9" s="120"/>
      <c r="Q9" s="98"/>
      <c r="R9" s="120"/>
      <c r="S9" s="99"/>
      <c r="T9" s="98"/>
      <c r="U9" s="98"/>
      <c r="V9" s="90"/>
      <c r="W9" s="67" t="str">
        <f>+D5</f>
        <v>Cơ sở an toàn thông tin</v>
      </c>
      <c r="X9" s="68" t="str">
        <f>+P5</f>
        <v>Nhóm: INT1472-01</v>
      </c>
      <c r="Y9" s="69">
        <f>+$AH$9+$AJ$9+$AF$9</f>
        <v>52</v>
      </c>
      <c r="Z9" s="63">
        <f>COUNTIF($S$10:$S$122,"Khiển trách")</f>
        <v>0</v>
      </c>
      <c r="AA9" s="63">
        <f>COUNTIF($S$10:$S$122,"Cảnh cáo")</f>
        <v>0</v>
      </c>
      <c r="AB9" s="63">
        <f>COUNTIF($S$10:$S$122,"Đình chỉ thi")</f>
        <v>0</v>
      </c>
      <c r="AC9" s="70">
        <f>+($Z$9+$AA$9+$AB$9)/$Y$9*100%</f>
        <v>0</v>
      </c>
      <c r="AD9" s="63">
        <f>SUM(COUNTIF($S$10:$S$120,"Vắng"),COUNTIF($S$10:$S$120,"Vắng có phép"))</f>
        <v>0</v>
      </c>
      <c r="AE9" s="71">
        <f>+$AD$9/$Y$9</f>
        <v>0</v>
      </c>
      <c r="AF9" s="72">
        <f>COUNTIF($V$10:$V$120,"Thi lại")</f>
        <v>1</v>
      </c>
      <c r="AG9" s="71">
        <f>+$AF$9/$Y$9</f>
        <v>1.9230769230769232E-2</v>
      </c>
      <c r="AH9" s="72">
        <f>COUNTIF($V$10:$V$121,"Học lại")</f>
        <v>51</v>
      </c>
      <c r="AI9" s="71">
        <f>+$AH$9/$Y$9</f>
        <v>0.98076923076923073</v>
      </c>
      <c r="AJ9" s="63">
        <f>COUNTIF($V$11:$V$121,"Đạt")</f>
        <v>0</v>
      </c>
      <c r="AK9" s="70">
        <f>+$AJ$9/$Y$9</f>
        <v>0</v>
      </c>
      <c r="AL9" s="82"/>
    </row>
    <row r="10" spans="2:38" ht="14.25" customHeight="1">
      <c r="B10" s="121" t="s">
        <v>26</v>
      </c>
      <c r="C10" s="126"/>
      <c r="D10" s="126"/>
      <c r="E10" s="126"/>
      <c r="F10" s="126"/>
      <c r="G10" s="122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60">
        <f>100-(H10+I10+J10+K10)</f>
        <v>60</v>
      </c>
      <c r="Q10" s="99"/>
      <c r="R10" s="14"/>
      <c r="S10" s="14"/>
      <c r="T10" s="99"/>
      <c r="U10" s="9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249</v>
      </c>
      <c r="D11" s="17" t="s">
        <v>250</v>
      </c>
      <c r="E11" s="18" t="s">
        <v>72</v>
      </c>
      <c r="F11" s="19" t="s">
        <v>251</v>
      </c>
      <c r="G11" s="16" t="s">
        <v>85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2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2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252</v>
      </c>
      <c r="D12" s="28" t="s">
        <v>253</v>
      </c>
      <c r="E12" s="29" t="s">
        <v>72</v>
      </c>
      <c r="F12" s="30" t="s">
        <v>254</v>
      </c>
      <c r="G12" s="27" t="s">
        <v>85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255</v>
      </c>
      <c r="D13" s="28" t="s">
        <v>256</v>
      </c>
      <c r="E13" s="29" t="s">
        <v>257</v>
      </c>
      <c r="F13" s="30" t="s">
        <v>258</v>
      </c>
      <c r="G13" s="27" t="s">
        <v>74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2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2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4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259</v>
      </c>
      <c r="D14" s="28" t="s">
        <v>253</v>
      </c>
      <c r="E14" s="29" t="s">
        <v>257</v>
      </c>
      <c r="F14" s="30" t="s">
        <v>260</v>
      </c>
      <c r="G14" s="27" t="s">
        <v>81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261</v>
      </c>
      <c r="D15" s="28" t="s">
        <v>262</v>
      </c>
      <c r="E15" s="29" t="s">
        <v>263</v>
      </c>
      <c r="F15" s="30" t="s">
        <v>264</v>
      </c>
      <c r="G15" s="27" t="s">
        <v>85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265</v>
      </c>
      <c r="D16" s="28" t="s">
        <v>266</v>
      </c>
      <c r="E16" s="29" t="s">
        <v>267</v>
      </c>
      <c r="F16" s="30" t="s">
        <v>268</v>
      </c>
      <c r="G16" s="27" t="s">
        <v>74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269</v>
      </c>
      <c r="D17" s="28" t="s">
        <v>256</v>
      </c>
      <c r="E17" s="29" t="s">
        <v>96</v>
      </c>
      <c r="F17" s="30" t="s">
        <v>89</v>
      </c>
      <c r="G17" s="27" t="s">
        <v>85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270</v>
      </c>
      <c r="D18" s="28" t="s">
        <v>271</v>
      </c>
      <c r="E18" s="29" t="s">
        <v>96</v>
      </c>
      <c r="F18" s="30" t="s">
        <v>272</v>
      </c>
      <c r="G18" s="27" t="s">
        <v>81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273</v>
      </c>
      <c r="D19" s="28" t="s">
        <v>274</v>
      </c>
      <c r="E19" s="29" t="s">
        <v>113</v>
      </c>
      <c r="F19" s="30" t="s">
        <v>275</v>
      </c>
      <c r="G19" s="27" t="s">
        <v>81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276</v>
      </c>
      <c r="D20" s="28" t="s">
        <v>193</v>
      </c>
      <c r="E20" s="29" t="s">
        <v>113</v>
      </c>
      <c r="F20" s="30" t="s">
        <v>277</v>
      </c>
      <c r="G20" s="27" t="s">
        <v>278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Thi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279</v>
      </c>
      <c r="D21" s="28" t="s">
        <v>280</v>
      </c>
      <c r="E21" s="29" t="s">
        <v>120</v>
      </c>
      <c r="F21" s="30" t="s">
        <v>281</v>
      </c>
      <c r="G21" s="27" t="s">
        <v>81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282</v>
      </c>
      <c r="D22" s="28" t="s">
        <v>283</v>
      </c>
      <c r="E22" s="29" t="s">
        <v>128</v>
      </c>
      <c r="F22" s="30" t="s">
        <v>284</v>
      </c>
      <c r="G22" s="27" t="s">
        <v>85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285</v>
      </c>
      <c r="D23" s="28" t="s">
        <v>100</v>
      </c>
      <c r="E23" s="29" t="s">
        <v>286</v>
      </c>
      <c r="F23" s="30" t="s">
        <v>287</v>
      </c>
      <c r="G23" s="27" t="s">
        <v>85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288</v>
      </c>
      <c r="D24" s="28" t="s">
        <v>289</v>
      </c>
      <c r="E24" s="29" t="s">
        <v>290</v>
      </c>
      <c r="F24" s="30" t="s">
        <v>291</v>
      </c>
      <c r="G24" s="27" t="s">
        <v>85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292</v>
      </c>
      <c r="D25" s="28" t="s">
        <v>293</v>
      </c>
      <c r="E25" s="29" t="s">
        <v>294</v>
      </c>
      <c r="F25" s="30" t="s">
        <v>175</v>
      </c>
      <c r="G25" s="27" t="s">
        <v>81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295</v>
      </c>
      <c r="D26" s="28" t="s">
        <v>256</v>
      </c>
      <c r="E26" s="29" t="s">
        <v>143</v>
      </c>
      <c r="F26" s="30" t="s">
        <v>296</v>
      </c>
      <c r="G26" s="27" t="s">
        <v>81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297</v>
      </c>
      <c r="D27" s="28" t="s">
        <v>91</v>
      </c>
      <c r="E27" s="29" t="s">
        <v>298</v>
      </c>
      <c r="F27" s="30" t="s">
        <v>299</v>
      </c>
      <c r="G27" s="27" t="s">
        <v>74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300</v>
      </c>
      <c r="D28" s="28" t="s">
        <v>301</v>
      </c>
      <c r="E28" s="29" t="s">
        <v>302</v>
      </c>
      <c r="F28" s="30" t="s">
        <v>89</v>
      </c>
      <c r="G28" s="27" t="s">
        <v>85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303</v>
      </c>
      <c r="D29" s="28" t="s">
        <v>304</v>
      </c>
      <c r="E29" s="29" t="s">
        <v>305</v>
      </c>
      <c r="F29" s="30" t="s">
        <v>306</v>
      </c>
      <c r="G29" s="27" t="s">
        <v>81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307</v>
      </c>
      <c r="D30" s="28" t="s">
        <v>308</v>
      </c>
      <c r="E30" s="29" t="s">
        <v>166</v>
      </c>
      <c r="F30" s="30" t="s">
        <v>309</v>
      </c>
      <c r="G30" s="27" t="s">
        <v>81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310</v>
      </c>
      <c r="D31" s="28" t="s">
        <v>311</v>
      </c>
      <c r="E31" s="29" t="s">
        <v>166</v>
      </c>
      <c r="F31" s="30" t="s">
        <v>102</v>
      </c>
      <c r="G31" s="27" t="s">
        <v>85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312</v>
      </c>
      <c r="D32" s="28" t="s">
        <v>313</v>
      </c>
      <c r="E32" s="29" t="s">
        <v>166</v>
      </c>
      <c r="F32" s="30" t="s">
        <v>314</v>
      </c>
      <c r="G32" s="27" t="s">
        <v>85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315</v>
      </c>
      <c r="D33" s="28" t="s">
        <v>316</v>
      </c>
      <c r="E33" s="29" t="s">
        <v>317</v>
      </c>
      <c r="F33" s="30" t="s">
        <v>318</v>
      </c>
      <c r="G33" s="27" t="s">
        <v>74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319</v>
      </c>
      <c r="D34" s="28" t="s">
        <v>256</v>
      </c>
      <c r="E34" s="29" t="s">
        <v>320</v>
      </c>
      <c r="F34" s="30" t="s">
        <v>321</v>
      </c>
      <c r="G34" s="27" t="s">
        <v>74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322</v>
      </c>
      <c r="D35" s="28" t="s">
        <v>250</v>
      </c>
      <c r="E35" s="29" t="s">
        <v>323</v>
      </c>
      <c r="F35" s="30" t="s">
        <v>324</v>
      </c>
      <c r="G35" s="27" t="s">
        <v>81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325</v>
      </c>
      <c r="D36" s="28" t="s">
        <v>326</v>
      </c>
      <c r="E36" s="29" t="s">
        <v>327</v>
      </c>
      <c r="F36" s="30" t="s">
        <v>77</v>
      </c>
      <c r="G36" s="27" t="s">
        <v>74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328</v>
      </c>
      <c r="D37" s="28" t="s">
        <v>181</v>
      </c>
      <c r="E37" s="29" t="s">
        <v>327</v>
      </c>
      <c r="F37" s="30" t="s">
        <v>329</v>
      </c>
      <c r="G37" s="27" t="s">
        <v>85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330</v>
      </c>
      <c r="D38" s="28" t="s">
        <v>211</v>
      </c>
      <c r="E38" s="29" t="s">
        <v>331</v>
      </c>
      <c r="F38" s="30" t="s">
        <v>332</v>
      </c>
      <c r="G38" s="27" t="s">
        <v>81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333</v>
      </c>
      <c r="D39" s="28" t="s">
        <v>334</v>
      </c>
      <c r="E39" s="29" t="s">
        <v>331</v>
      </c>
      <c r="F39" s="30" t="s">
        <v>335</v>
      </c>
      <c r="G39" s="27" t="s">
        <v>85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336</v>
      </c>
      <c r="D40" s="28" t="s">
        <v>256</v>
      </c>
      <c r="E40" s="29" t="s">
        <v>337</v>
      </c>
      <c r="F40" s="30" t="s">
        <v>338</v>
      </c>
      <c r="G40" s="27" t="s">
        <v>74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339</v>
      </c>
      <c r="D41" s="28" t="s">
        <v>340</v>
      </c>
      <c r="E41" s="29" t="s">
        <v>190</v>
      </c>
      <c r="F41" s="30" t="s">
        <v>341</v>
      </c>
      <c r="G41" s="27" t="s">
        <v>81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342</v>
      </c>
      <c r="D42" s="28" t="s">
        <v>343</v>
      </c>
      <c r="E42" s="29" t="s">
        <v>344</v>
      </c>
      <c r="F42" s="30" t="s">
        <v>345</v>
      </c>
      <c r="G42" s="27" t="s">
        <v>81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346</v>
      </c>
      <c r="D43" s="28" t="s">
        <v>347</v>
      </c>
      <c r="E43" s="29" t="s">
        <v>197</v>
      </c>
      <c r="F43" s="30" t="s">
        <v>348</v>
      </c>
      <c r="G43" s="27" t="s">
        <v>81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349</v>
      </c>
      <c r="D44" s="28" t="s">
        <v>350</v>
      </c>
      <c r="E44" s="29" t="s">
        <v>351</v>
      </c>
      <c r="F44" s="30" t="s">
        <v>352</v>
      </c>
      <c r="G44" s="27" t="s">
        <v>74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353</v>
      </c>
      <c r="D45" s="28" t="s">
        <v>354</v>
      </c>
      <c r="E45" s="29" t="s">
        <v>215</v>
      </c>
      <c r="F45" s="30" t="s">
        <v>355</v>
      </c>
      <c r="G45" s="27" t="s">
        <v>85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356</v>
      </c>
      <c r="D46" s="28" t="s">
        <v>357</v>
      </c>
      <c r="E46" s="29" t="s">
        <v>215</v>
      </c>
      <c r="F46" s="30" t="s">
        <v>358</v>
      </c>
      <c r="G46" s="27" t="s">
        <v>81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359</v>
      </c>
      <c r="D47" s="28" t="s">
        <v>360</v>
      </c>
      <c r="E47" s="29" t="s">
        <v>215</v>
      </c>
      <c r="F47" s="30" t="s">
        <v>361</v>
      </c>
      <c r="G47" s="27" t="s">
        <v>74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362</v>
      </c>
      <c r="D48" s="28" t="s">
        <v>211</v>
      </c>
      <c r="E48" s="29" t="s">
        <v>363</v>
      </c>
      <c r="F48" s="30" t="s">
        <v>364</v>
      </c>
      <c r="G48" s="27" t="s">
        <v>81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39</v>
      </c>
      <c r="C49" s="27" t="s">
        <v>365</v>
      </c>
      <c r="D49" s="28" t="s">
        <v>366</v>
      </c>
      <c r="E49" s="29" t="s">
        <v>367</v>
      </c>
      <c r="F49" s="30" t="s">
        <v>368</v>
      </c>
      <c r="G49" s="27" t="s">
        <v>85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40</v>
      </c>
      <c r="C50" s="27" t="s">
        <v>369</v>
      </c>
      <c r="D50" s="28" t="s">
        <v>370</v>
      </c>
      <c r="E50" s="29" t="s">
        <v>218</v>
      </c>
      <c r="F50" s="30" t="s">
        <v>371</v>
      </c>
      <c r="G50" s="27" t="s">
        <v>81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41</v>
      </c>
      <c r="C51" s="27" t="s">
        <v>372</v>
      </c>
      <c r="D51" s="28" t="s">
        <v>373</v>
      </c>
      <c r="E51" s="29" t="s">
        <v>374</v>
      </c>
      <c r="F51" s="30" t="s">
        <v>375</v>
      </c>
      <c r="G51" s="27" t="s">
        <v>81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42</v>
      </c>
      <c r="C52" s="27" t="s">
        <v>376</v>
      </c>
      <c r="D52" s="28" t="s">
        <v>100</v>
      </c>
      <c r="E52" s="29" t="s">
        <v>377</v>
      </c>
      <c r="F52" s="30" t="s">
        <v>378</v>
      </c>
      <c r="G52" s="27" t="s">
        <v>81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43</v>
      </c>
      <c r="C53" s="27" t="s">
        <v>379</v>
      </c>
      <c r="D53" s="28" t="s">
        <v>380</v>
      </c>
      <c r="E53" s="29" t="s">
        <v>232</v>
      </c>
      <c r="F53" s="30" t="s">
        <v>381</v>
      </c>
      <c r="G53" s="27" t="s">
        <v>74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18.75" customHeight="1">
      <c r="B54" s="26">
        <v>44</v>
      </c>
      <c r="C54" s="27" t="s">
        <v>382</v>
      </c>
      <c r="D54" s="28" t="s">
        <v>383</v>
      </c>
      <c r="E54" s="29" t="s">
        <v>236</v>
      </c>
      <c r="F54" s="30" t="s">
        <v>384</v>
      </c>
      <c r="G54" s="27" t="s">
        <v>85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18.75" customHeight="1">
      <c r="B55" s="26">
        <v>45</v>
      </c>
      <c r="C55" s="27" t="s">
        <v>385</v>
      </c>
      <c r="D55" s="28" t="s">
        <v>386</v>
      </c>
      <c r="E55" s="29" t="s">
        <v>387</v>
      </c>
      <c r="F55" s="30" t="s">
        <v>388</v>
      </c>
      <c r="G55" s="27" t="s">
        <v>81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18.75" customHeight="1">
      <c r="B56" s="26">
        <v>46</v>
      </c>
      <c r="C56" s="27" t="s">
        <v>389</v>
      </c>
      <c r="D56" s="28" t="s">
        <v>311</v>
      </c>
      <c r="E56" s="29" t="s">
        <v>390</v>
      </c>
      <c r="F56" s="30" t="s">
        <v>391</v>
      </c>
      <c r="G56" s="27" t="s">
        <v>74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18.75" customHeight="1">
      <c r="B57" s="26">
        <v>47</v>
      </c>
      <c r="C57" s="27" t="s">
        <v>392</v>
      </c>
      <c r="D57" s="28" t="s">
        <v>393</v>
      </c>
      <c r="E57" s="29" t="s">
        <v>239</v>
      </c>
      <c r="F57" s="30" t="s">
        <v>394</v>
      </c>
      <c r="G57" s="27" t="s">
        <v>74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18.75" customHeight="1">
      <c r="B58" s="26">
        <v>48</v>
      </c>
      <c r="C58" s="27" t="s">
        <v>395</v>
      </c>
      <c r="D58" s="28" t="s">
        <v>396</v>
      </c>
      <c r="E58" s="29" t="s">
        <v>246</v>
      </c>
      <c r="F58" s="30" t="s">
        <v>397</v>
      </c>
      <c r="G58" s="27" t="s">
        <v>85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18.75" customHeight="1">
      <c r="B59" s="26">
        <v>49</v>
      </c>
      <c r="C59" s="27" t="s">
        <v>398</v>
      </c>
      <c r="D59" s="28" t="s">
        <v>399</v>
      </c>
      <c r="E59" s="29" t="s">
        <v>246</v>
      </c>
      <c r="F59" s="30" t="s">
        <v>400</v>
      </c>
      <c r="G59" s="27" t="s">
        <v>81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18.75" customHeight="1">
      <c r="B60" s="26">
        <v>50</v>
      </c>
      <c r="C60" s="27" t="s">
        <v>401</v>
      </c>
      <c r="D60" s="28" t="s">
        <v>402</v>
      </c>
      <c r="E60" s="29" t="s">
        <v>403</v>
      </c>
      <c r="F60" s="30" t="s">
        <v>404</v>
      </c>
      <c r="G60" s="27" t="s">
        <v>81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18.75" customHeight="1">
      <c r="B61" s="26">
        <v>51</v>
      </c>
      <c r="C61" s="27" t="s">
        <v>405</v>
      </c>
      <c r="D61" s="28" t="s">
        <v>406</v>
      </c>
      <c r="E61" s="29" t="s">
        <v>407</v>
      </c>
      <c r="F61" s="30" t="s">
        <v>408</v>
      </c>
      <c r="G61" s="27" t="s">
        <v>85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1:38" ht="18.75" customHeight="1">
      <c r="B62" s="26">
        <v>52</v>
      </c>
      <c r="C62" s="27" t="s">
        <v>409</v>
      </c>
      <c r="D62" s="28" t="s">
        <v>410</v>
      </c>
      <c r="E62" s="29" t="s">
        <v>411</v>
      </c>
      <c r="F62" s="30" t="s">
        <v>412</v>
      </c>
      <c r="G62" s="27" t="s">
        <v>81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1:38" ht="7.5" customHeight="1">
      <c r="A63" s="2"/>
      <c r="B63" s="39"/>
      <c r="C63" s="40"/>
      <c r="D63" s="40"/>
      <c r="E63" s="41"/>
      <c r="F63" s="41"/>
      <c r="G63" s="41"/>
      <c r="H63" s="42"/>
      <c r="I63" s="43"/>
      <c r="J63" s="43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3"/>
    </row>
    <row r="64" spans="1:38" ht="16.5" hidden="1">
      <c r="A64" s="2"/>
      <c r="B64" s="127" t="s">
        <v>28</v>
      </c>
      <c r="C64" s="127"/>
      <c r="D64" s="40"/>
      <c r="E64" s="41"/>
      <c r="F64" s="41"/>
      <c r="G64" s="41"/>
      <c r="H64" s="42"/>
      <c r="I64" s="43"/>
      <c r="J64" s="43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3"/>
    </row>
    <row r="65" spans="1:38" ht="16.5" hidden="1" customHeight="1">
      <c r="A65" s="2"/>
      <c r="B65" s="45" t="s">
        <v>29</v>
      </c>
      <c r="C65" s="45"/>
      <c r="D65" s="46">
        <f>+$Y$9</f>
        <v>52</v>
      </c>
      <c r="E65" s="47" t="s">
        <v>30</v>
      </c>
      <c r="F65" s="47"/>
      <c r="G65" s="103" t="s">
        <v>31</v>
      </c>
      <c r="H65" s="103"/>
      <c r="I65" s="103"/>
      <c r="J65" s="103"/>
      <c r="K65" s="103"/>
      <c r="L65" s="103"/>
      <c r="M65" s="103"/>
      <c r="N65" s="103"/>
      <c r="O65" s="103"/>
      <c r="P65" s="48">
        <f>$Y$9 -COUNTIF($T$10:$T$252,"Vắng") -COUNTIF($T$10:$T$252,"Vắng có phép") - COUNTIF($T$10:$T$252,"Đình chỉ thi") - COUNTIF($T$10:$T$252,"Không đủ ĐKDT")</f>
        <v>52</v>
      </c>
      <c r="Q65" s="48"/>
      <c r="R65" s="49"/>
      <c r="S65" s="50"/>
      <c r="T65" s="50" t="s">
        <v>30</v>
      </c>
      <c r="U65" s="3"/>
    </row>
    <row r="66" spans="1:38" ht="16.5" hidden="1" customHeight="1">
      <c r="A66" s="2"/>
      <c r="B66" s="45" t="s">
        <v>32</v>
      </c>
      <c r="C66" s="45"/>
      <c r="D66" s="46">
        <f>+$AJ$9</f>
        <v>0</v>
      </c>
      <c r="E66" s="47" t="s">
        <v>30</v>
      </c>
      <c r="F66" s="47"/>
      <c r="G66" s="103" t="s">
        <v>33</v>
      </c>
      <c r="H66" s="103"/>
      <c r="I66" s="103"/>
      <c r="J66" s="103"/>
      <c r="K66" s="103"/>
      <c r="L66" s="103"/>
      <c r="M66" s="103"/>
      <c r="N66" s="103"/>
      <c r="O66" s="103"/>
      <c r="P66" s="51">
        <f>COUNTIF($T$10:$T$128,"Vắng")</f>
        <v>0</v>
      </c>
      <c r="Q66" s="51"/>
      <c r="R66" s="52"/>
      <c r="S66" s="50"/>
      <c r="T66" s="50" t="s">
        <v>30</v>
      </c>
      <c r="U66" s="3"/>
    </row>
    <row r="67" spans="1:38" ht="16.5" hidden="1" customHeight="1">
      <c r="A67" s="2"/>
      <c r="B67" s="45" t="s">
        <v>54</v>
      </c>
      <c r="C67" s="45"/>
      <c r="D67" s="85">
        <f>COUNTIF(V11:V62,"Học lại")</f>
        <v>51</v>
      </c>
      <c r="E67" s="47" t="s">
        <v>30</v>
      </c>
      <c r="F67" s="47"/>
      <c r="G67" s="103" t="s">
        <v>55</v>
      </c>
      <c r="H67" s="103"/>
      <c r="I67" s="103"/>
      <c r="J67" s="103"/>
      <c r="K67" s="103"/>
      <c r="L67" s="103"/>
      <c r="M67" s="103"/>
      <c r="N67" s="103"/>
      <c r="O67" s="103"/>
      <c r="P67" s="48">
        <f>COUNTIF($T$10:$T$128,"Vắng có phép")</f>
        <v>0</v>
      </c>
      <c r="Q67" s="48"/>
      <c r="R67" s="49"/>
      <c r="S67" s="50"/>
      <c r="T67" s="50" t="s">
        <v>30</v>
      </c>
      <c r="U67" s="3"/>
    </row>
    <row r="68" spans="1:38" ht="3" hidden="1" customHeight="1">
      <c r="A68" s="2"/>
      <c r="B68" s="39"/>
      <c r="C68" s="40"/>
      <c r="D68" s="40"/>
      <c r="E68" s="41"/>
      <c r="F68" s="41"/>
      <c r="G68" s="41"/>
      <c r="H68" s="42"/>
      <c r="I68" s="43"/>
      <c r="J68" s="43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3"/>
    </row>
    <row r="69" spans="1:38" hidden="1">
      <c r="B69" s="86" t="s">
        <v>34</v>
      </c>
      <c r="C69" s="86"/>
      <c r="D69" s="87">
        <f>COUNTIF(V11:V62,"Thi lại")</f>
        <v>1</v>
      </c>
      <c r="E69" s="88" t="s">
        <v>30</v>
      </c>
      <c r="F69" s="3"/>
      <c r="G69" s="3"/>
      <c r="H69" s="3"/>
      <c r="I69" s="3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3"/>
    </row>
    <row r="70" spans="1:38" hidden="1">
      <c r="B70" s="86"/>
      <c r="C70" s="86"/>
      <c r="D70" s="87"/>
      <c r="E70" s="88"/>
      <c r="F70" s="3"/>
      <c r="G70" s="3"/>
      <c r="H70" s="3"/>
      <c r="I70" s="3"/>
      <c r="J70" s="102" t="s">
        <v>56</v>
      </c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3"/>
    </row>
    <row r="71" spans="1:38" hidden="1">
      <c r="A71" s="53"/>
      <c r="B71" s="123" t="s">
        <v>35</v>
      </c>
      <c r="C71" s="123"/>
      <c r="D71" s="123"/>
      <c r="E71" s="123"/>
      <c r="F71" s="123"/>
      <c r="G71" s="123"/>
      <c r="H71" s="123"/>
      <c r="I71" s="54"/>
      <c r="J71" s="124" t="s">
        <v>36</v>
      </c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3"/>
    </row>
    <row r="72" spans="1:38" ht="4.5" hidden="1" customHeight="1">
      <c r="A72" s="2"/>
      <c r="B72" s="39"/>
      <c r="C72" s="55"/>
      <c r="D72" s="55"/>
      <c r="E72" s="56"/>
      <c r="F72" s="56"/>
      <c r="G72" s="56"/>
      <c r="H72" s="57"/>
      <c r="I72" s="58"/>
      <c r="J72" s="58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38" s="2" customFormat="1" hidden="1">
      <c r="B73" s="123" t="s">
        <v>37</v>
      </c>
      <c r="C73" s="123"/>
      <c r="D73" s="125" t="s">
        <v>38</v>
      </c>
      <c r="E73" s="125"/>
      <c r="F73" s="125"/>
      <c r="G73" s="125"/>
      <c r="H73" s="125"/>
      <c r="I73" s="58"/>
      <c r="J73" s="58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idden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idden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idden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9.75" hidden="1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3.75" hidden="1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18" hidden="1" customHeight="1">
      <c r="A79" s="1"/>
      <c r="B79" s="129" t="s">
        <v>39</v>
      </c>
      <c r="C79" s="129"/>
      <c r="D79" s="129" t="s">
        <v>57</v>
      </c>
      <c r="E79" s="129"/>
      <c r="F79" s="129"/>
      <c r="G79" s="129"/>
      <c r="H79" s="129"/>
      <c r="I79" s="129"/>
      <c r="J79" s="129" t="s">
        <v>40</v>
      </c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4.5" hidden="1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36.75" hidden="1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ht="38.25" customHeight="1">
      <c r="B82" s="128" t="s">
        <v>52</v>
      </c>
      <c r="C82" s="123"/>
      <c r="D82" s="123"/>
      <c r="E82" s="123"/>
      <c r="F82" s="123"/>
      <c r="G82" s="123"/>
      <c r="H82" s="128" t="s">
        <v>53</v>
      </c>
      <c r="I82" s="128"/>
      <c r="J82" s="128"/>
      <c r="K82" s="128"/>
      <c r="L82" s="128"/>
      <c r="M82" s="128"/>
      <c r="N82" s="130" t="s">
        <v>59</v>
      </c>
      <c r="O82" s="130"/>
      <c r="P82" s="130"/>
      <c r="Q82" s="130"/>
      <c r="R82" s="130"/>
      <c r="S82" s="130"/>
      <c r="T82" s="130"/>
      <c r="U82" s="130"/>
    </row>
    <row r="83" spans="1:38">
      <c r="B83" s="39"/>
      <c r="C83" s="55"/>
      <c r="D83" s="55"/>
      <c r="E83" s="56"/>
      <c r="F83" s="56"/>
      <c r="G83" s="56"/>
      <c r="H83" s="57"/>
      <c r="I83" s="58"/>
      <c r="J83" s="58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1:38">
      <c r="B84" s="123" t="s">
        <v>37</v>
      </c>
      <c r="C84" s="123"/>
      <c r="D84" s="125" t="s">
        <v>38</v>
      </c>
      <c r="E84" s="125"/>
      <c r="F84" s="125"/>
      <c r="G84" s="125"/>
      <c r="H84" s="125"/>
      <c r="I84" s="58"/>
      <c r="J84" s="58"/>
      <c r="K84" s="44"/>
      <c r="L84" s="44"/>
      <c r="M84" s="44"/>
      <c r="N84" s="44"/>
      <c r="O84" s="44"/>
      <c r="P84" s="44"/>
      <c r="Q84" s="44"/>
      <c r="R84" s="44"/>
      <c r="S84" s="44"/>
      <c r="T84" s="44"/>
    </row>
    <row r="85" spans="1:38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</row>
    <row r="90" spans="1:38">
      <c r="B90" s="96"/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 t="s">
        <v>60</v>
      </c>
      <c r="O90" s="96"/>
      <c r="P90" s="96"/>
      <c r="Q90" s="96"/>
      <c r="R90" s="96"/>
      <c r="S90" s="96"/>
      <c r="T90" s="96"/>
      <c r="U90" s="96"/>
    </row>
  </sheetData>
  <sheetProtection formatCells="0" formatColumns="0" formatRows="0" insertColumns="0" insertRows="0" insertHyperlinks="0" deleteColumns="0" deleteRows="0" sort="0" autoFilter="0" pivotTables="0"/>
  <autoFilter ref="A9:AL62">
    <filterColumn colId="3" showButton="0"/>
    <filterColumn colId="12"/>
  </autoFilter>
  <mergeCells count="61">
    <mergeCell ref="B84:C84"/>
    <mergeCell ref="D84:H84"/>
    <mergeCell ref="B90:D90"/>
    <mergeCell ref="E90:G90"/>
    <mergeCell ref="H90:M90"/>
    <mergeCell ref="N90:U90"/>
    <mergeCell ref="B79:C79"/>
    <mergeCell ref="D79:I79"/>
    <mergeCell ref="J79:T79"/>
    <mergeCell ref="B82:G82"/>
    <mergeCell ref="H82:M82"/>
    <mergeCell ref="N82:U82"/>
    <mergeCell ref="G67:O67"/>
    <mergeCell ref="J69:T69"/>
    <mergeCell ref="J70:T70"/>
    <mergeCell ref="B71:H71"/>
    <mergeCell ref="J71:T71"/>
    <mergeCell ref="B73:C73"/>
    <mergeCell ref="D73:H73"/>
    <mergeCell ref="T8:T10"/>
    <mergeCell ref="U8:U10"/>
    <mergeCell ref="B10:G10"/>
    <mergeCell ref="B64:C64"/>
    <mergeCell ref="G65:O65"/>
    <mergeCell ref="G66:O66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2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67 AL3:AL9 X3:AK4 W5:AK9 V11:W62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86"/>
  <sheetViews>
    <sheetView tabSelected="1" workbookViewId="0">
      <pane ySplit="4" topLeftCell="A5" activePane="bottomLeft" state="frozen"/>
      <selection activeCell="A6" sqref="A6:XFD6"/>
      <selection pane="bottomLeft" activeCell="A59" sqref="A59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04" t="s">
        <v>0</v>
      </c>
      <c r="I1" s="104"/>
      <c r="J1" s="104"/>
      <c r="K1" s="104"/>
      <c r="L1" s="104" t="s">
        <v>68</v>
      </c>
      <c r="M1" s="104"/>
      <c r="N1" s="104"/>
      <c r="O1" s="104"/>
      <c r="P1" s="104"/>
      <c r="Q1" s="104"/>
      <c r="R1" s="104"/>
      <c r="S1" s="104"/>
      <c r="T1" s="104"/>
    </row>
    <row r="2" spans="2:38" ht="27.75" customHeight="1">
      <c r="B2" s="105" t="s">
        <v>1</v>
      </c>
      <c r="C2" s="105"/>
      <c r="D2" s="105"/>
      <c r="E2" s="105"/>
      <c r="F2" s="105"/>
      <c r="G2" s="105"/>
      <c r="H2" s="110" t="s">
        <v>51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</row>
    <row r="3" spans="2:38" ht="25.5" customHeight="1">
      <c r="B3" s="106" t="s">
        <v>2</v>
      </c>
      <c r="C3" s="106"/>
      <c r="D3" s="106"/>
      <c r="E3" s="106"/>
      <c r="F3" s="106"/>
      <c r="G3" s="106"/>
      <c r="H3" s="111" t="s">
        <v>61</v>
      </c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8" t="s">
        <v>3</v>
      </c>
      <c r="C5" s="108"/>
      <c r="D5" s="109" t="s">
        <v>63</v>
      </c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0" t="s">
        <v>62</v>
      </c>
      <c r="Q5" s="100"/>
      <c r="R5" s="100"/>
      <c r="S5" s="100"/>
      <c r="T5" s="100"/>
      <c r="U5" s="100"/>
      <c r="W5" s="112" t="s">
        <v>47</v>
      </c>
      <c r="X5" s="112" t="s">
        <v>9</v>
      </c>
      <c r="Y5" s="112" t="s">
        <v>46</v>
      </c>
      <c r="Z5" s="112" t="s">
        <v>45</v>
      </c>
      <c r="AA5" s="112"/>
      <c r="AB5" s="112"/>
      <c r="AC5" s="112"/>
      <c r="AD5" s="112" t="s">
        <v>44</v>
      </c>
      <c r="AE5" s="112"/>
      <c r="AF5" s="112" t="s">
        <v>42</v>
      </c>
      <c r="AG5" s="112"/>
      <c r="AH5" s="112" t="s">
        <v>43</v>
      </c>
      <c r="AI5" s="112"/>
      <c r="AJ5" s="112" t="s">
        <v>41</v>
      </c>
      <c r="AK5" s="112"/>
      <c r="AL5" s="83"/>
    </row>
    <row r="6" spans="2:38" ht="17.25" customHeight="1">
      <c r="B6" s="107" t="s">
        <v>4</v>
      </c>
      <c r="C6" s="107"/>
      <c r="D6" s="8">
        <v>3</v>
      </c>
      <c r="G6" s="101" t="s">
        <v>64</v>
      </c>
      <c r="H6" s="101"/>
      <c r="I6" s="101"/>
      <c r="J6" s="101"/>
      <c r="K6" s="101"/>
      <c r="L6" s="101"/>
      <c r="M6" s="101"/>
      <c r="N6" s="101"/>
      <c r="O6" s="101"/>
      <c r="P6" s="101" t="s">
        <v>65</v>
      </c>
      <c r="Q6" s="101"/>
      <c r="R6" s="101"/>
      <c r="S6" s="101"/>
      <c r="T6" s="101"/>
      <c r="U6" s="101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83"/>
    </row>
    <row r="8" spans="2:38" ht="44.25" customHeight="1">
      <c r="B8" s="97" t="s">
        <v>5</v>
      </c>
      <c r="C8" s="113" t="s">
        <v>6</v>
      </c>
      <c r="D8" s="115" t="s">
        <v>7</v>
      </c>
      <c r="E8" s="116"/>
      <c r="F8" s="97" t="s">
        <v>8</v>
      </c>
      <c r="G8" s="97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20" t="s">
        <v>14</v>
      </c>
      <c r="M8" s="121" t="s">
        <v>48</v>
      </c>
      <c r="N8" s="122"/>
      <c r="O8" s="120" t="s">
        <v>15</v>
      </c>
      <c r="P8" s="120" t="s">
        <v>16</v>
      </c>
      <c r="Q8" s="97" t="s">
        <v>17</v>
      </c>
      <c r="R8" s="120" t="s">
        <v>18</v>
      </c>
      <c r="S8" s="97" t="s">
        <v>19</v>
      </c>
      <c r="T8" s="97" t="s">
        <v>20</v>
      </c>
      <c r="U8" s="97" t="s">
        <v>58</v>
      </c>
      <c r="W8" s="112"/>
      <c r="X8" s="112"/>
      <c r="Y8" s="11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99"/>
      <c r="C9" s="114"/>
      <c r="D9" s="117"/>
      <c r="E9" s="118"/>
      <c r="F9" s="99"/>
      <c r="G9" s="99"/>
      <c r="H9" s="119"/>
      <c r="I9" s="119"/>
      <c r="J9" s="119"/>
      <c r="K9" s="119"/>
      <c r="L9" s="120"/>
      <c r="M9" s="79" t="s">
        <v>49</v>
      </c>
      <c r="N9" s="79" t="s">
        <v>50</v>
      </c>
      <c r="O9" s="120"/>
      <c r="P9" s="120"/>
      <c r="Q9" s="98"/>
      <c r="R9" s="120"/>
      <c r="S9" s="99"/>
      <c r="T9" s="98"/>
      <c r="U9" s="98"/>
      <c r="V9" s="90"/>
      <c r="W9" s="67" t="str">
        <f>+D5</f>
        <v>Cơ sở an toàn thông tin</v>
      </c>
      <c r="X9" s="68" t="str">
        <f>+P5</f>
        <v>Nhóm: INT1472-01</v>
      </c>
      <c r="Y9" s="69">
        <f>+$AH$9+$AJ$9+$AF$9</f>
        <v>48</v>
      </c>
      <c r="Z9" s="63">
        <f>COUNTIF($S$10:$S$118,"Khiển trách")</f>
        <v>0</v>
      </c>
      <c r="AA9" s="63">
        <f>COUNTIF($S$10:$S$118,"Cảnh cáo")</f>
        <v>0</v>
      </c>
      <c r="AB9" s="63">
        <f>COUNTIF($S$10:$S$118,"Đình chỉ thi")</f>
        <v>0</v>
      </c>
      <c r="AC9" s="70">
        <f>+($Z$9+$AA$9+$AB$9)/$Y$9*100%</f>
        <v>0</v>
      </c>
      <c r="AD9" s="63">
        <f>SUM(COUNTIF($S$10:$S$116,"Vắng"),COUNTIF($S$10:$S$116,"Vắng có phép"))</f>
        <v>0</v>
      </c>
      <c r="AE9" s="71">
        <f>+$AD$9/$Y$9</f>
        <v>0</v>
      </c>
      <c r="AF9" s="72">
        <f>COUNTIF($V$10:$V$116,"Thi lại")</f>
        <v>0</v>
      </c>
      <c r="AG9" s="71">
        <f>+$AF$9/$Y$9</f>
        <v>0</v>
      </c>
      <c r="AH9" s="72">
        <f>COUNTIF($V$10:$V$117,"Học lại")</f>
        <v>48</v>
      </c>
      <c r="AI9" s="71">
        <f>+$AH$9/$Y$9</f>
        <v>1</v>
      </c>
      <c r="AJ9" s="63">
        <f>COUNTIF($V$11:$V$117,"Đạt")</f>
        <v>0</v>
      </c>
      <c r="AK9" s="70">
        <f>+$AJ$9/$Y$9</f>
        <v>0</v>
      </c>
      <c r="AL9" s="82"/>
    </row>
    <row r="10" spans="2:38" ht="14.25" customHeight="1">
      <c r="B10" s="121" t="s">
        <v>26</v>
      </c>
      <c r="C10" s="126"/>
      <c r="D10" s="126"/>
      <c r="E10" s="126"/>
      <c r="F10" s="126"/>
      <c r="G10" s="122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60">
        <f>100-(H10+I10+J10+K10)</f>
        <v>60</v>
      </c>
      <c r="Q10" s="99"/>
      <c r="R10" s="14"/>
      <c r="S10" s="14"/>
      <c r="T10" s="99"/>
      <c r="U10" s="9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70</v>
      </c>
      <c r="D11" s="17" t="s">
        <v>71</v>
      </c>
      <c r="E11" s="18" t="s">
        <v>72</v>
      </c>
      <c r="F11" s="19" t="s">
        <v>73</v>
      </c>
      <c r="G11" s="16" t="s">
        <v>74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42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58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4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75</v>
      </c>
      <c r="D12" s="28" t="s">
        <v>76</v>
      </c>
      <c r="E12" s="29" t="s">
        <v>72</v>
      </c>
      <c r="F12" s="30" t="s">
        <v>77</v>
      </c>
      <c r="G12" s="27" t="s">
        <v>74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78</v>
      </c>
      <c r="D13" s="28" t="s">
        <v>79</v>
      </c>
      <c r="E13" s="29" t="s">
        <v>72</v>
      </c>
      <c r="F13" s="30" t="s">
        <v>80</v>
      </c>
      <c r="G13" s="27" t="s">
        <v>81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5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58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82</v>
      </c>
      <c r="D14" s="28" t="s">
        <v>83</v>
      </c>
      <c r="E14" s="29" t="s">
        <v>72</v>
      </c>
      <c r="F14" s="30" t="s">
        <v>84</v>
      </c>
      <c r="G14" s="27" t="s">
        <v>85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86</v>
      </c>
      <c r="D15" s="28" t="s">
        <v>87</v>
      </c>
      <c r="E15" s="29" t="s">
        <v>88</v>
      </c>
      <c r="F15" s="30" t="s">
        <v>89</v>
      </c>
      <c r="G15" s="27" t="s">
        <v>81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90</v>
      </c>
      <c r="D16" s="28" t="s">
        <v>91</v>
      </c>
      <c r="E16" s="29" t="s">
        <v>92</v>
      </c>
      <c r="F16" s="30" t="s">
        <v>93</v>
      </c>
      <c r="G16" s="27" t="s">
        <v>74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94</v>
      </c>
      <c r="D17" s="28" t="s">
        <v>95</v>
      </c>
      <c r="E17" s="29" t="s">
        <v>96</v>
      </c>
      <c r="F17" s="30" t="s">
        <v>97</v>
      </c>
      <c r="G17" s="27" t="s">
        <v>98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99</v>
      </c>
      <c r="D18" s="28" t="s">
        <v>100</v>
      </c>
      <c r="E18" s="29" t="s">
        <v>101</v>
      </c>
      <c r="F18" s="30" t="s">
        <v>102</v>
      </c>
      <c r="G18" s="27" t="s">
        <v>81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103</v>
      </c>
      <c r="D19" s="28" t="s">
        <v>104</v>
      </c>
      <c r="E19" s="29" t="s">
        <v>105</v>
      </c>
      <c r="F19" s="30" t="s">
        <v>106</v>
      </c>
      <c r="G19" s="27" t="s">
        <v>81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107</v>
      </c>
      <c r="D20" s="28" t="s">
        <v>108</v>
      </c>
      <c r="E20" s="29" t="s">
        <v>109</v>
      </c>
      <c r="F20" s="30" t="s">
        <v>110</v>
      </c>
      <c r="G20" s="27" t="s">
        <v>74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111</v>
      </c>
      <c r="D21" s="28" t="s">
        <v>112</v>
      </c>
      <c r="E21" s="29" t="s">
        <v>113</v>
      </c>
      <c r="F21" s="30" t="s">
        <v>114</v>
      </c>
      <c r="G21" s="27" t="s">
        <v>81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115</v>
      </c>
      <c r="D22" s="28" t="s">
        <v>116</v>
      </c>
      <c r="E22" s="29" t="s">
        <v>113</v>
      </c>
      <c r="F22" s="30" t="s">
        <v>117</v>
      </c>
      <c r="G22" s="27" t="s">
        <v>85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118</v>
      </c>
      <c r="D23" s="28" t="s">
        <v>119</v>
      </c>
      <c r="E23" s="29" t="s">
        <v>120</v>
      </c>
      <c r="F23" s="30" t="s">
        <v>121</v>
      </c>
      <c r="G23" s="27" t="s">
        <v>81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122</v>
      </c>
      <c r="D24" s="28" t="s">
        <v>123</v>
      </c>
      <c r="E24" s="29" t="s">
        <v>124</v>
      </c>
      <c r="F24" s="30" t="s">
        <v>125</v>
      </c>
      <c r="G24" s="27" t="s">
        <v>81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126</v>
      </c>
      <c r="D25" s="28" t="s">
        <v>127</v>
      </c>
      <c r="E25" s="29" t="s">
        <v>128</v>
      </c>
      <c r="F25" s="30" t="s">
        <v>129</v>
      </c>
      <c r="G25" s="27" t="s">
        <v>74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130</v>
      </c>
      <c r="D26" s="28" t="s">
        <v>131</v>
      </c>
      <c r="E26" s="29" t="s">
        <v>132</v>
      </c>
      <c r="F26" s="30" t="s">
        <v>133</v>
      </c>
      <c r="G26" s="27" t="s">
        <v>81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134</v>
      </c>
      <c r="D27" s="28" t="s">
        <v>135</v>
      </c>
      <c r="E27" s="29" t="s">
        <v>132</v>
      </c>
      <c r="F27" s="30" t="s">
        <v>136</v>
      </c>
      <c r="G27" s="27" t="s">
        <v>81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137</v>
      </c>
      <c r="D28" s="28" t="s">
        <v>138</v>
      </c>
      <c r="E28" s="29" t="s">
        <v>139</v>
      </c>
      <c r="F28" s="30" t="s">
        <v>140</v>
      </c>
      <c r="G28" s="27" t="s">
        <v>81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141</v>
      </c>
      <c r="D29" s="28" t="s">
        <v>142</v>
      </c>
      <c r="E29" s="29" t="s">
        <v>143</v>
      </c>
      <c r="F29" s="30" t="s">
        <v>144</v>
      </c>
      <c r="G29" s="27" t="s">
        <v>81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145</v>
      </c>
      <c r="D30" s="28" t="s">
        <v>146</v>
      </c>
      <c r="E30" s="29" t="s">
        <v>143</v>
      </c>
      <c r="F30" s="30" t="s">
        <v>147</v>
      </c>
      <c r="G30" s="27" t="s">
        <v>81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148</v>
      </c>
      <c r="D31" s="28" t="s">
        <v>149</v>
      </c>
      <c r="E31" s="29" t="s">
        <v>150</v>
      </c>
      <c r="F31" s="30" t="s">
        <v>151</v>
      </c>
      <c r="G31" s="27" t="s">
        <v>85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152</v>
      </c>
      <c r="D32" s="28" t="s">
        <v>153</v>
      </c>
      <c r="E32" s="29" t="s">
        <v>154</v>
      </c>
      <c r="F32" s="30" t="s">
        <v>155</v>
      </c>
      <c r="G32" s="27" t="s">
        <v>85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156</v>
      </c>
      <c r="D33" s="28" t="s">
        <v>157</v>
      </c>
      <c r="E33" s="29" t="s">
        <v>158</v>
      </c>
      <c r="F33" s="30" t="s">
        <v>159</v>
      </c>
      <c r="G33" s="27" t="s">
        <v>81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160</v>
      </c>
      <c r="D34" s="28" t="s">
        <v>161</v>
      </c>
      <c r="E34" s="29" t="s">
        <v>162</v>
      </c>
      <c r="F34" s="30" t="s">
        <v>163</v>
      </c>
      <c r="G34" s="27" t="s">
        <v>81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164</v>
      </c>
      <c r="D35" s="28" t="s">
        <v>165</v>
      </c>
      <c r="E35" s="29" t="s">
        <v>166</v>
      </c>
      <c r="F35" s="30" t="s">
        <v>167</v>
      </c>
      <c r="G35" s="27" t="s">
        <v>85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168</v>
      </c>
      <c r="D36" s="28" t="s">
        <v>169</v>
      </c>
      <c r="E36" s="29" t="s">
        <v>170</v>
      </c>
      <c r="F36" s="30" t="s">
        <v>171</v>
      </c>
      <c r="G36" s="27" t="s">
        <v>74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172</v>
      </c>
      <c r="D37" s="28" t="s">
        <v>173</v>
      </c>
      <c r="E37" s="29" t="s">
        <v>174</v>
      </c>
      <c r="F37" s="30" t="s">
        <v>175</v>
      </c>
      <c r="G37" s="27" t="s">
        <v>81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176</v>
      </c>
      <c r="D38" s="28" t="s">
        <v>177</v>
      </c>
      <c r="E38" s="29" t="s">
        <v>178</v>
      </c>
      <c r="F38" s="30" t="s">
        <v>179</v>
      </c>
      <c r="G38" s="27" t="s">
        <v>74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180</v>
      </c>
      <c r="D39" s="28" t="s">
        <v>181</v>
      </c>
      <c r="E39" s="29" t="s">
        <v>182</v>
      </c>
      <c r="F39" s="30" t="s">
        <v>183</v>
      </c>
      <c r="G39" s="27" t="s">
        <v>74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184</v>
      </c>
      <c r="D40" s="28" t="s">
        <v>185</v>
      </c>
      <c r="E40" s="29" t="s">
        <v>186</v>
      </c>
      <c r="F40" s="30" t="s">
        <v>187</v>
      </c>
      <c r="G40" s="27" t="s">
        <v>85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188</v>
      </c>
      <c r="D41" s="28" t="s">
        <v>189</v>
      </c>
      <c r="E41" s="29" t="s">
        <v>190</v>
      </c>
      <c r="F41" s="30" t="s">
        <v>191</v>
      </c>
      <c r="G41" s="27" t="s">
        <v>81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192</v>
      </c>
      <c r="D42" s="28" t="s">
        <v>193</v>
      </c>
      <c r="E42" s="29" t="s">
        <v>194</v>
      </c>
      <c r="F42" s="30" t="s">
        <v>93</v>
      </c>
      <c r="G42" s="27" t="s">
        <v>81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195</v>
      </c>
      <c r="D43" s="28" t="s">
        <v>196</v>
      </c>
      <c r="E43" s="29" t="s">
        <v>197</v>
      </c>
      <c r="F43" s="30" t="s">
        <v>198</v>
      </c>
      <c r="G43" s="27" t="s">
        <v>81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ref="Q43:Q58" si="5">ROUND(SUMPRODUCT(H43:P43,$H$10:$P$10)/100,1)</f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ref="V43:V58" si="6"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199</v>
      </c>
      <c r="D44" s="28" t="s">
        <v>200</v>
      </c>
      <c r="E44" s="29" t="s">
        <v>197</v>
      </c>
      <c r="F44" s="30" t="s">
        <v>201</v>
      </c>
      <c r="G44" s="27" t="s">
        <v>85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5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6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202</v>
      </c>
      <c r="D45" s="28" t="s">
        <v>87</v>
      </c>
      <c r="E45" s="29" t="s">
        <v>197</v>
      </c>
      <c r="F45" s="30" t="s">
        <v>203</v>
      </c>
      <c r="G45" s="27" t="s">
        <v>81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5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6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204</v>
      </c>
      <c r="D46" s="28" t="s">
        <v>205</v>
      </c>
      <c r="E46" s="29" t="s">
        <v>197</v>
      </c>
      <c r="F46" s="30" t="s">
        <v>206</v>
      </c>
      <c r="G46" s="27" t="s">
        <v>81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5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6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207</v>
      </c>
      <c r="D47" s="28" t="s">
        <v>208</v>
      </c>
      <c r="E47" s="29" t="s">
        <v>197</v>
      </c>
      <c r="F47" s="30" t="s">
        <v>209</v>
      </c>
      <c r="G47" s="27" t="s">
        <v>81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5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6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210</v>
      </c>
      <c r="D48" s="28" t="s">
        <v>211</v>
      </c>
      <c r="E48" s="29" t="s">
        <v>212</v>
      </c>
      <c r="F48" s="30" t="s">
        <v>213</v>
      </c>
      <c r="G48" s="27" t="s">
        <v>81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5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6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39</v>
      </c>
      <c r="C49" s="27" t="s">
        <v>214</v>
      </c>
      <c r="D49" s="28" t="s">
        <v>211</v>
      </c>
      <c r="E49" s="29" t="s">
        <v>215</v>
      </c>
      <c r="F49" s="30" t="s">
        <v>216</v>
      </c>
      <c r="G49" s="27" t="s">
        <v>81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5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6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40</v>
      </c>
      <c r="C50" s="27" t="s">
        <v>217</v>
      </c>
      <c r="D50" s="28" t="s">
        <v>100</v>
      </c>
      <c r="E50" s="29" t="s">
        <v>218</v>
      </c>
      <c r="F50" s="30" t="s">
        <v>219</v>
      </c>
      <c r="G50" s="27" t="s">
        <v>81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5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6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41</v>
      </c>
      <c r="C51" s="27" t="s">
        <v>220</v>
      </c>
      <c r="D51" s="28" t="s">
        <v>221</v>
      </c>
      <c r="E51" s="29" t="s">
        <v>222</v>
      </c>
      <c r="F51" s="30" t="s">
        <v>223</v>
      </c>
      <c r="G51" s="27" t="s">
        <v>81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5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6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42</v>
      </c>
      <c r="C52" s="27" t="s">
        <v>224</v>
      </c>
      <c r="D52" s="28" t="s">
        <v>100</v>
      </c>
      <c r="E52" s="29" t="s">
        <v>222</v>
      </c>
      <c r="F52" s="30" t="s">
        <v>225</v>
      </c>
      <c r="G52" s="27" t="s">
        <v>81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5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6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43</v>
      </c>
      <c r="C53" s="27" t="s">
        <v>226</v>
      </c>
      <c r="D53" s="28" t="s">
        <v>227</v>
      </c>
      <c r="E53" s="29" t="s">
        <v>228</v>
      </c>
      <c r="F53" s="30" t="s">
        <v>229</v>
      </c>
      <c r="G53" s="27" t="s">
        <v>74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5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6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18.75" customHeight="1">
      <c r="B54" s="26">
        <v>44</v>
      </c>
      <c r="C54" s="27" t="s">
        <v>230</v>
      </c>
      <c r="D54" s="28" t="s">
        <v>231</v>
      </c>
      <c r="E54" s="29" t="s">
        <v>232</v>
      </c>
      <c r="F54" s="30" t="s">
        <v>233</v>
      </c>
      <c r="G54" s="27" t="s">
        <v>81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5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6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18.75" customHeight="1">
      <c r="B55" s="26">
        <v>45</v>
      </c>
      <c r="C55" s="27" t="s">
        <v>234</v>
      </c>
      <c r="D55" s="28" t="s">
        <v>235</v>
      </c>
      <c r="E55" s="29" t="s">
        <v>236</v>
      </c>
      <c r="F55" s="30" t="s">
        <v>93</v>
      </c>
      <c r="G55" s="27" t="s">
        <v>74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5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6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18.75" customHeight="1">
      <c r="B56" s="26">
        <v>46</v>
      </c>
      <c r="C56" s="27" t="s">
        <v>237</v>
      </c>
      <c r="D56" s="28" t="s">
        <v>238</v>
      </c>
      <c r="E56" s="29" t="s">
        <v>239</v>
      </c>
      <c r="F56" s="30" t="s">
        <v>240</v>
      </c>
      <c r="G56" s="27" t="s">
        <v>74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5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6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18.75" customHeight="1">
      <c r="B57" s="26">
        <v>47</v>
      </c>
      <c r="C57" s="27" t="s">
        <v>241</v>
      </c>
      <c r="D57" s="28" t="s">
        <v>242</v>
      </c>
      <c r="E57" s="29" t="s">
        <v>239</v>
      </c>
      <c r="F57" s="30" t="s">
        <v>243</v>
      </c>
      <c r="G57" s="27" t="s">
        <v>85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5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6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18.75" customHeight="1">
      <c r="B58" s="26">
        <v>48</v>
      </c>
      <c r="C58" s="27" t="s">
        <v>244</v>
      </c>
      <c r="D58" s="28" t="s">
        <v>245</v>
      </c>
      <c r="E58" s="29" t="s">
        <v>246</v>
      </c>
      <c r="F58" s="30" t="s">
        <v>247</v>
      </c>
      <c r="G58" s="27" t="s">
        <v>248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5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6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7.5" customHeight="1">
      <c r="A59" s="2"/>
      <c r="B59" s="39"/>
      <c r="C59" s="40"/>
      <c r="D59" s="40"/>
      <c r="E59" s="41"/>
      <c r="F59" s="41"/>
      <c r="G59" s="41"/>
      <c r="H59" s="42"/>
      <c r="I59" s="43"/>
      <c r="J59" s="43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3"/>
    </row>
    <row r="60" spans="1:38" ht="16.5" hidden="1">
      <c r="A60" s="2"/>
      <c r="B60" s="127" t="s">
        <v>28</v>
      </c>
      <c r="C60" s="127"/>
      <c r="D60" s="40"/>
      <c r="E60" s="41"/>
      <c r="F60" s="41"/>
      <c r="G60" s="41"/>
      <c r="H60" s="42"/>
      <c r="I60" s="43"/>
      <c r="J60" s="43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3"/>
    </row>
    <row r="61" spans="1:38" ht="16.5" hidden="1" customHeight="1">
      <c r="A61" s="2"/>
      <c r="B61" s="45" t="s">
        <v>29</v>
      </c>
      <c r="C61" s="45"/>
      <c r="D61" s="46">
        <f>+$Y$9</f>
        <v>48</v>
      </c>
      <c r="E61" s="47" t="s">
        <v>30</v>
      </c>
      <c r="F61" s="47"/>
      <c r="G61" s="103" t="s">
        <v>31</v>
      </c>
      <c r="H61" s="103"/>
      <c r="I61" s="103"/>
      <c r="J61" s="103"/>
      <c r="K61" s="103"/>
      <c r="L61" s="103"/>
      <c r="M61" s="103"/>
      <c r="N61" s="103"/>
      <c r="O61" s="103"/>
      <c r="P61" s="48">
        <f>$Y$9 -COUNTIF($T$10:$T$248,"Vắng") -COUNTIF($T$10:$T$248,"Vắng có phép") - COUNTIF($T$10:$T$248,"Đình chỉ thi") - COUNTIF($T$10:$T$248,"Không đủ ĐKDT")</f>
        <v>48</v>
      </c>
      <c r="Q61" s="48"/>
      <c r="R61" s="49"/>
      <c r="S61" s="50"/>
      <c r="T61" s="50" t="s">
        <v>30</v>
      </c>
      <c r="U61" s="3"/>
    </row>
    <row r="62" spans="1:38" ht="16.5" hidden="1" customHeight="1">
      <c r="A62" s="2"/>
      <c r="B62" s="45" t="s">
        <v>32</v>
      </c>
      <c r="C62" s="45"/>
      <c r="D62" s="46">
        <f>+$AJ$9</f>
        <v>0</v>
      </c>
      <c r="E62" s="47" t="s">
        <v>30</v>
      </c>
      <c r="F62" s="47"/>
      <c r="G62" s="103" t="s">
        <v>33</v>
      </c>
      <c r="H62" s="103"/>
      <c r="I62" s="103"/>
      <c r="J62" s="103"/>
      <c r="K62" s="103"/>
      <c r="L62" s="103"/>
      <c r="M62" s="103"/>
      <c r="N62" s="103"/>
      <c r="O62" s="103"/>
      <c r="P62" s="51">
        <f>COUNTIF($T$10:$T$124,"Vắng")</f>
        <v>0</v>
      </c>
      <c r="Q62" s="51"/>
      <c r="R62" s="52"/>
      <c r="S62" s="50"/>
      <c r="T62" s="50" t="s">
        <v>30</v>
      </c>
      <c r="U62" s="3"/>
    </row>
    <row r="63" spans="1:38" ht="16.5" hidden="1" customHeight="1">
      <c r="A63" s="2"/>
      <c r="B63" s="45" t="s">
        <v>54</v>
      </c>
      <c r="C63" s="45"/>
      <c r="D63" s="85">
        <f>COUNTIF(V11:V58,"Học lại")</f>
        <v>48</v>
      </c>
      <c r="E63" s="47" t="s">
        <v>30</v>
      </c>
      <c r="F63" s="47"/>
      <c r="G63" s="103" t="s">
        <v>55</v>
      </c>
      <c r="H63" s="103"/>
      <c r="I63" s="103"/>
      <c r="J63" s="103"/>
      <c r="K63" s="103"/>
      <c r="L63" s="103"/>
      <c r="M63" s="103"/>
      <c r="N63" s="103"/>
      <c r="O63" s="103"/>
      <c r="P63" s="48">
        <f>COUNTIF($T$10:$T$124,"Vắng có phép")</f>
        <v>0</v>
      </c>
      <c r="Q63" s="48"/>
      <c r="R63" s="49"/>
      <c r="S63" s="50"/>
      <c r="T63" s="50" t="s">
        <v>30</v>
      </c>
      <c r="U63" s="3"/>
    </row>
    <row r="64" spans="1:38" ht="3" hidden="1" customHeight="1">
      <c r="A64" s="2"/>
      <c r="B64" s="39"/>
      <c r="C64" s="40"/>
      <c r="D64" s="40"/>
      <c r="E64" s="41"/>
      <c r="F64" s="41"/>
      <c r="G64" s="41"/>
      <c r="H64" s="42"/>
      <c r="I64" s="43"/>
      <c r="J64" s="43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3"/>
    </row>
    <row r="65" spans="1:38" hidden="1">
      <c r="B65" s="86" t="s">
        <v>34</v>
      </c>
      <c r="C65" s="86"/>
      <c r="D65" s="87">
        <f>COUNTIF(V11:V58,"Thi lại")</f>
        <v>0</v>
      </c>
      <c r="E65" s="88" t="s">
        <v>30</v>
      </c>
      <c r="F65" s="3"/>
      <c r="G65" s="3"/>
      <c r="H65" s="3"/>
      <c r="I65" s="3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3"/>
    </row>
    <row r="66" spans="1:38" hidden="1">
      <c r="B66" s="86"/>
      <c r="C66" s="86"/>
      <c r="D66" s="87"/>
      <c r="E66" s="88"/>
      <c r="F66" s="3"/>
      <c r="G66" s="3"/>
      <c r="H66" s="3"/>
      <c r="I66" s="3"/>
      <c r="J66" s="102" t="s">
        <v>56</v>
      </c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3"/>
    </row>
    <row r="67" spans="1:38" hidden="1">
      <c r="A67" s="53"/>
      <c r="B67" s="123" t="s">
        <v>35</v>
      </c>
      <c r="C67" s="123"/>
      <c r="D67" s="123"/>
      <c r="E67" s="123"/>
      <c r="F67" s="123"/>
      <c r="G67" s="123"/>
      <c r="H67" s="123"/>
      <c r="I67" s="54"/>
      <c r="J67" s="124" t="s">
        <v>36</v>
      </c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3"/>
    </row>
    <row r="68" spans="1:38" ht="4.5" hidden="1" customHeight="1">
      <c r="A68" s="2"/>
      <c r="B68" s="39"/>
      <c r="C68" s="55"/>
      <c r="D68" s="55"/>
      <c r="E68" s="56"/>
      <c r="F68" s="56"/>
      <c r="G68" s="56"/>
      <c r="H68" s="57"/>
      <c r="I68" s="58"/>
      <c r="J68" s="58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38" s="2" customFormat="1" hidden="1">
      <c r="B69" s="123" t="s">
        <v>37</v>
      </c>
      <c r="C69" s="123"/>
      <c r="D69" s="125" t="s">
        <v>38</v>
      </c>
      <c r="E69" s="125"/>
      <c r="F69" s="125"/>
      <c r="G69" s="125"/>
      <c r="H69" s="125"/>
      <c r="I69" s="58"/>
      <c r="J69" s="58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  <c r="V69" s="62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</row>
    <row r="70" spans="1:38" s="2" customFormat="1" hidden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62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 hidden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 hidden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 ht="9.75" hidden="1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t="3.75" hidden="1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18" hidden="1" customHeight="1">
      <c r="A75" s="1"/>
      <c r="B75" s="129" t="s">
        <v>39</v>
      </c>
      <c r="C75" s="129"/>
      <c r="D75" s="129" t="s">
        <v>57</v>
      </c>
      <c r="E75" s="129"/>
      <c r="F75" s="129"/>
      <c r="G75" s="129"/>
      <c r="H75" s="129"/>
      <c r="I75" s="129"/>
      <c r="J75" s="129" t="s">
        <v>40</v>
      </c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4.5" hidden="1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36.75" hidden="1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ht="38.25" customHeight="1">
      <c r="B78" s="128" t="s">
        <v>52</v>
      </c>
      <c r="C78" s="123"/>
      <c r="D78" s="123"/>
      <c r="E78" s="123"/>
      <c r="F78" s="123"/>
      <c r="G78" s="123"/>
      <c r="H78" s="128" t="s">
        <v>53</v>
      </c>
      <c r="I78" s="128"/>
      <c r="J78" s="128"/>
      <c r="K78" s="128"/>
      <c r="L78" s="128"/>
      <c r="M78" s="128"/>
      <c r="N78" s="130" t="s">
        <v>59</v>
      </c>
      <c r="O78" s="130"/>
      <c r="P78" s="130"/>
      <c r="Q78" s="130"/>
      <c r="R78" s="130"/>
      <c r="S78" s="130"/>
      <c r="T78" s="130"/>
      <c r="U78" s="130"/>
    </row>
    <row r="79" spans="1:38">
      <c r="B79" s="39"/>
      <c r="C79" s="55"/>
      <c r="D79" s="55"/>
      <c r="E79" s="56"/>
      <c r="F79" s="56"/>
      <c r="G79" s="56"/>
      <c r="H79" s="57"/>
      <c r="I79" s="58"/>
      <c r="J79" s="58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spans="1:38">
      <c r="B80" s="123" t="s">
        <v>37</v>
      </c>
      <c r="C80" s="123"/>
      <c r="D80" s="125" t="s">
        <v>38</v>
      </c>
      <c r="E80" s="125"/>
      <c r="F80" s="125"/>
      <c r="G80" s="125"/>
      <c r="H80" s="125"/>
      <c r="I80" s="58"/>
      <c r="J80" s="58"/>
      <c r="K80" s="44"/>
      <c r="L80" s="44"/>
      <c r="M80" s="44"/>
      <c r="N80" s="44"/>
      <c r="O80" s="44"/>
      <c r="P80" s="44"/>
      <c r="Q80" s="44"/>
      <c r="R80" s="44"/>
      <c r="S80" s="44"/>
      <c r="T80" s="44"/>
    </row>
    <row r="81" spans="2:21"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</row>
    <row r="86" spans="2:21">
      <c r="B86" s="96"/>
      <c r="C86" s="96"/>
      <c r="D86" s="96"/>
      <c r="E86" s="96"/>
      <c r="F86" s="96"/>
      <c r="G86" s="96"/>
      <c r="H86" s="96"/>
      <c r="I86" s="96"/>
      <c r="J86" s="96"/>
      <c r="K86" s="96"/>
      <c r="L86" s="96"/>
      <c r="M86" s="96"/>
      <c r="N86" s="96" t="s">
        <v>60</v>
      </c>
      <c r="O86" s="96"/>
      <c r="P86" s="96"/>
      <c r="Q86" s="96"/>
      <c r="R86" s="96"/>
      <c r="S86" s="96"/>
      <c r="T86" s="96"/>
      <c r="U86" s="96"/>
    </row>
  </sheetData>
  <sheetProtection formatCells="0" formatColumns="0" formatRows="0" insertColumns="0" insertRows="0" insertHyperlinks="0" deleteColumns="0" deleteRows="0" sort="0" autoFilter="0" pivotTables="0"/>
  <autoFilter ref="A9:AL58">
    <filterColumn colId="3" showButton="0"/>
    <filterColumn colId="12"/>
  </autoFilter>
  <mergeCells count="61">
    <mergeCell ref="B86:D86"/>
    <mergeCell ref="B78:G78"/>
    <mergeCell ref="H78:M78"/>
    <mergeCell ref="B75:C75"/>
    <mergeCell ref="D75:I75"/>
    <mergeCell ref="J75:T75"/>
    <mergeCell ref="B80:C80"/>
    <mergeCell ref="D80:H80"/>
    <mergeCell ref="N78:U78"/>
    <mergeCell ref="AJ5:AK7"/>
    <mergeCell ref="B67:H67"/>
    <mergeCell ref="J67:T67"/>
    <mergeCell ref="B69:C69"/>
    <mergeCell ref="D69:H69"/>
    <mergeCell ref="S8:S9"/>
    <mergeCell ref="T8:T10"/>
    <mergeCell ref="B10:G10"/>
    <mergeCell ref="B60:C60"/>
    <mergeCell ref="O8:O9"/>
    <mergeCell ref="P8:P9"/>
    <mergeCell ref="Q8:Q10"/>
    <mergeCell ref="R8:R9"/>
    <mergeCell ref="W5:W8"/>
    <mergeCell ref="Z5:AC7"/>
    <mergeCell ref="AD5:AE7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J8:J9"/>
    <mergeCell ref="K8:K9"/>
    <mergeCell ref="L8:L9"/>
    <mergeCell ref="H8:H9"/>
    <mergeCell ref="M8:N8"/>
    <mergeCell ref="G6:O6"/>
    <mergeCell ref="G8:G9"/>
    <mergeCell ref="H1:K1"/>
    <mergeCell ref="L1:T1"/>
    <mergeCell ref="B2:G2"/>
    <mergeCell ref="B3:G3"/>
    <mergeCell ref="B6:C6"/>
    <mergeCell ref="B5:C5"/>
    <mergeCell ref="D5:O5"/>
    <mergeCell ref="H2:U2"/>
    <mergeCell ref="H3:U3"/>
    <mergeCell ref="N86:U86"/>
    <mergeCell ref="U8:U10"/>
    <mergeCell ref="P5:U5"/>
    <mergeCell ref="P6:U6"/>
    <mergeCell ref="J66:T66"/>
    <mergeCell ref="G61:O61"/>
    <mergeCell ref="G62:O62"/>
    <mergeCell ref="G63:O63"/>
    <mergeCell ref="J65:T65"/>
    <mergeCell ref="H86:M86"/>
    <mergeCell ref="E86:G86"/>
  </mergeCells>
  <conditionalFormatting sqref="H11:P58">
    <cfRule type="cellIs" dxfId="5" priority="4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63 AL3:AL9 X3:AK4 W5:AK9 V11:W58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Nhom(3)</vt:lpstr>
      <vt:lpstr>Nhom(2)</vt:lpstr>
      <vt:lpstr>Nhom(1)</vt:lpstr>
      <vt:lpstr>'Nhom(1)'!Print_Titles</vt:lpstr>
      <vt:lpstr>'Nhom(2)'!Print_Titles</vt:lpstr>
      <vt:lpstr>'Nhom(3)'!Print_Titles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2017-05-17T03:29:18Z</cp:lastPrinted>
  <dcterms:created xsi:type="dcterms:W3CDTF">2015-04-17T02:48:53Z</dcterms:created>
  <dcterms:modified xsi:type="dcterms:W3CDTF">2017-05-17T03:34:22Z</dcterms:modified>
</cp:coreProperties>
</file>