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'Nhóm(1)'!$A$8:$AM$44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11"/>
  <c r="T10"/>
  <c r="P9" l="1"/>
  <c r="Q13" l="1"/>
  <c r="Q15"/>
  <c r="Q17"/>
  <c r="Q19"/>
  <c r="Q21"/>
  <c r="Q23"/>
  <c r="Q25"/>
  <c r="Q27"/>
  <c r="Q29"/>
  <c r="Q31"/>
  <c r="Q33"/>
  <c r="Q35"/>
  <c r="Q37"/>
  <c r="Q39"/>
  <c r="Q41"/>
  <c r="Q4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11"/>
  <c r="Z8"/>
  <c r="Y8"/>
  <c r="S42" l="1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48"/>
  <c r="P49"/>
  <c r="AD8"/>
  <c r="AB8"/>
  <c r="AC8"/>
  <c r="AL8" l="1"/>
  <c r="D48" s="1"/>
  <c r="D51"/>
  <c r="D49"/>
  <c r="AJ8"/>
  <c r="AH8"/>
  <c r="AA8" l="1"/>
  <c r="AK8" l="1"/>
  <c r="P47"/>
  <c r="D47"/>
  <c r="AG8"/>
  <c r="AM8"/>
  <c r="AE8"/>
  <c r="AI8"/>
</calcChain>
</file>

<file path=xl/sharedStrings.xml><?xml version="1.0" encoding="utf-8"?>
<sst xmlns="http://schemas.openxmlformats.org/spreadsheetml/2006/main" count="428" uniqueCount="199">
  <si>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</si>
  <si>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</si>
  <si>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</si>
  <si>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</si>
  <si>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</si>
  <si>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</si>
  <si>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</si>
  <si>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</si>
  <si>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</si>
  <si>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</si>
  <si>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</si>
  <si>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</si>
  <si>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</si>
  <si>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</si>
  <si>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</si>
  <si>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</si>
  <si>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</si>
  <si>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</si>
  <si>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</si>
  <si>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</si>
  <si>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</si>
  <si>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</si>
  <si>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</si>
  <si>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</si>
  <si>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</si>
  <si>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</si>
  <si>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</si>
  <si>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</si>
  <si>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</si>
  <si>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</si>
  <si>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</si>
  <si>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</si>
  <si>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</si>
  <si>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</si>
  <si>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</si>
  <si>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</si>
  <si>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</si>
  <si>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</si>
  <si>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</si>
  <si>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</si>
  <si>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</si>
  <si>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</si>
  <si>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</si>
  <si>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</si>
  <si>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</si>
  <si>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</si>
  <si>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</si>
  <si>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</si>
  <si>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</si>
  <si>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</si>
  <si>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</si>
  <si>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</si>
  <si>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</si>
  <si>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</si>
  <si>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</si>
  <si>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</si>
  <si>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</si>
  <si>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</si>
  <si>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</si>
  <si>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Kiến trúc máy tính và hệ điều hành</t>
  </si>
  <si>
    <t>Nhóm: INT1325-01</t>
  </si>
  <si>
    <t>Ngày thi: 09/06/2017</t>
  </si>
  <si>
    <t>Giờ thi: 10h00</t>
  </si>
  <si>
    <t>B14DCPT207</t>
  </si>
  <si>
    <t>Phan</t>
  </si>
  <si>
    <t>Anh</t>
  </si>
  <si>
    <t>09/04/96</t>
  </si>
  <si>
    <t>D14PTDPT</t>
  </si>
  <si>
    <t>B14DCPT329</t>
  </si>
  <si>
    <t>Trần Đình Tùng</t>
  </si>
  <si>
    <t>08/08/96</t>
  </si>
  <si>
    <t>B14DCPT080</t>
  </si>
  <si>
    <t>Lê Xuân</t>
  </si>
  <si>
    <t>Bách</t>
  </si>
  <si>
    <t>13/07/92</t>
  </si>
  <si>
    <t>B14DCPT152</t>
  </si>
  <si>
    <t>Lê Hùng</t>
  </si>
  <si>
    <t>Cường</t>
  </si>
  <si>
    <t>14/02/96</t>
  </si>
  <si>
    <t>B14DCPT386</t>
  </si>
  <si>
    <t>Phạm Thế</t>
  </si>
  <si>
    <t>05/02/96</t>
  </si>
  <si>
    <t>B14DCPT157</t>
  </si>
  <si>
    <t>Nguyễn Văn</t>
  </si>
  <si>
    <t>Đạt</t>
  </si>
  <si>
    <t>06/12/96</t>
  </si>
  <si>
    <t>B14DCPT427</t>
  </si>
  <si>
    <t>Đặng Đình</t>
  </si>
  <si>
    <t>Diệm</t>
  </si>
  <si>
    <t>16/07/96</t>
  </si>
  <si>
    <t>B14DCPT114</t>
  </si>
  <si>
    <t>Phan Hồng</t>
  </si>
  <si>
    <t>Dương</t>
  </si>
  <si>
    <t>22/03/96</t>
  </si>
  <si>
    <t>B14DCPT095</t>
  </si>
  <si>
    <t>Đặng Đức</t>
  </si>
  <si>
    <t>Giang</t>
  </si>
  <si>
    <t>24/11/96</t>
  </si>
  <si>
    <t>B14DCPT186</t>
  </si>
  <si>
    <t>Phạm Thu</t>
  </si>
  <si>
    <t>03/12/94</t>
  </si>
  <si>
    <t>B14DCPT093</t>
  </si>
  <si>
    <t>Lê Thị Hồng</t>
  </si>
  <si>
    <t>Hà</t>
  </si>
  <si>
    <t>14/04/96</t>
  </si>
  <si>
    <t>B14DCPT344</t>
  </si>
  <si>
    <t>Đỗ Hoàng</t>
  </si>
  <si>
    <t>Hải</t>
  </si>
  <si>
    <t>19/04/96</t>
  </si>
  <si>
    <t>B14DCPT066</t>
  </si>
  <si>
    <t>Nguyễn Thị</t>
  </si>
  <si>
    <t>Hằng</t>
  </si>
  <si>
    <t>20/08/96</t>
  </si>
  <si>
    <t>B13DCVT156</t>
  </si>
  <si>
    <t>Nguyễn Duy</t>
  </si>
  <si>
    <t>Hiền</t>
  </si>
  <si>
    <t>10/07/95</t>
  </si>
  <si>
    <t>D13CQVT04-B</t>
  </si>
  <si>
    <t>B14DCPT428</t>
  </si>
  <si>
    <t>Phạm Văn</t>
  </si>
  <si>
    <t>Hiếu</t>
  </si>
  <si>
    <t>18/08/96</t>
  </si>
  <si>
    <t>B13DCVT116</t>
  </si>
  <si>
    <t>Đàm Xuân</t>
  </si>
  <si>
    <t>Hòa</t>
  </si>
  <si>
    <t>21/06/94</t>
  </si>
  <si>
    <t>D13CQVT03-B</t>
  </si>
  <si>
    <t>B14DCPT072</t>
  </si>
  <si>
    <t>Chu Tự</t>
  </si>
  <si>
    <t>Hoàng</t>
  </si>
  <si>
    <t>02/06/96</t>
  </si>
  <si>
    <t>B14DCPT302</t>
  </si>
  <si>
    <t>Hỏa Đức</t>
  </si>
  <si>
    <t>Hưng</t>
  </si>
  <si>
    <t>29/01/96</t>
  </si>
  <si>
    <t>B14DCPT221</t>
  </si>
  <si>
    <t>Huy</t>
  </si>
  <si>
    <t>07/11/96</t>
  </si>
  <si>
    <t>B14DCPT230</t>
  </si>
  <si>
    <t>Dương Tuấn</t>
  </si>
  <si>
    <t>Linh</t>
  </si>
  <si>
    <t>24/06/95</t>
  </si>
  <si>
    <t>B14DCPT112</t>
  </si>
  <si>
    <t>Trần Thị Phương</t>
  </si>
  <si>
    <t>26/11/96</t>
  </si>
  <si>
    <t>B14DCPT153</t>
  </si>
  <si>
    <t>Trần Thị</t>
  </si>
  <si>
    <t>My</t>
  </si>
  <si>
    <t>20/12/96</t>
  </si>
  <si>
    <t>B13DCVT131</t>
  </si>
  <si>
    <t>Trần Thị Hà</t>
  </si>
  <si>
    <t>17/05/94</t>
  </si>
  <si>
    <t>B13DCVT210</t>
  </si>
  <si>
    <t>Lê Phương</t>
  </si>
  <si>
    <t>Nam</t>
  </si>
  <si>
    <t>09/03/95</t>
  </si>
  <si>
    <t>D13CQVT05-B</t>
  </si>
  <si>
    <t>B14DCPT002</t>
  </si>
  <si>
    <t>Nguyễn Minh</t>
  </si>
  <si>
    <t>Quang</t>
  </si>
  <si>
    <t>20/10/96</t>
  </si>
  <si>
    <t>B14DCPT465</t>
  </si>
  <si>
    <t>Lăng Hồng</t>
  </si>
  <si>
    <t>Sơn</t>
  </si>
  <si>
    <t>02/09/96</t>
  </si>
  <si>
    <t>B14DCPT316</t>
  </si>
  <si>
    <t>20/02/96</t>
  </si>
  <si>
    <t>B14DCPT079</t>
  </si>
  <si>
    <t>Nguyễn Danh</t>
  </si>
  <si>
    <t>Thái</t>
  </si>
  <si>
    <t>07/01/96</t>
  </si>
  <si>
    <t>B14DCPT309</t>
  </si>
  <si>
    <t>Mai Minh</t>
  </si>
  <si>
    <t>Tiến</t>
  </si>
  <si>
    <t>14/06/95</t>
  </si>
  <si>
    <t>B14DCPT101</t>
  </si>
  <si>
    <t>Nguyễn Hữu</t>
  </si>
  <si>
    <t>21/07/96</t>
  </si>
  <si>
    <t>B14DCPT127</t>
  </si>
  <si>
    <t>Ngô Đăng</t>
  </si>
  <si>
    <t>Trường</t>
  </si>
  <si>
    <t>02/04/96</t>
  </si>
  <si>
    <t>B14DCPT109</t>
  </si>
  <si>
    <t>Phạm Minh</t>
  </si>
  <si>
    <t>Tuấn</t>
  </si>
  <si>
    <t>28/02/96</t>
  </si>
  <si>
    <t>B14DCPT173</t>
  </si>
  <si>
    <t>Tuyền</t>
  </si>
  <si>
    <t>26/01/94</t>
  </si>
  <si>
    <t>B14DCPT013</t>
  </si>
  <si>
    <t>Trần Tú</t>
  </si>
  <si>
    <t>Uyên</t>
  </si>
  <si>
    <t>16/05/96</t>
  </si>
  <si>
    <t>B14DCPT074</t>
  </si>
  <si>
    <t>Đặng Thị</t>
  </si>
  <si>
    <t>Yến</t>
  </si>
  <si>
    <t>10/03/96</t>
  </si>
  <si>
    <t>603-A2</t>
  </si>
  <si>
    <t>605-A2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</si>
</sst>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1"/>
  <sheetViews>
    <sheetView tabSelected="1" workbookViewId="0">
      <pane ySplit="3" topLeftCell="A4" activePane="bottomLeft" state="frozen"/>
      <selection activeCell="A6" sqref="A6:XFD6"/>
      <selection pane="bottomLeft" activeCell="U28" sqref="U28:U4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99" t="s">
        <v>0</v>
      </c>
      <c r="C1" s="99"/>
      <c r="D1" s="99"/>
      <c r="E1" s="99"/>
      <c r="F1" s="99"/>
      <c r="G1" s="99"/>
      <c r="H1" s="100" t="s">
        <v>1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3"/>
    </row>
    <row r="2" spans="2:39" ht="25.5" customHeight="1">
      <c r="B2" s="101" t="s">
        <v>2</v>
      </c>
      <c r="C2" s="101"/>
      <c r="D2" s="101"/>
      <c r="E2" s="101"/>
      <c r="F2" s="101"/>
      <c r="G2" s="101"/>
      <c r="H2" s="102" t="s">
        <v>58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5" t="s">
        <v>3</v>
      </c>
      <c r="C4" s="105"/>
      <c r="D4" s="96" t="s">
        <v>59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8" t="s">
        <v>60</v>
      </c>
      <c r="Q4" s="98"/>
      <c r="R4" s="98"/>
      <c r="S4" s="98"/>
      <c r="T4" s="98"/>
      <c r="U4" s="98"/>
      <c r="X4" s="69"/>
      <c r="Y4" s="103" t="s">
        <v>50</v>
      </c>
      <c r="Z4" s="103" t="s">
        <v>9</v>
      </c>
      <c r="AA4" s="103" t="s">
        <v>49</v>
      </c>
      <c r="AB4" s="103" t="s">
        <v>48</v>
      </c>
      <c r="AC4" s="103"/>
      <c r="AD4" s="103"/>
      <c r="AE4" s="103"/>
      <c r="AF4" s="103" t="s">
        <v>47</v>
      </c>
      <c r="AG4" s="103"/>
      <c r="AH4" s="103" t="s">
        <v>45</v>
      </c>
      <c r="AI4" s="103"/>
      <c r="AJ4" s="103" t="s">
        <v>46</v>
      </c>
      <c r="AK4" s="103"/>
      <c r="AL4" s="103" t="s">
        <v>44</v>
      </c>
      <c r="AM4" s="103"/>
    </row>
    <row r="5" spans="2:39" ht="17.25" customHeight="1">
      <c r="B5" s="104" t="s">
        <v>4</v>
      </c>
      <c r="C5" s="104"/>
      <c r="D5" s="9">
        <v>2</v>
      </c>
      <c r="G5" s="97" t="s">
        <v>61</v>
      </c>
      <c r="H5" s="97"/>
      <c r="I5" s="97"/>
      <c r="J5" s="97"/>
      <c r="K5" s="97"/>
      <c r="L5" s="97"/>
      <c r="M5" s="97"/>
      <c r="N5" s="97"/>
      <c r="O5" s="97"/>
      <c r="P5" s="97" t="s">
        <v>62</v>
      </c>
      <c r="Q5" s="97"/>
      <c r="R5" s="97"/>
      <c r="S5" s="97"/>
      <c r="T5" s="97"/>
      <c r="U5" s="97"/>
      <c r="X5" s="69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</row>
    <row r="7" spans="2:39" ht="44.25" customHeight="1">
      <c r="B7" s="106" t="s">
        <v>5</v>
      </c>
      <c r="C7" s="108" t="s">
        <v>6</v>
      </c>
      <c r="D7" s="110" t="s">
        <v>7</v>
      </c>
      <c r="E7" s="111"/>
      <c r="F7" s="106" t="s">
        <v>8</v>
      </c>
      <c r="G7" s="106" t="s">
        <v>9</v>
      </c>
      <c r="H7" s="95" t="s">
        <v>10</v>
      </c>
      <c r="I7" s="95" t="s">
        <v>11</v>
      </c>
      <c r="J7" s="95" t="s">
        <v>12</v>
      </c>
      <c r="K7" s="95" t="s">
        <v>13</v>
      </c>
      <c r="L7" s="94" t="s">
        <v>14</v>
      </c>
      <c r="M7" s="94" t="s">
        <v>15</v>
      </c>
      <c r="N7" s="94" t="s">
        <v>16</v>
      </c>
      <c r="O7" s="121" t="s">
        <v>17</v>
      </c>
      <c r="P7" s="94" t="s">
        <v>18</v>
      </c>
      <c r="Q7" s="106" t="s">
        <v>19</v>
      </c>
      <c r="R7" s="94" t="s">
        <v>20</v>
      </c>
      <c r="S7" s="106" t="s">
        <v>21</v>
      </c>
      <c r="T7" s="106" t="s">
        <v>22</v>
      </c>
      <c r="U7" s="106" t="s">
        <v>23</v>
      </c>
      <c r="X7" s="69"/>
      <c r="Y7" s="103"/>
      <c r="Z7" s="103"/>
      <c r="AA7" s="103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7"/>
      <c r="C8" s="109"/>
      <c r="D8" s="112"/>
      <c r="E8" s="113"/>
      <c r="F8" s="107"/>
      <c r="G8" s="107"/>
      <c r="H8" s="95"/>
      <c r="I8" s="95"/>
      <c r="J8" s="95"/>
      <c r="K8" s="95"/>
      <c r="L8" s="94"/>
      <c r="M8" s="94"/>
      <c r="N8" s="94"/>
      <c r="O8" s="121"/>
      <c r="P8" s="94"/>
      <c r="Q8" s="116"/>
      <c r="R8" s="94"/>
      <c r="S8" s="107"/>
      <c r="T8" s="116"/>
      <c r="U8" s="116"/>
      <c r="W8" s="12"/>
      <c r="X8" s="69"/>
      <c r="Y8" s="74" t="str">
        <f>+D4</f>
        <v>Kiến trúc máy tính và hệ điều hành</v>
      </c>
      <c r="Z8" s="75" t="str">
        <f>+P4</f>
        <v>Nhóm: INT1325-01</v>
      </c>
      <c r="AA8" s="76">
        <f>+$AJ$8+$AL$8+$AH$8</f>
        <v>35</v>
      </c>
      <c r="AB8" s="70">
        <f>COUNTIF($T$9:$T$104,"Khiển trách")</f>
        <v>0</v>
      </c>
      <c r="AC8" s="70">
        <f>COUNTIF($T$9:$T$104,"Cảnh cáo")</f>
        <v>0</v>
      </c>
      <c r="AD8" s="70">
        <f>COUNTIF($T$9:$T$104,"Đình chỉ thi")</f>
        <v>0</v>
      </c>
      <c r="AE8" s="77">
        <f>+($AB$8+$AC$8+$AD$8)/$AA$8*100%</f>
        <v>0</v>
      </c>
      <c r="AF8" s="70">
        <f>SUM(COUNTIF($T$9:$T$102,"Vắng"),COUNTIF($T$9:$T$102,"Vắng có phép"))</f>
        <v>0</v>
      </c>
      <c r="AG8" s="78">
        <f>+$AF$8/$AA$8</f>
        <v>0</v>
      </c>
      <c r="AH8" s="79">
        <f>COUNTIF($X$9:$X$102,"Thi lại")</f>
        <v>0</v>
      </c>
      <c r="AI8" s="78">
        <f>+$AH$8/$AA$8</f>
        <v>0</v>
      </c>
      <c r="AJ8" s="79">
        <f>COUNTIF($X$9:$X$103,"Học lại")</f>
        <v>35</v>
      </c>
      <c r="AK8" s="78">
        <f>+$AJ$8/$AA$8</f>
        <v>1</v>
      </c>
      <c r="AL8" s="70">
        <f>COUNTIF($X$10:$X$103,"Đạt")</f>
        <v>0</v>
      </c>
      <c r="AM8" s="77">
        <f>+$AL$8/$AA$8</f>
        <v>0</v>
      </c>
    </row>
    <row r="9" spans="2:39" ht="14.25" customHeight="1">
      <c r="B9" s="117" t="s">
        <v>29</v>
      </c>
      <c r="C9" s="118"/>
      <c r="D9" s="118"/>
      <c r="E9" s="118"/>
      <c r="F9" s="118"/>
      <c r="G9" s="119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7"/>
      <c r="R9" s="18"/>
      <c r="S9" s="18"/>
      <c r="T9" s="107"/>
      <c r="U9" s="107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63</v>
      </c>
      <c r="D10" s="21" t="s">
        <v>64</v>
      </c>
      <c r="E10" s="22" t="s">
        <v>65</v>
      </c>
      <c r="F10" s="23" t="s">
        <v>66</v>
      </c>
      <c r="G10" s="20" t="s">
        <v>67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44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44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197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68</v>
      </c>
      <c r="D11" s="33" t="s">
        <v>69</v>
      </c>
      <c r="E11" s="34" t="s">
        <v>65</v>
      </c>
      <c r="F11" s="35" t="s">
        <v>70</v>
      </c>
      <c r="G11" s="32" t="s">
        <v>67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197</v>
      </c>
      <c r="V11" s="3"/>
      <c r="W11" s="30"/>
      <c r="X11" s="81" t="str">
        <f t="shared" ref="X11:X4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71</v>
      </c>
      <c r="D12" s="33" t="s">
        <v>72</v>
      </c>
      <c r="E12" s="34" t="s">
        <v>73</v>
      </c>
      <c r="F12" s="35" t="s">
        <v>74</v>
      </c>
      <c r="G12" s="32" t="s">
        <v>67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44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44" si="4">+IF(OR($H12=0,$I12=0,$J12=0,$K12=0),"Không đủ ĐKDT","")</f>
        <v/>
      </c>
      <c r="U12" s="43" t="s">
        <v>197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75</v>
      </c>
      <c r="D13" s="33" t="s">
        <v>76</v>
      </c>
      <c r="E13" s="34" t="s">
        <v>77</v>
      </c>
      <c r="F13" s="35" t="s">
        <v>78</v>
      </c>
      <c r="G13" s="32" t="s">
        <v>67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197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79</v>
      </c>
      <c r="D14" s="33" t="s">
        <v>80</v>
      </c>
      <c r="E14" s="34" t="s">
        <v>77</v>
      </c>
      <c r="F14" s="35" t="s">
        <v>81</v>
      </c>
      <c r="G14" s="32" t="s">
        <v>67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197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82</v>
      </c>
      <c r="D15" s="33" t="s">
        <v>83</v>
      </c>
      <c r="E15" s="34" t="s">
        <v>84</v>
      </c>
      <c r="F15" s="35" t="s">
        <v>85</v>
      </c>
      <c r="G15" s="32" t="s">
        <v>67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197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86</v>
      </c>
      <c r="D16" s="33" t="s">
        <v>87</v>
      </c>
      <c r="E16" s="34" t="s">
        <v>88</v>
      </c>
      <c r="F16" s="35" t="s">
        <v>89</v>
      </c>
      <c r="G16" s="32" t="s">
        <v>67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197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90</v>
      </c>
      <c r="D17" s="33" t="s">
        <v>91</v>
      </c>
      <c r="E17" s="34" t="s">
        <v>92</v>
      </c>
      <c r="F17" s="35" t="s">
        <v>93</v>
      </c>
      <c r="G17" s="32" t="s">
        <v>67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197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94</v>
      </c>
      <c r="D18" s="33" t="s">
        <v>95</v>
      </c>
      <c r="E18" s="34" t="s">
        <v>96</v>
      </c>
      <c r="F18" s="35" t="s">
        <v>97</v>
      </c>
      <c r="G18" s="32" t="s">
        <v>67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197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98</v>
      </c>
      <c r="D19" s="33" t="s">
        <v>99</v>
      </c>
      <c r="E19" s="34" t="s">
        <v>96</v>
      </c>
      <c r="F19" s="35" t="s">
        <v>100</v>
      </c>
      <c r="G19" s="32" t="s">
        <v>67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197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101</v>
      </c>
      <c r="D20" s="33" t="s">
        <v>102</v>
      </c>
      <c r="E20" s="34" t="s">
        <v>103</v>
      </c>
      <c r="F20" s="35" t="s">
        <v>104</v>
      </c>
      <c r="G20" s="32" t="s">
        <v>67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197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105</v>
      </c>
      <c r="D21" s="33" t="s">
        <v>106</v>
      </c>
      <c r="E21" s="34" t="s">
        <v>107</v>
      </c>
      <c r="F21" s="35" t="s">
        <v>108</v>
      </c>
      <c r="G21" s="32" t="s">
        <v>67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197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109</v>
      </c>
      <c r="D22" s="33" t="s">
        <v>110</v>
      </c>
      <c r="E22" s="34" t="s">
        <v>111</v>
      </c>
      <c r="F22" s="35" t="s">
        <v>112</v>
      </c>
      <c r="G22" s="32" t="s">
        <v>67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197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113</v>
      </c>
      <c r="D23" s="33" t="s">
        <v>114</v>
      </c>
      <c r="E23" s="34" t="s">
        <v>115</v>
      </c>
      <c r="F23" s="35" t="s">
        <v>116</v>
      </c>
      <c r="G23" s="32" t="s">
        <v>117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197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118</v>
      </c>
      <c r="D24" s="33" t="s">
        <v>119</v>
      </c>
      <c r="E24" s="34" t="s">
        <v>120</v>
      </c>
      <c r="F24" s="35" t="s">
        <v>121</v>
      </c>
      <c r="G24" s="32" t="s">
        <v>67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197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122</v>
      </c>
      <c r="D25" s="33" t="s">
        <v>123</v>
      </c>
      <c r="E25" s="34" t="s">
        <v>124</v>
      </c>
      <c r="F25" s="35" t="s">
        <v>125</v>
      </c>
      <c r="G25" s="32" t="s">
        <v>126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197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127</v>
      </c>
      <c r="D26" s="33" t="s">
        <v>128</v>
      </c>
      <c r="E26" s="34" t="s">
        <v>129</v>
      </c>
      <c r="F26" s="35" t="s">
        <v>130</v>
      </c>
      <c r="G26" s="32" t="s">
        <v>67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197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131</v>
      </c>
      <c r="D27" s="33" t="s">
        <v>132</v>
      </c>
      <c r="E27" s="34" t="s">
        <v>133</v>
      </c>
      <c r="F27" s="35" t="s">
        <v>134</v>
      </c>
      <c r="G27" s="32" t="s">
        <v>67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197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135</v>
      </c>
      <c r="D28" s="33" t="s">
        <v>83</v>
      </c>
      <c r="E28" s="34" t="s">
        <v>136</v>
      </c>
      <c r="F28" s="35" t="s">
        <v>137</v>
      </c>
      <c r="G28" s="32" t="s">
        <v>67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198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138</v>
      </c>
      <c r="D29" s="33" t="s">
        <v>139</v>
      </c>
      <c r="E29" s="34" t="s">
        <v>140</v>
      </c>
      <c r="F29" s="35" t="s">
        <v>141</v>
      </c>
      <c r="G29" s="32" t="s">
        <v>67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198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142</v>
      </c>
      <c r="D30" s="33" t="s">
        <v>143</v>
      </c>
      <c r="E30" s="34" t="s">
        <v>140</v>
      </c>
      <c r="F30" s="35" t="s">
        <v>144</v>
      </c>
      <c r="G30" s="32" t="s">
        <v>67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198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145</v>
      </c>
      <c r="D31" s="33" t="s">
        <v>146</v>
      </c>
      <c r="E31" s="34" t="s">
        <v>147</v>
      </c>
      <c r="F31" s="35" t="s">
        <v>148</v>
      </c>
      <c r="G31" s="32" t="s">
        <v>67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198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149</v>
      </c>
      <c r="D32" s="33" t="s">
        <v>150</v>
      </c>
      <c r="E32" s="34" t="s">
        <v>147</v>
      </c>
      <c r="F32" s="35" t="s">
        <v>151</v>
      </c>
      <c r="G32" s="32" t="s">
        <v>126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198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>
      <c r="B33" s="31">
        <v>24</v>
      </c>
      <c r="C33" s="32" t="s">
        <v>152</v>
      </c>
      <c r="D33" s="33" t="s">
        <v>153</v>
      </c>
      <c r="E33" s="34" t="s">
        <v>154</v>
      </c>
      <c r="F33" s="35" t="s">
        <v>155</v>
      </c>
      <c r="G33" s="32" t="s">
        <v>156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198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>
      <c r="B34" s="31">
        <v>25</v>
      </c>
      <c r="C34" s="32" t="s">
        <v>157</v>
      </c>
      <c r="D34" s="33" t="s">
        <v>158</v>
      </c>
      <c r="E34" s="34" t="s">
        <v>159</v>
      </c>
      <c r="F34" s="35" t="s">
        <v>160</v>
      </c>
      <c r="G34" s="32" t="s">
        <v>67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198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>
      <c r="B35" s="31">
        <v>26</v>
      </c>
      <c r="C35" s="32" t="s">
        <v>161</v>
      </c>
      <c r="D35" s="33" t="s">
        <v>162</v>
      </c>
      <c r="E35" s="34" t="s">
        <v>163</v>
      </c>
      <c r="F35" s="35" t="s">
        <v>164</v>
      </c>
      <c r="G35" s="32" t="s">
        <v>67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198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>
      <c r="B36" s="31">
        <v>27</v>
      </c>
      <c r="C36" s="32" t="s">
        <v>165</v>
      </c>
      <c r="D36" s="33" t="s">
        <v>158</v>
      </c>
      <c r="E36" s="34" t="s">
        <v>163</v>
      </c>
      <c r="F36" s="35" t="s">
        <v>166</v>
      </c>
      <c r="G36" s="32" t="s">
        <v>67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198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>
      <c r="B37" s="31">
        <v>28</v>
      </c>
      <c r="C37" s="32" t="s">
        <v>167</v>
      </c>
      <c r="D37" s="33" t="s">
        <v>168</v>
      </c>
      <c r="E37" s="34" t="s">
        <v>169</v>
      </c>
      <c r="F37" s="35" t="s">
        <v>170</v>
      </c>
      <c r="G37" s="32" t="s">
        <v>67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198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>
      <c r="B38" s="31">
        <v>29</v>
      </c>
      <c r="C38" s="32" t="s">
        <v>171</v>
      </c>
      <c r="D38" s="33" t="s">
        <v>172</v>
      </c>
      <c r="E38" s="34" t="s">
        <v>173</v>
      </c>
      <c r="F38" s="35" t="s">
        <v>174</v>
      </c>
      <c r="G38" s="32" t="s">
        <v>67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198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>
      <c r="B39" s="31">
        <v>30</v>
      </c>
      <c r="C39" s="32" t="s">
        <v>175</v>
      </c>
      <c r="D39" s="33" t="s">
        <v>176</v>
      </c>
      <c r="E39" s="34" t="s">
        <v>173</v>
      </c>
      <c r="F39" s="35" t="s">
        <v>177</v>
      </c>
      <c r="G39" s="32" t="s">
        <v>67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198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18.75" customHeight="1">
      <c r="B40" s="31">
        <v>31</v>
      </c>
      <c r="C40" s="32" t="s">
        <v>178</v>
      </c>
      <c r="D40" s="33" t="s">
        <v>179</v>
      </c>
      <c r="E40" s="34" t="s">
        <v>180</v>
      </c>
      <c r="F40" s="35" t="s">
        <v>181</v>
      </c>
      <c r="G40" s="32" t="s">
        <v>67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198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1:39" ht="18.75" customHeight="1">
      <c r="B41" s="31">
        <v>32</v>
      </c>
      <c r="C41" s="32" t="s">
        <v>182</v>
      </c>
      <c r="D41" s="33" t="s">
        <v>183</v>
      </c>
      <c r="E41" s="34" t="s">
        <v>184</v>
      </c>
      <c r="F41" s="35" t="s">
        <v>185</v>
      </c>
      <c r="G41" s="32" t="s">
        <v>67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198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1:39" ht="18.75" customHeight="1">
      <c r="B42" s="31">
        <v>33</v>
      </c>
      <c r="C42" s="32" t="s">
        <v>186</v>
      </c>
      <c r="D42" s="33" t="s">
        <v>83</v>
      </c>
      <c r="E42" s="34" t="s">
        <v>187</v>
      </c>
      <c r="F42" s="35" t="s">
        <v>188</v>
      </c>
      <c r="G42" s="32" t="s">
        <v>67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198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1:39" ht="18.75" customHeight="1">
      <c r="B43" s="31">
        <v>34</v>
      </c>
      <c r="C43" s="32" t="s">
        <v>189</v>
      </c>
      <c r="D43" s="33" t="s">
        <v>190</v>
      </c>
      <c r="E43" s="34" t="s">
        <v>191</v>
      </c>
      <c r="F43" s="35" t="s">
        <v>192</v>
      </c>
      <c r="G43" s="32" t="s">
        <v>67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198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1:39" ht="18.75" customHeight="1">
      <c r="B44" s="31">
        <v>35</v>
      </c>
      <c r="C44" s="32" t="s">
        <v>193</v>
      </c>
      <c r="D44" s="33" t="s">
        <v>194</v>
      </c>
      <c r="E44" s="34" t="s">
        <v>195</v>
      </c>
      <c r="F44" s="35" t="s">
        <v>196</v>
      </c>
      <c r="G44" s="32" t="s">
        <v>67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198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1:39" ht="9" customHeight="1">
      <c r="A45" s="2"/>
      <c r="B45" s="45"/>
      <c r="C45" s="46"/>
      <c r="D45" s="46"/>
      <c r="E45" s="47"/>
      <c r="F45" s="47"/>
      <c r="G45" s="47"/>
      <c r="H45" s="48"/>
      <c r="I45" s="49"/>
      <c r="J45" s="49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3"/>
    </row>
    <row r="46" spans="1:39" ht="16.5" hidden="1">
      <c r="A46" s="2"/>
      <c r="B46" s="120" t="s">
        <v>31</v>
      </c>
      <c r="C46" s="120"/>
      <c r="D46" s="46"/>
      <c r="E46" s="47"/>
      <c r="F46" s="47"/>
      <c r="G46" s="47"/>
      <c r="H46" s="48"/>
      <c r="I46" s="49"/>
      <c r="J46" s="49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3"/>
    </row>
    <row r="47" spans="1:39" ht="16.5" hidden="1" customHeight="1">
      <c r="A47" s="2"/>
      <c r="B47" s="51" t="s">
        <v>32</v>
      </c>
      <c r="C47" s="51"/>
      <c r="D47" s="52">
        <f>+$AA$8</f>
        <v>35</v>
      </c>
      <c r="E47" s="53" t="s">
        <v>33</v>
      </c>
      <c r="F47" s="93" t="s">
        <v>34</v>
      </c>
      <c r="G47" s="93"/>
      <c r="H47" s="93"/>
      <c r="I47" s="93"/>
      <c r="J47" s="93"/>
      <c r="K47" s="93"/>
      <c r="L47" s="93"/>
      <c r="M47" s="93"/>
      <c r="N47" s="93"/>
      <c r="O47" s="93"/>
      <c r="P47" s="54">
        <f>$AA$8 -COUNTIF($T$9:$T$234,"Vắng") -COUNTIF($T$9:$T$234,"Vắng có phép") - COUNTIF($T$9:$T$234,"Đình chỉ thi") - COUNTIF($T$9:$T$234,"Không đủ ĐKDT")</f>
        <v>35</v>
      </c>
      <c r="Q47" s="54"/>
      <c r="R47" s="54"/>
      <c r="S47" s="55"/>
      <c r="T47" s="56" t="s">
        <v>33</v>
      </c>
      <c r="U47" s="55"/>
      <c r="V47" s="3"/>
    </row>
    <row r="48" spans="1:39" ht="16.5" hidden="1" customHeight="1">
      <c r="A48" s="2"/>
      <c r="B48" s="51" t="s">
        <v>35</v>
      </c>
      <c r="C48" s="51"/>
      <c r="D48" s="52">
        <f>+$AL$8</f>
        <v>0</v>
      </c>
      <c r="E48" s="53" t="s">
        <v>33</v>
      </c>
      <c r="F48" s="93" t="s">
        <v>36</v>
      </c>
      <c r="G48" s="93"/>
      <c r="H48" s="93"/>
      <c r="I48" s="93"/>
      <c r="J48" s="93"/>
      <c r="K48" s="93"/>
      <c r="L48" s="93"/>
      <c r="M48" s="93"/>
      <c r="N48" s="93"/>
      <c r="O48" s="93"/>
      <c r="P48" s="57">
        <f>COUNTIF($T$9:$T$110,"Vắng")</f>
        <v>0</v>
      </c>
      <c r="Q48" s="57"/>
      <c r="R48" s="57"/>
      <c r="S48" s="58"/>
      <c r="T48" s="56" t="s">
        <v>33</v>
      </c>
      <c r="U48" s="58"/>
      <c r="V48" s="3"/>
    </row>
    <row r="49" spans="1:39" ht="16.5" hidden="1" customHeight="1">
      <c r="A49" s="2"/>
      <c r="B49" s="51" t="s">
        <v>51</v>
      </c>
      <c r="C49" s="51"/>
      <c r="D49" s="67">
        <f>COUNTIF(X10:X44,"Học lại")</f>
        <v>35</v>
      </c>
      <c r="E49" s="53" t="s">
        <v>33</v>
      </c>
      <c r="F49" s="93" t="s">
        <v>52</v>
      </c>
      <c r="G49" s="93"/>
      <c r="H49" s="93"/>
      <c r="I49" s="93"/>
      <c r="J49" s="93"/>
      <c r="K49" s="93"/>
      <c r="L49" s="93"/>
      <c r="M49" s="93"/>
      <c r="N49" s="93"/>
      <c r="O49" s="93"/>
      <c r="P49" s="54">
        <f>COUNTIF($T$9:$T$110,"Vắng có phép")</f>
        <v>0</v>
      </c>
      <c r="Q49" s="54"/>
      <c r="R49" s="54"/>
      <c r="S49" s="55"/>
      <c r="T49" s="56" t="s">
        <v>33</v>
      </c>
      <c r="U49" s="55"/>
      <c r="V49" s="3"/>
    </row>
    <row r="50" spans="1:39" ht="3" hidden="1" customHeight="1">
      <c r="A50" s="2"/>
      <c r="B50" s="45"/>
      <c r="C50" s="46"/>
      <c r="D50" s="46"/>
      <c r="E50" s="47"/>
      <c r="F50" s="47"/>
      <c r="G50" s="47"/>
      <c r="H50" s="48"/>
      <c r="I50" s="49"/>
      <c r="J50" s="49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3"/>
    </row>
    <row r="51" spans="1:39" hidden="1">
      <c r="B51" s="89" t="s">
        <v>53</v>
      </c>
      <c r="C51" s="89"/>
      <c r="D51" s="90">
        <f>COUNTIF(X10:X44,"Thi lại")</f>
        <v>0</v>
      </c>
      <c r="E51" s="91" t="s">
        <v>33</v>
      </c>
      <c r="F51" s="3"/>
      <c r="G51" s="3"/>
      <c r="H51" s="3"/>
      <c r="I51" s="3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3"/>
    </row>
    <row r="52" spans="1:39" ht="24.75" hidden="1" customHeight="1">
      <c r="B52" s="89"/>
      <c r="C52" s="89"/>
      <c r="D52" s="90"/>
      <c r="E52" s="91"/>
      <c r="F52" s="3"/>
      <c r="G52" s="3"/>
      <c r="H52" s="3"/>
      <c r="I52" s="3"/>
      <c r="J52" s="122" t="s">
        <v>55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3"/>
    </row>
    <row r="53" spans="1:39" hidden="1">
      <c r="A53" s="59"/>
      <c r="B53" s="114" t="s">
        <v>37</v>
      </c>
      <c r="C53" s="114"/>
      <c r="D53" s="114"/>
      <c r="E53" s="114"/>
      <c r="F53" s="114"/>
      <c r="G53" s="114"/>
      <c r="H53" s="114"/>
      <c r="I53" s="60"/>
      <c r="J53" s="123" t="s">
        <v>38</v>
      </c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3"/>
    </row>
    <row r="54" spans="1:39" ht="4.5" hidden="1" customHeight="1">
      <c r="A54" s="2"/>
      <c r="B54" s="45"/>
      <c r="C54" s="61"/>
      <c r="D54" s="61"/>
      <c r="E54" s="62"/>
      <c r="F54" s="62"/>
      <c r="G54" s="62"/>
      <c r="H54" s="63"/>
      <c r="I54" s="64"/>
      <c r="J54" s="64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spans="1:39" s="2" customFormat="1" hidden="1">
      <c r="B55" s="114" t="s">
        <v>39</v>
      </c>
      <c r="C55" s="114"/>
      <c r="D55" s="115" t="s">
        <v>40</v>
      </c>
      <c r="E55" s="115"/>
      <c r="F55" s="115"/>
      <c r="G55" s="115"/>
      <c r="H55" s="115"/>
      <c r="I55" s="64"/>
      <c r="J55" s="64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3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</row>
    <row r="56" spans="1:39" s="2" customFormat="1" hidden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</row>
    <row r="57" spans="1:39" s="2" customFormat="1" hidden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</row>
    <row r="58" spans="1:39" s="2" customFormat="1" hidden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ht="9.75" hidden="1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ht="3.75" hidden="1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ht="18" hidden="1" customHeight="1">
      <c r="A61" s="1"/>
      <c r="B61" s="125" t="s">
        <v>41</v>
      </c>
      <c r="C61" s="125"/>
      <c r="D61" s="125" t="s">
        <v>54</v>
      </c>
      <c r="E61" s="125"/>
      <c r="F61" s="125"/>
      <c r="G61" s="125"/>
      <c r="H61" s="125"/>
      <c r="I61" s="125"/>
      <c r="J61" s="125" t="s">
        <v>42</v>
      </c>
      <c r="K61" s="125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 ht="4.5" hidden="1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 ht="36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 ht="32.25" customHeight="1">
      <c r="A64" s="1"/>
      <c r="B64" s="114" t="s">
        <v>43</v>
      </c>
      <c r="C64" s="114"/>
      <c r="D64" s="114"/>
      <c r="E64" s="114"/>
      <c r="F64" s="114"/>
      <c r="G64" s="114"/>
      <c r="H64" s="114"/>
      <c r="I64" s="60"/>
      <c r="J64" s="126" t="s">
        <v>56</v>
      </c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>
      <c r="A65" s="1"/>
      <c r="B65" s="45"/>
      <c r="C65" s="61"/>
      <c r="D65" s="61"/>
      <c r="E65" s="62"/>
      <c r="F65" s="62"/>
      <c r="G65" s="62"/>
      <c r="H65" s="63"/>
      <c r="I65" s="64"/>
      <c r="J65" s="64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>
      <c r="A66" s="1"/>
      <c r="B66" s="114" t="s">
        <v>39</v>
      </c>
      <c r="C66" s="114"/>
      <c r="D66" s="115" t="s">
        <v>40</v>
      </c>
      <c r="E66" s="115"/>
      <c r="F66" s="115"/>
      <c r="G66" s="115"/>
      <c r="H66" s="115"/>
      <c r="I66" s="64"/>
      <c r="J66" s="64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1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71" spans="1:39">
      <c r="B71" s="124"/>
      <c r="C71" s="124"/>
      <c r="D71" s="124"/>
      <c r="E71" s="124"/>
      <c r="F71" s="124"/>
      <c r="G71" s="124"/>
      <c r="H71" s="124"/>
      <c r="I71" s="124"/>
      <c r="J71" s="124" t="s">
        <v>57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</row>
  </sheetData>
  <sheetProtection formatCells="0" formatColumns="0" formatRows="0" insertColumns="0" insertRows="0" insertHyperlinks="0" deleteColumns="0" deleteRows="0" sort="0" autoFilter="0" pivotTables="0"/>
  <autoFilter ref="A8:AM44">
    <filterColumn colId="3" showButton="0"/>
  </autoFilter>
  <mergeCells count="58">
    <mergeCell ref="B53:H53"/>
    <mergeCell ref="J53:U53"/>
    <mergeCell ref="F49:O49"/>
    <mergeCell ref="B71:C71"/>
    <mergeCell ref="D71:I71"/>
    <mergeCell ref="J71:U71"/>
    <mergeCell ref="B61:C61"/>
    <mergeCell ref="D61:I61"/>
    <mergeCell ref="J61:U61"/>
    <mergeCell ref="B64:H64"/>
    <mergeCell ref="J64:U64"/>
    <mergeCell ref="B66:C66"/>
    <mergeCell ref="D66:H66"/>
    <mergeCell ref="J52:U52"/>
    <mergeCell ref="AB4:AE6"/>
    <mergeCell ref="B55:C55"/>
    <mergeCell ref="D55:H55"/>
    <mergeCell ref="S7:S8"/>
    <mergeCell ref="T7:T9"/>
    <mergeCell ref="U7:U9"/>
    <mergeCell ref="B9:G9"/>
    <mergeCell ref="B46:C46"/>
    <mergeCell ref="M7:M8"/>
    <mergeCell ref="N7:N8"/>
    <mergeCell ref="O7:O8"/>
    <mergeCell ref="P7:P8"/>
    <mergeCell ref="Q7:Q9"/>
    <mergeCell ref="R7:R8"/>
    <mergeCell ref="G7:G8"/>
    <mergeCell ref="J51:U51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47:O47"/>
    <mergeCell ref="F48:O48"/>
    <mergeCell ref="L7:L8"/>
    <mergeCell ref="H7:H8"/>
    <mergeCell ref="D4:O4"/>
    <mergeCell ref="G5:O5"/>
  </mergeCells>
  <conditionalFormatting sqref="H10:N44 P10:P44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9 X10:X44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2017-05-17T03:36:45Z</dcterms:modified>
</cp:coreProperties>
</file>