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'Nhóm(1)'!$A$8:$AM$53</definedName>
    <definedName name="_xlnm._FilterDatabase" localSheetId="1" hidden="1">'Nhóm(2)'!$A$8:$AM$63</definedName>
    <definedName name="_xlnm._FilterDatabase" localSheetId="0" hidden="1">'Nhóm(3)'!$A$8:$AM$57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T62" i="2"/>
  <c r="X62" s="1"/>
  <c r="R62"/>
  <c r="Q62"/>
  <c r="S62" s="1"/>
  <c r="T57" i="3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63" i="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C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11"/>
  <c r="T10"/>
  <c r="AB8" i="2" l="1"/>
  <c r="AD8"/>
  <c r="AB8" i="3"/>
  <c r="P62"/>
  <c r="P68" i="2"/>
  <c r="Q11" i="3"/>
  <c r="Q15"/>
  <c r="Q19"/>
  <c r="Q23"/>
  <c r="Q27"/>
  <c r="Q31"/>
  <c r="Q35"/>
  <c r="Q39"/>
  <c r="Q41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13"/>
  <c r="Q17"/>
  <c r="Q21"/>
  <c r="Q25"/>
  <c r="Q29"/>
  <c r="Q33"/>
  <c r="Q37"/>
  <c r="Q43"/>
  <c r="Q45"/>
  <c r="Q47"/>
  <c r="Q49"/>
  <c r="Q51"/>
  <c r="Q53"/>
  <c r="Q55"/>
  <c r="Q57"/>
  <c r="P61"/>
  <c r="Q10" i="2"/>
  <c r="X10" s="1"/>
  <c r="Q12"/>
  <c r="Q14"/>
  <c r="Q16"/>
  <c r="X16" s="1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3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P67"/>
  <c r="P9" i="1"/>
  <c r="X55" i="3" l="1"/>
  <c r="S55"/>
  <c r="R55"/>
  <c r="X51"/>
  <c r="S51"/>
  <c r="R51"/>
  <c r="X47"/>
  <c r="S47"/>
  <c r="R47"/>
  <c r="S43"/>
  <c r="R43"/>
  <c r="X43"/>
  <c r="S33"/>
  <c r="R33"/>
  <c r="X33"/>
  <c r="S25"/>
  <c r="R25"/>
  <c r="X25"/>
  <c r="S17"/>
  <c r="R17"/>
  <c r="X17"/>
  <c r="R54"/>
  <c r="S54"/>
  <c r="R50"/>
  <c r="S50"/>
  <c r="R46"/>
  <c r="S46"/>
  <c r="R42"/>
  <c r="S42"/>
  <c r="S38"/>
  <c r="R38"/>
  <c r="S34"/>
  <c r="R34"/>
  <c r="S30"/>
  <c r="R30"/>
  <c r="S26"/>
  <c r="R26"/>
  <c r="S22"/>
  <c r="R22"/>
  <c r="S18"/>
  <c r="R18"/>
  <c r="S14"/>
  <c r="R14"/>
  <c r="X39"/>
  <c r="R39"/>
  <c r="S39"/>
  <c r="X31"/>
  <c r="R31"/>
  <c r="S31"/>
  <c r="X23"/>
  <c r="R23"/>
  <c r="S23"/>
  <c r="X15"/>
  <c r="R15"/>
  <c r="S15"/>
  <c r="X50"/>
  <c r="X42"/>
  <c r="X34"/>
  <c r="X26"/>
  <c r="X18"/>
  <c r="X57"/>
  <c r="S57"/>
  <c r="R57"/>
  <c r="X53"/>
  <c r="S53"/>
  <c r="R53"/>
  <c r="X49"/>
  <c r="S49"/>
  <c r="R49"/>
  <c r="X45"/>
  <c r="S45"/>
  <c r="R45"/>
  <c r="S37"/>
  <c r="R37"/>
  <c r="X37"/>
  <c r="S29"/>
  <c r="R29"/>
  <c r="X29"/>
  <c r="S21"/>
  <c r="R21"/>
  <c r="X21"/>
  <c r="S13"/>
  <c r="R13"/>
  <c r="X13"/>
  <c r="R56"/>
  <c r="S56"/>
  <c r="R52"/>
  <c r="S52"/>
  <c r="R48"/>
  <c r="S48"/>
  <c r="S44"/>
  <c r="R44"/>
  <c r="S40"/>
  <c r="R40"/>
  <c r="R36"/>
  <c r="S36"/>
  <c r="R32"/>
  <c r="S32"/>
  <c r="R28"/>
  <c r="S28"/>
  <c r="R24"/>
  <c r="S24"/>
  <c r="R20"/>
  <c r="S20"/>
  <c r="R16"/>
  <c r="S16"/>
  <c r="R12"/>
  <c r="S12"/>
  <c r="R10"/>
  <c r="S10"/>
  <c r="X41"/>
  <c r="R41"/>
  <c r="S41"/>
  <c r="X35"/>
  <c r="R35"/>
  <c r="S35"/>
  <c r="X27"/>
  <c r="R27"/>
  <c r="S27"/>
  <c r="X19"/>
  <c r="R19"/>
  <c r="S19"/>
  <c r="X11"/>
  <c r="R11"/>
  <c r="S11"/>
  <c r="X54"/>
  <c r="X46"/>
  <c r="X36"/>
  <c r="X28"/>
  <c r="X20"/>
  <c r="X12"/>
  <c r="X52"/>
  <c r="X44"/>
  <c r="X38"/>
  <c r="X30"/>
  <c r="X22"/>
  <c r="X14"/>
  <c r="S55" i="2"/>
  <c r="R55"/>
  <c r="S43"/>
  <c r="R43"/>
  <c r="S35"/>
  <c r="R35"/>
  <c r="S27"/>
  <c r="R27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63"/>
  <c r="S63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63"/>
  <c r="X58"/>
  <c r="X54"/>
  <c r="X50"/>
  <c r="X46"/>
  <c r="X42"/>
  <c r="X38"/>
  <c r="X34"/>
  <c r="X30"/>
  <c r="X26"/>
  <c r="X22"/>
  <c r="X61"/>
  <c r="X57"/>
  <c r="X53"/>
  <c r="X49"/>
  <c r="X45"/>
  <c r="X41"/>
  <c r="X37"/>
  <c r="X33"/>
  <c r="X29"/>
  <c r="X25"/>
  <c r="X21"/>
  <c r="X17"/>
  <c r="X13"/>
  <c r="X14"/>
  <c r="S59"/>
  <c r="R59"/>
  <c r="S51"/>
  <c r="R51"/>
  <c r="S47"/>
  <c r="R47"/>
  <c r="S39"/>
  <c r="R39"/>
  <c r="S31"/>
  <c r="R31"/>
  <c r="S23"/>
  <c r="R23"/>
  <c r="S19"/>
  <c r="R19"/>
  <c r="S15"/>
  <c r="R15"/>
  <c r="S11"/>
  <c r="R11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X60"/>
  <c r="X56"/>
  <c r="X52"/>
  <c r="X48"/>
  <c r="X44"/>
  <c r="X40"/>
  <c r="X36"/>
  <c r="X32"/>
  <c r="X28"/>
  <c r="X24"/>
  <c r="X18"/>
  <c r="X12"/>
  <c r="X59"/>
  <c r="X55"/>
  <c r="X51"/>
  <c r="X47"/>
  <c r="X43"/>
  <c r="X39"/>
  <c r="X35"/>
  <c r="X31"/>
  <c r="X27"/>
  <c r="X23"/>
  <c r="X19"/>
  <c r="X15"/>
  <c r="X11"/>
  <c r="AJ8" s="1"/>
  <c r="X20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11"/>
  <c r="Z8"/>
  <c r="Y8"/>
  <c r="AJ8" i="3" l="1"/>
  <c r="D62"/>
  <c r="AH8"/>
  <c r="AL8"/>
  <c r="D64"/>
  <c r="D68" i="2"/>
  <c r="AH8"/>
  <c r="AL8"/>
  <c r="D70"/>
  <c r="S50" i="1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57"/>
  <c r="P58"/>
  <c r="AD8"/>
  <c r="AB8"/>
  <c r="AC8"/>
  <c r="D61" i="3" l="1"/>
  <c r="AA8"/>
  <c r="D67" i="2"/>
  <c r="AA8"/>
  <c r="AL8" i="1"/>
  <c r="D57" s="1"/>
  <c r="D60"/>
  <c r="D58"/>
  <c r="AJ8"/>
  <c r="AH8"/>
  <c r="P60" i="3" l="1"/>
  <c r="D60"/>
  <c r="AG8"/>
  <c r="AE8"/>
  <c r="AK8"/>
  <c r="AM8"/>
  <c r="AI8"/>
  <c r="P66" i="2"/>
  <c r="D66"/>
  <c r="AE8"/>
  <c r="AG8"/>
  <c r="AK8"/>
  <c r="AM8"/>
  <c r="AI8"/>
  <c r="AA8" i="1"/>
  <c r="AK8" l="1"/>
  <c r="P56"/>
  <c r="D56"/>
  <c r="AG8"/>
  <c r="AM8"/>
  <c r="AE8"/>
  <c r="AI8"/>
</calcChain>
</file>

<file path=xl/sharedStrings.xml><?xml version="1.0" encoding="utf-8"?>
<sst xmlns="http://schemas.openxmlformats.org/spreadsheetml/2006/main" count="1693" uniqueCount="565">
  <si>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</si>
  <si>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</si>
  <si>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</si>
  <si>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</si>
  <si>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</si>
  <si>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</si>
  <si>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</si>
  <si>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</si>
  <si>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</si>
  <si>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</si>
  <si>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</si>
  <si>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</si>
  <si>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</si>
  <si>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</si>
  <si>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</si>
  <si>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</si>
  <si>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</si>
  <si>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</si>
  <si>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</si>
  <si>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</si>
  <si>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</si>
  <si>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</si>
  <si>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</si>
  <si>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</si>
  <si>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</si>
  <si>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</si>
  <si>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</si>
  <si>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</si>
  <si>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</si>
  <si>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</si>
  <si>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</si>
  <si>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</si>
  <si>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</si>
  <si>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</si>
  <si>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</si>
  <si>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</si>
  <si>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</si>
  <si>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</si>
  <si>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</si>
  <si>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</si>
  <si>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</si>
  <si>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</si>
  <si>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</si>
  <si>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</si>
  <si>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</si>
  <si>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</si>
  <si>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</si>
  <si>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</si>
  <si>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</si>
  <si>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</si>
  <si>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</si>
  <si>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</si>
  <si>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</si>
  <si>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</si>
  <si>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</si>
  <si>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</si>
  <si>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</si>
  <si>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</si>
  <si>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</si>
  <si>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Phát triển hệ thống thương mại điện tử</t>
  </si>
  <si>
    <t>Nhóm: INT1446-01</t>
  </si>
  <si>
    <t>Giờ thi: 10h00</t>
  </si>
  <si>
    <t>Ngày thi: 08/06/2017</t>
  </si>
  <si>
    <t>Nhóm: INT1446-03</t>
  </si>
  <si>
    <t>Nhóm: INT1446-02</t>
  </si>
  <si>
    <t>B13DCCN302</t>
  </si>
  <si>
    <t>Bùi Tuấn</t>
  </si>
  <si>
    <t>Anh</t>
  </si>
  <si>
    <t>27/01/95</t>
  </si>
  <si>
    <t>D13HTTT3</t>
  </si>
  <si>
    <t>B13DCCN304</t>
  </si>
  <si>
    <t>Nguyễn Tuấn</t>
  </si>
  <si>
    <t>13/08/95</t>
  </si>
  <si>
    <t>B13DCCN067</t>
  </si>
  <si>
    <t>Trịnh Quốc</t>
  </si>
  <si>
    <t>30/08/95</t>
  </si>
  <si>
    <t>D13HTTT1</t>
  </si>
  <si>
    <t>B13DCCN184</t>
  </si>
  <si>
    <t>Hà Văn</t>
  </si>
  <si>
    <t>Bắc</t>
  </si>
  <si>
    <t>28/07/94</t>
  </si>
  <si>
    <t>D13HTTT2</t>
  </si>
  <si>
    <t>B13DCCN005</t>
  </si>
  <si>
    <t>Phonesavanh</t>
  </si>
  <si>
    <t>Chanhsone</t>
  </si>
  <si>
    <t>12/12/90</t>
  </si>
  <si>
    <t>B13DCCN247</t>
  </si>
  <si>
    <t>Chitpanya</t>
  </si>
  <si>
    <t>Chanthakhon</t>
  </si>
  <si>
    <t>20/10/87</t>
  </si>
  <si>
    <t>B13DCCN186</t>
  </si>
  <si>
    <t>Đoàn Văn</t>
  </si>
  <si>
    <t>Chiến</t>
  </si>
  <si>
    <t>31/01/95</t>
  </si>
  <si>
    <t>B13DCCN130</t>
  </si>
  <si>
    <t>Nguyễn Công</t>
  </si>
  <si>
    <t>Cường</t>
  </si>
  <si>
    <t>02/05/94</t>
  </si>
  <si>
    <t>B12DCCN307</t>
  </si>
  <si>
    <t>Nguyễn Mạnh</t>
  </si>
  <si>
    <t>24/10/94</t>
  </si>
  <si>
    <t>B13DCCN429</t>
  </si>
  <si>
    <t>Nguyễn Văn</t>
  </si>
  <si>
    <t>Hà</t>
  </si>
  <si>
    <t>11/08/95</t>
  </si>
  <si>
    <t>B13DCCN196</t>
  </si>
  <si>
    <t>Nguyễn Bắc</t>
  </si>
  <si>
    <t>Hải</t>
  </si>
  <si>
    <t>18/08/95</t>
  </si>
  <si>
    <t>B13DCCN199</t>
  </si>
  <si>
    <t>Nguyễn Thị</t>
  </si>
  <si>
    <t>Hiền</t>
  </si>
  <si>
    <t>07/08/95</t>
  </si>
  <si>
    <t>B13DCCN201</t>
  </si>
  <si>
    <t>Nguyễn Duy</t>
  </si>
  <si>
    <t>Hòa</t>
  </si>
  <si>
    <t>04/01/95</t>
  </si>
  <si>
    <t>B13DCCN203</t>
  </si>
  <si>
    <t>Vũ Huy</t>
  </si>
  <si>
    <t>Hoàng</t>
  </si>
  <si>
    <t>20/06/95</t>
  </si>
  <si>
    <t>B13DCCN509</t>
  </si>
  <si>
    <t>Đặng Việt</t>
  </si>
  <si>
    <t>Hưng</t>
  </si>
  <si>
    <t>01/02/95</t>
  </si>
  <si>
    <t>B13DCCN021</t>
  </si>
  <si>
    <t>Nguyễn Mai</t>
  </si>
  <si>
    <t>Hương</t>
  </si>
  <si>
    <t>14/11/95</t>
  </si>
  <si>
    <t>B13DCCN435</t>
  </si>
  <si>
    <t>Nguyễn Thu</t>
  </si>
  <si>
    <t>Hường</t>
  </si>
  <si>
    <t>15/05/95</t>
  </si>
  <si>
    <t>B13DCCN085</t>
  </si>
  <si>
    <t>Phạm Đức</t>
  </si>
  <si>
    <t>Huy</t>
  </si>
  <si>
    <t>20/02/95</t>
  </si>
  <si>
    <t>B13DCCN269</t>
  </si>
  <si>
    <t>Nguyễn Quang</t>
  </si>
  <si>
    <t>Khải</t>
  </si>
  <si>
    <t>06/01/96</t>
  </si>
  <si>
    <t>B13DCCN270</t>
  </si>
  <si>
    <t>Thammavong</t>
  </si>
  <si>
    <t>Khamla</t>
  </si>
  <si>
    <t>15/04/85</t>
  </si>
  <si>
    <t>B13DCCN025</t>
  </si>
  <si>
    <t>Nguyễn Đăng</t>
  </si>
  <si>
    <t>Lam</t>
  </si>
  <si>
    <t>07/10/95</t>
  </si>
  <si>
    <t>B13DCCN089</t>
  </si>
  <si>
    <t>Vongvisai</t>
  </si>
  <si>
    <t>Lear</t>
  </si>
  <si>
    <t>10/09/91</t>
  </si>
  <si>
    <t>B13DCCN030</t>
  </si>
  <si>
    <t>Nguyễn Tùng</t>
  </si>
  <si>
    <t>Long</t>
  </si>
  <si>
    <t>07/12/95</t>
  </si>
  <si>
    <t>B13DCCN211</t>
  </si>
  <si>
    <t>Mai</t>
  </si>
  <si>
    <t>25/02/95</t>
  </si>
  <si>
    <t>B13DCCN096</t>
  </si>
  <si>
    <t>Trần Thúy</t>
  </si>
  <si>
    <t>Nga</t>
  </si>
  <si>
    <t>24/05/95</t>
  </si>
  <si>
    <t>B13DCCN036</t>
  </si>
  <si>
    <t>Keoviengkham</t>
  </si>
  <si>
    <t>Phanmaha</t>
  </si>
  <si>
    <t>23/01/93</t>
  </si>
  <si>
    <t>B13DCCN282</t>
  </si>
  <si>
    <t>Sanasin</t>
  </si>
  <si>
    <t>Phouvong</t>
  </si>
  <si>
    <t>07/01/86</t>
  </si>
  <si>
    <t>B13DCCN218</t>
  </si>
  <si>
    <t>Trịnh Văn</t>
  </si>
  <si>
    <t>Phúc</t>
  </si>
  <si>
    <t>16/08/95</t>
  </si>
  <si>
    <t>B13DCCN329</t>
  </si>
  <si>
    <t>Phượng</t>
  </si>
  <si>
    <t>06/09/95</t>
  </si>
  <si>
    <t>B13DCCN330</t>
  </si>
  <si>
    <t>Nguyễn Đức</t>
  </si>
  <si>
    <t>Quang</t>
  </si>
  <si>
    <t>29/10/95</t>
  </si>
  <si>
    <t>B13DCCN221</t>
  </si>
  <si>
    <t>Nguyễn Hà</t>
  </si>
  <si>
    <t>Quy</t>
  </si>
  <si>
    <t>B13DCCN530</t>
  </si>
  <si>
    <t>Thammatheva</t>
  </si>
  <si>
    <t>Somchit</t>
  </si>
  <si>
    <t>06/06/78</t>
  </si>
  <si>
    <t>B13DCCN396</t>
  </si>
  <si>
    <t>Nguyễn Trung</t>
  </si>
  <si>
    <t>Sơn</t>
  </si>
  <si>
    <t>01/09/95</t>
  </si>
  <si>
    <t>B13DCCN333</t>
  </si>
  <si>
    <t>Phạm Thành</t>
  </si>
  <si>
    <t>Tâm</t>
  </si>
  <si>
    <t>02/02/95</t>
  </si>
  <si>
    <t>B13DCCN519</t>
  </si>
  <si>
    <t>Vương Minh</t>
  </si>
  <si>
    <t>Thái</t>
  </si>
  <si>
    <t>B13DCCN520</t>
  </si>
  <si>
    <t>Nguyễn Quyết</t>
  </si>
  <si>
    <t>Thắng</t>
  </si>
  <si>
    <t>25/04/95</t>
  </si>
  <si>
    <t>B13DCCN227</t>
  </si>
  <si>
    <t>Phạm Thị</t>
  </si>
  <si>
    <t>Thu</t>
  </si>
  <si>
    <t>06/06/95</t>
  </si>
  <si>
    <t>B13DCCN289</t>
  </si>
  <si>
    <t>Luân Đức</t>
  </si>
  <si>
    <t>Thuận</t>
  </si>
  <si>
    <t>11/01/94</t>
  </si>
  <si>
    <t>B13DCCN403</t>
  </si>
  <si>
    <t>Trần Văn</t>
  </si>
  <si>
    <t>Tín</t>
  </si>
  <si>
    <t>12/09/95</t>
  </si>
  <si>
    <t>B12DCCN142</t>
  </si>
  <si>
    <t>Trần Sỹ</t>
  </si>
  <si>
    <t>Trường</t>
  </si>
  <si>
    <t>13/08/94</t>
  </si>
  <si>
    <t>D12HTTT1</t>
  </si>
  <si>
    <t>B13DCCN237</t>
  </si>
  <si>
    <t>Dương Bá</t>
  </si>
  <si>
    <t>Tùng</t>
  </si>
  <si>
    <t>30/03/95</t>
  </si>
  <si>
    <t>B13DCCN121</t>
  </si>
  <si>
    <t>Uy</t>
  </si>
  <si>
    <t>08/03/95</t>
  </si>
  <si>
    <t>B13DCCN239</t>
  </si>
  <si>
    <t>Vân</t>
  </si>
  <si>
    <t>11/11/94</t>
  </si>
  <si>
    <t>B13DCCN300</t>
  </si>
  <si>
    <t>Sengmany</t>
  </si>
  <si>
    <t>Xayxana</t>
  </si>
  <si>
    <t>30/08/85</t>
  </si>
  <si>
    <t>B13DCCN063</t>
  </si>
  <si>
    <t>Cao Ngọc</t>
  </si>
  <si>
    <t>01/11/95</t>
  </si>
  <si>
    <t>B13DCCN353</t>
  </si>
  <si>
    <t>Lê Thị Phương</t>
  </si>
  <si>
    <t>10/05/94</t>
  </si>
  <si>
    <t>B13DCCN064</t>
  </si>
  <si>
    <t>Lê Việt</t>
  </si>
  <si>
    <t>18/03/95</t>
  </si>
  <si>
    <t>B13DCCN182</t>
  </si>
  <si>
    <t>10/01/95</t>
  </si>
  <si>
    <t>B13DCCN066</t>
  </si>
  <si>
    <t>Phạm Tiến</t>
  </si>
  <si>
    <t>28/08/95</t>
  </si>
  <si>
    <t>B13DCCN419</t>
  </si>
  <si>
    <t>03/02/94</t>
  </si>
  <si>
    <t>1021040205</t>
  </si>
  <si>
    <t>Đỗ Việt</t>
  </si>
  <si>
    <t>Bảo</t>
  </si>
  <si>
    <t>08/03/92</t>
  </si>
  <si>
    <t>D10CN3</t>
  </si>
  <si>
    <t>B13DCCN068</t>
  </si>
  <si>
    <t>Lê Văn</t>
  </si>
  <si>
    <t>Biên</t>
  </si>
  <si>
    <t>12/05/95</t>
  </si>
  <si>
    <t>B13DCCN305</t>
  </si>
  <si>
    <t>Lê Thị Ngọc</t>
  </si>
  <si>
    <t>Châm</t>
  </si>
  <si>
    <t>16/02/95</t>
  </si>
  <si>
    <t>B13DCCN069</t>
  </si>
  <si>
    <t>Vũ Kim</t>
  </si>
  <si>
    <t>Chi</t>
  </si>
  <si>
    <t>25/07/95</t>
  </si>
  <si>
    <t>B13DCCN358</t>
  </si>
  <si>
    <t>Hoàng Thị</t>
  </si>
  <si>
    <t>Chinh</t>
  </si>
  <si>
    <t>25/02/94</t>
  </si>
  <si>
    <t>B13DCCN188</t>
  </si>
  <si>
    <t>Nguyễn Trọng</t>
  </si>
  <si>
    <t>B13DCCN189</t>
  </si>
  <si>
    <t>Nguyễn Gia</t>
  </si>
  <si>
    <t>Đăng</t>
  </si>
  <si>
    <t>28/12/94</t>
  </si>
  <si>
    <t>B13DCCN460</t>
  </si>
  <si>
    <t>Bùi Quang</t>
  </si>
  <si>
    <t>Đạt</t>
  </si>
  <si>
    <t>14/07/95</t>
  </si>
  <si>
    <t>B13DCCN190</t>
  </si>
  <si>
    <t>Nguyễn Tiến</t>
  </si>
  <si>
    <t>15/09/95</t>
  </si>
  <si>
    <t>B13DCCN076</t>
  </si>
  <si>
    <t>Dung</t>
  </si>
  <si>
    <t>28/06/95</t>
  </si>
  <si>
    <t>B13DCCN365</t>
  </si>
  <si>
    <t>Trịnh Mạnh</t>
  </si>
  <si>
    <t>Dũng</t>
  </si>
  <si>
    <t>20/01/95</t>
  </si>
  <si>
    <t>B13DCCN366</t>
  </si>
  <si>
    <t>Duy</t>
  </si>
  <si>
    <t>12/04/95</t>
  </si>
  <si>
    <t>B13DCCN137</t>
  </si>
  <si>
    <t>Gấm</t>
  </si>
  <si>
    <t>03/04/95</t>
  </si>
  <si>
    <t>B13DCCN257</t>
  </si>
  <si>
    <t>Đỗ Thị</t>
  </si>
  <si>
    <t>Giang</t>
  </si>
  <si>
    <t>09/02/95</t>
  </si>
  <si>
    <t>B13DCCN367</t>
  </si>
  <si>
    <t>Lê Trường</t>
  </si>
  <si>
    <t>17/09/95</t>
  </si>
  <si>
    <t>B13DCCN368</t>
  </si>
  <si>
    <t>Nguyễn Thị Thu</t>
  </si>
  <si>
    <t>20/08/94</t>
  </si>
  <si>
    <t>B13DCCN313</t>
  </si>
  <si>
    <t>Vũ Thị Thu</t>
  </si>
  <si>
    <t>02/01/95</t>
  </si>
  <si>
    <t>B13DCCN078</t>
  </si>
  <si>
    <t>Trần Thị Thu</t>
  </si>
  <si>
    <t>Hằng</t>
  </si>
  <si>
    <t>20/03/95</t>
  </si>
  <si>
    <t>B13DCCN079</t>
  </si>
  <si>
    <t>Mai Văn</t>
  </si>
  <si>
    <t>Hiệp</t>
  </si>
  <si>
    <t>01/06/91</t>
  </si>
  <si>
    <t>B13DCCN145</t>
  </si>
  <si>
    <t>Trần Đăng</t>
  </si>
  <si>
    <t>20/08/95</t>
  </si>
  <si>
    <t>B13DCCN373</t>
  </si>
  <si>
    <t>Ngô Thị Thu</t>
  </si>
  <si>
    <t>Hồng</t>
  </si>
  <si>
    <t>07/05/95</t>
  </si>
  <si>
    <t>B112104072</t>
  </si>
  <si>
    <t>Lê Nam</t>
  </si>
  <si>
    <t>11/10/93</t>
  </si>
  <si>
    <t>D11CN10</t>
  </si>
  <si>
    <t>B13DCCN317</t>
  </si>
  <si>
    <t>24/11/95</t>
  </si>
  <si>
    <t>B13DCCN271</t>
  </si>
  <si>
    <t>Vũ Quốc</t>
  </si>
  <si>
    <t>Khoa</t>
  </si>
  <si>
    <t>17/12/87</t>
  </si>
  <si>
    <t>B13DCCN379</t>
  </si>
  <si>
    <t>Khương</t>
  </si>
  <si>
    <t>02/10/94</t>
  </si>
  <si>
    <t>B13DCCN439</t>
  </si>
  <si>
    <t>Lâm</t>
  </si>
  <si>
    <t>23/10/95</t>
  </si>
  <si>
    <t>B13DCCN325</t>
  </si>
  <si>
    <t>Lan</t>
  </si>
  <si>
    <t>19/05/95</t>
  </si>
  <si>
    <t>B13DCCN026</t>
  </si>
  <si>
    <t>Aloun</t>
  </si>
  <si>
    <t>Lathsamy</t>
  </si>
  <si>
    <t>31/07/94</t>
  </si>
  <si>
    <t>B13DCCN027</t>
  </si>
  <si>
    <t>Keosouvanh</t>
  </si>
  <si>
    <t>Linda</t>
  </si>
  <si>
    <t>01/07/94</t>
  </si>
  <si>
    <t>B13DCCN028</t>
  </si>
  <si>
    <t>Lê Công</t>
  </si>
  <si>
    <t>Linh</t>
  </si>
  <si>
    <t>30/04/95</t>
  </si>
  <si>
    <t>B13DCCN383</t>
  </si>
  <si>
    <t>04/08/95</t>
  </si>
  <si>
    <t>1021040032</t>
  </si>
  <si>
    <t>Phạm Hồng</t>
  </si>
  <si>
    <t>04/10/92</t>
  </si>
  <si>
    <t>D10CN1</t>
  </si>
  <si>
    <t>B13DCCN151</t>
  </si>
  <si>
    <t>Trịnh Kim</t>
  </si>
  <si>
    <t>21/10/94</t>
  </si>
  <si>
    <t>B13DCCN387</t>
  </si>
  <si>
    <t>Nguyễn Thị Thúy</t>
  </si>
  <si>
    <t>03/10/95</t>
  </si>
  <si>
    <t>B13DCCN281</t>
  </si>
  <si>
    <t>Phong</t>
  </si>
  <si>
    <t>B13DCCN219</t>
  </si>
  <si>
    <t>20/05/95</t>
  </si>
  <si>
    <t>B13DCCN284</t>
  </si>
  <si>
    <t>Đoàn Ngọc</t>
  </si>
  <si>
    <t>24/07/95</t>
  </si>
  <si>
    <t>B112104042</t>
  </si>
  <si>
    <t>Nguyễn Hoàng</t>
  </si>
  <si>
    <t>20/05/93</t>
  </si>
  <si>
    <t>D11CN1</t>
  </si>
  <si>
    <t>1021040046</t>
  </si>
  <si>
    <t>08/08/92</t>
  </si>
  <si>
    <t>B13DCCN108</t>
  </si>
  <si>
    <t>Thiện</t>
  </si>
  <si>
    <t>06/11/94</t>
  </si>
  <si>
    <t>B13DCCN290</t>
  </si>
  <si>
    <t>Thủy</t>
  </si>
  <si>
    <t>29/11/95</t>
  </si>
  <si>
    <t>B13DCCN111</t>
  </si>
  <si>
    <t>Nguyễn Huy</t>
  </si>
  <si>
    <t>Tiến</t>
  </si>
  <si>
    <t>27/02/95</t>
  </si>
  <si>
    <t>B13DCCN171</t>
  </si>
  <si>
    <t>Mai Đức</t>
  </si>
  <si>
    <t>Toàn</t>
  </si>
  <si>
    <t>08/01/95</t>
  </si>
  <si>
    <t>B13DCCN114</t>
  </si>
  <si>
    <t>Nguyễn Ngọc</t>
  </si>
  <si>
    <t>Triệu</t>
  </si>
  <si>
    <t>29/09/95</t>
  </si>
  <si>
    <t>B13DCCN232</t>
  </si>
  <si>
    <t>Nguyễn Bá</t>
  </si>
  <si>
    <t>Trịnh</t>
  </si>
  <si>
    <t>B13DCCN406</t>
  </si>
  <si>
    <t>Lê Tây</t>
  </si>
  <si>
    <t>Trọng</t>
  </si>
  <si>
    <t>04/11/95</t>
  </si>
  <si>
    <t>B13DCCN414</t>
  </si>
  <si>
    <t>Đào Hải</t>
  </si>
  <si>
    <t>Yến</t>
  </si>
  <si>
    <t>27/04/95</t>
  </si>
  <si>
    <t>B13DCCN001</t>
  </si>
  <si>
    <t>Bùi Ngọc</t>
  </si>
  <si>
    <t>10/08/95</t>
  </si>
  <si>
    <t>B13DCCN354</t>
  </si>
  <si>
    <t>Nguyễn Quỳnh</t>
  </si>
  <si>
    <t>15/08/95</t>
  </si>
  <si>
    <t>B13DCCN127</t>
  </si>
  <si>
    <t>Bùi Đức</t>
  </si>
  <si>
    <t>Bình</t>
  </si>
  <si>
    <t>24/12/95</t>
  </si>
  <si>
    <t>B13DCCN187</t>
  </si>
  <si>
    <t>Vũ Thành</t>
  </si>
  <si>
    <t>Cung</t>
  </si>
  <si>
    <t>18/10/95</t>
  </si>
  <si>
    <t>B13DCCN008</t>
  </si>
  <si>
    <t>Đặng Văn</t>
  </si>
  <si>
    <t>Đà</t>
  </si>
  <si>
    <t>06/08/95</t>
  </si>
  <si>
    <t>B13DCCN131</t>
  </si>
  <si>
    <t>Đại</t>
  </si>
  <si>
    <t>23/01/95</t>
  </si>
  <si>
    <t>B13DCCN252</t>
  </si>
  <si>
    <t>Vũ Tiến</t>
  </si>
  <si>
    <t>03/01/95</t>
  </si>
  <si>
    <t>B13DCCN009</t>
  </si>
  <si>
    <t>Văn Phú</t>
  </si>
  <si>
    <t>Điệp</t>
  </si>
  <si>
    <t>05/09/94</t>
  </si>
  <si>
    <t>B13DCCN011</t>
  </si>
  <si>
    <t>Vũ Văn</t>
  </si>
  <si>
    <t>Được</t>
  </si>
  <si>
    <t>12/08/95</t>
  </si>
  <si>
    <t>B13DCCN369</t>
  </si>
  <si>
    <t>Nguyễn Thanh</t>
  </si>
  <si>
    <t>B13DCCN140</t>
  </si>
  <si>
    <t>Trần Quang</t>
  </si>
  <si>
    <t>21/07/95</t>
  </si>
  <si>
    <t>B13DCCN370</t>
  </si>
  <si>
    <t>24/09/95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</si>
  <si>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</si>
  <si>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</si>
  <si>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</si>
  <si>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</si>
  <si>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</si>
  <si>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</si>
  <si>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</si>
  <si>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</si>
  <si>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</si>
  <si>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</si>
  <si>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01/08/95</t>
  </si>
  <si>
    <t>B13DCCN202</t>
  </si>
  <si>
    <t>Lê Bá</t>
  </si>
  <si>
    <t>29/12/95</t>
  </si>
  <si>
    <t>B13DCCN372</t>
  </si>
  <si>
    <t>11/06/95</t>
  </si>
  <si>
    <t>B13DCCN020</t>
  </si>
  <si>
    <t>Nguyễn Nhật</t>
  </si>
  <si>
    <t>12/11/95</t>
  </si>
  <si>
    <t>B13DCCN083</t>
  </si>
  <si>
    <t>03/12/95</t>
  </si>
  <si>
    <t>B13DCCN377</t>
  </si>
  <si>
    <t>Huyền</t>
  </si>
  <si>
    <t>28/12/95</t>
  </si>
  <si>
    <t>B13DCCN207</t>
  </si>
  <si>
    <t>Trần Duy</t>
  </si>
  <si>
    <t>Khánh</t>
  </si>
  <si>
    <t>27/08/95</t>
  </si>
  <si>
    <t>B13DCCN210</t>
  </si>
  <si>
    <t>Trương Văn</t>
  </si>
  <si>
    <t>26/12/95</t>
  </si>
  <si>
    <t>B13DCCN092</t>
  </si>
  <si>
    <t>Đặng Thị</t>
  </si>
  <si>
    <t>07/04/95</t>
  </si>
  <si>
    <t>B13DCCN152</t>
  </si>
  <si>
    <t>01/03/95</t>
  </si>
  <si>
    <t>B13DCCN154</t>
  </si>
  <si>
    <t>Phạm Quang</t>
  </si>
  <si>
    <t>Minh</t>
  </si>
  <si>
    <t>B13DCCN276</t>
  </si>
  <si>
    <t>Trịnh Tuấn</t>
  </si>
  <si>
    <t>B13DCCN386</t>
  </si>
  <si>
    <t>Lương Thị Huyền</t>
  </si>
  <si>
    <t>My</t>
  </si>
  <si>
    <t>26/02/95</t>
  </si>
  <si>
    <t>B13DCCN032</t>
  </si>
  <si>
    <t>Nam</t>
  </si>
  <si>
    <t>16/12/95</t>
  </si>
  <si>
    <t>B13DCCN213</t>
  </si>
  <si>
    <t>Nguyễn Thành</t>
  </si>
  <si>
    <t>29/10/92</t>
  </si>
  <si>
    <t>B13DCCN098</t>
  </si>
  <si>
    <t>Vũ Thị</t>
  </si>
  <si>
    <t>Nhung</t>
  </si>
  <si>
    <t>B13DCCN100</t>
  </si>
  <si>
    <t>Lê Thị</t>
  </si>
  <si>
    <t>B13DCCN039</t>
  </si>
  <si>
    <t>Phương</t>
  </si>
  <si>
    <t>B13DCCN101</t>
  </si>
  <si>
    <t>Trịnh Thị</t>
  </si>
  <si>
    <t>11/12/95</t>
  </si>
  <si>
    <t>B13DCCN043</t>
  </si>
  <si>
    <t>Sáng</t>
  </si>
  <si>
    <t>B13DCCN105</t>
  </si>
  <si>
    <t>Viengpaserd</t>
  </si>
  <si>
    <t>Saysanam</t>
  </si>
  <si>
    <t>16/09/94</t>
  </si>
  <si>
    <t>B13DCCN164</t>
  </si>
  <si>
    <t>Vũ Hoàng</t>
  </si>
  <si>
    <t>17/11/95</t>
  </si>
  <si>
    <t>B13DCCN399</t>
  </si>
  <si>
    <t>Mai Thị Phương</t>
  </si>
  <si>
    <t>Thảo</t>
  </si>
  <si>
    <t>05/09/95</t>
  </si>
  <si>
    <t>B13DCCN109</t>
  </si>
  <si>
    <t>B13DCCN522</t>
  </si>
  <si>
    <t>Phạm Văn</t>
  </si>
  <si>
    <t>30/03/94</t>
  </si>
  <si>
    <t>B13DCCN291</t>
  </si>
  <si>
    <t>Lương Trung</t>
  </si>
  <si>
    <t>12/02/95</t>
  </si>
  <si>
    <t>B13DCCN230</t>
  </si>
  <si>
    <t>19/08/95</t>
  </si>
  <si>
    <t>B13DCCN052</t>
  </si>
  <si>
    <t>Cao Thị</t>
  </si>
  <si>
    <t>Trang</t>
  </si>
  <si>
    <t>14/04/95</t>
  </si>
  <si>
    <t>B13DCCN344</t>
  </si>
  <si>
    <t>31/03/95</t>
  </si>
  <si>
    <t>B12DCCN412</t>
  </si>
  <si>
    <t>Nguyễn Hữu</t>
  </si>
  <si>
    <t>Tuấn</t>
  </si>
  <si>
    <t>05/02/94</t>
  </si>
  <si>
    <t>B13DCCN055</t>
  </si>
  <si>
    <t>B13DCCN057</t>
  </si>
  <si>
    <t>04/06/95</t>
  </si>
  <si>
    <t>B13DCCN351</t>
  </si>
  <si>
    <t>Lương Văn</t>
  </si>
  <si>
    <t>Tuyên</t>
  </si>
  <si>
    <t>08/10/95</t>
  </si>
  <si>
    <t>B13DCCN058</t>
  </si>
  <si>
    <t>Trịnh Thị ánh</t>
  </si>
  <si>
    <t>Tuyết</t>
  </si>
  <si>
    <t>20/01/90</t>
  </si>
  <si>
    <t>101-A2</t>
  </si>
  <si>
    <t>102-A2</t>
  </si>
  <si>
    <t>201-A2</t>
  </si>
  <si>
    <t>202-A2</t>
  </si>
  <si>
    <t>301-A2</t>
  </si>
  <si>
    <t>302-A2</t>
  </si>
  <si>
    <t>B112104466</t>
  </si>
  <si>
    <t>Ngô Quốc</t>
  </si>
  <si>
    <t>Hùng</t>
  </si>
  <si>
    <t>D11HTTT1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</si>
</sst>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4" fillId="0" borderId="15" xfId="1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vertical="center"/>
    </xf>
    <xf numFmtId="0" fontId="25" fillId="0" borderId="17" xfId="0" applyFont="1" applyFill="1" applyBorder="1" applyAlignment="1">
      <alignment vertical="center"/>
    </xf>
    <xf numFmtId="14" fontId="24" fillId="0" borderId="15" xfId="0" applyNumberFormat="1" applyFont="1" applyFill="1" applyBorder="1" applyAlignment="1">
      <alignment horizontal="center" vertical="center"/>
    </xf>
    <xf numFmtId="164" fontId="24" fillId="0" borderId="17" xfId="4" quotePrefix="1" applyNumberFormat="1" applyFont="1" applyBorder="1" applyAlignment="1" applyProtection="1">
      <alignment horizontal="center" vertical="center"/>
      <protection locked="0"/>
    </xf>
    <xf numFmtId="0" fontId="24" fillId="0" borderId="17" xfId="4" applyFont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165" fontId="24" fillId="0" borderId="15" xfId="0" applyNumberFormat="1" applyFont="1" applyFill="1" applyBorder="1" applyAlignment="1" applyProtection="1">
      <alignment horizontal="center" vertical="center"/>
      <protection locked="0"/>
    </xf>
    <xf numFmtId="165" fontId="26" fillId="0" borderId="15" xfId="0" applyNumberFormat="1" applyFont="1" applyFill="1" applyBorder="1" applyAlignment="1" applyProtection="1">
      <alignment horizontal="center" vertical="center"/>
      <protection hidden="1"/>
    </xf>
    <xf numFmtId="0" fontId="24" fillId="0" borderId="15" xfId="0" applyFont="1" applyFill="1" applyBorder="1" applyAlignment="1" applyProtection="1">
      <alignment horizontal="center"/>
      <protection hidden="1"/>
    </xf>
    <xf numFmtId="165" fontId="24" fillId="0" borderId="15" xfId="0" quotePrefix="1" applyNumberFormat="1" applyFont="1" applyFill="1" applyBorder="1" applyAlignment="1" applyProtection="1">
      <alignment horizontal="center"/>
      <protection hidden="1"/>
    </xf>
    <xf numFmtId="0" fontId="24" fillId="0" borderId="15" xfId="0" applyFont="1" applyFill="1" applyBorder="1" applyAlignment="1" applyProtection="1">
      <alignment horizontal="center" vertical="center"/>
      <protection hidden="1"/>
    </xf>
    <xf numFmtId="1" fontId="24" fillId="0" borderId="15" xfId="0" applyNumberFormat="1" applyFont="1" applyFill="1" applyBorder="1" applyAlignment="1" applyProtection="1">
      <alignment horizontal="center"/>
      <protection hidden="1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4"/>
  <sheetViews>
    <sheetView workbookViewId="0">
      <pane ySplit="3" topLeftCell="A4" activePane="bottomLeft" state="frozen"/>
      <selection activeCell="A6" sqref="A6:XFD6"/>
      <selection pane="bottomLeft" activeCell="U34" sqref="U34:U5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63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62</v>
      </c>
      <c r="H5" s="114"/>
      <c r="I5" s="114"/>
      <c r="J5" s="114"/>
      <c r="K5" s="114"/>
      <c r="L5" s="114"/>
      <c r="M5" s="114"/>
      <c r="N5" s="114"/>
      <c r="O5" s="114"/>
      <c r="P5" s="114" t="s">
        <v>61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Phát triển hệ thống thương mại điện tử</v>
      </c>
      <c r="Z8" s="75" t="str">
        <f>+P4</f>
        <v>Nhóm: INT1446-03</v>
      </c>
      <c r="AA8" s="76">
        <f>+$AJ$8+$AL$8+$AH$8</f>
        <v>48</v>
      </c>
      <c r="AB8" s="70">
        <f>COUNTIF($T$9:$T$117,"Khiển trách")</f>
        <v>0</v>
      </c>
      <c r="AC8" s="70">
        <f>COUNTIF($T$9:$T$117,"Cảnh cáo")</f>
        <v>0</v>
      </c>
      <c r="AD8" s="70">
        <f>COUNTIF($T$9:$T$117,"Đình chỉ thi")</f>
        <v>0</v>
      </c>
      <c r="AE8" s="77">
        <f>+($AB$8+$AC$8+$AD$8)/$AA$8*100%</f>
        <v>0</v>
      </c>
      <c r="AF8" s="70">
        <f>SUM(COUNTIF($T$9:$T$115,"Vắng"),COUNTIF($T$9:$T$115,"Vắng có phép"))</f>
        <v>0</v>
      </c>
      <c r="AG8" s="78">
        <f>+$AF$8/$AA$8</f>
        <v>0</v>
      </c>
      <c r="AH8" s="79">
        <f>COUNTIF($X$9:$X$115,"Thi lại")</f>
        <v>0</v>
      </c>
      <c r="AI8" s="78">
        <f>+$AH$8/$AA$8</f>
        <v>0</v>
      </c>
      <c r="AJ8" s="79">
        <f>COUNTIF($X$9:$X$116,"Học lại")</f>
        <v>48</v>
      </c>
      <c r="AK8" s="78">
        <f>+$AJ$8/$AA$8</f>
        <v>1</v>
      </c>
      <c r="AL8" s="70">
        <f>COUNTIF($X$10:$X$116,"Đạt")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412</v>
      </c>
      <c r="D10" s="21" t="s">
        <v>413</v>
      </c>
      <c r="E10" s="22" t="s">
        <v>67</v>
      </c>
      <c r="F10" s="23" t="s">
        <v>414</v>
      </c>
      <c r="G10" s="20" t="s">
        <v>76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5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57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559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415</v>
      </c>
      <c r="D11" s="33" t="s">
        <v>416</v>
      </c>
      <c r="E11" s="34" t="s">
        <v>67</v>
      </c>
      <c r="F11" s="35" t="s">
        <v>417</v>
      </c>
      <c r="G11" s="32" t="s">
        <v>69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559</v>
      </c>
      <c r="V11" s="3"/>
      <c r="W11" s="30"/>
      <c r="X11" s="81" t="str">
        <f t="shared" ref="X11:X5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418</v>
      </c>
      <c r="D12" s="33" t="s">
        <v>419</v>
      </c>
      <c r="E12" s="34" t="s">
        <v>420</v>
      </c>
      <c r="F12" s="35" t="s">
        <v>421</v>
      </c>
      <c r="G12" s="32" t="s">
        <v>81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57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57" si="4">+IF(OR($H12=0,$I12=0,$J12=0,$K12=0),"Không đủ ĐKDT","")</f>
        <v/>
      </c>
      <c r="U12" s="43" t="s">
        <v>559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422</v>
      </c>
      <c r="D13" s="33" t="s">
        <v>423</v>
      </c>
      <c r="E13" s="34" t="s">
        <v>424</v>
      </c>
      <c r="F13" s="35" t="s">
        <v>425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559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426</v>
      </c>
      <c r="D14" s="33" t="s">
        <v>427</v>
      </c>
      <c r="E14" s="34" t="s">
        <v>428</v>
      </c>
      <c r="F14" s="35" t="s">
        <v>429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559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430</v>
      </c>
      <c r="D15" s="33" t="s">
        <v>102</v>
      </c>
      <c r="E15" s="34" t="s">
        <v>431</v>
      </c>
      <c r="F15" s="35" t="s">
        <v>432</v>
      </c>
      <c r="G15" s="32" t="s">
        <v>81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559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433</v>
      </c>
      <c r="D16" s="33" t="s">
        <v>434</v>
      </c>
      <c r="E16" s="34" t="s">
        <v>281</v>
      </c>
      <c r="F16" s="35" t="s">
        <v>435</v>
      </c>
      <c r="G16" s="32" t="s">
        <v>81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559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436</v>
      </c>
      <c r="D17" s="33" t="s">
        <v>437</v>
      </c>
      <c r="E17" s="34" t="s">
        <v>438</v>
      </c>
      <c r="F17" s="35" t="s">
        <v>439</v>
      </c>
      <c r="G17" s="32" t="s">
        <v>76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559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440</v>
      </c>
      <c r="D18" s="33" t="s">
        <v>441</v>
      </c>
      <c r="E18" s="34" t="s">
        <v>442</v>
      </c>
      <c r="F18" s="35" t="s">
        <v>443</v>
      </c>
      <c r="G18" s="32" t="s">
        <v>76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559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444</v>
      </c>
      <c r="D19" s="33" t="s">
        <v>445</v>
      </c>
      <c r="E19" s="34" t="s">
        <v>107</v>
      </c>
      <c r="F19" s="35" t="s">
        <v>148</v>
      </c>
      <c r="G19" s="32" t="s">
        <v>69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559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446</v>
      </c>
      <c r="D20" s="33" t="s">
        <v>447</v>
      </c>
      <c r="E20" s="34" t="s">
        <v>107</v>
      </c>
      <c r="F20" s="35" t="s">
        <v>448</v>
      </c>
      <c r="G20" s="32" t="s">
        <v>81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559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449</v>
      </c>
      <c r="D21" s="33" t="s">
        <v>206</v>
      </c>
      <c r="E21" s="34" t="s">
        <v>314</v>
      </c>
      <c r="F21" s="35" t="s">
        <v>450</v>
      </c>
      <c r="G21" s="32" t="s">
        <v>69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559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451</v>
      </c>
      <c r="D22" s="33" t="s">
        <v>452</v>
      </c>
      <c r="E22" s="34" t="s">
        <v>453</v>
      </c>
      <c r="F22" s="35" t="s">
        <v>454</v>
      </c>
      <c r="G22" s="32" t="s">
        <v>76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559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455</v>
      </c>
      <c r="D23" s="33" t="s">
        <v>456</v>
      </c>
      <c r="E23" s="34" t="s">
        <v>457</v>
      </c>
      <c r="F23" s="35" t="s">
        <v>458</v>
      </c>
      <c r="G23" s="32" t="s">
        <v>69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559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459</v>
      </c>
      <c r="D24" s="33" t="s">
        <v>460</v>
      </c>
      <c r="E24" s="34" t="s">
        <v>111</v>
      </c>
      <c r="F24" s="35" t="s">
        <v>461</v>
      </c>
      <c r="G24" s="32" t="s">
        <v>76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559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462</v>
      </c>
      <c r="D25" s="33" t="s">
        <v>463</v>
      </c>
      <c r="E25" s="34" t="s">
        <v>119</v>
      </c>
      <c r="F25" s="35" t="s">
        <v>464</v>
      </c>
      <c r="G25" s="32" t="s">
        <v>81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559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465</v>
      </c>
      <c r="D26" s="33" t="s">
        <v>390</v>
      </c>
      <c r="E26" s="34" t="s">
        <v>119</v>
      </c>
      <c r="F26" s="35" t="s">
        <v>466</v>
      </c>
      <c r="G26" s="32" t="s">
        <v>69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559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467</v>
      </c>
      <c r="D27" s="33" t="s">
        <v>468</v>
      </c>
      <c r="E27" s="34" t="s">
        <v>325</v>
      </c>
      <c r="F27" s="35" t="s">
        <v>469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559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470</v>
      </c>
      <c r="D28" s="33" t="s">
        <v>110</v>
      </c>
      <c r="E28" s="34" t="s">
        <v>325</v>
      </c>
      <c r="F28" s="35" t="s">
        <v>471</v>
      </c>
      <c r="G28" s="32" t="s">
        <v>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559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472</v>
      </c>
      <c r="D29" s="33" t="s">
        <v>445</v>
      </c>
      <c r="E29" s="34" t="s">
        <v>473</v>
      </c>
      <c r="F29" s="35" t="s">
        <v>474</v>
      </c>
      <c r="G29" s="32" t="s">
        <v>69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559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475</v>
      </c>
      <c r="D30" s="33" t="s">
        <v>476</v>
      </c>
      <c r="E30" s="34" t="s">
        <v>477</v>
      </c>
      <c r="F30" s="35" t="s">
        <v>478</v>
      </c>
      <c r="G30" s="32" t="s">
        <v>81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559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479</v>
      </c>
      <c r="D31" s="33" t="s">
        <v>480</v>
      </c>
      <c r="E31" s="34" t="s">
        <v>155</v>
      </c>
      <c r="F31" s="35" t="s">
        <v>481</v>
      </c>
      <c r="G31" s="32" t="s">
        <v>81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559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482</v>
      </c>
      <c r="D32" s="33" t="s">
        <v>483</v>
      </c>
      <c r="E32" s="34" t="s">
        <v>158</v>
      </c>
      <c r="F32" s="35" t="s">
        <v>484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559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485</v>
      </c>
      <c r="D33" s="33" t="s">
        <v>483</v>
      </c>
      <c r="E33" s="34" t="s">
        <v>158</v>
      </c>
      <c r="F33" s="35" t="s">
        <v>486</v>
      </c>
      <c r="G33" s="32" t="s">
        <v>81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559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487</v>
      </c>
      <c r="D34" s="33" t="s">
        <v>488</v>
      </c>
      <c r="E34" s="34" t="s">
        <v>489</v>
      </c>
      <c r="F34" s="35" t="s">
        <v>478</v>
      </c>
      <c r="G34" s="32" t="s">
        <v>81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560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490</v>
      </c>
      <c r="D35" s="33" t="s">
        <v>491</v>
      </c>
      <c r="E35" s="34" t="s">
        <v>489</v>
      </c>
      <c r="F35" s="35" t="s">
        <v>244</v>
      </c>
      <c r="G35" s="32" t="s">
        <v>81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560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492</v>
      </c>
      <c r="D36" s="33" t="s">
        <v>493</v>
      </c>
      <c r="E36" s="34" t="s">
        <v>494</v>
      </c>
      <c r="F36" s="35" t="s">
        <v>495</v>
      </c>
      <c r="G36" s="32" t="s">
        <v>69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560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496</v>
      </c>
      <c r="D37" s="33" t="s">
        <v>95</v>
      </c>
      <c r="E37" s="34" t="s">
        <v>497</v>
      </c>
      <c r="F37" s="35" t="s">
        <v>498</v>
      </c>
      <c r="G37" s="32" t="s">
        <v>76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560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499</v>
      </c>
      <c r="D38" s="33" t="s">
        <v>500</v>
      </c>
      <c r="E38" s="34" t="s">
        <v>497</v>
      </c>
      <c r="F38" s="35" t="s">
        <v>501</v>
      </c>
      <c r="G38" s="32" t="s">
        <v>81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560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502</v>
      </c>
      <c r="D39" s="33" t="s">
        <v>503</v>
      </c>
      <c r="E39" s="34" t="s">
        <v>504</v>
      </c>
      <c r="F39" s="35" t="s">
        <v>443</v>
      </c>
      <c r="G39" s="32" t="s">
        <v>76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560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505</v>
      </c>
      <c r="D40" s="33" t="s">
        <v>506</v>
      </c>
      <c r="E40" s="34" t="s">
        <v>174</v>
      </c>
      <c r="F40" s="35" t="s">
        <v>443</v>
      </c>
      <c r="G40" s="32" t="s">
        <v>76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560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507</v>
      </c>
      <c r="D41" s="33" t="s">
        <v>110</v>
      </c>
      <c r="E41" s="34" t="s">
        <v>508</v>
      </c>
      <c r="F41" s="35" t="s">
        <v>486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560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509</v>
      </c>
      <c r="D42" s="33" t="s">
        <v>510</v>
      </c>
      <c r="E42" s="34" t="s">
        <v>508</v>
      </c>
      <c r="F42" s="35" t="s">
        <v>511</v>
      </c>
      <c r="G42" s="32" t="s">
        <v>76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560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512</v>
      </c>
      <c r="D43" s="33" t="s">
        <v>214</v>
      </c>
      <c r="E43" s="34" t="s">
        <v>513</v>
      </c>
      <c r="F43" s="35" t="s">
        <v>75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560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514</v>
      </c>
      <c r="D44" s="33" t="s">
        <v>515</v>
      </c>
      <c r="E44" s="34" t="s">
        <v>516</v>
      </c>
      <c r="F44" s="35" t="s">
        <v>517</v>
      </c>
      <c r="G44" s="32" t="s">
        <v>76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560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518</v>
      </c>
      <c r="D45" s="33" t="s">
        <v>519</v>
      </c>
      <c r="E45" s="34" t="s">
        <v>192</v>
      </c>
      <c r="F45" s="35" t="s">
        <v>520</v>
      </c>
      <c r="G45" s="32" t="s">
        <v>81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560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521</v>
      </c>
      <c r="D46" s="33" t="s">
        <v>522</v>
      </c>
      <c r="E46" s="34" t="s">
        <v>523</v>
      </c>
      <c r="F46" s="35" t="s">
        <v>524</v>
      </c>
      <c r="G46" s="32" t="s">
        <v>69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560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525</v>
      </c>
      <c r="D47" s="33" t="s">
        <v>110</v>
      </c>
      <c r="E47" s="34" t="s">
        <v>207</v>
      </c>
      <c r="F47" s="35" t="s">
        <v>244</v>
      </c>
      <c r="G47" s="32" t="s">
        <v>76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560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526</v>
      </c>
      <c r="D48" s="33" t="s">
        <v>527</v>
      </c>
      <c r="E48" s="34" t="s">
        <v>391</v>
      </c>
      <c r="F48" s="35" t="s">
        <v>528</v>
      </c>
      <c r="G48" s="32" t="s">
        <v>69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560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529</v>
      </c>
      <c r="D49" s="33" t="s">
        <v>530</v>
      </c>
      <c r="E49" s="34" t="s">
        <v>215</v>
      </c>
      <c r="F49" s="35" t="s">
        <v>531</v>
      </c>
      <c r="G49" s="32" t="s">
        <v>69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560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532</v>
      </c>
      <c r="D50" s="33" t="s">
        <v>102</v>
      </c>
      <c r="E50" s="34" t="s">
        <v>395</v>
      </c>
      <c r="F50" s="35" t="s">
        <v>533</v>
      </c>
      <c r="G50" s="32" t="s">
        <v>81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560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534</v>
      </c>
      <c r="D51" s="33" t="s">
        <v>535</v>
      </c>
      <c r="E51" s="34" t="s">
        <v>536</v>
      </c>
      <c r="F51" s="35" t="s">
        <v>537</v>
      </c>
      <c r="G51" s="32" t="s">
        <v>76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560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538</v>
      </c>
      <c r="D52" s="33" t="s">
        <v>102</v>
      </c>
      <c r="E52" s="34" t="s">
        <v>406</v>
      </c>
      <c r="F52" s="35" t="s">
        <v>539</v>
      </c>
      <c r="G52" s="32" t="s">
        <v>69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560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540</v>
      </c>
      <c r="D53" s="33" t="s">
        <v>541</v>
      </c>
      <c r="E53" s="34" t="s">
        <v>542</v>
      </c>
      <c r="F53" s="35" t="s">
        <v>543</v>
      </c>
      <c r="G53" s="32" t="s">
        <v>69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560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544</v>
      </c>
      <c r="D54" s="33" t="s">
        <v>541</v>
      </c>
      <c r="E54" s="34" t="s">
        <v>542</v>
      </c>
      <c r="F54" s="35" t="s">
        <v>193</v>
      </c>
      <c r="G54" s="32" t="s">
        <v>76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560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545</v>
      </c>
      <c r="D55" s="33" t="s">
        <v>445</v>
      </c>
      <c r="E55" s="34" t="s">
        <v>224</v>
      </c>
      <c r="F55" s="35" t="s">
        <v>546</v>
      </c>
      <c r="G55" s="32" t="s">
        <v>76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560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547</v>
      </c>
      <c r="D56" s="33" t="s">
        <v>548</v>
      </c>
      <c r="E56" s="34" t="s">
        <v>549</v>
      </c>
      <c r="F56" s="35" t="s">
        <v>550</v>
      </c>
      <c r="G56" s="32" t="s">
        <v>69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560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551</v>
      </c>
      <c r="D57" s="33" t="s">
        <v>552</v>
      </c>
      <c r="E57" s="34" t="s">
        <v>553</v>
      </c>
      <c r="F57" s="35" t="s">
        <v>554</v>
      </c>
      <c r="G57" s="32" t="s">
        <v>76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560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9" customHeight="1">
      <c r="A58" s="2"/>
      <c r="B58" s="45"/>
      <c r="C58" s="46"/>
      <c r="D58" s="46"/>
      <c r="E58" s="47"/>
      <c r="F58" s="47"/>
      <c r="G58" s="47"/>
      <c r="H58" s="48"/>
      <c r="I58" s="49"/>
      <c r="J58" s="49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</row>
    <row r="59" spans="1:39" ht="16.5" hidden="1">
      <c r="A59" s="2"/>
      <c r="B59" s="108" t="s">
        <v>31</v>
      </c>
      <c r="C59" s="108"/>
      <c r="D59" s="46"/>
      <c r="E59" s="47"/>
      <c r="F59" s="47"/>
      <c r="G59" s="47"/>
      <c r="H59" s="48"/>
      <c r="I59" s="49"/>
      <c r="J59" s="49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3"/>
    </row>
    <row r="60" spans="1:39" ht="16.5" hidden="1" customHeight="1">
      <c r="A60" s="2"/>
      <c r="B60" s="51" t="s">
        <v>32</v>
      </c>
      <c r="C60" s="51"/>
      <c r="D60" s="52">
        <f>+$AA$8</f>
        <v>48</v>
      </c>
      <c r="E60" s="53" t="s">
        <v>33</v>
      </c>
      <c r="F60" s="100" t="s">
        <v>34</v>
      </c>
      <c r="G60" s="100"/>
      <c r="H60" s="100"/>
      <c r="I60" s="100"/>
      <c r="J60" s="100"/>
      <c r="K60" s="100"/>
      <c r="L60" s="100"/>
      <c r="M60" s="100"/>
      <c r="N60" s="100"/>
      <c r="O60" s="100"/>
      <c r="P60" s="54">
        <f>$AA$8 -COUNTIF($T$9:$T$247,"Vắng") -COUNTIF($T$9:$T$247,"Vắng có phép") - COUNTIF($T$9:$T$247,"Đình chỉ thi") - COUNTIF($T$9:$T$247,"Không đủ ĐKDT")</f>
        <v>48</v>
      </c>
      <c r="Q60" s="54"/>
      <c r="R60" s="54"/>
      <c r="S60" s="55"/>
      <c r="T60" s="56" t="s">
        <v>33</v>
      </c>
      <c r="U60" s="55"/>
      <c r="V60" s="3"/>
    </row>
    <row r="61" spans="1:39" ht="16.5" hidden="1" customHeight="1">
      <c r="A61" s="2"/>
      <c r="B61" s="51" t="s">
        <v>35</v>
      </c>
      <c r="C61" s="51"/>
      <c r="D61" s="52">
        <f>+$AL$8</f>
        <v>0</v>
      </c>
      <c r="E61" s="53" t="s">
        <v>33</v>
      </c>
      <c r="F61" s="100" t="s">
        <v>36</v>
      </c>
      <c r="G61" s="100"/>
      <c r="H61" s="100"/>
      <c r="I61" s="100"/>
      <c r="J61" s="100"/>
      <c r="K61" s="100"/>
      <c r="L61" s="100"/>
      <c r="M61" s="100"/>
      <c r="N61" s="100"/>
      <c r="O61" s="100"/>
      <c r="P61" s="57">
        <f>COUNTIF($T$9:$T$123,"Vắng")</f>
        <v>0</v>
      </c>
      <c r="Q61" s="57"/>
      <c r="R61" s="57"/>
      <c r="S61" s="58"/>
      <c r="T61" s="56" t="s">
        <v>33</v>
      </c>
      <c r="U61" s="58"/>
      <c r="V61" s="3"/>
    </row>
    <row r="62" spans="1:39" ht="16.5" hidden="1" customHeight="1">
      <c r="A62" s="2"/>
      <c r="B62" s="51" t="s">
        <v>51</v>
      </c>
      <c r="C62" s="51"/>
      <c r="D62" s="67">
        <f>COUNTIF(X10:X57,"Học lại")</f>
        <v>48</v>
      </c>
      <c r="E62" s="53" t="s">
        <v>33</v>
      </c>
      <c r="F62" s="100" t="s">
        <v>52</v>
      </c>
      <c r="G62" s="100"/>
      <c r="H62" s="100"/>
      <c r="I62" s="100"/>
      <c r="J62" s="100"/>
      <c r="K62" s="100"/>
      <c r="L62" s="100"/>
      <c r="M62" s="100"/>
      <c r="N62" s="100"/>
      <c r="O62" s="100"/>
      <c r="P62" s="54">
        <f>COUNTIF($T$9:$T$123,"Vắng có phép")</f>
        <v>0</v>
      </c>
      <c r="Q62" s="54"/>
      <c r="R62" s="54"/>
      <c r="S62" s="55"/>
      <c r="T62" s="56" t="s">
        <v>33</v>
      </c>
      <c r="U62" s="55"/>
      <c r="V62" s="3"/>
    </row>
    <row r="63" spans="1:39" ht="3" hidden="1" customHeight="1">
      <c r="A63" s="2"/>
      <c r="B63" s="45"/>
      <c r="C63" s="46"/>
      <c r="D63" s="46"/>
      <c r="E63" s="47"/>
      <c r="F63" s="47"/>
      <c r="G63" s="47"/>
      <c r="H63" s="48"/>
      <c r="I63" s="49"/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3"/>
    </row>
    <row r="64" spans="1:39" hidden="1">
      <c r="B64" s="89" t="s">
        <v>53</v>
      </c>
      <c r="C64" s="89"/>
      <c r="D64" s="90">
        <f>COUNTIF(X10:X57,"Thi lại")</f>
        <v>0</v>
      </c>
      <c r="E64" s="91" t="s">
        <v>33</v>
      </c>
      <c r="F64" s="3"/>
      <c r="G64" s="3"/>
      <c r="H64" s="3"/>
      <c r="I64" s="3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3"/>
    </row>
    <row r="65" spans="1:39" ht="24.75" hidden="1" customHeight="1">
      <c r="B65" s="89"/>
      <c r="C65" s="89"/>
      <c r="D65" s="90"/>
      <c r="E65" s="91"/>
      <c r="F65" s="3"/>
      <c r="G65" s="3"/>
      <c r="H65" s="3"/>
      <c r="I65" s="3"/>
      <c r="J65" s="101" t="s">
        <v>55</v>
      </c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3"/>
    </row>
    <row r="66" spans="1:39" hidden="1">
      <c r="A66" s="59"/>
      <c r="B66" s="96" t="s">
        <v>37</v>
      </c>
      <c r="C66" s="96"/>
      <c r="D66" s="96"/>
      <c r="E66" s="96"/>
      <c r="F66" s="96"/>
      <c r="G66" s="96"/>
      <c r="H66" s="96"/>
      <c r="I66" s="60"/>
      <c r="J66" s="98" t="s">
        <v>38</v>
      </c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3"/>
    </row>
    <row r="67" spans="1:39" ht="4.5" hidden="1" customHeight="1">
      <c r="A67" s="2"/>
      <c r="B67" s="45"/>
      <c r="C67" s="61"/>
      <c r="D67" s="61"/>
      <c r="E67" s="62"/>
      <c r="F67" s="62"/>
      <c r="G67" s="62"/>
      <c r="H67" s="63"/>
      <c r="I67" s="64"/>
      <c r="J67" s="64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39" s="2" customFormat="1" hidden="1">
      <c r="B68" s="96" t="s">
        <v>39</v>
      </c>
      <c r="C68" s="96"/>
      <c r="D68" s="99" t="s">
        <v>40</v>
      </c>
      <c r="E68" s="99"/>
      <c r="F68" s="99"/>
      <c r="G68" s="99"/>
      <c r="H68" s="99"/>
      <c r="I68" s="64"/>
      <c r="J68" s="64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</row>
    <row r="72" spans="1:39" s="2" customFormat="1" ht="9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ht="3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t="18" hidden="1" customHeight="1">
      <c r="A74" s="1"/>
      <c r="B74" s="95" t="s">
        <v>41</v>
      </c>
      <c r="C74" s="95"/>
      <c r="D74" s="95" t="s">
        <v>54</v>
      </c>
      <c r="E74" s="95"/>
      <c r="F74" s="95"/>
      <c r="G74" s="95"/>
      <c r="H74" s="95"/>
      <c r="I74" s="95"/>
      <c r="J74" s="95" t="s">
        <v>42</v>
      </c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t="4.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32.25" customHeight="1">
      <c r="A77" s="1"/>
      <c r="B77" s="96" t="s">
        <v>43</v>
      </c>
      <c r="C77" s="96"/>
      <c r="D77" s="96"/>
      <c r="E77" s="96"/>
      <c r="F77" s="96"/>
      <c r="G77" s="96"/>
      <c r="H77" s="96"/>
      <c r="I77" s="60"/>
      <c r="J77" s="97" t="s">
        <v>56</v>
      </c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>
      <c r="A78" s="1"/>
      <c r="B78" s="45"/>
      <c r="C78" s="61"/>
      <c r="D78" s="61"/>
      <c r="E78" s="62"/>
      <c r="F78" s="62"/>
      <c r="G78" s="62"/>
      <c r="H78" s="63"/>
      <c r="I78" s="64"/>
      <c r="J78" s="64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>
      <c r="A79" s="1"/>
      <c r="B79" s="96" t="s">
        <v>39</v>
      </c>
      <c r="C79" s="96"/>
      <c r="D79" s="99" t="s">
        <v>40</v>
      </c>
      <c r="E79" s="99"/>
      <c r="F79" s="99"/>
      <c r="G79" s="99"/>
      <c r="H79" s="99"/>
      <c r="I79" s="64"/>
      <c r="J79" s="64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1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4" spans="2:21">
      <c r="B84" s="94"/>
      <c r="C84" s="94"/>
      <c r="D84" s="94"/>
      <c r="E84" s="94"/>
      <c r="F84" s="94"/>
      <c r="G84" s="94"/>
      <c r="H84" s="94"/>
      <c r="I84" s="94"/>
      <c r="J84" s="94" t="s">
        <v>57</v>
      </c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68:C68"/>
    <mergeCell ref="D68:H68"/>
    <mergeCell ref="T7:T9"/>
    <mergeCell ref="U7:U9"/>
    <mergeCell ref="B9:G9"/>
    <mergeCell ref="B59:C59"/>
    <mergeCell ref="F60:O60"/>
    <mergeCell ref="F61:O61"/>
    <mergeCell ref="N7:N8"/>
    <mergeCell ref="O7:O8"/>
    <mergeCell ref="P7:P8"/>
    <mergeCell ref="Q7:Q9"/>
    <mergeCell ref="R7:R8"/>
    <mergeCell ref="S7:S8"/>
    <mergeCell ref="H7:H8"/>
    <mergeCell ref="I7:I8"/>
    <mergeCell ref="F62:O62"/>
    <mergeCell ref="J64:U64"/>
    <mergeCell ref="J65:U65"/>
    <mergeCell ref="B66:H66"/>
    <mergeCell ref="J66:U66"/>
    <mergeCell ref="B84:C84"/>
    <mergeCell ref="D84:I84"/>
    <mergeCell ref="J84:U84"/>
    <mergeCell ref="B74:C74"/>
    <mergeCell ref="D74:I74"/>
    <mergeCell ref="J74:U74"/>
    <mergeCell ref="B77:H77"/>
    <mergeCell ref="J77:U77"/>
    <mergeCell ref="B79:C79"/>
    <mergeCell ref="D79:H79"/>
  </mergeCells>
  <conditionalFormatting sqref="H10:N57 P10:P57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62 X10:X5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0"/>
  <sheetViews>
    <sheetView tabSelected="1" workbookViewId="0">
      <pane ySplit="3" topLeftCell="A4" activePane="bottomLeft" state="frozen"/>
      <selection activeCell="A6" sqref="A6:XFD6"/>
      <selection pane="bottomLeft" activeCell="B63" sqref="B63:U6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64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62</v>
      </c>
      <c r="H5" s="114"/>
      <c r="I5" s="114"/>
      <c r="J5" s="114"/>
      <c r="K5" s="114"/>
      <c r="L5" s="114"/>
      <c r="M5" s="114"/>
      <c r="N5" s="114"/>
      <c r="O5" s="114"/>
      <c r="P5" s="114" t="s">
        <v>61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Phát triển hệ thống thương mại điện tử</v>
      </c>
      <c r="Z8" s="75" t="str">
        <f>+P4</f>
        <v>Nhóm: INT1446-02</v>
      </c>
      <c r="AA8" s="76">
        <f>+$AJ$8+$AL$8+$AH$8</f>
        <v>54</v>
      </c>
      <c r="AB8" s="70">
        <f>COUNTIF($T$9:$T$123,"Khiển trách")</f>
        <v>0</v>
      </c>
      <c r="AC8" s="70">
        <f>COUNTIF($T$9:$T$123,"Cảnh cáo")</f>
        <v>0</v>
      </c>
      <c r="AD8" s="70">
        <f>COUNTIF($T$9:$T$123,"Đình chỉ thi")</f>
        <v>0</v>
      </c>
      <c r="AE8" s="77">
        <f>+($AB$8+$AC$8+$AD$8)/$AA$8*100%</f>
        <v>0</v>
      </c>
      <c r="AF8" s="70">
        <f>SUM(COUNTIF($T$9:$T$121,"Vắng"),COUNTIF($T$9:$T$121,"Vắng có phép"))</f>
        <v>0</v>
      </c>
      <c r="AG8" s="78">
        <f>+$AF$8/$AA$8</f>
        <v>0</v>
      </c>
      <c r="AH8" s="79">
        <f>COUNTIF($X$9:$X$121,"Thi lại")</f>
        <v>6</v>
      </c>
      <c r="AI8" s="78">
        <f>+$AH$8/$AA$8</f>
        <v>0.1111111111111111</v>
      </c>
      <c r="AJ8" s="79">
        <f>COUNTIF($X$9:$X$122,"Học lại")</f>
        <v>48</v>
      </c>
      <c r="AK8" s="78">
        <f>+$AJ$8/$AA$8</f>
        <v>0.88888888888888884</v>
      </c>
      <c r="AL8" s="70">
        <f>COUNTIF($X$10:$X$122,"Đạt")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236</v>
      </c>
      <c r="D10" s="21" t="s">
        <v>237</v>
      </c>
      <c r="E10" s="22" t="s">
        <v>67</v>
      </c>
      <c r="F10" s="23" t="s">
        <v>238</v>
      </c>
      <c r="G10" s="20" t="s">
        <v>76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557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239</v>
      </c>
      <c r="D11" s="33" t="s">
        <v>240</v>
      </c>
      <c r="E11" s="34" t="s">
        <v>67</v>
      </c>
      <c r="F11" s="35" t="s">
        <v>241</v>
      </c>
      <c r="G11" s="32" t="s">
        <v>69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557</v>
      </c>
      <c r="V11" s="3"/>
      <c r="W11" s="30"/>
      <c r="X11" s="81" t="str">
        <f t="shared" ref="X11:X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242</v>
      </c>
      <c r="D12" s="33" t="s">
        <v>243</v>
      </c>
      <c r="E12" s="34" t="s">
        <v>67</v>
      </c>
      <c r="F12" s="35" t="s">
        <v>244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3" si="4">+IF(OR($H12=0,$I12=0,$J12=0,$K12=0),"Không đủ ĐKDT","")</f>
        <v/>
      </c>
      <c r="U12" s="43" t="s">
        <v>557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245</v>
      </c>
      <c r="D13" s="33" t="s">
        <v>71</v>
      </c>
      <c r="E13" s="34" t="s">
        <v>67</v>
      </c>
      <c r="F13" s="35" t="s">
        <v>246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557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247</v>
      </c>
      <c r="D14" s="33" t="s">
        <v>248</v>
      </c>
      <c r="E14" s="34" t="s">
        <v>67</v>
      </c>
      <c r="F14" s="35" t="s">
        <v>249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557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250</v>
      </c>
      <c r="D15" s="33" t="s">
        <v>74</v>
      </c>
      <c r="E15" s="34" t="s">
        <v>67</v>
      </c>
      <c r="F15" s="35" t="s">
        <v>251</v>
      </c>
      <c r="G15" s="32" t="s">
        <v>69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557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252</v>
      </c>
      <c r="D16" s="33" t="s">
        <v>253</v>
      </c>
      <c r="E16" s="34" t="s">
        <v>254</v>
      </c>
      <c r="F16" s="35" t="s">
        <v>255</v>
      </c>
      <c r="G16" s="32" t="s">
        <v>256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557</v>
      </c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257</v>
      </c>
      <c r="D17" s="33" t="s">
        <v>258</v>
      </c>
      <c r="E17" s="34" t="s">
        <v>259</v>
      </c>
      <c r="F17" s="35" t="s">
        <v>260</v>
      </c>
      <c r="G17" s="32" t="s">
        <v>76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557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261</v>
      </c>
      <c r="D18" s="33" t="s">
        <v>262</v>
      </c>
      <c r="E18" s="34" t="s">
        <v>263</v>
      </c>
      <c r="F18" s="35" t="s">
        <v>264</v>
      </c>
      <c r="G18" s="32" t="s">
        <v>69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557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265</v>
      </c>
      <c r="D19" s="33" t="s">
        <v>266</v>
      </c>
      <c r="E19" s="34" t="s">
        <v>267</v>
      </c>
      <c r="F19" s="35" t="s">
        <v>268</v>
      </c>
      <c r="G19" s="32" t="s">
        <v>76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557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269</v>
      </c>
      <c r="D20" s="33" t="s">
        <v>270</v>
      </c>
      <c r="E20" s="34" t="s">
        <v>271</v>
      </c>
      <c r="F20" s="35" t="s">
        <v>272</v>
      </c>
      <c r="G20" s="32" t="s">
        <v>69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557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273</v>
      </c>
      <c r="D21" s="33" t="s">
        <v>274</v>
      </c>
      <c r="E21" s="34" t="s">
        <v>96</v>
      </c>
      <c r="F21" s="35" t="s">
        <v>264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557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275</v>
      </c>
      <c r="D22" s="33" t="s">
        <v>276</v>
      </c>
      <c r="E22" s="34" t="s">
        <v>277</v>
      </c>
      <c r="F22" s="35" t="s">
        <v>278</v>
      </c>
      <c r="G22" s="32" t="s">
        <v>81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557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279</v>
      </c>
      <c r="D23" s="33" t="s">
        <v>280</v>
      </c>
      <c r="E23" s="34" t="s">
        <v>281</v>
      </c>
      <c r="F23" s="35" t="s">
        <v>282</v>
      </c>
      <c r="G23" s="32" t="s">
        <v>69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557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283</v>
      </c>
      <c r="D24" s="33" t="s">
        <v>284</v>
      </c>
      <c r="E24" s="34" t="s">
        <v>281</v>
      </c>
      <c r="F24" s="35" t="s">
        <v>285</v>
      </c>
      <c r="G24" s="32" t="s">
        <v>81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557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286</v>
      </c>
      <c r="D25" s="33" t="s">
        <v>110</v>
      </c>
      <c r="E25" s="34" t="s">
        <v>287</v>
      </c>
      <c r="F25" s="35" t="s">
        <v>288</v>
      </c>
      <c r="G25" s="32" t="s">
        <v>76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557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289</v>
      </c>
      <c r="D26" s="33" t="s">
        <v>290</v>
      </c>
      <c r="E26" s="34" t="s">
        <v>291</v>
      </c>
      <c r="F26" s="35" t="s">
        <v>292</v>
      </c>
      <c r="G26" s="32" t="s">
        <v>69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557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293</v>
      </c>
      <c r="D27" s="33" t="s">
        <v>214</v>
      </c>
      <c r="E27" s="34" t="s">
        <v>294</v>
      </c>
      <c r="F27" s="35" t="s">
        <v>295</v>
      </c>
      <c r="G27" s="32" t="s">
        <v>69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557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296</v>
      </c>
      <c r="D28" s="33" t="s">
        <v>206</v>
      </c>
      <c r="E28" s="34" t="s">
        <v>297</v>
      </c>
      <c r="F28" s="35" t="s">
        <v>298</v>
      </c>
      <c r="G28" s="32" t="s">
        <v>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557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299</v>
      </c>
      <c r="D29" s="33" t="s">
        <v>300</v>
      </c>
      <c r="E29" s="34" t="s">
        <v>301</v>
      </c>
      <c r="F29" s="35" t="s">
        <v>302</v>
      </c>
      <c r="G29" s="32" t="s">
        <v>81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557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303</v>
      </c>
      <c r="D30" s="33" t="s">
        <v>304</v>
      </c>
      <c r="E30" s="34" t="s">
        <v>301</v>
      </c>
      <c r="F30" s="35" t="s">
        <v>305</v>
      </c>
      <c r="G30" s="32" t="s">
        <v>69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557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306</v>
      </c>
      <c r="D31" s="33" t="s">
        <v>307</v>
      </c>
      <c r="E31" s="34" t="s">
        <v>103</v>
      </c>
      <c r="F31" s="35" t="s">
        <v>308</v>
      </c>
      <c r="G31" s="32" t="s">
        <v>69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557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309</v>
      </c>
      <c r="D32" s="33" t="s">
        <v>310</v>
      </c>
      <c r="E32" s="34" t="s">
        <v>103</v>
      </c>
      <c r="F32" s="35" t="s">
        <v>311</v>
      </c>
      <c r="G32" s="32" t="s">
        <v>69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557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312</v>
      </c>
      <c r="D33" s="33" t="s">
        <v>313</v>
      </c>
      <c r="E33" s="34" t="s">
        <v>314</v>
      </c>
      <c r="F33" s="35" t="s">
        <v>315</v>
      </c>
      <c r="G33" s="32" t="s">
        <v>76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557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316</v>
      </c>
      <c r="D34" s="33" t="s">
        <v>317</v>
      </c>
      <c r="E34" s="34" t="s">
        <v>318</v>
      </c>
      <c r="F34" s="35" t="s">
        <v>319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557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320</v>
      </c>
      <c r="D35" s="33" t="s">
        <v>321</v>
      </c>
      <c r="E35" s="34" t="s">
        <v>119</v>
      </c>
      <c r="F35" s="35" t="s">
        <v>322</v>
      </c>
      <c r="G35" s="32" t="s">
        <v>81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557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323</v>
      </c>
      <c r="D36" s="33" t="s">
        <v>324</v>
      </c>
      <c r="E36" s="34" t="s">
        <v>325</v>
      </c>
      <c r="F36" s="35" t="s">
        <v>326</v>
      </c>
      <c r="G36" s="32" t="s">
        <v>69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557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327</v>
      </c>
      <c r="D37" s="33" t="s">
        <v>328</v>
      </c>
      <c r="E37" s="34" t="s">
        <v>123</v>
      </c>
      <c r="F37" s="35" t="s">
        <v>329</v>
      </c>
      <c r="G37" s="32" t="s">
        <v>330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558</v>
      </c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331</v>
      </c>
      <c r="D38" s="33" t="s">
        <v>110</v>
      </c>
      <c r="E38" s="34" t="s">
        <v>127</v>
      </c>
      <c r="F38" s="35" t="s">
        <v>332</v>
      </c>
      <c r="G38" s="32" t="s">
        <v>69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558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333</v>
      </c>
      <c r="D39" s="33" t="s">
        <v>334</v>
      </c>
      <c r="E39" s="34" t="s">
        <v>335</v>
      </c>
      <c r="F39" s="35" t="s">
        <v>336</v>
      </c>
      <c r="G39" s="32" t="s">
        <v>81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558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337</v>
      </c>
      <c r="D40" s="33" t="s">
        <v>114</v>
      </c>
      <c r="E40" s="34" t="s">
        <v>338</v>
      </c>
      <c r="F40" s="35" t="s">
        <v>339</v>
      </c>
      <c r="G40" s="32" t="s">
        <v>69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558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340</v>
      </c>
      <c r="D41" s="33" t="s">
        <v>154</v>
      </c>
      <c r="E41" s="34" t="s">
        <v>341</v>
      </c>
      <c r="F41" s="35" t="s">
        <v>342</v>
      </c>
      <c r="G41" s="32" t="s">
        <v>69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558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343</v>
      </c>
      <c r="D42" s="33" t="s">
        <v>110</v>
      </c>
      <c r="E42" s="34" t="s">
        <v>344</v>
      </c>
      <c r="F42" s="35" t="s">
        <v>345</v>
      </c>
      <c r="G42" s="32" t="s">
        <v>69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558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346</v>
      </c>
      <c r="D43" s="33" t="s">
        <v>347</v>
      </c>
      <c r="E43" s="34" t="s">
        <v>348</v>
      </c>
      <c r="F43" s="35" t="s">
        <v>349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558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350</v>
      </c>
      <c r="D44" s="33" t="s">
        <v>351</v>
      </c>
      <c r="E44" s="34" t="s">
        <v>352</v>
      </c>
      <c r="F44" s="35" t="s">
        <v>353</v>
      </c>
      <c r="G44" s="32" t="s">
        <v>76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558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354</v>
      </c>
      <c r="D45" s="33" t="s">
        <v>355</v>
      </c>
      <c r="E45" s="34" t="s">
        <v>356</v>
      </c>
      <c r="F45" s="35" t="s">
        <v>357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558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358</v>
      </c>
      <c r="D46" s="33" t="s">
        <v>191</v>
      </c>
      <c r="E46" s="34" t="s">
        <v>155</v>
      </c>
      <c r="F46" s="35" t="s">
        <v>359</v>
      </c>
      <c r="G46" s="32" t="s">
        <v>69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558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360</v>
      </c>
      <c r="D47" s="33" t="s">
        <v>361</v>
      </c>
      <c r="E47" s="34" t="s">
        <v>155</v>
      </c>
      <c r="F47" s="35" t="s">
        <v>362</v>
      </c>
      <c r="G47" s="32" t="s">
        <v>363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558</v>
      </c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364</v>
      </c>
      <c r="D48" s="33" t="s">
        <v>365</v>
      </c>
      <c r="E48" s="34" t="s">
        <v>155</v>
      </c>
      <c r="F48" s="35" t="s">
        <v>366</v>
      </c>
      <c r="G48" s="32" t="s">
        <v>81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558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367</v>
      </c>
      <c r="D49" s="33" t="s">
        <v>368</v>
      </c>
      <c r="E49" s="34" t="s">
        <v>162</v>
      </c>
      <c r="F49" s="35" t="s">
        <v>369</v>
      </c>
      <c r="G49" s="32" t="s">
        <v>69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558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370</v>
      </c>
      <c r="D50" s="33" t="s">
        <v>114</v>
      </c>
      <c r="E50" s="34" t="s">
        <v>371</v>
      </c>
      <c r="F50" s="35" t="s">
        <v>104</v>
      </c>
      <c r="G50" s="32" t="s">
        <v>69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558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372</v>
      </c>
      <c r="D51" s="33" t="s">
        <v>110</v>
      </c>
      <c r="E51" s="34" t="s">
        <v>177</v>
      </c>
      <c r="F51" s="35" t="s">
        <v>373</v>
      </c>
      <c r="G51" s="32" t="s">
        <v>81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558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374</v>
      </c>
      <c r="D52" s="33" t="s">
        <v>375</v>
      </c>
      <c r="E52" s="34" t="s">
        <v>181</v>
      </c>
      <c r="F52" s="35" t="s">
        <v>376</v>
      </c>
      <c r="G52" s="32" t="s">
        <v>81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558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377</v>
      </c>
      <c r="D53" s="33" t="s">
        <v>378</v>
      </c>
      <c r="E53" s="34" t="s">
        <v>203</v>
      </c>
      <c r="F53" s="35" t="s">
        <v>379</v>
      </c>
      <c r="G53" s="32" t="s">
        <v>380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558</v>
      </c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381</v>
      </c>
      <c r="D54" s="33" t="s">
        <v>134</v>
      </c>
      <c r="E54" s="34" t="s">
        <v>203</v>
      </c>
      <c r="F54" s="35" t="s">
        <v>382</v>
      </c>
      <c r="G54" s="32" t="s">
        <v>363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558</v>
      </c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383</v>
      </c>
      <c r="D55" s="33" t="s">
        <v>102</v>
      </c>
      <c r="E55" s="34" t="s">
        <v>384</v>
      </c>
      <c r="F55" s="35" t="s">
        <v>385</v>
      </c>
      <c r="G55" s="32" t="s">
        <v>76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558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386</v>
      </c>
      <c r="D56" s="33" t="s">
        <v>270</v>
      </c>
      <c r="E56" s="34" t="s">
        <v>387</v>
      </c>
      <c r="F56" s="35" t="s">
        <v>388</v>
      </c>
      <c r="G56" s="32" t="s">
        <v>81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558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389</v>
      </c>
      <c r="D57" s="33" t="s">
        <v>390</v>
      </c>
      <c r="E57" s="34" t="s">
        <v>391</v>
      </c>
      <c r="F57" s="35" t="s">
        <v>392</v>
      </c>
      <c r="G57" s="32" t="s">
        <v>76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558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393</v>
      </c>
      <c r="D58" s="33" t="s">
        <v>394</v>
      </c>
      <c r="E58" s="34" t="s">
        <v>395</v>
      </c>
      <c r="F58" s="35" t="s">
        <v>396</v>
      </c>
      <c r="G58" s="32" t="s">
        <v>81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558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397</v>
      </c>
      <c r="D59" s="33" t="s">
        <v>398</v>
      </c>
      <c r="E59" s="34" t="s">
        <v>399</v>
      </c>
      <c r="F59" s="35" t="s">
        <v>400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558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401</v>
      </c>
      <c r="D60" s="33" t="s">
        <v>402</v>
      </c>
      <c r="E60" s="34" t="s">
        <v>403</v>
      </c>
      <c r="F60" s="35" t="s">
        <v>75</v>
      </c>
      <c r="G60" s="32" t="s">
        <v>81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558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404</v>
      </c>
      <c r="D61" s="33" t="s">
        <v>405</v>
      </c>
      <c r="E61" s="34" t="s">
        <v>406</v>
      </c>
      <c r="F61" s="35" t="s">
        <v>407</v>
      </c>
      <c r="G61" s="32" t="s">
        <v>69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558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53</v>
      </c>
      <c r="C62" s="32" t="s">
        <v>408</v>
      </c>
      <c r="D62" s="33" t="s">
        <v>409</v>
      </c>
      <c r="E62" s="34" t="s">
        <v>410</v>
      </c>
      <c r="F62" s="35" t="s">
        <v>411</v>
      </c>
      <c r="G62" s="32" t="s">
        <v>69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ref="Q62" si="5">ROUND(SUMPRODUCT(H62:P62,$H$9:$P$9)/100,1)</f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558</v>
      </c>
      <c r="V62" s="3"/>
      <c r="W62" s="30"/>
      <c r="X62" s="81" t="str">
        <f t="shared" ref="X62" si="6">IF(T62="Không đủ ĐKDT","Học lại",IF(T62="Đình chỉ thi","Học lại",IF(AND(MID(G62,2,2)&gt;="12",T62="Vắng"),"Học lại",IF(T62="Vắng có phép", "Thi lại",IF(T62="Nợ học phí", "Thi lại",IF(AND((MID(G62,2,2)&lt;"12"),Q62&lt;4.5),"Thi lại",IF(Q62&lt;4,"Học lại","Đạt")))))))</f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18.75" customHeight="1">
      <c r="B63" s="128">
        <v>54</v>
      </c>
      <c r="C63" s="129" t="s">
        <v>561</v>
      </c>
      <c r="D63" s="130" t="s">
        <v>562</v>
      </c>
      <c r="E63" s="131" t="s">
        <v>563</v>
      </c>
      <c r="F63" s="132"/>
      <c r="G63" s="129" t="s">
        <v>564</v>
      </c>
      <c r="H63" s="133" t="s">
        <v>30</v>
      </c>
      <c r="I63" s="133" t="s">
        <v>30</v>
      </c>
      <c r="J63" s="133" t="s">
        <v>30</v>
      </c>
      <c r="K63" s="133" t="s">
        <v>30</v>
      </c>
      <c r="L63" s="134"/>
      <c r="M63" s="134"/>
      <c r="N63" s="134"/>
      <c r="O63" s="135"/>
      <c r="P63" s="136"/>
      <c r="Q63" s="137">
        <f t="shared" si="3"/>
        <v>0</v>
      </c>
      <c r="R63" s="138" t="str">
        <f t="shared" si="0"/>
        <v>F</v>
      </c>
      <c r="S63" s="139" t="str">
        <f t="shared" si="1"/>
        <v>Kém</v>
      </c>
      <c r="T63" s="140" t="str">
        <f t="shared" si="4"/>
        <v/>
      </c>
      <c r="U63" s="141" t="s">
        <v>558</v>
      </c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1:39" ht="9" customHeight="1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5" hidden="1">
      <c r="A65" s="2"/>
      <c r="B65" s="108" t="s">
        <v>31</v>
      </c>
      <c r="C65" s="108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5" hidden="1" customHeight="1">
      <c r="A66" s="2"/>
      <c r="B66" s="51" t="s">
        <v>32</v>
      </c>
      <c r="C66" s="51"/>
      <c r="D66" s="52">
        <f>+$AA$8</f>
        <v>54</v>
      </c>
      <c r="E66" s="53" t="s">
        <v>33</v>
      </c>
      <c r="F66" s="100" t="s">
        <v>34</v>
      </c>
      <c r="G66" s="100"/>
      <c r="H66" s="100"/>
      <c r="I66" s="100"/>
      <c r="J66" s="100"/>
      <c r="K66" s="100"/>
      <c r="L66" s="100"/>
      <c r="M66" s="100"/>
      <c r="N66" s="100"/>
      <c r="O66" s="100"/>
      <c r="P66" s="54">
        <f>$AA$8 -COUNTIF($T$9:$T$253,"Vắng") -COUNTIF($T$9:$T$253,"Vắng có phép") - COUNTIF($T$9:$T$253,"Đình chỉ thi") - COUNTIF($T$9:$T$253,"Không đủ ĐKDT")</f>
        <v>54</v>
      </c>
      <c r="Q66" s="54"/>
      <c r="R66" s="54"/>
      <c r="S66" s="55"/>
      <c r="T66" s="56" t="s">
        <v>33</v>
      </c>
      <c r="U66" s="55"/>
      <c r="V66" s="3"/>
    </row>
    <row r="67" spans="1:39" ht="16.5" hidden="1" customHeight="1">
      <c r="A67" s="2"/>
      <c r="B67" s="51" t="s">
        <v>35</v>
      </c>
      <c r="C67" s="51"/>
      <c r="D67" s="52">
        <f>+$AL$8</f>
        <v>0</v>
      </c>
      <c r="E67" s="53" t="s">
        <v>33</v>
      </c>
      <c r="F67" s="100" t="s">
        <v>36</v>
      </c>
      <c r="G67" s="100"/>
      <c r="H67" s="100"/>
      <c r="I67" s="100"/>
      <c r="J67" s="100"/>
      <c r="K67" s="100"/>
      <c r="L67" s="100"/>
      <c r="M67" s="100"/>
      <c r="N67" s="100"/>
      <c r="O67" s="100"/>
      <c r="P67" s="57">
        <f>COUNTIF($T$9:$T$129,"Vắng")</f>
        <v>0</v>
      </c>
      <c r="Q67" s="57"/>
      <c r="R67" s="57"/>
      <c r="S67" s="58"/>
      <c r="T67" s="56" t="s">
        <v>33</v>
      </c>
      <c r="U67" s="58"/>
      <c r="V67" s="3"/>
    </row>
    <row r="68" spans="1:39" ht="16.5" hidden="1" customHeight="1">
      <c r="A68" s="2"/>
      <c r="B68" s="51" t="s">
        <v>51</v>
      </c>
      <c r="C68" s="51"/>
      <c r="D68" s="67">
        <f>COUNTIF(X10:X63,"Học lại")</f>
        <v>48</v>
      </c>
      <c r="E68" s="53" t="s">
        <v>33</v>
      </c>
      <c r="F68" s="100" t="s">
        <v>52</v>
      </c>
      <c r="G68" s="100"/>
      <c r="H68" s="100"/>
      <c r="I68" s="100"/>
      <c r="J68" s="100"/>
      <c r="K68" s="100"/>
      <c r="L68" s="100"/>
      <c r="M68" s="100"/>
      <c r="N68" s="100"/>
      <c r="O68" s="100"/>
      <c r="P68" s="54">
        <f>COUNTIF($T$9:$T$129,"Vắng có phép")</f>
        <v>0</v>
      </c>
      <c r="Q68" s="54"/>
      <c r="R68" s="54"/>
      <c r="S68" s="55"/>
      <c r="T68" s="56" t="s">
        <v>33</v>
      </c>
      <c r="U68" s="55"/>
      <c r="V68" s="3"/>
    </row>
    <row r="69" spans="1:39" ht="3" hidden="1" customHeight="1">
      <c r="A69" s="2"/>
      <c r="B69" s="45"/>
      <c r="C69" s="46"/>
      <c r="D69" s="46"/>
      <c r="E69" s="47"/>
      <c r="F69" s="47"/>
      <c r="G69" s="47"/>
      <c r="H69" s="48"/>
      <c r="I69" s="49"/>
      <c r="J69" s="49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</row>
    <row r="70" spans="1:39" hidden="1">
      <c r="B70" s="89" t="s">
        <v>53</v>
      </c>
      <c r="C70" s="89"/>
      <c r="D70" s="90">
        <f>COUNTIF(X10:X63,"Thi lại")</f>
        <v>6</v>
      </c>
      <c r="E70" s="91" t="s">
        <v>33</v>
      </c>
      <c r="F70" s="3"/>
      <c r="G70" s="3"/>
      <c r="H70" s="3"/>
      <c r="I70" s="3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3"/>
    </row>
    <row r="71" spans="1:39" ht="24.75" hidden="1" customHeight="1">
      <c r="B71" s="89"/>
      <c r="C71" s="89"/>
      <c r="D71" s="90"/>
      <c r="E71" s="91"/>
      <c r="F71" s="3"/>
      <c r="G71" s="3"/>
      <c r="H71" s="3"/>
      <c r="I71" s="3"/>
      <c r="J71" s="101" t="s">
        <v>55</v>
      </c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3"/>
    </row>
    <row r="72" spans="1:39" hidden="1">
      <c r="A72" s="59"/>
      <c r="B72" s="96" t="s">
        <v>37</v>
      </c>
      <c r="C72" s="96"/>
      <c r="D72" s="96"/>
      <c r="E72" s="96"/>
      <c r="F72" s="96"/>
      <c r="G72" s="96"/>
      <c r="H72" s="96"/>
      <c r="I72" s="60"/>
      <c r="J72" s="98" t="s">
        <v>38</v>
      </c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3"/>
    </row>
    <row r="73" spans="1:39" ht="4.5" hidden="1" customHeight="1">
      <c r="A73" s="2"/>
      <c r="B73" s="45"/>
      <c r="C73" s="61"/>
      <c r="D73" s="61"/>
      <c r="E73" s="62"/>
      <c r="F73" s="62"/>
      <c r="G73" s="62"/>
      <c r="H73" s="63"/>
      <c r="I73" s="64"/>
      <c r="J73" s="6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39" s="2" customFormat="1" hidden="1">
      <c r="B74" s="96" t="s">
        <v>39</v>
      </c>
      <c r="C74" s="96"/>
      <c r="D74" s="99" t="s">
        <v>40</v>
      </c>
      <c r="E74" s="99"/>
      <c r="F74" s="99"/>
      <c r="G74" s="99"/>
      <c r="H74" s="99"/>
      <c r="I74" s="64"/>
      <c r="J74" s="64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9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3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18" hidden="1" customHeight="1">
      <c r="A80" s="1"/>
      <c r="B80" s="95" t="s">
        <v>41</v>
      </c>
      <c r="C80" s="95"/>
      <c r="D80" s="95" t="s">
        <v>54</v>
      </c>
      <c r="E80" s="95"/>
      <c r="F80" s="95"/>
      <c r="G80" s="95"/>
      <c r="H80" s="95"/>
      <c r="I80" s="95"/>
      <c r="J80" s="95" t="s">
        <v>42</v>
      </c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32.25" customHeight="1">
      <c r="A83" s="1"/>
      <c r="B83" s="96" t="s">
        <v>43</v>
      </c>
      <c r="C83" s="96"/>
      <c r="D83" s="96"/>
      <c r="E83" s="96"/>
      <c r="F83" s="96"/>
      <c r="G83" s="96"/>
      <c r="H83" s="96"/>
      <c r="I83" s="60"/>
      <c r="J83" s="97" t="s">
        <v>56</v>
      </c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96" t="s">
        <v>39</v>
      </c>
      <c r="C85" s="96"/>
      <c r="D85" s="99" t="s">
        <v>40</v>
      </c>
      <c r="E85" s="99"/>
      <c r="F85" s="99"/>
      <c r="G85" s="99"/>
      <c r="H85" s="99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90" spans="1:39">
      <c r="B90" s="94"/>
      <c r="C90" s="94"/>
      <c r="D90" s="94"/>
      <c r="E90" s="94"/>
      <c r="F90" s="94"/>
      <c r="G90" s="94"/>
      <c r="H90" s="94"/>
      <c r="I90" s="94"/>
      <c r="J90" s="94" t="s">
        <v>57</v>
      </c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</row>
  </sheetData>
  <sheetProtection formatCells="0" formatColumns="0" formatRows="0" insertColumns="0" insertRows="0" insertHyperlinks="0" deleteColumns="0" deleteRows="0" sort="0" autoFilter="0" pivotTables="0"/>
  <autoFilter ref="A8:AM63">
    <filterColumn colId="3" showButton="0"/>
  </autoFilter>
  <mergeCells count="58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74:C74"/>
    <mergeCell ref="D74:H74"/>
    <mergeCell ref="T7:T9"/>
    <mergeCell ref="U7:U9"/>
    <mergeCell ref="B9:G9"/>
    <mergeCell ref="B65:C65"/>
    <mergeCell ref="F66:O66"/>
    <mergeCell ref="F67:O67"/>
    <mergeCell ref="N7:N8"/>
    <mergeCell ref="O7:O8"/>
    <mergeCell ref="P7:P8"/>
    <mergeCell ref="Q7:Q9"/>
    <mergeCell ref="R7:R8"/>
    <mergeCell ref="S7:S8"/>
    <mergeCell ref="H7:H8"/>
    <mergeCell ref="I7:I8"/>
    <mergeCell ref="F68:O68"/>
    <mergeCell ref="J70:U70"/>
    <mergeCell ref="J71:U71"/>
    <mergeCell ref="B72:H72"/>
    <mergeCell ref="J72:U72"/>
    <mergeCell ref="B90:C90"/>
    <mergeCell ref="D90:I90"/>
    <mergeCell ref="J90:U90"/>
    <mergeCell ref="B80:C80"/>
    <mergeCell ref="D80:I80"/>
    <mergeCell ref="J80:U80"/>
    <mergeCell ref="B83:H83"/>
    <mergeCell ref="J83:U83"/>
    <mergeCell ref="B85:C85"/>
    <mergeCell ref="D85:H85"/>
  </mergeCells>
  <conditionalFormatting sqref="H10:N63 P10:P63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68 Y2:AM8 X10:X6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80"/>
  <sheetViews>
    <sheetView workbookViewId="0">
      <pane ySplit="3" topLeftCell="A43" activePane="bottomLeft" state="frozen"/>
      <selection activeCell="A6" sqref="A6:XFD6"/>
      <selection pane="bottomLeft" activeCell="U32" sqref="U32:U5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1" t="s">
        <v>0</v>
      </c>
      <c r="C1" s="121"/>
      <c r="D1" s="121"/>
      <c r="E1" s="121"/>
      <c r="F1" s="121"/>
      <c r="G1" s="121"/>
      <c r="H1" s="122" t="s">
        <v>1</v>
      </c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3"/>
    </row>
    <row r="2" spans="2:39" ht="25.5" customHeight="1">
      <c r="B2" s="123" t="s">
        <v>2</v>
      </c>
      <c r="C2" s="123"/>
      <c r="D2" s="123"/>
      <c r="E2" s="123"/>
      <c r="F2" s="123"/>
      <c r="G2" s="123"/>
      <c r="H2" s="124" t="s">
        <v>58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25" t="s">
        <v>3</v>
      </c>
      <c r="C4" s="125"/>
      <c r="D4" s="126" t="s">
        <v>59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7" t="s">
        <v>60</v>
      </c>
      <c r="Q4" s="127"/>
      <c r="R4" s="127"/>
      <c r="S4" s="127"/>
      <c r="T4" s="127"/>
      <c r="U4" s="127"/>
      <c r="X4" s="69"/>
      <c r="Y4" s="112" t="s">
        <v>50</v>
      </c>
      <c r="Z4" s="112" t="s">
        <v>9</v>
      </c>
      <c r="AA4" s="112" t="s">
        <v>49</v>
      </c>
      <c r="AB4" s="112" t="s">
        <v>48</v>
      </c>
      <c r="AC4" s="112"/>
      <c r="AD4" s="112"/>
      <c r="AE4" s="112"/>
      <c r="AF4" s="112" t="s">
        <v>47</v>
      </c>
      <c r="AG4" s="112"/>
      <c r="AH4" s="112" t="s">
        <v>45</v>
      </c>
      <c r="AI4" s="112"/>
      <c r="AJ4" s="112" t="s">
        <v>46</v>
      </c>
      <c r="AK4" s="112"/>
      <c r="AL4" s="112" t="s">
        <v>44</v>
      </c>
      <c r="AM4" s="112"/>
    </row>
    <row r="5" spans="2:39" ht="17.25" customHeight="1">
      <c r="B5" s="113" t="s">
        <v>4</v>
      </c>
      <c r="C5" s="113"/>
      <c r="D5" s="9">
        <v>3</v>
      </c>
      <c r="G5" s="114" t="s">
        <v>62</v>
      </c>
      <c r="H5" s="114"/>
      <c r="I5" s="114"/>
      <c r="J5" s="114"/>
      <c r="K5" s="114"/>
      <c r="L5" s="114"/>
      <c r="M5" s="114"/>
      <c r="N5" s="114"/>
      <c r="O5" s="114"/>
      <c r="P5" s="114" t="s">
        <v>61</v>
      </c>
      <c r="Q5" s="114"/>
      <c r="R5" s="114"/>
      <c r="S5" s="114"/>
      <c r="T5" s="114"/>
      <c r="U5" s="114"/>
      <c r="X5" s="69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</row>
    <row r="7" spans="2:39" ht="44.25" customHeight="1">
      <c r="B7" s="102" t="s">
        <v>5</v>
      </c>
      <c r="C7" s="115" t="s">
        <v>6</v>
      </c>
      <c r="D7" s="117" t="s">
        <v>7</v>
      </c>
      <c r="E7" s="118"/>
      <c r="F7" s="102" t="s">
        <v>8</v>
      </c>
      <c r="G7" s="102" t="s">
        <v>9</v>
      </c>
      <c r="H7" s="111" t="s">
        <v>10</v>
      </c>
      <c r="I7" s="111" t="s">
        <v>11</v>
      </c>
      <c r="J7" s="111" t="s">
        <v>12</v>
      </c>
      <c r="K7" s="111" t="s">
        <v>13</v>
      </c>
      <c r="L7" s="109" t="s">
        <v>14</v>
      </c>
      <c r="M7" s="109" t="s">
        <v>15</v>
      </c>
      <c r="N7" s="109" t="s">
        <v>16</v>
      </c>
      <c r="O7" s="110" t="s">
        <v>17</v>
      </c>
      <c r="P7" s="109" t="s">
        <v>18</v>
      </c>
      <c r="Q7" s="102" t="s">
        <v>19</v>
      </c>
      <c r="R7" s="109" t="s">
        <v>20</v>
      </c>
      <c r="S7" s="102" t="s">
        <v>21</v>
      </c>
      <c r="T7" s="102" t="s">
        <v>22</v>
      </c>
      <c r="U7" s="102" t="s">
        <v>23</v>
      </c>
      <c r="X7" s="69"/>
      <c r="Y7" s="112"/>
      <c r="Z7" s="112"/>
      <c r="AA7" s="11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6"/>
      <c r="D8" s="119"/>
      <c r="E8" s="120"/>
      <c r="F8" s="104"/>
      <c r="G8" s="104"/>
      <c r="H8" s="111"/>
      <c r="I8" s="111"/>
      <c r="J8" s="111"/>
      <c r="K8" s="111"/>
      <c r="L8" s="109"/>
      <c r="M8" s="109"/>
      <c r="N8" s="109"/>
      <c r="O8" s="110"/>
      <c r="P8" s="109"/>
      <c r="Q8" s="103"/>
      <c r="R8" s="109"/>
      <c r="S8" s="104"/>
      <c r="T8" s="103"/>
      <c r="U8" s="103"/>
      <c r="W8" s="12"/>
      <c r="X8" s="69"/>
      <c r="Y8" s="74" t="str">
        <f>+D4</f>
        <v>Phát triển hệ thống thương mại điện tử</v>
      </c>
      <c r="Z8" s="75" t="str">
        <f>+P4</f>
        <v>Nhóm: INT1446-01</v>
      </c>
      <c r="AA8" s="76">
        <f>+$AJ$8+$AL$8+$AH$8</f>
        <v>44</v>
      </c>
      <c r="AB8" s="70">
        <f>COUNTIF($T$9:$T$113,"Khiển trách")</f>
        <v>0</v>
      </c>
      <c r="AC8" s="70">
        <f>COUNTIF($T$9:$T$113,"Cảnh cáo")</f>
        <v>0</v>
      </c>
      <c r="AD8" s="70">
        <f>COUNTIF($T$9:$T$113,"Đình chỉ thi")</f>
        <v>0</v>
      </c>
      <c r="AE8" s="77">
        <f>+($AB$8+$AC$8+$AD$8)/$AA$8*100%</f>
        <v>0</v>
      </c>
      <c r="AF8" s="70">
        <f>SUM(COUNTIF($T$9:$T$111,"Vắng"),COUNTIF($T$9:$T$111,"Vắng có phép"))</f>
        <v>0</v>
      </c>
      <c r="AG8" s="78">
        <f>+$AF$8/$AA$8</f>
        <v>0</v>
      </c>
      <c r="AH8" s="79">
        <f>COUNTIF($X$9:$X$111,"Thi lại")</f>
        <v>0</v>
      </c>
      <c r="AI8" s="78">
        <f>+$AH$8/$AA$8</f>
        <v>0</v>
      </c>
      <c r="AJ8" s="79">
        <f>COUNTIF($X$9:$X$112,"Học lại")</f>
        <v>44</v>
      </c>
      <c r="AK8" s="78">
        <f>+$AJ$8/$AA$8</f>
        <v>1</v>
      </c>
      <c r="AL8" s="70">
        <f>COUNTIF($X$10:$X$112,"Đạt")</f>
        <v>0</v>
      </c>
      <c r="AM8" s="77">
        <f>+$AL$8/$AA$8</f>
        <v>0</v>
      </c>
    </row>
    <row r="9" spans="2:39" ht="14.25" customHeight="1">
      <c r="B9" s="105" t="s">
        <v>29</v>
      </c>
      <c r="C9" s="106"/>
      <c r="D9" s="106"/>
      <c r="E9" s="106"/>
      <c r="F9" s="106"/>
      <c r="G9" s="107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65</v>
      </c>
      <c r="D10" s="21" t="s">
        <v>66</v>
      </c>
      <c r="E10" s="22" t="s">
        <v>67</v>
      </c>
      <c r="F10" s="23" t="s">
        <v>68</v>
      </c>
      <c r="G10" s="20" t="s">
        <v>69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5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5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555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70</v>
      </c>
      <c r="D11" s="33" t="s">
        <v>71</v>
      </c>
      <c r="E11" s="34" t="s">
        <v>67</v>
      </c>
      <c r="F11" s="35" t="s">
        <v>72</v>
      </c>
      <c r="G11" s="32" t="s">
        <v>69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555</v>
      </c>
      <c r="V11" s="3"/>
      <c r="W11" s="30"/>
      <c r="X11" s="81" t="str">
        <f t="shared" ref="X11:X5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73</v>
      </c>
      <c r="D12" s="33" t="s">
        <v>74</v>
      </c>
      <c r="E12" s="34" t="s">
        <v>67</v>
      </c>
      <c r="F12" s="35" t="s">
        <v>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5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53" si="4">+IF(OR($H12=0,$I12=0,$J12=0,$K12=0),"Không đủ ĐKDT","")</f>
        <v/>
      </c>
      <c r="U12" s="43" t="s">
        <v>555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79</v>
      </c>
      <c r="F13" s="35" t="s">
        <v>80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555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82</v>
      </c>
      <c r="D14" s="33" t="s">
        <v>83</v>
      </c>
      <c r="E14" s="34" t="s">
        <v>84</v>
      </c>
      <c r="F14" s="35" t="s">
        <v>85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555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86</v>
      </c>
      <c r="D15" s="33" t="s">
        <v>87</v>
      </c>
      <c r="E15" s="34" t="s">
        <v>88</v>
      </c>
      <c r="F15" s="35" t="s">
        <v>89</v>
      </c>
      <c r="G15" s="32" t="s">
        <v>81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555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90</v>
      </c>
      <c r="D16" s="33" t="s">
        <v>91</v>
      </c>
      <c r="E16" s="34" t="s">
        <v>92</v>
      </c>
      <c r="F16" s="35" t="s">
        <v>93</v>
      </c>
      <c r="G16" s="32" t="s">
        <v>81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555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94</v>
      </c>
      <c r="D17" s="33" t="s">
        <v>95</v>
      </c>
      <c r="E17" s="34" t="s">
        <v>96</v>
      </c>
      <c r="F17" s="35" t="s">
        <v>97</v>
      </c>
      <c r="G17" s="32" t="s">
        <v>81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555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98</v>
      </c>
      <c r="D18" s="33" t="s">
        <v>99</v>
      </c>
      <c r="E18" s="34" t="s">
        <v>96</v>
      </c>
      <c r="F18" s="35" t="s">
        <v>100</v>
      </c>
      <c r="G18" s="32" t="s">
        <v>81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555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101</v>
      </c>
      <c r="D19" s="33" t="s">
        <v>102</v>
      </c>
      <c r="E19" s="34" t="s">
        <v>103</v>
      </c>
      <c r="F19" s="35" t="s">
        <v>104</v>
      </c>
      <c r="G19" s="32" t="s">
        <v>69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555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105</v>
      </c>
      <c r="D20" s="33" t="s">
        <v>106</v>
      </c>
      <c r="E20" s="34" t="s">
        <v>107</v>
      </c>
      <c r="F20" s="35" t="s">
        <v>108</v>
      </c>
      <c r="G20" s="32" t="s">
        <v>81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555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109</v>
      </c>
      <c r="D21" s="33" t="s">
        <v>110</v>
      </c>
      <c r="E21" s="34" t="s">
        <v>111</v>
      </c>
      <c r="F21" s="35" t="s">
        <v>112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555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113</v>
      </c>
      <c r="D22" s="33" t="s">
        <v>114</v>
      </c>
      <c r="E22" s="34" t="s">
        <v>115</v>
      </c>
      <c r="F22" s="35" t="s">
        <v>116</v>
      </c>
      <c r="G22" s="32" t="s">
        <v>81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555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117</v>
      </c>
      <c r="D23" s="33" t="s">
        <v>118</v>
      </c>
      <c r="E23" s="34" t="s">
        <v>119</v>
      </c>
      <c r="F23" s="35" t="s">
        <v>120</v>
      </c>
      <c r="G23" s="32" t="s">
        <v>81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555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121</v>
      </c>
      <c r="D24" s="33" t="s">
        <v>122</v>
      </c>
      <c r="E24" s="34" t="s">
        <v>123</v>
      </c>
      <c r="F24" s="35" t="s">
        <v>124</v>
      </c>
      <c r="G24" s="32" t="s">
        <v>69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555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125</v>
      </c>
      <c r="D25" s="33" t="s">
        <v>126</v>
      </c>
      <c r="E25" s="34" t="s">
        <v>127</v>
      </c>
      <c r="F25" s="35" t="s">
        <v>128</v>
      </c>
      <c r="G25" s="32" t="s">
        <v>76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555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129</v>
      </c>
      <c r="D26" s="33" t="s">
        <v>130</v>
      </c>
      <c r="E26" s="34" t="s">
        <v>131</v>
      </c>
      <c r="F26" s="35" t="s">
        <v>132</v>
      </c>
      <c r="G26" s="32" t="s">
        <v>69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555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133</v>
      </c>
      <c r="D27" s="33" t="s">
        <v>134</v>
      </c>
      <c r="E27" s="34" t="s">
        <v>135</v>
      </c>
      <c r="F27" s="35" t="s">
        <v>136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555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137</v>
      </c>
      <c r="D28" s="33" t="s">
        <v>138</v>
      </c>
      <c r="E28" s="34" t="s">
        <v>139</v>
      </c>
      <c r="F28" s="35" t="s">
        <v>140</v>
      </c>
      <c r="G28" s="32" t="s">
        <v>81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555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141</v>
      </c>
      <c r="D29" s="33" t="s">
        <v>142</v>
      </c>
      <c r="E29" s="34" t="s">
        <v>143</v>
      </c>
      <c r="F29" s="35" t="s">
        <v>144</v>
      </c>
      <c r="G29" s="32" t="s">
        <v>81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555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145</v>
      </c>
      <c r="D30" s="33" t="s">
        <v>146</v>
      </c>
      <c r="E30" s="34" t="s">
        <v>147</v>
      </c>
      <c r="F30" s="35" t="s">
        <v>148</v>
      </c>
      <c r="G30" s="32" t="s">
        <v>76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555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149</v>
      </c>
      <c r="D31" s="33" t="s">
        <v>150</v>
      </c>
      <c r="E31" s="34" t="s">
        <v>151</v>
      </c>
      <c r="F31" s="35" t="s">
        <v>152</v>
      </c>
      <c r="G31" s="32" t="s">
        <v>76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555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153</v>
      </c>
      <c r="D32" s="33" t="s">
        <v>154</v>
      </c>
      <c r="E32" s="34" t="s">
        <v>155</v>
      </c>
      <c r="F32" s="35" t="s">
        <v>156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556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157</v>
      </c>
      <c r="D33" s="33" t="s">
        <v>110</v>
      </c>
      <c r="E33" s="34" t="s">
        <v>158</v>
      </c>
      <c r="F33" s="35" t="s">
        <v>159</v>
      </c>
      <c r="G33" s="32" t="s">
        <v>81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556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160</v>
      </c>
      <c r="D34" s="33" t="s">
        <v>161</v>
      </c>
      <c r="E34" s="34" t="s">
        <v>162</v>
      </c>
      <c r="F34" s="35" t="s">
        <v>163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556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164</v>
      </c>
      <c r="D35" s="33" t="s">
        <v>165</v>
      </c>
      <c r="E35" s="34" t="s">
        <v>166</v>
      </c>
      <c r="F35" s="35" t="s">
        <v>167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556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168</v>
      </c>
      <c r="D36" s="33" t="s">
        <v>169</v>
      </c>
      <c r="E36" s="34" t="s">
        <v>170</v>
      </c>
      <c r="F36" s="35" t="s">
        <v>171</v>
      </c>
      <c r="G36" s="32" t="s">
        <v>81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556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172</v>
      </c>
      <c r="D37" s="33" t="s">
        <v>173</v>
      </c>
      <c r="E37" s="34" t="s">
        <v>174</v>
      </c>
      <c r="F37" s="35" t="s">
        <v>175</v>
      </c>
      <c r="G37" s="32" t="s">
        <v>81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556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176</v>
      </c>
      <c r="D38" s="33" t="s">
        <v>102</v>
      </c>
      <c r="E38" s="34" t="s">
        <v>177</v>
      </c>
      <c r="F38" s="35" t="s">
        <v>178</v>
      </c>
      <c r="G38" s="32" t="s">
        <v>69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556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179</v>
      </c>
      <c r="D39" s="33" t="s">
        <v>180</v>
      </c>
      <c r="E39" s="34" t="s">
        <v>181</v>
      </c>
      <c r="F39" s="35" t="s">
        <v>182</v>
      </c>
      <c r="G39" s="32" t="s">
        <v>69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556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183</v>
      </c>
      <c r="D40" s="33" t="s">
        <v>184</v>
      </c>
      <c r="E40" s="34" t="s">
        <v>185</v>
      </c>
      <c r="F40" s="35" t="s">
        <v>68</v>
      </c>
      <c r="G40" s="32" t="s">
        <v>81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556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186</v>
      </c>
      <c r="D41" s="33" t="s">
        <v>187</v>
      </c>
      <c r="E41" s="34" t="s">
        <v>188</v>
      </c>
      <c r="F41" s="35" t="s">
        <v>189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556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190</v>
      </c>
      <c r="D42" s="33" t="s">
        <v>191</v>
      </c>
      <c r="E42" s="34" t="s">
        <v>192</v>
      </c>
      <c r="F42" s="35" t="s">
        <v>193</v>
      </c>
      <c r="G42" s="32" t="s">
        <v>69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556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194</v>
      </c>
      <c r="D43" s="33" t="s">
        <v>195</v>
      </c>
      <c r="E43" s="34" t="s">
        <v>196</v>
      </c>
      <c r="F43" s="35" t="s">
        <v>197</v>
      </c>
      <c r="G43" s="32" t="s">
        <v>69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556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198</v>
      </c>
      <c r="D44" s="33" t="s">
        <v>199</v>
      </c>
      <c r="E44" s="34" t="s">
        <v>200</v>
      </c>
      <c r="F44" s="35" t="s">
        <v>178</v>
      </c>
      <c r="G44" s="32" t="s">
        <v>69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556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201</v>
      </c>
      <c r="D45" s="33" t="s">
        <v>202</v>
      </c>
      <c r="E45" s="34" t="s">
        <v>203</v>
      </c>
      <c r="F45" s="35" t="s">
        <v>204</v>
      </c>
      <c r="G45" s="32" t="s">
        <v>69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556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205</v>
      </c>
      <c r="D46" s="33" t="s">
        <v>206</v>
      </c>
      <c r="E46" s="34" t="s">
        <v>207</v>
      </c>
      <c r="F46" s="35" t="s">
        <v>208</v>
      </c>
      <c r="G46" s="32" t="s">
        <v>81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556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209</v>
      </c>
      <c r="D47" s="33" t="s">
        <v>210</v>
      </c>
      <c r="E47" s="34" t="s">
        <v>211</v>
      </c>
      <c r="F47" s="35" t="s">
        <v>212</v>
      </c>
      <c r="G47" s="32" t="s">
        <v>81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556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213</v>
      </c>
      <c r="D48" s="33" t="s">
        <v>214</v>
      </c>
      <c r="E48" s="34" t="s">
        <v>215</v>
      </c>
      <c r="F48" s="35" t="s">
        <v>216</v>
      </c>
      <c r="G48" s="32" t="s">
        <v>69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556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217</v>
      </c>
      <c r="D49" s="33" t="s">
        <v>218</v>
      </c>
      <c r="E49" s="34" t="s">
        <v>219</v>
      </c>
      <c r="F49" s="35" t="s">
        <v>220</v>
      </c>
      <c r="G49" s="32" t="s">
        <v>221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556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222</v>
      </c>
      <c r="D50" s="33" t="s">
        <v>223</v>
      </c>
      <c r="E50" s="34" t="s">
        <v>224</v>
      </c>
      <c r="F50" s="35" t="s">
        <v>225</v>
      </c>
      <c r="G50" s="32" t="s">
        <v>81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556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226</v>
      </c>
      <c r="D51" s="33" t="s">
        <v>102</v>
      </c>
      <c r="E51" s="34" t="s">
        <v>227</v>
      </c>
      <c r="F51" s="35" t="s">
        <v>228</v>
      </c>
      <c r="G51" s="32" t="s">
        <v>76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556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229</v>
      </c>
      <c r="D52" s="33" t="s">
        <v>110</v>
      </c>
      <c r="E52" s="34" t="s">
        <v>230</v>
      </c>
      <c r="F52" s="35" t="s">
        <v>231</v>
      </c>
      <c r="G52" s="32" t="s">
        <v>81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556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232</v>
      </c>
      <c r="D53" s="33" t="s">
        <v>233</v>
      </c>
      <c r="E53" s="34" t="s">
        <v>234</v>
      </c>
      <c r="F53" s="35" t="s">
        <v>235</v>
      </c>
      <c r="G53" s="32" t="s">
        <v>69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556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9" customHeight="1">
      <c r="A54" s="2"/>
      <c r="B54" s="45"/>
      <c r="C54" s="46"/>
      <c r="D54" s="46"/>
      <c r="E54" s="47"/>
      <c r="F54" s="47"/>
      <c r="G54" s="47"/>
      <c r="H54" s="48"/>
      <c r="I54" s="49"/>
      <c r="J54" s="49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3"/>
    </row>
    <row r="55" spans="1:39" ht="16.5" hidden="1">
      <c r="A55" s="2"/>
      <c r="B55" s="108" t="s">
        <v>31</v>
      </c>
      <c r="C55" s="108"/>
      <c r="D55" s="46"/>
      <c r="E55" s="47"/>
      <c r="F55" s="47"/>
      <c r="G55" s="47"/>
      <c r="H55" s="48"/>
      <c r="I55" s="49"/>
      <c r="J55" s="49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3"/>
    </row>
    <row r="56" spans="1:39" ht="16.5" hidden="1" customHeight="1">
      <c r="A56" s="2"/>
      <c r="B56" s="51" t="s">
        <v>32</v>
      </c>
      <c r="C56" s="51"/>
      <c r="D56" s="52">
        <f>+$AA$8</f>
        <v>44</v>
      </c>
      <c r="E56" s="53" t="s">
        <v>33</v>
      </c>
      <c r="F56" s="100" t="s">
        <v>34</v>
      </c>
      <c r="G56" s="100"/>
      <c r="H56" s="100"/>
      <c r="I56" s="100"/>
      <c r="J56" s="100"/>
      <c r="K56" s="100"/>
      <c r="L56" s="100"/>
      <c r="M56" s="100"/>
      <c r="N56" s="100"/>
      <c r="O56" s="100"/>
      <c r="P56" s="54">
        <f>$AA$8 -COUNTIF($T$9:$T$243,"Vắng") -COUNTIF($T$9:$T$243,"Vắng có phép") - COUNTIF($T$9:$T$243,"Đình chỉ thi") - COUNTIF($T$9:$T$243,"Không đủ ĐKDT")</f>
        <v>44</v>
      </c>
      <c r="Q56" s="54"/>
      <c r="R56" s="54"/>
      <c r="S56" s="55"/>
      <c r="T56" s="56" t="s">
        <v>33</v>
      </c>
      <c r="U56" s="55"/>
      <c r="V56" s="3"/>
    </row>
    <row r="57" spans="1:39" ht="16.5" hidden="1" customHeight="1">
      <c r="A57" s="2"/>
      <c r="B57" s="51" t="s">
        <v>35</v>
      </c>
      <c r="C57" s="51"/>
      <c r="D57" s="52">
        <f>+$AL$8</f>
        <v>0</v>
      </c>
      <c r="E57" s="53" t="s">
        <v>33</v>
      </c>
      <c r="F57" s="100" t="s">
        <v>36</v>
      </c>
      <c r="G57" s="100"/>
      <c r="H57" s="100"/>
      <c r="I57" s="100"/>
      <c r="J57" s="100"/>
      <c r="K57" s="100"/>
      <c r="L57" s="100"/>
      <c r="M57" s="100"/>
      <c r="N57" s="100"/>
      <c r="O57" s="100"/>
      <c r="P57" s="57">
        <f>COUNTIF($T$9:$T$119,"Vắng")</f>
        <v>0</v>
      </c>
      <c r="Q57" s="57"/>
      <c r="R57" s="57"/>
      <c r="S57" s="58"/>
      <c r="T57" s="56" t="s">
        <v>33</v>
      </c>
      <c r="U57" s="58"/>
      <c r="V57" s="3"/>
    </row>
    <row r="58" spans="1:39" ht="16.5" hidden="1" customHeight="1">
      <c r="A58" s="2"/>
      <c r="B58" s="51" t="s">
        <v>51</v>
      </c>
      <c r="C58" s="51"/>
      <c r="D58" s="67">
        <f>COUNTIF(X10:X53,"Học lại")</f>
        <v>44</v>
      </c>
      <c r="E58" s="53" t="s">
        <v>33</v>
      </c>
      <c r="F58" s="100" t="s">
        <v>52</v>
      </c>
      <c r="G58" s="100"/>
      <c r="H58" s="100"/>
      <c r="I58" s="100"/>
      <c r="J58" s="100"/>
      <c r="K58" s="100"/>
      <c r="L58" s="100"/>
      <c r="M58" s="100"/>
      <c r="N58" s="100"/>
      <c r="O58" s="100"/>
      <c r="P58" s="54">
        <f>COUNTIF($T$9:$T$119,"Vắng có phép")</f>
        <v>0</v>
      </c>
      <c r="Q58" s="54"/>
      <c r="R58" s="54"/>
      <c r="S58" s="55"/>
      <c r="T58" s="56" t="s">
        <v>33</v>
      </c>
      <c r="U58" s="55"/>
      <c r="V58" s="3"/>
    </row>
    <row r="59" spans="1:39" ht="3" hidden="1" customHeight="1">
      <c r="A59" s="2"/>
      <c r="B59" s="45"/>
      <c r="C59" s="46"/>
      <c r="D59" s="46"/>
      <c r="E59" s="47"/>
      <c r="F59" s="47"/>
      <c r="G59" s="47"/>
      <c r="H59" s="48"/>
      <c r="I59" s="49"/>
      <c r="J59" s="49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3"/>
    </row>
    <row r="60" spans="1:39" hidden="1">
      <c r="B60" s="89" t="s">
        <v>53</v>
      </c>
      <c r="C60" s="89"/>
      <c r="D60" s="90">
        <f>COUNTIF(X10:X53,"Thi lại")</f>
        <v>0</v>
      </c>
      <c r="E60" s="91" t="s">
        <v>33</v>
      </c>
      <c r="F60" s="3"/>
      <c r="G60" s="3"/>
      <c r="H60" s="3"/>
      <c r="I60" s="3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3"/>
    </row>
    <row r="61" spans="1:39" ht="24.75" hidden="1" customHeight="1">
      <c r="B61" s="89"/>
      <c r="C61" s="89"/>
      <c r="D61" s="90"/>
      <c r="E61" s="91"/>
      <c r="F61" s="3"/>
      <c r="G61" s="3"/>
      <c r="H61" s="3"/>
      <c r="I61" s="3"/>
      <c r="J61" s="101" t="s">
        <v>55</v>
      </c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3"/>
    </row>
    <row r="62" spans="1:39" hidden="1">
      <c r="A62" s="59"/>
      <c r="B62" s="96" t="s">
        <v>37</v>
      </c>
      <c r="C62" s="96"/>
      <c r="D62" s="96"/>
      <c r="E62" s="96"/>
      <c r="F62" s="96"/>
      <c r="G62" s="96"/>
      <c r="H62" s="96"/>
      <c r="I62" s="60"/>
      <c r="J62" s="98" t="s">
        <v>38</v>
      </c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3"/>
    </row>
    <row r="63" spans="1:39" ht="4.5" hidden="1" customHeight="1">
      <c r="A63" s="2"/>
      <c r="B63" s="45"/>
      <c r="C63" s="61"/>
      <c r="D63" s="61"/>
      <c r="E63" s="62"/>
      <c r="F63" s="62"/>
      <c r="G63" s="62"/>
      <c r="H63" s="63"/>
      <c r="I63" s="64"/>
      <c r="J63" s="64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39" s="2" customFormat="1" hidden="1">
      <c r="B64" s="96" t="s">
        <v>39</v>
      </c>
      <c r="C64" s="96"/>
      <c r="D64" s="99" t="s">
        <v>40</v>
      </c>
      <c r="E64" s="99"/>
      <c r="F64" s="99"/>
      <c r="G64" s="99"/>
      <c r="H64" s="99"/>
      <c r="I64" s="64"/>
      <c r="J64" s="64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hidden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idden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idden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 ht="9.75" hidden="1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 ht="3.75" hidden="1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 ht="18" hidden="1" customHeight="1">
      <c r="A70" s="1"/>
      <c r="B70" s="95" t="s">
        <v>41</v>
      </c>
      <c r="C70" s="95"/>
      <c r="D70" s="95" t="s">
        <v>54</v>
      </c>
      <c r="E70" s="95"/>
      <c r="F70" s="95"/>
      <c r="G70" s="95"/>
      <c r="H70" s="95"/>
      <c r="I70" s="95"/>
      <c r="J70" s="95" t="s">
        <v>42</v>
      </c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3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s="2" customFormat="1" ht="4.5" hidden="1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</row>
    <row r="72" spans="1:39" s="2" customFormat="1" ht="36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ht="32.25" customHeight="1">
      <c r="A73" s="1"/>
      <c r="B73" s="96" t="s">
        <v>43</v>
      </c>
      <c r="C73" s="96"/>
      <c r="D73" s="96"/>
      <c r="E73" s="96"/>
      <c r="F73" s="96"/>
      <c r="G73" s="96"/>
      <c r="H73" s="96"/>
      <c r="I73" s="60"/>
      <c r="J73" s="97" t="s">
        <v>56</v>
      </c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>
      <c r="A74" s="1"/>
      <c r="B74" s="45"/>
      <c r="C74" s="61"/>
      <c r="D74" s="61"/>
      <c r="E74" s="62"/>
      <c r="F74" s="62"/>
      <c r="G74" s="62"/>
      <c r="H74" s="63"/>
      <c r="I74" s="64"/>
      <c r="J74" s="6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>
      <c r="A75" s="1"/>
      <c r="B75" s="96" t="s">
        <v>39</v>
      </c>
      <c r="C75" s="96"/>
      <c r="D75" s="99" t="s">
        <v>40</v>
      </c>
      <c r="E75" s="99"/>
      <c r="F75" s="99"/>
      <c r="G75" s="99"/>
      <c r="H75" s="99"/>
      <c r="I75" s="64"/>
      <c r="J75" s="64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1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80" spans="1:39">
      <c r="B80" s="94"/>
      <c r="C80" s="94"/>
      <c r="D80" s="94"/>
      <c r="E80" s="94"/>
      <c r="F80" s="94"/>
      <c r="G80" s="94"/>
      <c r="H80" s="94"/>
      <c r="I80" s="94"/>
      <c r="J80" s="94" t="s">
        <v>57</v>
      </c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</row>
  </sheetData>
  <sheetProtection formatCells="0" formatColumns="0" formatRows="0" insertColumns="0" insertRows="0" insertHyperlinks="0" deleteColumns="0" deleteRows="0" sort="0" autoFilter="0" pivotTables="0"/>
  <autoFilter ref="A8:AM53">
    <filterColumn colId="3" showButton="0"/>
  </autoFilter>
  <mergeCells count="58">
    <mergeCell ref="F56:O56"/>
    <mergeCell ref="F57:O57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64:C64"/>
    <mergeCell ref="D64:H64"/>
    <mergeCell ref="S7:S8"/>
    <mergeCell ref="T7:T9"/>
    <mergeCell ref="U7:U9"/>
    <mergeCell ref="B9:G9"/>
    <mergeCell ref="B55:C55"/>
    <mergeCell ref="M7:M8"/>
    <mergeCell ref="N7:N8"/>
    <mergeCell ref="O7:O8"/>
    <mergeCell ref="P7:P8"/>
    <mergeCell ref="Q7:Q9"/>
    <mergeCell ref="R7:R8"/>
    <mergeCell ref="G7:G8"/>
    <mergeCell ref="J60:U60"/>
    <mergeCell ref="B62:H62"/>
    <mergeCell ref="J62:U62"/>
    <mergeCell ref="F58:O58"/>
    <mergeCell ref="B80:C80"/>
    <mergeCell ref="D80:I80"/>
    <mergeCell ref="J80:U80"/>
    <mergeCell ref="B70:C70"/>
    <mergeCell ref="D70:I70"/>
    <mergeCell ref="J70:U70"/>
    <mergeCell ref="B73:H73"/>
    <mergeCell ref="J73:U73"/>
    <mergeCell ref="B75:C75"/>
    <mergeCell ref="D75:H75"/>
    <mergeCell ref="J61:U61"/>
  </mergeCells>
  <conditionalFormatting sqref="H10:N53 P10:P53">
    <cfRule type="cellIs" dxfId="8" priority="10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58 X10:X5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2017-05-17T07:48:28Z</dcterms:modified>
</cp:coreProperties>
</file>