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2)" sheetId="2" r:id="rId1"/>
    <sheet name="Nhóm(1)" sheetId="1" r:id="rId2"/>
  </sheets>
  <definedNames>
    <definedName name="_xlnm._FilterDatabase" localSheetId="1" hidden="1">'Nhóm(1)'!$A$8:$AM$63</definedName>
    <definedName name="_xlnm._FilterDatabase" localSheetId="0" hidden="1">'Nhóm(2)'!$A$8:$AM$65</definedName>
    <definedName name="_xlnm.Print_Titles" localSheetId="1">'Nhóm(1)'!$4:$9</definedName>
    <definedName name="_xlnm.Print_Titles" localSheetId="0">'Nhóm(2)'!$4:$9</definedName>
  </definedNames>
  <calcPr calcId="124519"/>
</workbook>
</file>

<file path=xl/calcChain.xml><?xml version="1.0" encoding="utf-8"?>
<calcChain xmlns="http://schemas.openxmlformats.org/spreadsheetml/2006/main">
  <c r="T65" i="2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70" s="1"/>
  <c r="P9"/>
  <c r="AF8"/>
  <c r="AB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11"/>
  <c r="T10"/>
  <c r="AD8" i="2" l="1"/>
  <c r="Q11"/>
  <c r="Q15"/>
  <c r="Q17"/>
  <c r="Q21"/>
  <c r="Q23"/>
  <c r="Q25"/>
  <c r="Q27"/>
  <c r="Q29"/>
  <c r="AC8"/>
  <c r="Q10"/>
  <c r="X10"/>
  <c r="Q12"/>
  <c r="Q14"/>
  <c r="X14" s="1"/>
  <c r="Q16"/>
  <c r="Q18"/>
  <c r="Q20"/>
  <c r="Q22"/>
  <c r="X22" s="1"/>
  <c r="Q24"/>
  <c r="Q26"/>
  <c r="Q28"/>
  <c r="Q30"/>
  <c r="X30" s="1"/>
  <c r="Q32"/>
  <c r="Q34"/>
  <c r="Q36"/>
  <c r="Q38"/>
  <c r="X38" s="1"/>
  <c r="Q40"/>
  <c r="Q42"/>
  <c r="Q44"/>
  <c r="Q46"/>
  <c r="X46" s="1"/>
  <c r="Q48"/>
  <c r="Q50"/>
  <c r="Q52"/>
  <c r="Q54"/>
  <c r="X54" s="1"/>
  <c r="Q56"/>
  <c r="Q58"/>
  <c r="Q60"/>
  <c r="Q62"/>
  <c r="X62" s="1"/>
  <c r="Q64"/>
  <c r="Q13"/>
  <c r="Q1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P69"/>
  <c r="P9" i="1"/>
  <c r="X65" i="2" l="1"/>
  <c r="S65"/>
  <c r="R65"/>
  <c r="X57"/>
  <c r="S57"/>
  <c r="R57"/>
  <c r="X49"/>
  <c r="S49"/>
  <c r="R49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S31"/>
  <c r="R31"/>
  <c r="X31"/>
  <c r="S13"/>
  <c r="R13"/>
  <c r="X13"/>
  <c r="R64"/>
  <c r="S64"/>
  <c r="R60"/>
  <c r="S60"/>
  <c r="R56"/>
  <c r="S56"/>
  <c r="R52"/>
  <c r="S52"/>
  <c r="R48"/>
  <c r="S48"/>
  <c r="R44"/>
  <c r="S44"/>
  <c r="R40"/>
  <c r="S40"/>
  <c r="R36"/>
  <c r="S36"/>
  <c r="S32"/>
  <c r="R32"/>
  <c r="R28"/>
  <c r="S28"/>
  <c r="R24"/>
  <c r="S24"/>
  <c r="R20"/>
  <c r="S20"/>
  <c r="R16"/>
  <c r="S16"/>
  <c r="R12"/>
  <c r="S12"/>
  <c r="S10"/>
  <c r="R10"/>
  <c r="X29"/>
  <c r="R29"/>
  <c r="S29"/>
  <c r="X25"/>
  <c r="R25"/>
  <c r="S25"/>
  <c r="X21"/>
  <c r="R21"/>
  <c r="S21"/>
  <c r="X15"/>
  <c r="R15"/>
  <c r="S15"/>
  <c r="X64"/>
  <c r="X56"/>
  <c r="X48"/>
  <c r="X40"/>
  <c r="X32"/>
  <c r="X24"/>
  <c r="X16"/>
  <c r="X61"/>
  <c r="S61"/>
  <c r="R61"/>
  <c r="X53"/>
  <c r="S53"/>
  <c r="R53"/>
  <c r="X45"/>
  <c r="S45"/>
  <c r="R45"/>
  <c r="X41"/>
  <c r="S41"/>
  <c r="R41"/>
  <c r="X37"/>
  <c r="S37"/>
  <c r="R37"/>
  <c r="X33"/>
  <c r="S33"/>
  <c r="R33"/>
  <c r="S19"/>
  <c r="R19"/>
  <c r="X19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R18"/>
  <c r="S18"/>
  <c r="R14"/>
  <c r="S14"/>
  <c r="X27"/>
  <c r="R27"/>
  <c r="S27"/>
  <c r="X23"/>
  <c r="R23"/>
  <c r="S23"/>
  <c r="X17"/>
  <c r="R17"/>
  <c r="S17"/>
  <c r="X11"/>
  <c r="R11"/>
  <c r="S11"/>
  <c r="X58"/>
  <c r="X50"/>
  <c r="X42"/>
  <c r="X34"/>
  <c r="X26"/>
  <c r="X18"/>
  <c r="X60"/>
  <c r="X52"/>
  <c r="X44"/>
  <c r="X36"/>
  <c r="X28"/>
  <c r="X20"/>
  <c r="X12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11"/>
  <c r="Z8"/>
  <c r="Y8"/>
  <c r="AL8" i="2" l="1"/>
  <c r="D69" s="1"/>
  <c r="AJ8"/>
  <c r="D72"/>
  <c r="AH8"/>
  <c r="D70"/>
  <c r="S62" i="1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67"/>
  <c r="P68"/>
  <c r="AD8"/>
  <c r="AB8"/>
  <c r="AC8"/>
  <c r="AA8" i="2" l="1"/>
  <c r="AL8" i="1"/>
  <c r="D67" s="1"/>
  <c r="D70"/>
  <c r="D68"/>
  <c r="AJ8"/>
  <c r="AH8"/>
  <c r="P68" i="2" l="1"/>
  <c r="D68"/>
  <c r="AG8"/>
  <c r="AE8"/>
  <c r="AM8"/>
  <c r="AI8"/>
  <c r="AK8"/>
  <c r="AA8" i="1"/>
  <c r="AK8" l="1"/>
  <c r="P66"/>
  <c r="D66"/>
  <c r="AG8"/>
  <c r="AM8"/>
  <c r="AE8"/>
  <c r="AI8"/>
</calcChain>
</file>

<file path=xl/sharedStrings.xml><?xml version="1.0" encoding="utf-8"?>
<sst xmlns="http://schemas.openxmlformats.org/spreadsheetml/2006/main" count="1256" uniqueCount="451">
  <si>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</si>
  <si>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</si>
  <si>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</si>
  <si>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</si>
  <si>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</si>
  <si>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</si>
  <si>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</si>
  <si>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</si>
  <si>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</si>
  <si>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</si>
  <si>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</si>
  <si>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</si>
  <si>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</si>
  <si>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</si>
  <si>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</si>
  <si>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</si>
  <si>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</si>
  <si>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</si>
  <si>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</si>
  <si>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</si>
  <si>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</si>
  <si>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</si>
  <si>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</si>
  <si>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</si>
  <si>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</si>
  <si>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</si>
  <si>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</si>
  <si>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</si>
  <si>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</si>
  <si>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</si>
  <si>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</si>
  <si>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</si>
  <si>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</si>
  <si>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</si>
  <si>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</si>
  <si>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</si>
  <si>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</si>
  <si>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</si>
  <si>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</si>
  <si>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</si>
  <si>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</si>
  <si>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</si>
  <si>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</si>
  <si>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</si>
  <si>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</si>
  <si>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</si>
  <si>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</si>
  <si>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</si>
  <si>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</si>
  <si>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</si>
  <si>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</si>
  <si>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</si>
  <si>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</si>
  <si>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</si>
  <si>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</si>
  <si>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</si>
  <si>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</si>
  <si>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</si>
  <si>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</si>
  <si>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Kỹ thuật theo dõi, giám sát ATTT mạng</t>
  </si>
  <si>
    <t>Nhóm: INT1429-01</t>
  </si>
  <si>
    <t>Giờ thi: 8h00</t>
  </si>
  <si>
    <t>Ngày thi: 08/06/2017</t>
  </si>
  <si>
    <t>Nhóm: INT1429-02</t>
  </si>
  <si>
    <t>B13DCAT001</t>
  </si>
  <si>
    <t>Phạm Hoàng</t>
  </si>
  <si>
    <t>An</t>
  </si>
  <si>
    <t>28/10/95</t>
  </si>
  <si>
    <t>D13CQAT01-B</t>
  </si>
  <si>
    <t>B13DCAT002</t>
  </si>
  <si>
    <t>Đỗ Hà</t>
  </si>
  <si>
    <t>Anh</t>
  </si>
  <si>
    <t>28/11/95</t>
  </si>
  <si>
    <t>B13DCAT048</t>
  </si>
  <si>
    <t>Nguyễn Duy Tú</t>
  </si>
  <si>
    <t>26/10/94</t>
  </si>
  <si>
    <t>D13CQAT02-B</t>
  </si>
  <si>
    <t>B13DCAT096</t>
  </si>
  <si>
    <t>Nguyễn Tuấn</t>
  </si>
  <si>
    <t>13/02/95</t>
  </si>
  <si>
    <t>D13CQAT03-B</t>
  </si>
  <si>
    <t>B13DCAT097</t>
  </si>
  <si>
    <t>Nguyễn Việt</t>
  </si>
  <si>
    <t>19/12/95</t>
  </si>
  <si>
    <t>B13DCAT003</t>
  </si>
  <si>
    <t>Ngô Đức</t>
  </si>
  <si>
    <t>Bắc</t>
  </si>
  <si>
    <t>25/01/95</t>
  </si>
  <si>
    <t>B13DCAT050</t>
  </si>
  <si>
    <t>Bùi Đức</t>
  </si>
  <si>
    <t>Biên</t>
  </si>
  <si>
    <t>14/03/94</t>
  </si>
  <si>
    <t>B13DCAT053</t>
  </si>
  <si>
    <t>Cao Thị</t>
  </si>
  <si>
    <t>Diệp</t>
  </si>
  <si>
    <t>08/03/95</t>
  </si>
  <si>
    <t>B13DCAT055</t>
  </si>
  <si>
    <t>Nguyễn Hoàng</t>
  </si>
  <si>
    <t>Đức</t>
  </si>
  <si>
    <t>05/09/95</t>
  </si>
  <si>
    <t>B13DCAT056</t>
  </si>
  <si>
    <t>Phạm Trung</t>
  </si>
  <si>
    <t>07/05/95</t>
  </si>
  <si>
    <t>B112104211</t>
  </si>
  <si>
    <t>Trần Minh</t>
  </si>
  <si>
    <t>09/05/92</t>
  </si>
  <si>
    <t>D11CN4</t>
  </si>
  <si>
    <t>B112104311</t>
  </si>
  <si>
    <t>Vũ Ngọc</t>
  </si>
  <si>
    <t>Duy</t>
  </si>
  <si>
    <t>12/06/93</t>
  </si>
  <si>
    <t>D11CN6</t>
  </si>
  <si>
    <t>B13DCAT060</t>
  </si>
  <si>
    <t>Trần Hồng</t>
  </si>
  <si>
    <t>Hạnh</t>
  </si>
  <si>
    <t>21/02/95</t>
  </si>
  <si>
    <t>B13DCAT014</t>
  </si>
  <si>
    <t>Phạm Anh</t>
  </si>
  <si>
    <t>Hào</t>
  </si>
  <si>
    <t>30/04/95</t>
  </si>
  <si>
    <t>B13DCAT061</t>
  </si>
  <si>
    <t>Nguyễn Văn</t>
  </si>
  <si>
    <t>Hậu</t>
  </si>
  <si>
    <t>22/05/95</t>
  </si>
  <si>
    <t>B13DCAT016</t>
  </si>
  <si>
    <t>Nguyễn Trần</t>
  </si>
  <si>
    <t>Hiệp</t>
  </si>
  <si>
    <t>15/11/95</t>
  </si>
  <si>
    <t>B13DCAT063</t>
  </si>
  <si>
    <t>Vũ Thế</t>
  </si>
  <si>
    <t>08/06/94</t>
  </si>
  <si>
    <t>B13DCAT065</t>
  </si>
  <si>
    <t>Nguyễn Quốc</t>
  </si>
  <si>
    <t>Hoàn</t>
  </si>
  <si>
    <t>26/10/95</t>
  </si>
  <si>
    <t>B13DCAT066</t>
  </si>
  <si>
    <t>Lâm Thị</t>
  </si>
  <si>
    <t>Hồng</t>
  </si>
  <si>
    <t>04/10/95</t>
  </si>
  <si>
    <t>B13DCAT067</t>
  </si>
  <si>
    <t>Đào Duy</t>
  </si>
  <si>
    <t>Hưng</t>
  </si>
  <si>
    <t>13/09/95</t>
  </si>
  <si>
    <t>B13DCAT069</t>
  </si>
  <si>
    <t>Chu Nhân</t>
  </si>
  <si>
    <t>Hướng</t>
  </si>
  <si>
    <t>01/01/94</t>
  </si>
  <si>
    <t>B13DCAT070</t>
  </si>
  <si>
    <t>Trần Xuân</t>
  </si>
  <si>
    <t>Huy</t>
  </si>
  <si>
    <t>18/05/95</t>
  </si>
  <si>
    <t>B13DCAT071</t>
  </si>
  <si>
    <t>Nguyễn</t>
  </si>
  <si>
    <t>Khuyến</t>
  </si>
  <si>
    <t>14/04/95</t>
  </si>
  <si>
    <t>B13DCAT108</t>
  </si>
  <si>
    <t>Nguyễn Trung</t>
  </si>
  <si>
    <t>Kiên</t>
  </si>
  <si>
    <t>28/12/95</t>
  </si>
  <si>
    <t>B13DCAT110</t>
  </si>
  <si>
    <t>Bùi Thị Kim</t>
  </si>
  <si>
    <t>Liên</t>
  </si>
  <si>
    <t>20/03/95</t>
  </si>
  <si>
    <t>B13DCAT072</t>
  </si>
  <si>
    <t>Đào Mạnh</t>
  </si>
  <si>
    <t>Linh</t>
  </si>
  <si>
    <t>B13DCAT112</t>
  </si>
  <si>
    <t>Phạm Như</t>
  </si>
  <si>
    <t>Luân</t>
  </si>
  <si>
    <t>02/01/92</t>
  </si>
  <si>
    <t>B13DCAT074</t>
  </si>
  <si>
    <t>Đỗ Thị</t>
  </si>
  <si>
    <t>Lý</t>
  </si>
  <si>
    <t>19/05/95</t>
  </si>
  <si>
    <t>B13DCAT075</t>
  </si>
  <si>
    <t>Nguyễn Nhật</t>
  </si>
  <si>
    <t>Minh</t>
  </si>
  <si>
    <t>12/11/95</t>
  </si>
  <si>
    <t>B13DCAT032</t>
  </si>
  <si>
    <t>Phan Thái Hồng</t>
  </si>
  <si>
    <t>Nam</t>
  </si>
  <si>
    <t>B13DCAT078</t>
  </si>
  <si>
    <t>Lê Thị Phương</t>
  </si>
  <si>
    <t>Ngọc</t>
  </si>
  <si>
    <t>21/07/95</t>
  </si>
  <si>
    <t>B13DCAT034</t>
  </si>
  <si>
    <t>Nguyễn Minh</t>
  </si>
  <si>
    <t>10/02/90</t>
  </si>
  <si>
    <t>B13DCAT079</t>
  </si>
  <si>
    <t>Phùng Bích</t>
  </si>
  <si>
    <t>16/06/95</t>
  </si>
  <si>
    <t>B13DCAT035</t>
  </si>
  <si>
    <t>Đỗ Trọng</t>
  </si>
  <si>
    <t>Nhân</t>
  </si>
  <si>
    <t>03/07/95</t>
  </si>
  <si>
    <t>B13DCAT116</t>
  </si>
  <si>
    <t>Nguyễn Vũ</t>
  </si>
  <si>
    <t>Ninh</t>
  </si>
  <si>
    <t>07/06/95</t>
  </si>
  <si>
    <t>B13DCAT081</t>
  </si>
  <si>
    <t>Hoàng Anh</t>
  </si>
  <si>
    <t>Phi</t>
  </si>
  <si>
    <t>25/07/95</t>
  </si>
  <si>
    <t>B13DCAT037</t>
  </si>
  <si>
    <t>Lê Hữu</t>
  </si>
  <si>
    <t>Phong</t>
  </si>
  <si>
    <t>01/05/95</t>
  </si>
  <si>
    <t>B13DCAT118</t>
  </si>
  <si>
    <t>Đặng Đình</t>
  </si>
  <si>
    <t>Sáng</t>
  </si>
  <si>
    <t>05/08/94</t>
  </si>
  <si>
    <t>B13DCAT119</t>
  </si>
  <si>
    <t>Nguyễn Ngọc Trường</t>
  </si>
  <si>
    <t>Sơn</t>
  </si>
  <si>
    <t>28/11/94</t>
  </si>
  <si>
    <t>B112104040</t>
  </si>
  <si>
    <t>Tâm</t>
  </si>
  <si>
    <t>10/03/93</t>
  </si>
  <si>
    <t>D11CN1</t>
  </si>
  <si>
    <t>B13DCAT087</t>
  </si>
  <si>
    <t>Lê Đình</t>
  </si>
  <si>
    <t>Thái</t>
  </si>
  <si>
    <t>22/07/95</t>
  </si>
  <si>
    <t>B13DCAT121</t>
  </si>
  <si>
    <t>Đỗ Quang</t>
  </si>
  <si>
    <t>Thắng</t>
  </si>
  <si>
    <t>26/05/95</t>
  </si>
  <si>
    <t>B13DCAT088</t>
  </si>
  <si>
    <t>Lê Tiến</t>
  </si>
  <si>
    <t>Thành</t>
  </si>
  <si>
    <t>03/08/95</t>
  </si>
  <si>
    <t>B13DCAT043</t>
  </si>
  <si>
    <t>21/09/95</t>
  </si>
  <si>
    <t>B13DCAT089</t>
  </si>
  <si>
    <t>Trương Quang</t>
  </si>
  <si>
    <t>22/06/95</t>
  </si>
  <si>
    <t>B13DCAT091</t>
  </si>
  <si>
    <t>Nguyễn Đức</t>
  </si>
  <si>
    <t>Thuận</t>
  </si>
  <si>
    <t>B13DCAT124</t>
  </si>
  <si>
    <t>Hoàng Lê Hoài</t>
  </si>
  <si>
    <t>Thương</t>
  </si>
  <si>
    <t>24/08/95</t>
  </si>
  <si>
    <t>B13DCAT092</t>
  </si>
  <si>
    <t>Phạm Thị</t>
  </si>
  <si>
    <t>Thủy</t>
  </si>
  <si>
    <t>01/07/95</t>
  </si>
  <si>
    <t>B13DCAT125</t>
  </si>
  <si>
    <t>Hoàng Minh</t>
  </si>
  <si>
    <t>Toàn</t>
  </si>
  <si>
    <t>09/03/95</t>
  </si>
  <si>
    <t>B13DCAT093</t>
  </si>
  <si>
    <t>Vũ Văn</t>
  </si>
  <si>
    <t>Triều</t>
  </si>
  <si>
    <t>30/03/95</t>
  </si>
  <si>
    <t>B13DCAT126</t>
  </si>
  <si>
    <t>Trung</t>
  </si>
  <si>
    <t>17/04/94</t>
  </si>
  <si>
    <t>B13DCAT127</t>
  </si>
  <si>
    <t>Hà Minh</t>
  </si>
  <si>
    <t>Trường</t>
  </si>
  <si>
    <t>09/01/95</t>
  </si>
  <si>
    <t>B13DCAT095</t>
  </si>
  <si>
    <t>Trần Văn</t>
  </si>
  <si>
    <t>Tùng</t>
  </si>
  <si>
    <t>04/08/95</t>
  </si>
  <si>
    <t>B13DCAT131</t>
  </si>
  <si>
    <t>Nguyễn Thị</t>
  </si>
  <si>
    <t>Vinh</t>
  </si>
  <si>
    <t>02/01/95</t>
  </si>
  <si>
    <t>B13DCAT049</t>
  </si>
  <si>
    <t>06/12/95</t>
  </si>
  <si>
    <t>B13DCAT004</t>
  </si>
  <si>
    <t>Nguyễn Tiến</t>
  </si>
  <si>
    <t>Bộ</t>
  </si>
  <si>
    <t>B13DCAT005</t>
  </si>
  <si>
    <t>Nguyễn Quỳnh</t>
  </si>
  <si>
    <t>Chi</t>
  </si>
  <si>
    <t>22/04/95</t>
  </si>
  <si>
    <t>B112104059</t>
  </si>
  <si>
    <t>Cấn Anh</t>
  </si>
  <si>
    <t>Chiêu</t>
  </si>
  <si>
    <t>30/09/91</t>
  </si>
  <si>
    <t>D11CN10</t>
  </si>
  <si>
    <t>B13DCAT051</t>
  </si>
  <si>
    <t>Nguyễn Hồng</t>
  </si>
  <si>
    <t>Chung</t>
  </si>
  <si>
    <t>B13DCAT006</t>
  </si>
  <si>
    <t>Bùi Văn</t>
  </si>
  <si>
    <t>Công</t>
  </si>
  <si>
    <t>10/10/95</t>
  </si>
  <si>
    <t>B13DCAT052</t>
  </si>
  <si>
    <t>Đại</t>
  </si>
  <si>
    <t>27/07/95</t>
  </si>
  <si>
    <t>B13DCAT008</t>
  </si>
  <si>
    <t>Điệp</t>
  </si>
  <si>
    <t>10/07/95</t>
  </si>
  <si>
    <t>B13DCAT054</t>
  </si>
  <si>
    <t>Lê Thị</t>
  </si>
  <si>
    <t>Diệu</t>
  </si>
  <si>
    <t>B13DCAT010</t>
  </si>
  <si>
    <t>26/07/95</t>
  </si>
  <si>
    <t>B13DCAT011</t>
  </si>
  <si>
    <t>Châu Tuấn</t>
  </si>
  <si>
    <t>Dũng</t>
  </si>
  <si>
    <t>B13DCAT057</t>
  </si>
  <si>
    <t>Lương Tuấn</t>
  </si>
  <si>
    <t>20/06/95</t>
  </si>
  <si>
    <t>B13DCAT012</t>
  </si>
  <si>
    <t>Lê Hoàng</t>
  </si>
  <si>
    <t>Giang</t>
  </si>
  <si>
    <t>28/09/95</t>
  </si>
  <si>
    <t>B13DCAT058</t>
  </si>
  <si>
    <t>Nguyễn Thế</t>
  </si>
  <si>
    <t>Hải</t>
  </si>
  <si>
    <t>25/05/94</t>
  </si>
  <si>
    <t>B13DCAT103</t>
  </si>
  <si>
    <t>Hằng</t>
  </si>
  <si>
    <t>27/04/95</t>
  </si>
  <si>
    <t>B13DCAT013</t>
  </si>
  <si>
    <t>Vũ Thị</t>
  </si>
  <si>
    <t>01/12/95</t>
  </si>
  <si>
    <t>B13DECN017</t>
  </si>
  <si>
    <t>Nguyễn Tất</t>
  </si>
  <si>
    <t>26/09/92</t>
  </si>
  <si>
    <t>B13DCAT015</t>
  </si>
  <si>
    <t>Nguyễn Thị Thu</t>
  </si>
  <si>
    <t>Hiền</t>
  </si>
  <si>
    <t>14/08/95</t>
  </si>
  <si>
    <t>B13DCAT062</t>
  </si>
  <si>
    <t>Nguyễn Hữu</t>
  </si>
  <si>
    <t>12/06/95</t>
  </si>
  <si>
    <t>B13DCAT017</t>
  </si>
  <si>
    <t>Bùi Chí</t>
  </si>
  <si>
    <t>Hiếu</t>
  </si>
  <si>
    <t>03/02/95</t>
  </si>
  <si>
    <t>B13DCAT018</t>
  </si>
  <si>
    <t>Mai Trung</t>
  </si>
  <si>
    <t>08/04/95</t>
  </si>
  <si>
    <t>B13DCAT064</t>
  </si>
  <si>
    <t>Nguyễn Đăng</t>
  </si>
  <si>
    <t>06/10/95</t>
  </si>
  <si>
    <t>B13DCAT019</t>
  </si>
  <si>
    <t>Nguyễn Quý</t>
  </si>
  <si>
    <t>B13DCAT020</t>
  </si>
  <si>
    <t>Phạm Văn</t>
  </si>
  <si>
    <t>Hòa</t>
  </si>
  <si>
    <t>08/09/95</t>
  </si>
  <si>
    <t>B13DCAT021</t>
  </si>
  <si>
    <t>Nguyễn Lê</t>
  </si>
  <si>
    <t>Hoàng</t>
  </si>
  <si>
    <t>14/09/95</t>
  </si>
  <si>
    <t>B13DCAT105</t>
  </si>
  <si>
    <t>Đoàn Thị</t>
  </si>
  <si>
    <t>17/08/95</t>
  </si>
  <si>
    <t>B13DCAT022</t>
  </si>
  <si>
    <t>Lê Thế</t>
  </si>
  <si>
    <t>Hùng</t>
  </si>
  <si>
    <t>20/01/95</t>
  </si>
  <si>
    <t>B13DCAT023</t>
  </si>
  <si>
    <t>25/08/95</t>
  </si>
  <si>
    <t>B13DCAT068</t>
  </si>
  <si>
    <t>Nguyễn Quang</t>
  </si>
  <si>
    <t>29/07/95</t>
  </si>
  <si>
    <t>B13DCAT024</t>
  </si>
  <si>
    <t>Hương</t>
  </si>
  <si>
    <t>B13DCAT025</t>
  </si>
  <si>
    <t>13/04/95</t>
  </si>
  <si>
    <t>B13DCAT106</t>
  </si>
  <si>
    <t>Vũ Thành</t>
  </si>
  <si>
    <t>10/11/95</t>
  </si>
  <si>
    <t>B13DCAT107</t>
  </si>
  <si>
    <t>Lê Thảo</t>
  </si>
  <si>
    <t>Huyền</t>
  </si>
  <si>
    <t>08/12/95</t>
  </si>
  <si>
    <t>B13DCAT027</t>
  </si>
  <si>
    <t>B13DCAT109</t>
  </si>
  <si>
    <t>Trần Thị</t>
  </si>
  <si>
    <t>Lệ</t>
  </si>
  <si>
    <t>B13DCAT111</t>
  </si>
  <si>
    <t>Ngô Tùng</t>
  </si>
  <si>
    <t>07/10/95</t>
  </si>
  <si>
    <t>B13DCAT028</t>
  </si>
  <si>
    <t>Long</t>
  </si>
  <si>
    <t>04/04/94</t>
  </si>
  <si>
    <t>B13DCAT113</t>
  </si>
  <si>
    <t>Trần Thị Thu</t>
  </si>
  <si>
    <t>Lương</t>
  </si>
  <si>
    <t>18/06/95</t>
  </si>
  <si>
    <t>B13DCAT029</t>
  </si>
  <si>
    <t>Lương Khánh</t>
  </si>
  <si>
    <t>Ly</t>
  </si>
  <si>
    <t>29/03/95</t>
  </si>
  <si>
    <t>B13DCAT030</t>
  </si>
  <si>
    <t>Doãn Thị Thanh</t>
  </si>
  <si>
    <t>Mai</t>
  </si>
  <si>
    <t>01/03/95</t>
  </si>
  <si>
    <t>B13DCAT114</t>
  </si>
  <si>
    <t>Phạm Nhật</t>
  </si>
  <si>
    <t>17/11/95</t>
  </si>
  <si>
    <t>B13DCAT033</t>
  </si>
  <si>
    <t>Nghiệp</t>
  </si>
  <si>
    <t>05/11/95</t>
  </si>
  <si>
    <t>B13DCAT036</t>
  </si>
  <si>
    <t>Bùi Ngọc</t>
  </si>
  <si>
    <t>26/02/95</t>
  </si>
  <si>
    <t>B13DCAT082</t>
  </si>
  <si>
    <t>Nguyễn Duy</t>
  </si>
  <si>
    <t>20/07/95</t>
  </si>
  <si>
    <t>B13DCAT083</t>
  </si>
  <si>
    <t>Phương</t>
  </si>
  <si>
    <t>08/02/95</t>
  </si>
  <si>
    <t>B13DCAT117</t>
  </si>
  <si>
    <t>Đào Ngọc</t>
  </si>
  <si>
    <t>Quang</t>
  </si>
  <si>
    <t>17/07/95</t>
  </si>
  <si>
    <t>B13DCAT039</t>
  </si>
  <si>
    <t>Quyên</t>
  </si>
  <si>
    <t>23/10/95</t>
  </si>
  <si>
    <t>B13DCAT040</t>
  </si>
  <si>
    <t>Nguyễn Bá</t>
  </si>
  <si>
    <t>Quyền</t>
  </si>
  <si>
    <t>B13DCAT041</t>
  </si>
  <si>
    <t>Phạm Quang</t>
  </si>
  <si>
    <t>20/10/95</t>
  </si>
  <si>
    <t>B13DCAT120</t>
  </si>
  <si>
    <t>Phạm Tùng</t>
  </si>
  <si>
    <t>14/10/94</t>
  </si>
  <si>
    <t>B13DCAT042</t>
  </si>
  <si>
    <t>Đoàn Xuân</t>
  </si>
  <si>
    <t>06/07/90</t>
  </si>
  <si>
    <t>B13DCAT045</t>
  </si>
  <si>
    <t>Dương Hà</t>
  </si>
  <si>
    <t>Tín</t>
  </si>
  <si>
    <t>B13DCAT046</t>
  </si>
  <si>
    <t>Phan Văn</t>
  </si>
  <si>
    <t>12/03/95</t>
  </si>
  <si>
    <t>B13DCAT094</t>
  </si>
  <si>
    <t>Tuấn</t>
  </si>
  <si>
    <t>23/06/95</t>
  </si>
  <si>
    <t>B13DCAT047</t>
  </si>
  <si>
    <t>Vũ Minh</t>
  </si>
  <si>
    <t>06/01/95</t>
  </si>
  <si>
    <t>1021040422</t>
  </si>
  <si>
    <t>Việt</t>
  </si>
  <si>
    <t>18/12/92</t>
  </si>
  <si>
    <t>D10CN5</t>
  </si>
  <si>
    <t>403-A2</t>
  </si>
  <si>
    <t>405-A2</t>
  </si>
  <si>
    <t>501-A2</t>
  </si>
  <si>
    <t>502-A2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</si>
</sst>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92"/>
  <sheetViews>
    <sheetView tabSelected="1" workbookViewId="0">
      <pane ySplit="3" topLeftCell="A4" activePane="bottomLeft" state="frozen"/>
      <selection activeCell="A6" sqref="A6:XFD6"/>
      <selection pane="bottomLeft" activeCell="U38" sqref="U38:U65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63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62</v>
      </c>
      <c r="H5" s="98"/>
      <c r="I5" s="98"/>
      <c r="J5" s="98"/>
      <c r="K5" s="98"/>
      <c r="L5" s="98"/>
      <c r="M5" s="98"/>
      <c r="N5" s="98"/>
      <c r="O5" s="98"/>
      <c r="P5" s="98" t="s">
        <v>61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Kỹ thuật theo dõi, giám sát ATTT mạng</v>
      </c>
      <c r="Z8" s="75" t="str">
        <f>+P4</f>
        <v>Nhóm: INT1429-02</v>
      </c>
      <c r="AA8" s="76">
        <f>+$AJ$8+$AL$8+$AH$8</f>
        <v>56</v>
      </c>
      <c r="AB8" s="70">
        <f>COUNTIF($T$9:$T$125,"Khiển trách")</f>
        <v>0</v>
      </c>
      <c r="AC8" s="70">
        <f>COUNTIF($T$9:$T$125,"Cảnh cáo")</f>
        <v>0</v>
      </c>
      <c r="AD8" s="70">
        <f>COUNTIF($T$9:$T$125,"Đình chỉ thi")</f>
        <v>0</v>
      </c>
      <c r="AE8" s="77">
        <f>+($AB$8+$AC$8+$AD$8)/$AA$8*100%</f>
        <v>0</v>
      </c>
      <c r="AF8" s="70">
        <f>SUM(COUNTIF($T$9:$T$123,"Vắng"),COUNTIF($T$9:$T$123,"Vắng có phép"))</f>
        <v>0</v>
      </c>
      <c r="AG8" s="78">
        <f>+$AF$8/$AA$8</f>
        <v>0</v>
      </c>
      <c r="AH8" s="79">
        <f>COUNTIF($X$9:$X$123,"Thi lại")</f>
        <v>2</v>
      </c>
      <c r="AI8" s="78">
        <f>+$AH$8/$AA$8</f>
        <v>3.5714285714285712E-2</v>
      </c>
      <c r="AJ8" s="79">
        <f>COUNTIF($X$9:$X$124,"Học lại")</f>
        <v>54</v>
      </c>
      <c r="AK8" s="78">
        <f>+$AJ$8/$AA$8</f>
        <v>0.9642857142857143</v>
      </c>
      <c r="AL8" s="70">
        <f>COUNTIF($X$10:$X$124,"Đạt")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/>
      <c r="I9" s="13"/>
      <c r="J9" s="14"/>
      <c r="K9" s="13"/>
      <c r="L9" s="15"/>
      <c r="M9" s="16"/>
      <c r="N9" s="16"/>
      <c r="O9" s="17"/>
      <c r="P9" s="66">
        <f>100-(H9+I9+J9+K9)</f>
        <v>100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270</v>
      </c>
      <c r="D10" s="21" t="s">
        <v>82</v>
      </c>
      <c r="E10" s="22" t="s">
        <v>71</v>
      </c>
      <c r="F10" s="23" t="s">
        <v>271</v>
      </c>
      <c r="G10" s="20" t="s">
        <v>76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65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65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449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272</v>
      </c>
      <c r="D11" s="33" t="s">
        <v>273</v>
      </c>
      <c r="E11" s="34" t="s">
        <v>274</v>
      </c>
      <c r="F11" s="35" t="s">
        <v>150</v>
      </c>
      <c r="G11" s="32" t="s">
        <v>68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449</v>
      </c>
      <c r="V11" s="3"/>
      <c r="W11" s="30"/>
      <c r="X11" s="81" t="str">
        <f t="shared" ref="X11:X65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275</v>
      </c>
      <c r="D12" s="33" t="s">
        <v>276</v>
      </c>
      <c r="E12" s="34" t="s">
        <v>277</v>
      </c>
      <c r="F12" s="35" t="s">
        <v>278</v>
      </c>
      <c r="G12" s="32" t="s">
        <v>68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6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65" si="4">+IF(OR($H12=0,$I12=0,$J12=0,$K12=0),"Không đủ ĐKDT","")</f>
        <v/>
      </c>
      <c r="U12" s="43" t="s">
        <v>449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279</v>
      </c>
      <c r="D13" s="33" t="s">
        <v>280</v>
      </c>
      <c r="E13" s="34" t="s">
        <v>281</v>
      </c>
      <c r="F13" s="35" t="s">
        <v>282</v>
      </c>
      <c r="G13" s="32" t="s">
        <v>283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449</v>
      </c>
      <c r="V13" s="3"/>
      <c r="W13" s="30"/>
      <c r="X13" s="81" t="str">
        <f t="shared" si="2"/>
        <v>Thi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284</v>
      </c>
      <c r="D14" s="33" t="s">
        <v>285</v>
      </c>
      <c r="E14" s="34" t="s">
        <v>286</v>
      </c>
      <c r="F14" s="35" t="s">
        <v>206</v>
      </c>
      <c r="G14" s="32" t="s">
        <v>76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449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287</v>
      </c>
      <c r="D15" s="33" t="s">
        <v>288</v>
      </c>
      <c r="E15" s="34" t="s">
        <v>289</v>
      </c>
      <c r="F15" s="35" t="s">
        <v>290</v>
      </c>
      <c r="G15" s="32" t="s">
        <v>68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449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291</v>
      </c>
      <c r="D16" s="33" t="s">
        <v>140</v>
      </c>
      <c r="E16" s="34" t="s">
        <v>292</v>
      </c>
      <c r="F16" s="35" t="s">
        <v>293</v>
      </c>
      <c r="G16" s="32" t="s">
        <v>76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449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294</v>
      </c>
      <c r="D17" s="33" t="s">
        <v>148</v>
      </c>
      <c r="E17" s="34" t="s">
        <v>295</v>
      </c>
      <c r="F17" s="35" t="s">
        <v>296</v>
      </c>
      <c r="G17" s="32" t="s">
        <v>68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449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297</v>
      </c>
      <c r="D18" s="33" t="s">
        <v>298</v>
      </c>
      <c r="E18" s="34" t="s">
        <v>299</v>
      </c>
      <c r="F18" s="35" t="s">
        <v>173</v>
      </c>
      <c r="G18" s="32" t="s">
        <v>76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449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300</v>
      </c>
      <c r="D19" s="33" t="s">
        <v>273</v>
      </c>
      <c r="E19" s="34" t="s">
        <v>98</v>
      </c>
      <c r="F19" s="35" t="s">
        <v>301</v>
      </c>
      <c r="G19" s="32" t="s">
        <v>68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449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302</v>
      </c>
      <c r="D20" s="33" t="s">
        <v>303</v>
      </c>
      <c r="E20" s="34" t="s">
        <v>304</v>
      </c>
      <c r="F20" s="35" t="s">
        <v>250</v>
      </c>
      <c r="G20" s="32" t="s">
        <v>68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449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305</v>
      </c>
      <c r="D21" s="33" t="s">
        <v>306</v>
      </c>
      <c r="E21" s="34" t="s">
        <v>304</v>
      </c>
      <c r="F21" s="35" t="s">
        <v>307</v>
      </c>
      <c r="G21" s="32" t="s">
        <v>76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449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308</v>
      </c>
      <c r="D22" s="33" t="s">
        <v>309</v>
      </c>
      <c r="E22" s="34" t="s">
        <v>310</v>
      </c>
      <c r="F22" s="35" t="s">
        <v>311</v>
      </c>
      <c r="G22" s="32" t="s">
        <v>68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449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312</v>
      </c>
      <c r="D23" s="33" t="s">
        <v>313</v>
      </c>
      <c r="E23" s="34" t="s">
        <v>314</v>
      </c>
      <c r="F23" s="35" t="s">
        <v>315</v>
      </c>
      <c r="G23" s="32" t="s">
        <v>76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449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316</v>
      </c>
      <c r="D24" s="33" t="s">
        <v>267</v>
      </c>
      <c r="E24" s="34" t="s">
        <v>317</v>
      </c>
      <c r="F24" s="35" t="s">
        <v>318</v>
      </c>
      <c r="G24" s="32" t="s">
        <v>80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449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319</v>
      </c>
      <c r="D25" s="33" t="s">
        <v>320</v>
      </c>
      <c r="E25" s="34" t="s">
        <v>317</v>
      </c>
      <c r="F25" s="35" t="s">
        <v>321</v>
      </c>
      <c r="G25" s="32" t="s">
        <v>68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449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322</v>
      </c>
      <c r="D26" s="33" t="s">
        <v>323</v>
      </c>
      <c r="E26" s="34" t="s">
        <v>122</v>
      </c>
      <c r="F26" s="35" t="s">
        <v>324</v>
      </c>
      <c r="G26" s="32" t="s">
        <v>80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449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325</v>
      </c>
      <c r="D27" s="33" t="s">
        <v>326</v>
      </c>
      <c r="E27" s="34" t="s">
        <v>327</v>
      </c>
      <c r="F27" s="35" t="s">
        <v>328</v>
      </c>
      <c r="G27" s="32" t="s">
        <v>68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449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329</v>
      </c>
      <c r="D28" s="33" t="s">
        <v>330</v>
      </c>
      <c r="E28" s="34" t="s">
        <v>126</v>
      </c>
      <c r="F28" s="35" t="s">
        <v>331</v>
      </c>
      <c r="G28" s="32" t="s">
        <v>76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449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332</v>
      </c>
      <c r="D29" s="33" t="s">
        <v>333</v>
      </c>
      <c r="E29" s="34" t="s">
        <v>334</v>
      </c>
      <c r="F29" s="35" t="s">
        <v>335</v>
      </c>
      <c r="G29" s="32" t="s">
        <v>68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449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336</v>
      </c>
      <c r="D30" s="33" t="s">
        <v>337</v>
      </c>
      <c r="E30" s="34" t="s">
        <v>334</v>
      </c>
      <c r="F30" s="35" t="s">
        <v>338</v>
      </c>
      <c r="G30" s="32" t="s">
        <v>68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449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339</v>
      </c>
      <c r="D31" s="33" t="s">
        <v>340</v>
      </c>
      <c r="E31" s="34" t="s">
        <v>334</v>
      </c>
      <c r="F31" s="35" t="s">
        <v>341</v>
      </c>
      <c r="G31" s="32" t="s">
        <v>76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449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342</v>
      </c>
      <c r="D32" s="33" t="s">
        <v>343</v>
      </c>
      <c r="E32" s="34" t="s">
        <v>334</v>
      </c>
      <c r="F32" s="35" t="s">
        <v>321</v>
      </c>
      <c r="G32" s="32" t="s">
        <v>68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449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344</v>
      </c>
      <c r="D33" s="33" t="s">
        <v>345</v>
      </c>
      <c r="E33" s="34" t="s">
        <v>346</v>
      </c>
      <c r="F33" s="35" t="s">
        <v>347</v>
      </c>
      <c r="G33" s="32" t="s">
        <v>68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449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348</v>
      </c>
      <c r="D34" s="33" t="s">
        <v>349</v>
      </c>
      <c r="E34" s="34" t="s">
        <v>350</v>
      </c>
      <c r="F34" s="35" t="s">
        <v>351</v>
      </c>
      <c r="G34" s="32" t="s">
        <v>68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449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352</v>
      </c>
      <c r="D35" s="33" t="s">
        <v>353</v>
      </c>
      <c r="E35" s="34" t="s">
        <v>137</v>
      </c>
      <c r="F35" s="35" t="s">
        <v>354</v>
      </c>
      <c r="G35" s="32" t="s">
        <v>80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449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355</v>
      </c>
      <c r="D36" s="33" t="s">
        <v>356</v>
      </c>
      <c r="E36" s="34" t="s">
        <v>357</v>
      </c>
      <c r="F36" s="35" t="s">
        <v>358</v>
      </c>
      <c r="G36" s="32" t="s">
        <v>68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449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359</v>
      </c>
      <c r="D37" s="33" t="s">
        <v>330</v>
      </c>
      <c r="E37" s="34" t="s">
        <v>141</v>
      </c>
      <c r="F37" s="35" t="s">
        <v>360</v>
      </c>
      <c r="G37" s="32" t="s">
        <v>68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449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361</v>
      </c>
      <c r="D38" s="33" t="s">
        <v>362</v>
      </c>
      <c r="E38" s="34" t="s">
        <v>141</v>
      </c>
      <c r="F38" s="35" t="s">
        <v>363</v>
      </c>
      <c r="G38" s="32" t="s">
        <v>76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450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364</v>
      </c>
      <c r="D39" s="33" t="s">
        <v>326</v>
      </c>
      <c r="E39" s="34" t="s">
        <v>365</v>
      </c>
      <c r="F39" s="35" t="s">
        <v>83</v>
      </c>
      <c r="G39" s="32" t="s">
        <v>68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450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366</v>
      </c>
      <c r="D40" s="33" t="s">
        <v>362</v>
      </c>
      <c r="E40" s="34" t="s">
        <v>149</v>
      </c>
      <c r="F40" s="35" t="s">
        <v>367</v>
      </c>
      <c r="G40" s="32" t="s">
        <v>68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450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368</v>
      </c>
      <c r="D41" s="33" t="s">
        <v>369</v>
      </c>
      <c r="E41" s="34" t="s">
        <v>149</v>
      </c>
      <c r="F41" s="35" t="s">
        <v>370</v>
      </c>
      <c r="G41" s="32" t="s">
        <v>80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450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371</v>
      </c>
      <c r="D42" s="33" t="s">
        <v>372</v>
      </c>
      <c r="E42" s="34" t="s">
        <v>373</v>
      </c>
      <c r="F42" s="35" t="s">
        <v>374</v>
      </c>
      <c r="G42" s="32" t="s">
        <v>80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450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375</v>
      </c>
      <c r="D43" s="33" t="s">
        <v>156</v>
      </c>
      <c r="E43" s="34" t="s">
        <v>157</v>
      </c>
      <c r="F43" s="35" t="s">
        <v>293</v>
      </c>
      <c r="G43" s="32" t="s">
        <v>68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450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376</v>
      </c>
      <c r="D44" s="33" t="s">
        <v>377</v>
      </c>
      <c r="E44" s="34" t="s">
        <v>378</v>
      </c>
      <c r="F44" s="35" t="s">
        <v>354</v>
      </c>
      <c r="G44" s="32" t="s">
        <v>80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450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379</v>
      </c>
      <c r="D45" s="33" t="s">
        <v>380</v>
      </c>
      <c r="E45" s="34" t="s">
        <v>165</v>
      </c>
      <c r="F45" s="35" t="s">
        <v>381</v>
      </c>
      <c r="G45" s="32" t="s">
        <v>80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450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382</v>
      </c>
      <c r="D46" s="33" t="s">
        <v>343</v>
      </c>
      <c r="E46" s="34" t="s">
        <v>383</v>
      </c>
      <c r="F46" s="35" t="s">
        <v>384</v>
      </c>
      <c r="G46" s="32" t="s">
        <v>68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450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385</v>
      </c>
      <c r="D47" s="33" t="s">
        <v>386</v>
      </c>
      <c r="E47" s="34" t="s">
        <v>387</v>
      </c>
      <c r="F47" s="35" t="s">
        <v>388</v>
      </c>
      <c r="G47" s="32" t="s">
        <v>80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450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389</v>
      </c>
      <c r="D48" s="33" t="s">
        <v>390</v>
      </c>
      <c r="E48" s="34" t="s">
        <v>391</v>
      </c>
      <c r="F48" s="35" t="s">
        <v>392</v>
      </c>
      <c r="G48" s="32" t="s">
        <v>68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450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393</v>
      </c>
      <c r="D49" s="33" t="s">
        <v>394</v>
      </c>
      <c r="E49" s="34" t="s">
        <v>395</v>
      </c>
      <c r="F49" s="35" t="s">
        <v>396</v>
      </c>
      <c r="G49" s="32" t="s">
        <v>68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450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397</v>
      </c>
      <c r="D50" s="33" t="s">
        <v>398</v>
      </c>
      <c r="E50" s="34" t="s">
        <v>176</v>
      </c>
      <c r="F50" s="35" t="s">
        <v>399</v>
      </c>
      <c r="G50" s="32" t="s">
        <v>80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450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400</v>
      </c>
      <c r="D51" s="33" t="s">
        <v>121</v>
      </c>
      <c r="E51" s="34" t="s">
        <v>401</v>
      </c>
      <c r="F51" s="35" t="s">
        <v>402</v>
      </c>
      <c r="G51" s="32" t="s">
        <v>68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450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403</v>
      </c>
      <c r="D52" s="33" t="s">
        <v>404</v>
      </c>
      <c r="E52" s="34" t="s">
        <v>201</v>
      </c>
      <c r="F52" s="35" t="s">
        <v>405</v>
      </c>
      <c r="G52" s="32" t="s">
        <v>68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450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406</v>
      </c>
      <c r="D53" s="33" t="s">
        <v>407</v>
      </c>
      <c r="E53" s="34" t="s">
        <v>205</v>
      </c>
      <c r="F53" s="35" t="s">
        <v>408</v>
      </c>
      <c r="G53" s="32" t="s">
        <v>76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450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409</v>
      </c>
      <c r="D54" s="33" t="s">
        <v>298</v>
      </c>
      <c r="E54" s="34" t="s">
        <v>410</v>
      </c>
      <c r="F54" s="35" t="s">
        <v>411</v>
      </c>
      <c r="G54" s="32" t="s">
        <v>76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450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412</v>
      </c>
      <c r="D55" s="33" t="s">
        <v>413</v>
      </c>
      <c r="E55" s="34" t="s">
        <v>414</v>
      </c>
      <c r="F55" s="35" t="s">
        <v>415</v>
      </c>
      <c r="G55" s="32" t="s">
        <v>80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450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416</v>
      </c>
      <c r="D56" s="33" t="s">
        <v>377</v>
      </c>
      <c r="E56" s="34" t="s">
        <v>417</v>
      </c>
      <c r="F56" s="35" t="s">
        <v>418</v>
      </c>
      <c r="G56" s="32" t="s">
        <v>68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450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419</v>
      </c>
      <c r="D57" s="33" t="s">
        <v>420</v>
      </c>
      <c r="E57" s="34" t="s">
        <v>421</v>
      </c>
      <c r="F57" s="35" t="s">
        <v>162</v>
      </c>
      <c r="G57" s="32" t="s">
        <v>68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450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422</v>
      </c>
      <c r="D58" s="33" t="s">
        <v>423</v>
      </c>
      <c r="E58" s="34" t="s">
        <v>213</v>
      </c>
      <c r="F58" s="35" t="s">
        <v>424</v>
      </c>
      <c r="G58" s="32" t="s">
        <v>68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450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425</v>
      </c>
      <c r="D59" s="33" t="s">
        <v>426</v>
      </c>
      <c r="E59" s="34" t="s">
        <v>213</v>
      </c>
      <c r="F59" s="35" t="s">
        <v>427</v>
      </c>
      <c r="G59" s="32" t="s">
        <v>80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450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428</v>
      </c>
      <c r="D60" s="33" t="s">
        <v>429</v>
      </c>
      <c r="E60" s="34" t="s">
        <v>225</v>
      </c>
      <c r="F60" s="35" t="s">
        <v>430</v>
      </c>
      <c r="G60" s="32" t="s">
        <v>68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450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431</v>
      </c>
      <c r="D61" s="33" t="s">
        <v>432</v>
      </c>
      <c r="E61" s="34" t="s">
        <v>433</v>
      </c>
      <c r="F61" s="35" t="s">
        <v>246</v>
      </c>
      <c r="G61" s="32" t="s">
        <v>68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450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434</v>
      </c>
      <c r="D62" s="33" t="s">
        <v>435</v>
      </c>
      <c r="E62" s="34" t="s">
        <v>256</v>
      </c>
      <c r="F62" s="35" t="s">
        <v>436</v>
      </c>
      <c r="G62" s="32" t="s">
        <v>68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450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437</v>
      </c>
      <c r="D63" s="33" t="s">
        <v>152</v>
      </c>
      <c r="E63" s="34" t="s">
        <v>438</v>
      </c>
      <c r="F63" s="35" t="s">
        <v>439</v>
      </c>
      <c r="G63" s="32" t="s">
        <v>76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450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440</v>
      </c>
      <c r="D64" s="33" t="s">
        <v>441</v>
      </c>
      <c r="E64" s="34" t="s">
        <v>438</v>
      </c>
      <c r="F64" s="35" t="s">
        <v>442</v>
      </c>
      <c r="G64" s="32" t="s">
        <v>68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450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443</v>
      </c>
      <c r="D65" s="33" t="s">
        <v>237</v>
      </c>
      <c r="E65" s="34" t="s">
        <v>444</v>
      </c>
      <c r="F65" s="35" t="s">
        <v>445</v>
      </c>
      <c r="G65" s="32" t="s">
        <v>446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450</v>
      </c>
      <c r="V65" s="3"/>
      <c r="W65" s="30"/>
      <c r="X65" s="81" t="str">
        <f t="shared" si="2"/>
        <v>Thi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9" customHeight="1">
      <c r="A66" s="2"/>
      <c r="B66" s="45"/>
      <c r="C66" s="46"/>
      <c r="D66" s="46"/>
      <c r="E66" s="47"/>
      <c r="F66" s="47"/>
      <c r="G66" s="47"/>
      <c r="H66" s="48"/>
      <c r="I66" s="49"/>
      <c r="J66" s="49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3"/>
    </row>
    <row r="67" spans="1:39" ht="16.5" hidden="1">
      <c r="A67" s="2"/>
      <c r="B67" s="121" t="s">
        <v>31</v>
      </c>
      <c r="C67" s="121"/>
      <c r="D67" s="46"/>
      <c r="E67" s="47"/>
      <c r="F67" s="47"/>
      <c r="G67" s="47"/>
      <c r="H67" s="48"/>
      <c r="I67" s="49"/>
      <c r="J67" s="49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3"/>
    </row>
    <row r="68" spans="1:39" ht="16.5" hidden="1" customHeight="1">
      <c r="A68" s="2"/>
      <c r="B68" s="51" t="s">
        <v>32</v>
      </c>
      <c r="C68" s="51"/>
      <c r="D68" s="52">
        <f>+$AA$8</f>
        <v>56</v>
      </c>
      <c r="E68" s="53" t="s">
        <v>33</v>
      </c>
      <c r="F68" s="94" t="s">
        <v>34</v>
      </c>
      <c r="G68" s="94"/>
      <c r="H68" s="94"/>
      <c r="I68" s="94"/>
      <c r="J68" s="94"/>
      <c r="K68" s="94"/>
      <c r="L68" s="94"/>
      <c r="M68" s="94"/>
      <c r="N68" s="94"/>
      <c r="O68" s="94"/>
      <c r="P68" s="54">
        <f>$AA$8 -COUNTIF($T$9:$T$255,"Vắng") -COUNTIF($T$9:$T$255,"Vắng có phép") - COUNTIF($T$9:$T$255,"Đình chỉ thi") - COUNTIF($T$9:$T$255,"Không đủ ĐKDT")</f>
        <v>56</v>
      </c>
      <c r="Q68" s="54"/>
      <c r="R68" s="54"/>
      <c r="S68" s="55"/>
      <c r="T68" s="56" t="s">
        <v>33</v>
      </c>
      <c r="U68" s="55"/>
      <c r="V68" s="3"/>
    </row>
    <row r="69" spans="1:39" ht="16.5" hidden="1" customHeight="1">
      <c r="A69" s="2"/>
      <c r="B69" s="51" t="s">
        <v>35</v>
      </c>
      <c r="C69" s="51"/>
      <c r="D69" s="52">
        <f>+$AL$8</f>
        <v>0</v>
      </c>
      <c r="E69" s="53" t="s">
        <v>33</v>
      </c>
      <c r="F69" s="94" t="s">
        <v>36</v>
      </c>
      <c r="G69" s="94"/>
      <c r="H69" s="94"/>
      <c r="I69" s="94"/>
      <c r="J69" s="94"/>
      <c r="K69" s="94"/>
      <c r="L69" s="94"/>
      <c r="M69" s="94"/>
      <c r="N69" s="94"/>
      <c r="O69" s="94"/>
      <c r="P69" s="57">
        <f>COUNTIF($T$9:$T$131,"Vắng")</f>
        <v>0</v>
      </c>
      <c r="Q69" s="57"/>
      <c r="R69" s="57"/>
      <c r="S69" s="58"/>
      <c r="T69" s="56" t="s">
        <v>33</v>
      </c>
      <c r="U69" s="58"/>
      <c r="V69" s="3"/>
    </row>
    <row r="70" spans="1:39" ht="16.5" hidden="1" customHeight="1">
      <c r="A70" s="2"/>
      <c r="B70" s="51" t="s">
        <v>51</v>
      </c>
      <c r="C70" s="51"/>
      <c r="D70" s="67">
        <f>COUNTIF(X10:X65,"Học lại")</f>
        <v>54</v>
      </c>
      <c r="E70" s="53" t="s">
        <v>33</v>
      </c>
      <c r="F70" s="94" t="s">
        <v>52</v>
      </c>
      <c r="G70" s="94"/>
      <c r="H70" s="94"/>
      <c r="I70" s="94"/>
      <c r="J70" s="94"/>
      <c r="K70" s="94"/>
      <c r="L70" s="94"/>
      <c r="M70" s="94"/>
      <c r="N70" s="94"/>
      <c r="O70" s="94"/>
      <c r="P70" s="54">
        <f>COUNTIF($T$9:$T$131,"Vắng có phép")</f>
        <v>0</v>
      </c>
      <c r="Q70" s="54"/>
      <c r="R70" s="54"/>
      <c r="S70" s="55"/>
      <c r="T70" s="56" t="s">
        <v>33</v>
      </c>
      <c r="U70" s="55"/>
      <c r="V70" s="3"/>
    </row>
    <row r="71" spans="1:39" ht="3" hidden="1" customHeight="1">
      <c r="A71" s="2"/>
      <c r="B71" s="45"/>
      <c r="C71" s="46"/>
      <c r="D71" s="46"/>
      <c r="E71" s="47"/>
      <c r="F71" s="47"/>
      <c r="G71" s="47"/>
      <c r="H71" s="48"/>
      <c r="I71" s="49"/>
      <c r="J71" s="49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3"/>
    </row>
    <row r="72" spans="1:39" hidden="1">
      <c r="B72" s="89" t="s">
        <v>53</v>
      </c>
      <c r="C72" s="89"/>
      <c r="D72" s="90">
        <f>COUNTIF(X10:X65,"Thi lại")</f>
        <v>2</v>
      </c>
      <c r="E72" s="91" t="s">
        <v>33</v>
      </c>
      <c r="F72" s="3"/>
      <c r="G72" s="3"/>
      <c r="H72" s="3"/>
      <c r="I72" s="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3"/>
      <c r="V72" s="3"/>
    </row>
    <row r="73" spans="1:39" ht="24.75" hidden="1" customHeight="1">
      <c r="B73" s="89"/>
      <c r="C73" s="89"/>
      <c r="D73" s="90"/>
      <c r="E73" s="91"/>
      <c r="F73" s="3"/>
      <c r="G73" s="3"/>
      <c r="H73" s="3"/>
      <c r="I73" s="3"/>
      <c r="J73" s="123" t="s">
        <v>55</v>
      </c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3"/>
    </row>
    <row r="74" spans="1:39" hidden="1">
      <c r="A74" s="59"/>
      <c r="B74" s="115" t="s">
        <v>37</v>
      </c>
      <c r="C74" s="115"/>
      <c r="D74" s="115"/>
      <c r="E74" s="115"/>
      <c r="F74" s="115"/>
      <c r="G74" s="115"/>
      <c r="H74" s="115"/>
      <c r="I74" s="60"/>
      <c r="J74" s="124" t="s">
        <v>38</v>
      </c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3"/>
    </row>
    <row r="75" spans="1:39" ht="4.5" hidden="1" customHeight="1">
      <c r="A75" s="2"/>
      <c r="B75" s="45"/>
      <c r="C75" s="61"/>
      <c r="D75" s="61"/>
      <c r="E75" s="62"/>
      <c r="F75" s="62"/>
      <c r="G75" s="62"/>
      <c r="H75" s="63"/>
      <c r="I75" s="64"/>
      <c r="J75" s="64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</row>
    <row r="76" spans="1:39" s="2" customFormat="1" hidden="1">
      <c r="B76" s="115" t="s">
        <v>39</v>
      </c>
      <c r="C76" s="115"/>
      <c r="D76" s="116" t="s">
        <v>40</v>
      </c>
      <c r="E76" s="116"/>
      <c r="F76" s="116"/>
      <c r="G76" s="116"/>
      <c r="H76" s="116"/>
      <c r="I76" s="64"/>
      <c r="J76" s="64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3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</row>
    <row r="77" spans="1:39" s="2" customFormat="1" hidden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</row>
    <row r="78" spans="1:39" s="2" customFormat="1" hidden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</row>
    <row r="79" spans="1:39" s="2" customFormat="1" hidden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</row>
    <row r="80" spans="1:39" s="2" customFormat="1" ht="9.7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</row>
    <row r="81" spans="1:39" s="2" customFormat="1" ht="3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</row>
    <row r="82" spans="1:39" s="2" customFormat="1" ht="18" hidden="1" customHeight="1">
      <c r="A82" s="1"/>
      <c r="B82" s="126" t="s">
        <v>41</v>
      </c>
      <c r="C82" s="126"/>
      <c r="D82" s="126" t="s">
        <v>54</v>
      </c>
      <c r="E82" s="126"/>
      <c r="F82" s="126"/>
      <c r="G82" s="126"/>
      <c r="H82" s="126"/>
      <c r="I82" s="126"/>
      <c r="J82" s="126" t="s">
        <v>42</v>
      </c>
      <c r="K82" s="126"/>
      <c r="L82" s="126"/>
      <c r="M82" s="126"/>
      <c r="N82" s="126"/>
      <c r="O82" s="126"/>
      <c r="P82" s="126"/>
      <c r="Q82" s="126"/>
      <c r="R82" s="126"/>
      <c r="S82" s="126"/>
      <c r="T82" s="126"/>
      <c r="U82" s="126"/>
      <c r="V82" s="3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</row>
    <row r="83" spans="1:39" s="2" customFormat="1" ht="4.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 ht="36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t="32.25" customHeight="1">
      <c r="A85" s="1"/>
      <c r="B85" s="115" t="s">
        <v>43</v>
      </c>
      <c r="C85" s="115"/>
      <c r="D85" s="115"/>
      <c r="E85" s="115"/>
      <c r="F85" s="115"/>
      <c r="G85" s="115"/>
      <c r="H85" s="115"/>
      <c r="I85" s="60"/>
      <c r="J85" s="127" t="s">
        <v>56</v>
      </c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>
      <c r="A86" s="1"/>
      <c r="B86" s="45"/>
      <c r="C86" s="61"/>
      <c r="D86" s="61"/>
      <c r="E86" s="62"/>
      <c r="F86" s="62"/>
      <c r="G86" s="62"/>
      <c r="H86" s="63"/>
      <c r="I86" s="64"/>
      <c r="J86" s="64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1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>
      <c r="A87" s="1"/>
      <c r="B87" s="115" t="s">
        <v>39</v>
      </c>
      <c r="C87" s="115"/>
      <c r="D87" s="116" t="s">
        <v>40</v>
      </c>
      <c r="E87" s="116"/>
      <c r="F87" s="116"/>
      <c r="G87" s="116"/>
      <c r="H87" s="116"/>
      <c r="I87" s="64"/>
      <c r="J87" s="64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1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1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92" spans="1:39">
      <c r="B92" s="125"/>
      <c r="C92" s="125"/>
      <c r="D92" s="125"/>
      <c r="E92" s="125"/>
      <c r="F92" s="125"/>
      <c r="G92" s="125"/>
      <c r="H92" s="125"/>
      <c r="I92" s="125"/>
      <c r="J92" s="125" t="s">
        <v>57</v>
      </c>
      <c r="K92" s="125"/>
      <c r="L92" s="125"/>
      <c r="M92" s="125"/>
      <c r="N92" s="125"/>
      <c r="O92" s="125"/>
      <c r="P92" s="125"/>
      <c r="Q92" s="125"/>
      <c r="R92" s="125"/>
      <c r="S92" s="125"/>
      <c r="T92" s="125"/>
      <c r="U92" s="125"/>
    </row>
  </sheetData>
  <sheetProtection formatCells="0" formatColumns="0" formatRows="0" insertColumns="0" insertRows="0" insertHyperlinks="0" deleteColumns="0" deleteRows="0" sort="0" autoFilter="0" pivotTables="0"/>
  <autoFilter ref="A8:AM65">
    <filterColumn colId="3" showButton="0"/>
  </autoFilter>
  <mergeCells count="58">
    <mergeCell ref="B92:C92"/>
    <mergeCell ref="D92:I92"/>
    <mergeCell ref="J92:U92"/>
    <mergeCell ref="B82:C82"/>
    <mergeCell ref="D82:I82"/>
    <mergeCell ref="J82:U82"/>
    <mergeCell ref="B85:H85"/>
    <mergeCell ref="J85:U85"/>
    <mergeCell ref="B87:C87"/>
    <mergeCell ref="D87:H87"/>
    <mergeCell ref="F70:O70"/>
    <mergeCell ref="J72:U72"/>
    <mergeCell ref="J73:U73"/>
    <mergeCell ref="B74:H74"/>
    <mergeCell ref="J74:U74"/>
    <mergeCell ref="B76:C76"/>
    <mergeCell ref="D76:H76"/>
    <mergeCell ref="T7:T9"/>
    <mergeCell ref="U7:U9"/>
    <mergeCell ref="B9:G9"/>
    <mergeCell ref="B67:C67"/>
    <mergeCell ref="F68:O68"/>
    <mergeCell ref="F69:O69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65 P10:P65">
    <cfRule type="cellIs" dxfId="2" priority="3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0 X10:X65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90"/>
  <sheetViews>
    <sheetView workbookViewId="0">
      <pane ySplit="3" topLeftCell="A53" activePane="bottomLeft" state="frozen"/>
      <selection activeCell="A6" sqref="A6:XFD6"/>
      <selection pane="bottomLeft" activeCell="U37" sqref="U37:U63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60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62</v>
      </c>
      <c r="H5" s="98"/>
      <c r="I5" s="98"/>
      <c r="J5" s="98"/>
      <c r="K5" s="98"/>
      <c r="L5" s="98"/>
      <c r="M5" s="98"/>
      <c r="N5" s="98"/>
      <c r="O5" s="98"/>
      <c r="P5" s="98" t="s">
        <v>61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Kỹ thuật theo dõi, giám sát ATTT mạng</v>
      </c>
      <c r="Z8" s="75" t="str">
        <f>+P4</f>
        <v>Nhóm: INT1429-01</v>
      </c>
      <c r="AA8" s="76">
        <f>+$AJ$8+$AL$8+$AH$8</f>
        <v>54</v>
      </c>
      <c r="AB8" s="70">
        <f>COUNTIF($T$9:$T$123,"Khiển trách")</f>
        <v>0</v>
      </c>
      <c r="AC8" s="70">
        <f>COUNTIF($T$9:$T$123,"Cảnh cáo")</f>
        <v>0</v>
      </c>
      <c r="AD8" s="70">
        <f>COUNTIF($T$9:$T$123,"Đình chỉ thi")</f>
        <v>0</v>
      </c>
      <c r="AE8" s="77">
        <f>+($AB$8+$AC$8+$AD$8)/$AA$8*100%</f>
        <v>0</v>
      </c>
      <c r="AF8" s="70">
        <f>SUM(COUNTIF($T$9:$T$121,"Vắng"),COUNTIF($T$9:$T$121,"Vắng có phép"))</f>
        <v>0</v>
      </c>
      <c r="AG8" s="78">
        <f>+$AF$8/$AA$8</f>
        <v>0</v>
      </c>
      <c r="AH8" s="79">
        <f>COUNTIF($X$9:$X$121,"Thi lại")</f>
        <v>3</v>
      </c>
      <c r="AI8" s="78">
        <f>+$AH$8/$AA$8</f>
        <v>5.5555555555555552E-2</v>
      </c>
      <c r="AJ8" s="79">
        <f>COUNTIF($X$9:$X$122,"Học lại")</f>
        <v>51</v>
      </c>
      <c r="AK8" s="78">
        <f>+$AJ$8/$AA$8</f>
        <v>0.94444444444444442</v>
      </c>
      <c r="AL8" s="70">
        <f>COUNTIF($X$10:$X$122,"Đạt")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/>
      <c r="I9" s="13"/>
      <c r="J9" s="14"/>
      <c r="K9" s="13"/>
      <c r="L9" s="15"/>
      <c r="M9" s="16"/>
      <c r="N9" s="16"/>
      <c r="O9" s="17"/>
      <c r="P9" s="66">
        <f>100-(H9+I9+J9+K9)</f>
        <v>100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64</v>
      </c>
      <c r="D10" s="21" t="s">
        <v>65</v>
      </c>
      <c r="E10" s="22" t="s">
        <v>66</v>
      </c>
      <c r="F10" s="23" t="s">
        <v>67</v>
      </c>
      <c r="G10" s="20" t="s">
        <v>68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6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6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447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69</v>
      </c>
      <c r="D11" s="33" t="s">
        <v>70</v>
      </c>
      <c r="E11" s="34" t="s">
        <v>71</v>
      </c>
      <c r="F11" s="35" t="s">
        <v>72</v>
      </c>
      <c r="G11" s="32" t="s">
        <v>68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447</v>
      </c>
      <c r="V11" s="3"/>
      <c r="W11" s="30"/>
      <c r="X11" s="81" t="str">
        <f t="shared" ref="X11:X6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73</v>
      </c>
      <c r="D12" s="33" t="s">
        <v>74</v>
      </c>
      <c r="E12" s="34" t="s">
        <v>71</v>
      </c>
      <c r="F12" s="35" t="s">
        <v>75</v>
      </c>
      <c r="G12" s="32" t="s">
        <v>76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63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63" si="4">+IF(OR($H12=0,$I12=0,$J12=0,$K12=0),"Không đủ ĐKDT","")</f>
        <v/>
      </c>
      <c r="U12" s="43" t="s">
        <v>447</v>
      </c>
      <c r="V12" s="3"/>
      <c r="W12" s="30"/>
      <c r="X12" s="81" t="str">
        <f t="shared" si="2"/>
        <v>Học lại</v>
      </c>
      <c r="Y12" s="82"/>
      <c r="Z12" s="82"/>
      <c r="AA12" s="8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77</v>
      </c>
      <c r="D13" s="33" t="s">
        <v>78</v>
      </c>
      <c r="E13" s="34" t="s">
        <v>71</v>
      </c>
      <c r="F13" s="35" t="s">
        <v>79</v>
      </c>
      <c r="G13" s="32" t="s">
        <v>80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447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81</v>
      </c>
      <c r="D14" s="33" t="s">
        <v>82</v>
      </c>
      <c r="E14" s="34" t="s">
        <v>71</v>
      </c>
      <c r="F14" s="35" t="s">
        <v>83</v>
      </c>
      <c r="G14" s="32" t="s">
        <v>80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447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84</v>
      </c>
      <c r="D15" s="33" t="s">
        <v>85</v>
      </c>
      <c r="E15" s="34" t="s">
        <v>86</v>
      </c>
      <c r="F15" s="35" t="s">
        <v>87</v>
      </c>
      <c r="G15" s="32" t="s">
        <v>68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447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88</v>
      </c>
      <c r="D16" s="33" t="s">
        <v>89</v>
      </c>
      <c r="E16" s="34" t="s">
        <v>90</v>
      </c>
      <c r="F16" s="35" t="s">
        <v>91</v>
      </c>
      <c r="G16" s="32" t="s">
        <v>76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447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92</v>
      </c>
      <c r="D17" s="33" t="s">
        <v>93</v>
      </c>
      <c r="E17" s="34" t="s">
        <v>94</v>
      </c>
      <c r="F17" s="35" t="s">
        <v>95</v>
      </c>
      <c r="G17" s="32" t="s">
        <v>76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447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96</v>
      </c>
      <c r="D18" s="33" t="s">
        <v>97</v>
      </c>
      <c r="E18" s="34" t="s">
        <v>98</v>
      </c>
      <c r="F18" s="35" t="s">
        <v>99</v>
      </c>
      <c r="G18" s="32" t="s">
        <v>76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447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100</v>
      </c>
      <c r="D19" s="33" t="s">
        <v>101</v>
      </c>
      <c r="E19" s="34" t="s">
        <v>98</v>
      </c>
      <c r="F19" s="35" t="s">
        <v>102</v>
      </c>
      <c r="G19" s="32" t="s">
        <v>76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447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103</v>
      </c>
      <c r="D20" s="33" t="s">
        <v>104</v>
      </c>
      <c r="E20" s="34" t="s">
        <v>98</v>
      </c>
      <c r="F20" s="35" t="s">
        <v>105</v>
      </c>
      <c r="G20" s="32" t="s">
        <v>106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447</v>
      </c>
      <c r="V20" s="3"/>
      <c r="W20" s="30"/>
      <c r="X20" s="81" t="str">
        <f t="shared" si="2"/>
        <v>Thi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107</v>
      </c>
      <c r="D21" s="33" t="s">
        <v>108</v>
      </c>
      <c r="E21" s="34" t="s">
        <v>109</v>
      </c>
      <c r="F21" s="35" t="s">
        <v>110</v>
      </c>
      <c r="G21" s="32" t="s">
        <v>111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447</v>
      </c>
      <c r="V21" s="3"/>
      <c r="W21" s="30"/>
      <c r="X21" s="81" t="str">
        <f t="shared" si="2"/>
        <v>Thi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112</v>
      </c>
      <c r="D22" s="33" t="s">
        <v>113</v>
      </c>
      <c r="E22" s="34" t="s">
        <v>114</v>
      </c>
      <c r="F22" s="35" t="s">
        <v>115</v>
      </c>
      <c r="G22" s="32" t="s">
        <v>76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447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116</v>
      </c>
      <c r="D23" s="33" t="s">
        <v>117</v>
      </c>
      <c r="E23" s="34" t="s">
        <v>118</v>
      </c>
      <c r="F23" s="35" t="s">
        <v>119</v>
      </c>
      <c r="G23" s="32" t="s">
        <v>68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447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120</v>
      </c>
      <c r="D24" s="33" t="s">
        <v>121</v>
      </c>
      <c r="E24" s="34" t="s">
        <v>122</v>
      </c>
      <c r="F24" s="35" t="s">
        <v>123</v>
      </c>
      <c r="G24" s="32" t="s">
        <v>76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447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124</v>
      </c>
      <c r="D25" s="33" t="s">
        <v>125</v>
      </c>
      <c r="E25" s="34" t="s">
        <v>126</v>
      </c>
      <c r="F25" s="35" t="s">
        <v>127</v>
      </c>
      <c r="G25" s="32" t="s">
        <v>68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447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128</v>
      </c>
      <c r="D26" s="33" t="s">
        <v>129</v>
      </c>
      <c r="E26" s="34" t="s">
        <v>126</v>
      </c>
      <c r="F26" s="35" t="s">
        <v>130</v>
      </c>
      <c r="G26" s="32" t="s">
        <v>76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447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131</v>
      </c>
      <c r="D27" s="33" t="s">
        <v>132</v>
      </c>
      <c r="E27" s="34" t="s">
        <v>133</v>
      </c>
      <c r="F27" s="35" t="s">
        <v>134</v>
      </c>
      <c r="G27" s="32" t="s">
        <v>76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447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135</v>
      </c>
      <c r="D28" s="33" t="s">
        <v>136</v>
      </c>
      <c r="E28" s="34" t="s">
        <v>137</v>
      </c>
      <c r="F28" s="35" t="s">
        <v>138</v>
      </c>
      <c r="G28" s="32" t="s">
        <v>76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447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139</v>
      </c>
      <c r="D29" s="33" t="s">
        <v>140</v>
      </c>
      <c r="E29" s="34" t="s">
        <v>141</v>
      </c>
      <c r="F29" s="35" t="s">
        <v>142</v>
      </c>
      <c r="G29" s="32" t="s">
        <v>76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447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143</v>
      </c>
      <c r="D30" s="33" t="s">
        <v>144</v>
      </c>
      <c r="E30" s="34" t="s">
        <v>145</v>
      </c>
      <c r="F30" s="35" t="s">
        <v>146</v>
      </c>
      <c r="G30" s="32" t="s">
        <v>76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447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147</v>
      </c>
      <c r="D31" s="33" t="s">
        <v>148</v>
      </c>
      <c r="E31" s="34" t="s">
        <v>149</v>
      </c>
      <c r="F31" s="35" t="s">
        <v>150</v>
      </c>
      <c r="G31" s="32" t="s">
        <v>76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447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151</v>
      </c>
      <c r="D32" s="33" t="s">
        <v>152</v>
      </c>
      <c r="E32" s="34" t="s">
        <v>153</v>
      </c>
      <c r="F32" s="35" t="s">
        <v>154</v>
      </c>
      <c r="G32" s="32" t="s">
        <v>76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447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155</v>
      </c>
      <c r="D33" s="33" t="s">
        <v>156</v>
      </c>
      <c r="E33" s="34" t="s">
        <v>157</v>
      </c>
      <c r="F33" s="35" t="s">
        <v>158</v>
      </c>
      <c r="G33" s="32" t="s">
        <v>80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447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159</v>
      </c>
      <c r="D34" s="33" t="s">
        <v>160</v>
      </c>
      <c r="E34" s="34" t="s">
        <v>161</v>
      </c>
      <c r="F34" s="35" t="s">
        <v>162</v>
      </c>
      <c r="G34" s="32" t="s">
        <v>80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447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163</v>
      </c>
      <c r="D35" s="33" t="s">
        <v>164</v>
      </c>
      <c r="E35" s="34" t="s">
        <v>165</v>
      </c>
      <c r="F35" s="35" t="s">
        <v>115</v>
      </c>
      <c r="G35" s="32" t="s">
        <v>76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447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166</v>
      </c>
      <c r="D36" s="33" t="s">
        <v>167</v>
      </c>
      <c r="E36" s="34" t="s">
        <v>168</v>
      </c>
      <c r="F36" s="35" t="s">
        <v>169</v>
      </c>
      <c r="G36" s="32" t="s">
        <v>80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447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170</v>
      </c>
      <c r="D37" s="33" t="s">
        <v>171</v>
      </c>
      <c r="E37" s="34" t="s">
        <v>172</v>
      </c>
      <c r="F37" s="35" t="s">
        <v>173</v>
      </c>
      <c r="G37" s="32" t="s">
        <v>76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448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174</v>
      </c>
      <c r="D38" s="33" t="s">
        <v>175</v>
      </c>
      <c r="E38" s="34" t="s">
        <v>176</v>
      </c>
      <c r="F38" s="35" t="s">
        <v>177</v>
      </c>
      <c r="G38" s="32" t="s">
        <v>76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448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178</v>
      </c>
      <c r="D39" s="33" t="s">
        <v>179</v>
      </c>
      <c r="E39" s="34" t="s">
        <v>180</v>
      </c>
      <c r="F39" s="35" t="s">
        <v>95</v>
      </c>
      <c r="G39" s="32" t="s">
        <v>68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448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181</v>
      </c>
      <c r="D40" s="33" t="s">
        <v>182</v>
      </c>
      <c r="E40" s="34" t="s">
        <v>183</v>
      </c>
      <c r="F40" s="35" t="s">
        <v>184</v>
      </c>
      <c r="G40" s="32" t="s">
        <v>76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448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185</v>
      </c>
      <c r="D41" s="33" t="s">
        <v>186</v>
      </c>
      <c r="E41" s="34" t="s">
        <v>183</v>
      </c>
      <c r="F41" s="35" t="s">
        <v>187</v>
      </c>
      <c r="G41" s="32" t="s">
        <v>68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448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188</v>
      </c>
      <c r="D42" s="33" t="s">
        <v>189</v>
      </c>
      <c r="E42" s="34" t="s">
        <v>183</v>
      </c>
      <c r="F42" s="35" t="s">
        <v>190</v>
      </c>
      <c r="G42" s="32" t="s">
        <v>76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448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191</v>
      </c>
      <c r="D43" s="33" t="s">
        <v>192</v>
      </c>
      <c r="E43" s="34" t="s">
        <v>193</v>
      </c>
      <c r="F43" s="35" t="s">
        <v>194</v>
      </c>
      <c r="G43" s="32" t="s">
        <v>68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448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195</v>
      </c>
      <c r="D44" s="33" t="s">
        <v>196</v>
      </c>
      <c r="E44" s="34" t="s">
        <v>197</v>
      </c>
      <c r="F44" s="35" t="s">
        <v>198</v>
      </c>
      <c r="G44" s="32" t="s">
        <v>80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448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199</v>
      </c>
      <c r="D45" s="33" t="s">
        <v>200</v>
      </c>
      <c r="E45" s="34" t="s">
        <v>201</v>
      </c>
      <c r="F45" s="35" t="s">
        <v>202</v>
      </c>
      <c r="G45" s="32" t="s">
        <v>76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448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203</v>
      </c>
      <c r="D46" s="33" t="s">
        <v>204</v>
      </c>
      <c r="E46" s="34" t="s">
        <v>205</v>
      </c>
      <c r="F46" s="35" t="s">
        <v>206</v>
      </c>
      <c r="G46" s="32" t="s">
        <v>68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448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207</v>
      </c>
      <c r="D47" s="33" t="s">
        <v>208</v>
      </c>
      <c r="E47" s="34" t="s">
        <v>209</v>
      </c>
      <c r="F47" s="35" t="s">
        <v>210</v>
      </c>
      <c r="G47" s="32" t="s">
        <v>80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448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211</v>
      </c>
      <c r="D48" s="33" t="s">
        <v>212</v>
      </c>
      <c r="E48" s="34" t="s">
        <v>213</v>
      </c>
      <c r="F48" s="35" t="s">
        <v>214</v>
      </c>
      <c r="G48" s="32" t="s">
        <v>80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448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1:39" ht="18.75" customHeight="1">
      <c r="B49" s="31">
        <v>40</v>
      </c>
      <c r="C49" s="32" t="s">
        <v>215</v>
      </c>
      <c r="D49" s="33" t="s">
        <v>121</v>
      </c>
      <c r="E49" s="34" t="s">
        <v>216</v>
      </c>
      <c r="F49" s="35" t="s">
        <v>217</v>
      </c>
      <c r="G49" s="32" t="s">
        <v>218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448</v>
      </c>
      <c r="V49" s="3"/>
      <c r="W49" s="30"/>
      <c r="X49" s="81" t="str">
        <f t="shared" si="2"/>
        <v>Thi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1:39" ht="18.75" customHeight="1">
      <c r="B50" s="31">
        <v>41</v>
      </c>
      <c r="C50" s="32" t="s">
        <v>219</v>
      </c>
      <c r="D50" s="33" t="s">
        <v>220</v>
      </c>
      <c r="E50" s="34" t="s">
        <v>221</v>
      </c>
      <c r="F50" s="35" t="s">
        <v>222</v>
      </c>
      <c r="G50" s="32" t="s">
        <v>76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448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1:39" ht="18.75" customHeight="1">
      <c r="B51" s="31">
        <v>42</v>
      </c>
      <c r="C51" s="32" t="s">
        <v>223</v>
      </c>
      <c r="D51" s="33" t="s">
        <v>224</v>
      </c>
      <c r="E51" s="34" t="s">
        <v>225</v>
      </c>
      <c r="F51" s="35" t="s">
        <v>226</v>
      </c>
      <c r="G51" s="32" t="s">
        <v>80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448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1:39" ht="18.75" customHeight="1">
      <c r="B52" s="31">
        <v>43</v>
      </c>
      <c r="C52" s="32" t="s">
        <v>227</v>
      </c>
      <c r="D52" s="33" t="s">
        <v>228</v>
      </c>
      <c r="E52" s="34" t="s">
        <v>229</v>
      </c>
      <c r="F52" s="35" t="s">
        <v>230</v>
      </c>
      <c r="G52" s="32" t="s">
        <v>76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448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1:39" ht="18.75" customHeight="1">
      <c r="B53" s="31">
        <v>44</v>
      </c>
      <c r="C53" s="32" t="s">
        <v>231</v>
      </c>
      <c r="D53" s="33" t="s">
        <v>156</v>
      </c>
      <c r="E53" s="34" t="s">
        <v>229</v>
      </c>
      <c r="F53" s="35" t="s">
        <v>232</v>
      </c>
      <c r="G53" s="32" t="s">
        <v>68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448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1:39" ht="18.75" customHeight="1">
      <c r="B54" s="31">
        <v>45</v>
      </c>
      <c r="C54" s="32" t="s">
        <v>233</v>
      </c>
      <c r="D54" s="33" t="s">
        <v>234</v>
      </c>
      <c r="E54" s="34" t="s">
        <v>229</v>
      </c>
      <c r="F54" s="35" t="s">
        <v>235</v>
      </c>
      <c r="G54" s="32" t="s">
        <v>76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448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1:39" ht="18.75" customHeight="1">
      <c r="B55" s="31">
        <v>46</v>
      </c>
      <c r="C55" s="32" t="s">
        <v>236</v>
      </c>
      <c r="D55" s="33" t="s">
        <v>237</v>
      </c>
      <c r="E55" s="34" t="s">
        <v>238</v>
      </c>
      <c r="F55" s="35" t="s">
        <v>232</v>
      </c>
      <c r="G55" s="32" t="s">
        <v>76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448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1:39" ht="18.75" customHeight="1">
      <c r="B56" s="31">
        <v>47</v>
      </c>
      <c r="C56" s="32" t="s">
        <v>239</v>
      </c>
      <c r="D56" s="33" t="s">
        <v>240</v>
      </c>
      <c r="E56" s="34" t="s">
        <v>241</v>
      </c>
      <c r="F56" s="35" t="s">
        <v>242</v>
      </c>
      <c r="G56" s="32" t="s">
        <v>80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448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1:39" ht="18.75" customHeight="1">
      <c r="B57" s="31">
        <v>48</v>
      </c>
      <c r="C57" s="32" t="s">
        <v>243</v>
      </c>
      <c r="D57" s="33" t="s">
        <v>244</v>
      </c>
      <c r="E57" s="34" t="s">
        <v>245</v>
      </c>
      <c r="F57" s="35" t="s">
        <v>246</v>
      </c>
      <c r="G57" s="32" t="s">
        <v>76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448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1:39" ht="18.75" customHeight="1">
      <c r="B58" s="31">
        <v>49</v>
      </c>
      <c r="C58" s="32" t="s">
        <v>247</v>
      </c>
      <c r="D58" s="33" t="s">
        <v>248</v>
      </c>
      <c r="E58" s="34" t="s">
        <v>249</v>
      </c>
      <c r="F58" s="35" t="s">
        <v>250</v>
      </c>
      <c r="G58" s="32" t="s">
        <v>80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448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1:39" ht="18.75" customHeight="1">
      <c r="B59" s="31">
        <v>50</v>
      </c>
      <c r="C59" s="32" t="s">
        <v>251</v>
      </c>
      <c r="D59" s="33" t="s">
        <v>252</v>
      </c>
      <c r="E59" s="34" t="s">
        <v>253</v>
      </c>
      <c r="F59" s="35" t="s">
        <v>254</v>
      </c>
      <c r="G59" s="32" t="s">
        <v>76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448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1:39" ht="18.75" customHeight="1">
      <c r="B60" s="31">
        <v>51</v>
      </c>
      <c r="C60" s="32" t="s">
        <v>255</v>
      </c>
      <c r="D60" s="33" t="s">
        <v>121</v>
      </c>
      <c r="E60" s="34" t="s">
        <v>256</v>
      </c>
      <c r="F60" s="35" t="s">
        <v>257</v>
      </c>
      <c r="G60" s="32" t="s">
        <v>80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448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1:39" ht="18.75" customHeight="1">
      <c r="B61" s="31">
        <v>52</v>
      </c>
      <c r="C61" s="32" t="s">
        <v>258</v>
      </c>
      <c r="D61" s="33" t="s">
        <v>259</v>
      </c>
      <c r="E61" s="34" t="s">
        <v>260</v>
      </c>
      <c r="F61" s="35" t="s">
        <v>261</v>
      </c>
      <c r="G61" s="32" t="s">
        <v>80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448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1:39" ht="18.75" customHeight="1">
      <c r="B62" s="31">
        <v>53</v>
      </c>
      <c r="C62" s="32" t="s">
        <v>262</v>
      </c>
      <c r="D62" s="33" t="s">
        <v>263</v>
      </c>
      <c r="E62" s="34" t="s">
        <v>264</v>
      </c>
      <c r="F62" s="35" t="s">
        <v>265</v>
      </c>
      <c r="G62" s="32" t="s">
        <v>76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448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1:39" ht="18.75" customHeight="1">
      <c r="B63" s="31">
        <v>54</v>
      </c>
      <c r="C63" s="32" t="s">
        <v>266</v>
      </c>
      <c r="D63" s="33" t="s">
        <v>267</v>
      </c>
      <c r="E63" s="34" t="s">
        <v>268</v>
      </c>
      <c r="F63" s="35" t="s">
        <v>269</v>
      </c>
      <c r="G63" s="32" t="s">
        <v>80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448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1:39" ht="9" customHeight="1">
      <c r="A64" s="2"/>
      <c r="B64" s="45"/>
      <c r="C64" s="46"/>
      <c r="D64" s="46"/>
      <c r="E64" s="47"/>
      <c r="F64" s="47"/>
      <c r="G64" s="47"/>
      <c r="H64" s="48"/>
      <c r="I64" s="49"/>
      <c r="J64" s="49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3"/>
    </row>
    <row r="65" spans="1:39" ht="16.5" hidden="1">
      <c r="A65" s="2"/>
      <c r="B65" s="121" t="s">
        <v>31</v>
      </c>
      <c r="C65" s="121"/>
      <c r="D65" s="46"/>
      <c r="E65" s="47"/>
      <c r="F65" s="47"/>
      <c r="G65" s="47"/>
      <c r="H65" s="48"/>
      <c r="I65" s="49"/>
      <c r="J65" s="49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3"/>
    </row>
    <row r="66" spans="1:39" ht="16.5" hidden="1" customHeight="1">
      <c r="A66" s="2"/>
      <c r="B66" s="51" t="s">
        <v>32</v>
      </c>
      <c r="C66" s="51"/>
      <c r="D66" s="52">
        <f>+$AA$8</f>
        <v>54</v>
      </c>
      <c r="E66" s="53" t="s">
        <v>33</v>
      </c>
      <c r="F66" s="94" t="s">
        <v>34</v>
      </c>
      <c r="G66" s="94"/>
      <c r="H66" s="94"/>
      <c r="I66" s="94"/>
      <c r="J66" s="94"/>
      <c r="K66" s="94"/>
      <c r="L66" s="94"/>
      <c r="M66" s="94"/>
      <c r="N66" s="94"/>
      <c r="O66" s="94"/>
      <c r="P66" s="54">
        <f>$AA$8 -COUNTIF($T$9:$T$253,"Vắng") -COUNTIF($T$9:$T$253,"Vắng có phép") - COUNTIF($T$9:$T$253,"Đình chỉ thi") - COUNTIF($T$9:$T$253,"Không đủ ĐKDT")</f>
        <v>54</v>
      </c>
      <c r="Q66" s="54"/>
      <c r="R66" s="54"/>
      <c r="S66" s="55"/>
      <c r="T66" s="56" t="s">
        <v>33</v>
      </c>
      <c r="U66" s="55"/>
      <c r="V66" s="3"/>
    </row>
    <row r="67" spans="1:39" ht="16.5" hidden="1" customHeight="1">
      <c r="A67" s="2"/>
      <c r="B67" s="51" t="s">
        <v>35</v>
      </c>
      <c r="C67" s="51"/>
      <c r="D67" s="52">
        <f>+$AL$8</f>
        <v>0</v>
      </c>
      <c r="E67" s="53" t="s">
        <v>33</v>
      </c>
      <c r="F67" s="94" t="s">
        <v>36</v>
      </c>
      <c r="G67" s="94"/>
      <c r="H67" s="94"/>
      <c r="I67" s="94"/>
      <c r="J67" s="94"/>
      <c r="K67" s="94"/>
      <c r="L67" s="94"/>
      <c r="M67" s="94"/>
      <c r="N67" s="94"/>
      <c r="O67" s="94"/>
      <c r="P67" s="57">
        <f>COUNTIF($T$9:$T$129,"Vắng")</f>
        <v>0</v>
      </c>
      <c r="Q67" s="57"/>
      <c r="R67" s="57"/>
      <c r="S67" s="58"/>
      <c r="T67" s="56" t="s">
        <v>33</v>
      </c>
      <c r="U67" s="58"/>
      <c r="V67" s="3"/>
    </row>
    <row r="68" spans="1:39" ht="16.5" hidden="1" customHeight="1">
      <c r="A68" s="2"/>
      <c r="B68" s="51" t="s">
        <v>51</v>
      </c>
      <c r="C68" s="51"/>
      <c r="D68" s="67">
        <f>COUNTIF(X10:X63,"Học lại")</f>
        <v>51</v>
      </c>
      <c r="E68" s="53" t="s">
        <v>33</v>
      </c>
      <c r="F68" s="94" t="s">
        <v>52</v>
      </c>
      <c r="G68" s="94"/>
      <c r="H68" s="94"/>
      <c r="I68" s="94"/>
      <c r="J68" s="94"/>
      <c r="K68" s="94"/>
      <c r="L68" s="94"/>
      <c r="M68" s="94"/>
      <c r="N68" s="94"/>
      <c r="O68" s="94"/>
      <c r="P68" s="54">
        <f>COUNTIF($T$9:$T$129,"Vắng có phép")</f>
        <v>0</v>
      </c>
      <c r="Q68" s="54"/>
      <c r="R68" s="54"/>
      <c r="S68" s="55"/>
      <c r="T68" s="56" t="s">
        <v>33</v>
      </c>
      <c r="U68" s="55"/>
      <c r="V68" s="3"/>
    </row>
    <row r="69" spans="1:39" ht="3" hidden="1" customHeight="1">
      <c r="A69" s="2"/>
      <c r="B69" s="45"/>
      <c r="C69" s="46"/>
      <c r="D69" s="46"/>
      <c r="E69" s="47"/>
      <c r="F69" s="47"/>
      <c r="G69" s="47"/>
      <c r="H69" s="48"/>
      <c r="I69" s="49"/>
      <c r="J69" s="49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3"/>
    </row>
    <row r="70" spans="1:39" hidden="1">
      <c r="B70" s="89" t="s">
        <v>53</v>
      </c>
      <c r="C70" s="89"/>
      <c r="D70" s="90">
        <f>COUNTIF(X10:X63,"Thi lại")</f>
        <v>3</v>
      </c>
      <c r="E70" s="91" t="s">
        <v>33</v>
      </c>
      <c r="F70" s="3"/>
      <c r="G70" s="3"/>
      <c r="H70" s="3"/>
      <c r="I70" s="3"/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3"/>
      <c r="V70" s="3"/>
    </row>
    <row r="71" spans="1:39" ht="24.75" hidden="1" customHeight="1">
      <c r="B71" s="89"/>
      <c r="C71" s="89"/>
      <c r="D71" s="90"/>
      <c r="E71" s="91"/>
      <c r="F71" s="3"/>
      <c r="G71" s="3"/>
      <c r="H71" s="3"/>
      <c r="I71" s="3"/>
      <c r="J71" s="123" t="s">
        <v>55</v>
      </c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3"/>
      <c r="V71" s="3"/>
    </row>
    <row r="72" spans="1:39" hidden="1">
      <c r="A72" s="59"/>
      <c r="B72" s="115" t="s">
        <v>37</v>
      </c>
      <c r="C72" s="115"/>
      <c r="D72" s="115"/>
      <c r="E72" s="115"/>
      <c r="F72" s="115"/>
      <c r="G72" s="115"/>
      <c r="H72" s="115"/>
      <c r="I72" s="60"/>
      <c r="J72" s="124" t="s">
        <v>38</v>
      </c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3"/>
    </row>
    <row r="73" spans="1:39" ht="4.5" hidden="1" customHeight="1">
      <c r="A73" s="2"/>
      <c r="B73" s="45"/>
      <c r="C73" s="61"/>
      <c r="D73" s="61"/>
      <c r="E73" s="62"/>
      <c r="F73" s="62"/>
      <c r="G73" s="62"/>
      <c r="H73" s="63"/>
      <c r="I73" s="64"/>
      <c r="J73" s="64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</row>
    <row r="74" spans="1:39" s="2" customFormat="1" hidden="1">
      <c r="B74" s="115" t="s">
        <v>39</v>
      </c>
      <c r="C74" s="115"/>
      <c r="D74" s="116" t="s">
        <v>40</v>
      </c>
      <c r="E74" s="116"/>
      <c r="F74" s="116"/>
      <c r="G74" s="116"/>
      <c r="H74" s="116"/>
      <c r="I74" s="64"/>
      <c r="J74" s="64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3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</row>
    <row r="75" spans="1:39" s="2" customFormat="1" hidden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</row>
    <row r="76" spans="1:39" s="2" customFormat="1" hidden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</row>
    <row r="77" spans="1:39" s="2" customFormat="1" hidden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</row>
    <row r="78" spans="1:39" s="2" customFormat="1" ht="9.75" hidden="1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</row>
    <row r="79" spans="1:39" s="2" customFormat="1" ht="3.7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</row>
    <row r="80" spans="1:39" s="2" customFormat="1" ht="18" hidden="1" customHeight="1">
      <c r="A80" s="1"/>
      <c r="B80" s="126" t="s">
        <v>41</v>
      </c>
      <c r="C80" s="126"/>
      <c r="D80" s="126" t="s">
        <v>54</v>
      </c>
      <c r="E80" s="126"/>
      <c r="F80" s="126"/>
      <c r="G80" s="126"/>
      <c r="H80" s="126"/>
      <c r="I80" s="126"/>
      <c r="J80" s="126" t="s">
        <v>42</v>
      </c>
      <c r="K80" s="126"/>
      <c r="L80" s="126"/>
      <c r="M80" s="126"/>
      <c r="N80" s="126"/>
      <c r="O80" s="126"/>
      <c r="P80" s="126"/>
      <c r="Q80" s="126"/>
      <c r="R80" s="126"/>
      <c r="S80" s="126"/>
      <c r="T80" s="126"/>
      <c r="U80" s="126"/>
      <c r="V80" s="3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</row>
    <row r="81" spans="1:39" s="2" customFormat="1" ht="4.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</row>
    <row r="82" spans="1:39" s="2" customFormat="1" ht="36.7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</row>
    <row r="83" spans="1:39" s="2" customFormat="1" ht="32.25" customHeight="1">
      <c r="A83" s="1"/>
      <c r="B83" s="115" t="s">
        <v>43</v>
      </c>
      <c r="C83" s="115"/>
      <c r="D83" s="115"/>
      <c r="E83" s="115"/>
      <c r="F83" s="115"/>
      <c r="G83" s="115"/>
      <c r="H83" s="115"/>
      <c r="I83" s="60"/>
      <c r="J83" s="127" t="s">
        <v>56</v>
      </c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3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>
      <c r="A84" s="1"/>
      <c r="B84" s="45"/>
      <c r="C84" s="61"/>
      <c r="D84" s="61"/>
      <c r="E84" s="62"/>
      <c r="F84" s="62"/>
      <c r="G84" s="62"/>
      <c r="H84" s="63"/>
      <c r="I84" s="64"/>
      <c r="J84" s="64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1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>
      <c r="A85" s="1"/>
      <c r="B85" s="115" t="s">
        <v>39</v>
      </c>
      <c r="C85" s="115"/>
      <c r="D85" s="116" t="s">
        <v>40</v>
      </c>
      <c r="E85" s="116"/>
      <c r="F85" s="116"/>
      <c r="G85" s="116"/>
      <c r="H85" s="116"/>
      <c r="I85" s="64"/>
      <c r="J85" s="64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1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1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90" spans="1:39">
      <c r="B90" s="125"/>
      <c r="C90" s="125"/>
      <c r="D90" s="125"/>
      <c r="E90" s="125"/>
      <c r="F90" s="125"/>
      <c r="G90" s="125"/>
      <c r="H90" s="125"/>
      <c r="I90" s="125"/>
      <c r="J90" s="125" t="s">
        <v>57</v>
      </c>
      <c r="K90" s="125"/>
      <c r="L90" s="125"/>
      <c r="M90" s="125"/>
      <c r="N90" s="125"/>
      <c r="O90" s="125"/>
      <c r="P90" s="125"/>
      <c r="Q90" s="125"/>
      <c r="R90" s="125"/>
      <c r="S90" s="125"/>
      <c r="T90" s="125"/>
      <c r="U90" s="125"/>
    </row>
  </sheetData>
  <sheetProtection formatCells="0" formatColumns="0" formatRows="0" insertColumns="0" insertRows="0" insertHyperlinks="0" deleteColumns="0" deleteRows="0" sort="0" autoFilter="0" pivotTables="0"/>
  <autoFilter ref="A8:AM63">
    <filterColumn colId="3" showButton="0"/>
  </autoFilter>
  <mergeCells count="58">
    <mergeCell ref="B72:H72"/>
    <mergeCell ref="J72:U72"/>
    <mergeCell ref="F68:O68"/>
    <mergeCell ref="B90:C90"/>
    <mergeCell ref="D90:I90"/>
    <mergeCell ref="J90:U90"/>
    <mergeCell ref="B80:C80"/>
    <mergeCell ref="D80:I80"/>
    <mergeCell ref="J80:U80"/>
    <mergeCell ref="B83:H83"/>
    <mergeCell ref="J83:U83"/>
    <mergeCell ref="B85:C85"/>
    <mergeCell ref="D85:H85"/>
    <mergeCell ref="J71:U71"/>
    <mergeCell ref="AB4:AE6"/>
    <mergeCell ref="B74:C74"/>
    <mergeCell ref="D74:H74"/>
    <mergeCell ref="S7:S8"/>
    <mergeCell ref="T7:T9"/>
    <mergeCell ref="U7:U9"/>
    <mergeCell ref="B9:G9"/>
    <mergeCell ref="B65:C65"/>
    <mergeCell ref="M7:M8"/>
    <mergeCell ref="N7:N8"/>
    <mergeCell ref="O7:O8"/>
    <mergeCell ref="P7:P8"/>
    <mergeCell ref="Q7:Q9"/>
    <mergeCell ref="R7:R8"/>
    <mergeCell ref="G7:G8"/>
    <mergeCell ref="J70:U70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66:O66"/>
    <mergeCell ref="F67:O67"/>
    <mergeCell ref="L7:L8"/>
    <mergeCell ref="H7:H8"/>
    <mergeCell ref="D4:O4"/>
    <mergeCell ref="G5:O5"/>
  </mergeCells>
  <conditionalFormatting sqref="H10:N63 P10:P63">
    <cfRule type="cellIs" dxfId="5" priority="10" operator="greaterThan">
      <formula>10</formula>
    </cfRule>
  </conditionalFormatting>
  <conditionalFormatting sqref="O1:O1048576">
    <cfRule type="duplicateValues" dxfId="4" priority="2"/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68 X10:X63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Nhóm(2)</vt:lpstr>
      <vt:lpstr>Nhóm(1)</vt:lpstr>
      <vt:lpstr>'Nhóm(1)'!Print_Titles</vt:lpstr>
      <vt:lpstr>'Nhóm(2)'!Print_Titles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2017-05-04T01:28:52Z</cp:lastPrinted>
  <dcterms:created xsi:type="dcterms:W3CDTF">2015-04-17T02:48:53Z</dcterms:created>
  <dcterms:modified xsi:type="dcterms:W3CDTF">2017-05-17T01:55:48Z</dcterms:modified>
</cp:coreProperties>
</file>